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4 04" sheetId="4" r:id="rId1"/>
    <sheet name="Bilance PaV" sheetId="1" r:id="rId2"/>
  </sheets>
  <definedNames>
    <definedName name="_xlnm.Print_Area" localSheetId="0">'914 04'!$A$1:$T$91</definedName>
  </definedNames>
  <calcPr calcId="145621"/>
</workbook>
</file>

<file path=xl/calcChain.xml><?xml version="1.0" encoding="utf-8"?>
<calcChain xmlns="http://schemas.openxmlformats.org/spreadsheetml/2006/main">
  <c r="I89" i="4" l="1"/>
  <c r="K89" i="4" s="1"/>
  <c r="M89" i="4" s="1"/>
  <c r="O89" i="4" s="1"/>
  <c r="Q89" i="4" s="1"/>
  <c r="S89" i="4" s="1"/>
  <c r="I88" i="4"/>
  <c r="K88" i="4" s="1"/>
  <c r="M88" i="4" s="1"/>
  <c r="O88" i="4" s="1"/>
  <c r="Q88" i="4" s="1"/>
  <c r="S88" i="4" s="1"/>
  <c r="I87" i="4"/>
  <c r="K87" i="4" s="1"/>
  <c r="M87" i="4" s="1"/>
  <c r="O87" i="4" s="1"/>
  <c r="Q87" i="4" s="1"/>
  <c r="S87" i="4" s="1"/>
  <c r="Q86" i="4"/>
  <c r="S86" i="4" s="1"/>
  <c r="I85" i="4"/>
  <c r="K85" i="4" s="1"/>
  <c r="M85" i="4" s="1"/>
  <c r="O85" i="4" s="1"/>
  <c r="Q85" i="4" s="1"/>
  <c r="S85" i="4" s="1"/>
  <c r="I84" i="4"/>
  <c r="K84" i="4" s="1"/>
  <c r="M84" i="4" s="1"/>
  <c r="O84" i="4" s="1"/>
  <c r="Q84" i="4" s="1"/>
  <c r="S84" i="4" s="1"/>
  <c r="L83" i="4"/>
  <c r="L82" i="4" s="1"/>
  <c r="L11" i="4" s="1"/>
  <c r="G83" i="4"/>
  <c r="G82" i="4" s="1"/>
  <c r="I82" i="4" s="1"/>
  <c r="K82" i="4" s="1"/>
  <c r="P82" i="4"/>
  <c r="I81" i="4"/>
  <c r="K81" i="4" s="1"/>
  <c r="M81" i="4" s="1"/>
  <c r="O81" i="4" s="1"/>
  <c r="Q81" i="4" s="1"/>
  <c r="S81" i="4" s="1"/>
  <c r="K80" i="4"/>
  <c r="M80" i="4" s="1"/>
  <c r="O80" i="4" s="1"/>
  <c r="Q80" i="4" s="1"/>
  <c r="S80" i="4" s="1"/>
  <c r="I80" i="4"/>
  <c r="I79" i="4"/>
  <c r="K79" i="4" s="1"/>
  <c r="M79" i="4" s="1"/>
  <c r="O79" i="4" s="1"/>
  <c r="Q79" i="4" s="1"/>
  <c r="S79" i="4" s="1"/>
  <c r="I78" i="4"/>
  <c r="K78" i="4" s="1"/>
  <c r="M78" i="4" s="1"/>
  <c r="O78" i="4" s="1"/>
  <c r="Q78" i="4" s="1"/>
  <c r="S78" i="4" s="1"/>
  <c r="N77" i="4"/>
  <c r="H77" i="4"/>
  <c r="G77" i="4"/>
  <c r="I77" i="4" s="1"/>
  <c r="K77" i="4" s="1"/>
  <c r="M77" i="4" s="1"/>
  <c r="O77" i="4" s="1"/>
  <c r="Q77" i="4" s="1"/>
  <c r="S77" i="4" s="1"/>
  <c r="I76" i="4"/>
  <c r="K76" i="4" s="1"/>
  <c r="M76" i="4" s="1"/>
  <c r="O76" i="4" s="1"/>
  <c r="Q76" i="4" s="1"/>
  <c r="S76" i="4" s="1"/>
  <c r="M75" i="4"/>
  <c r="O75" i="4" s="1"/>
  <c r="Q75" i="4" s="1"/>
  <c r="S75" i="4" s="1"/>
  <c r="I75" i="4"/>
  <c r="K75" i="4" s="1"/>
  <c r="I74" i="4"/>
  <c r="K74" i="4" s="1"/>
  <c r="M74" i="4" s="1"/>
  <c r="O74" i="4" s="1"/>
  <c r="Q74" i="4" s="1"/>
  <c r="S74" i="4" s="1"/>
  <c r="O73" i="4"/>
  <c r="Q73" i="4" s="1"/>
  <c r="S73" i="4" s="1"/>
  <c r="M73" i="4"/>
  <c r="K73" i="4"/>
  <c r="I72" i="4"/>
  <c r="K72" i="4" s="1"/>
  <c r="M72" i="4" s="1"/>
  <c r="O72" i="4" s="1"/>
  <c r="Q72" i="4" s="1"/>
  <c r="S72" i="4" s="1"/>
  <c r="J71" i="4"/>
  <c r="G71" i="4"/>
  <c r="I71" i="4" s="1"/>
  <c r="K71" i="4" s="1"/>
  <c r="M71" i="4" s="1"/>
  <c r="O71" i="4" s="1"/>
  <c r="Q71" i="4" s="1"/>
  <c r="S71" i="4" s="1"/>
  <c r="K70" i="4"/>
  <c r="M70" i="4" s="1"/>
  <c r="O70" i="4" s="1"/>
  <c r="Q70" i="4" s="1"/>
  <c r="S70" i="4" s="1"/>
  <c r="I70" i="4"/>
  <c r="I69" i="4"/>
  <c r="K69" i="4" s="1"/>
  <c r="M69" i="4" s="1"/>
  <c r="O69" i="4" s="1"/>
  <c r="Q69" i="4" s="1"/>
  <c r="S69" i="4" s="1"/>
  <c r="N68" i="4"/>
  <c r="H68" i="4"/>
  <c r="I68" i="4" s="1"/>
  <c r="K68" i="4" s="1"/>
  <c r="M68" i="4" s="1"/>
  <c r="G68" i="4"/>
  <c r="I67" i="4"/>
  <c r="K67" i="4" s="1"/>
  <c r="M67" i="4" s="1"/>
  <c r="O67" i="4" s="1"/>
  <c r="Q67" i="4" s="1"/>
  <c r="S67" i="4" s="1"/>
  <c r="G66" i="4"/>
  <c r="I66" i="4" s="1"/>
  <c r="K66" i="4" s="1"/>
  <c r="M66" i="4" s="1"/>
  <c r="O66" i="4" s="1"/>
  <c r="Q66" i="4" s="1"/>
  <c r="S66" i="4" s="1"/>
  <c r="I65" i="4"/>
  <c r="K65" i="4" s="1"/>
  <c r="M65" i="4" s="1"/>
  <c r="O65" i="4" s="1"/>
  <c r="Q65" i="4" s="1"/>
  <c r="S65" i="4" s="1"/>
  <c r="K64" i="4"/>
  <c r="M64" i="4" s="1"/>
  <c r="O64" i="4" s="1"/>
  <c r="Q64" i="4" s="1"/>
  <c r="S64" i="4" s="1"/>
  <c r="I64" i="4"/>
  <c r="I63" i="4"/>
  <c r="K63" i="4" s="1"/>
  <c r="M63" i="4" s="1"/>
  <c r="O63" i="4" s="1"/>
  <c r="Q63" i="4" s="1"/>
  <c r="S63" i="4" s="1"/>
  <c r="K62" i="4"/>
  <c r="M62" i="4" s="1"/>
  <c r="O62" i="4" s="1"/>
  <c r="Q62" i="4" s="1"/>
  <c r="S62" i="4" s="1"/>
  <c r="G62" i="4"/>
  <c r="I62" i="4" s="1"/>
  <c r="J61" i="4"/>
  <c r="J11" i="4" s="1"/>
  <c r="S60" i="4"/>
  <c r="S59" i="4"/>
  <c r="R59" i="4"/>
  <c r="K58" i="4"/>
  <c r="M58" i="4" s="1"/>
  <c r="O58" i="4" s="1"/>
  <c r="Q58" i="4" s="1"/>
  <c r="S58" i="4" s="1"/>
  <c r="I58" i="4"/>
  <c r="M57" i="4"/>
  <c r="O57" i="4" s="1"/>
  <c r="Q57" i="4" s="1"/>
  <c r="S57" i="4" s="1"/>
  <c r="K57" i="4"/>
  <c r="I57" i="4"/>
  <c r="Q56" i="4"/>
  <c r="S56" i="4" s="1"/>
  <c r="K56" i="4"/>
  <c r="M56" i="4" s="1"/>
  <c r="O56" i="4" s="1"/>
  <c r="I56" i="4"/>
  <c r="G55" i="4"/>
  <c r="I55" i="4" s="1"/>
  <c r="K55" i="4" s="1"/>
  <c r="M55" i="4" s="1"/>
  <c r="O55" i="4" s="1"/>
  <c r="Q55" i="4" s="1"/>
  <c r="S55" i="4" s="1"/>
  <c r="K54" i="4"/>
  <c r="M54" i="4" s="1"/>
  <c r="O54" i="4" s="1"/>
  <c r="Q54" i="4" s="1"/>
  <c r="S54" i="4" s="1"/>
  <c r="I54" i="4"/>
  <c r="G53" i="4"/>
  <c r="I53" i="4" s="1"/>
  <c r="K53" i="4" s="1"/>
  <c r="M53" i="4" s="1"/>
  <c r="O53" i="4" s="1"/>
  <c r="Q53" i="4" s="1"/>
  <c r="S53" i="4" s="1"/>
  <c r="K52" i="4"/>
  <c r="M52" i="4" s="1"/>
  <c r="O52" i="4" s="1"/>
  <c r="Q52" i="4" s="1"/>
  <c r="S52" i="4" s="1"/>
  <c r="I52" i="4"/>
  <c r="I51" i="4"/>
  <c r="K51" i="4" s="1"/>
  <c r="M51" i="4" s="1"/>
  <c r="O51" i="4" s="1"/>
  <c r="Q51" i="4" s="1"/>
  <c r="S51" i="4" s="1"/>
  <c r="K50" i="4"/>
  <c r="M50" i="4" s="1"/>
  <c r="O50" i="4" s="1"/>
  <c r="Q50" i="4" s="1"/>
  <c r="S50" i="4" s="1"/>
  <c r="G50" i="4"/>
  <c r="I50" i="4" s="1"/>
  <c r="I49" i="4"/>
  <c r="K49" i="4" s="1"/>
  <c r="M49" i="4" s="1"/>
  <c r="O49" i="4" s="1"/>
  <c r="Q49" i="4" s="1"/>
  <c r="S49" i="4" s="1"/>
  <c r="I48" i="4"/>
  <c r="K48" i="4" s="1"/>
  <c r="M48" i="4" s="1"/>
  <c r="O48" i="4" s="1"/>
  <c r="Q48" i="4" s="1"/>
  <c r="S48" i="4" s="1"/>
  <c r="K47" i="4"/>
  <c r="M47" i="4" s="1"/>
  <c r="O47" i="4" s="1"/>
  <c r="Q47" i="4" s="1"/>
  <c r="S47" i="4" s="1"/>
  <c r="I47" i="4"/>
  <c r="Q46" i="4"/>
  <c r="S46" i="4" s="1"/>
  <c r="M46" i="4"/>
  <c r="O46" i="4" s="1"/>
  <c r="O45" i="4"/>
  <c r="Q45" i="4" s="1"/>
  <c r="S45" i="4" s="1"/>
  <c r="L45" i="4"/>
  <c r="I45" i="4"/>
  <c r="K45" i="4" s="1"/>
  <c r="M45" i="4" s="1"/>
  <c r="G45" i="4"/>
  <c r="Q44" i="4"/>
  <c r="S44" i="4" s="1"/>
  <c r="M44" i="4"/>
  <c r="O44" i="4" s="1"/>
  <c r="I44" i="4"/>
  <c r="K44" i="4" s="1"/>
  <c r="M43" i="4"/>
  <c r="O43" i="4" s="1"/>
  <c r="Q43" i="4" s="1"/>
  <c r="S43" i="4" s="1"/>
  <c r="I43" i="4"/>
  <c r="K43" i="4" s="1"/>
  <c r="G43" i="4"/>
  <c r="O42" i="4"/>
  <c r="Q42" i="4" s="1"/>
  <c r="S42" i="4" s="1"/>
  <c r="I42" i="4"/>
  <c r="K42" i="4" s="1"/>
  <c r="M42" i="4" s="1"/>
  <c r="G41" i="4"/>
  <c r="M40" i="4"/>
  <c r="O40" i="4" s="1"/>
  <c r="Q40" i="4" s="1"/>
  <c r="S40" i="4" s="1"/>
  <c r="I40" i="4"/>
  <c r="K40" i="4" s="1"/>
  <c r="O39" i="4"/>
  <c r="Q39" i="4" s="1"/>
  <c r="S39" i="4" s="1"/>
  <c r="I39" i="4"/>
  <c r="K39" i="4" s="1"/>
  <c r="M39" i="4" s="1"/>
  <c r="Q38" i="4"/>
  <c r="S38" i="4" s="1"/>
  <c r="K38" i="4"/>
  <c r="M38" i="4" s="1"/>
  <c r="O38" i="4" s="1"/>
  <c r="I38" i="4"/>
  <c r="M37" i="4"/>
  <c r="O37" i="4" s="1"/>
  <c r="Q37" i="4" s="1"/>
  <c r="S37" i="4" s="1"/>
  <c r="I37" i="4"/>
  <c r="K37" i="4" s="1"/>
  <c r="S36" i="4"/>
  <c r="Q36" i="4"/>
  <c r="O36" i="4"/>
  <c r="Q35" i="4"/>
  <c r="S35" i="4" s="1"/>
  <c r="N35" i="4"/>
  <c r="K35" i="4"/>
  <c r="M35" i="4" s="1"/>
  <c r="O35" i="4" s="1"/>
  <c r="I35" i="4"/>
  <c r="G35" i="4"/>
  <c r="R34" i="4"/>
  <c r="R11" i="4" s="1"/>
  <c r="K33" i="4"/>
  <c r="M33" i="4" s="1"/>
  <c r="O33" i="4" s="1"/>
  <c r="Q33" i="4" s="1"/>
  <c r="S33" i="4" s="1"/>
  <c r="I33" i="4"/>
  <c r="G32" i="4"/>
  <c r="I32" i="4" s="1"/>
  <c r="K32" i="4" s="1"/>
  <c r="M32" i="4" s="1"/>
  <c r="O32" i="4" s="1"/>
  <c r="Q32" i="4" s="1"/>
  <c r="S32" i="4" s="1"/>
  <c r="I31" i="4"/>
  <c r="K31" i="4" s="1"/>
  <c r="M31" i="4" s="1"/>
  <c r="O31" i="4" s="1"/>
  <c r="Q31" i="4" s="1"/>
  <c r="S31" i="4" s="1"/>
  <c r="G30" i="4"/>
  <c r="I30" i="4" s="1"/>
  <c r="K30" i="4" s="1"/>
  <c r="M30" i="4" s="1"/>
  <c r="O30" i="4" s="1"/>
  <c r="Q30" i="4" s="1"/>
  <c r="S30" i="4" s="1"/>
  <c r="I29" i="4"/>
  <c r="K29" i="4" s="1"/>
  <c r="M29" i="4" s="1"/>
  <c r="O29" i="4" s="1"/>
  <c r="Q29" i="4" s="1"/>
  <c r="S29" i="4" s="1"/>
  <c r="I28" i="4"/>
  <c r="K28" i="4" s="1"/>
  <c r="M28" i="4" s="1"/>
  <c r="O28" i="4" s="1"/>
  <c r="Q28" i="4" s="1"/>
  <c r="S28" i="4" s="1"/>
  <c r="K27" i="4"/>
  <c r="M27" i="4" s="1"/>
  <c r="O27" i="4" s="1"/>
  <c r="Q27" i="4" s="1"/>
  <c r="S27" i="4" s="1"/>
  <c r="I27" i="4"/>
  <c r="I26" i="4"/>
  <c r="K26" i="4" s="1"/>
  <c r="M26" i="4" s="1"/>
  <c r="O26" i="4" s="1"/>
  <c r="Q26" i="4" s="1"/>
  <c r="S26" i="4" s="1"/>
  <c r="K25" i="4"/>
  <c r="M25" i="4" s="1"/>
  <c r="O25" i="4" s="1"/>
  <c r="Q25" i="4" s="1"/>
  <c r="S25" i="4" s="1"/>
  <c r="G25" i="4"/>
  <c r="I25" i="4" s="1"/>
  <c r="I24" i="4"/>
  <c r="K24" i="4" s="1"/>
  <c r="M24" i="4" s="1"/>
  <c r="O24" i="4" s="1"/>
  <c r="Q24" i="4" s="1"/>
  <c r="S24" i="4" s="1"/>
  <c r="G23" i="4"/>
  <c r="I23" i="4" s="1"/>
  <c r="K23" i="4" s="1"/>
  <c r="M23" i="4" s="1"/>
  <c r="O23" i="4" s="1"/>
  <c r="Q23" i="4" s="1"/>
  <c r="S23" i="4" s="1"/>
  <c r="I22" i="4"/>
  <c r="K22" i="4" s="1"/>
  <c r="M22" i="4" s="1"/>
  <c r="O22" i="4" s="1"/>
  <c r="Q22" i="4" s="1"/>
  <c r="S22" i="4" s="1"/>
  <c r="I21" i="4"/>
  <c r="K21" i="4" s="1"/>
  <c r="M21" i="4" s="1"/>
  <c r="O21" i="4" s="1"/>
  <c r="Q21" i="4" s="1"/>
  <c r="S21" i="4" s="1"/>
  <c r="I20" i="4"/>
  <c r="K20" i="4" s="1"/>
  <c r="M20" i="4" s="1"/>
  <c r="O20" i="4" s="1"/>
  <c r="Q20" i="4" s="1"/>
  <c r="S20" i="4" s="1"/>
  <c r="M19" i="4"/>
  <c r="O19" i="4" s="1"/>
  <c r="Q19" i="4" s="1"/>
  <c r="S19" i="4" s="1"/>
  <c r="I19" i="4"/>
  <c r="K19" i="4" s="1"/>
  <c r="I18" i="4"/>
  <c r="K18" i="4" s="1"/>
  <c r="M18" i="4" s="1"/>
  <c r="O18" i="4" s="1"/>
  <c r="Q18" i="4" s="1"/>
  <c r="S18" i="4" s="1"/>
  <c r="M17" i="4"/>
  <c r="O17" i="4" s="1"/>
  <c r="Q17" i="4" s="1"/>
  <c r="S17" i="4" s="1"/>
  <c r="I17" i="4"/>
  <c r="K17" i="4" s="1"/>
  <c r="L16" i="4"/>
  <c r="G16" i="4"/>
  <c r="I16" i="4" s="1"/>
  <c r="K16" i="4" s="1"/>
  <c r="M16" i="4" s="1"/>
  <c r="O16" i="4" s="1"/>
  <c r="Q16" i="4" s="1"/>
  <c r="S16" i="4" s="1"/>
  <c r="M15" i="4"/>
  <c r="O15" i="4" s="1"/>
  <c r="Q15" i="4" s="1"/>
  <c r="S15" i="4" s="1"/>
  <c r="I15" i="4"/>
  <c r="K15" i="4" s="1"/>
  <c r="I14" i="4"/>
  <c r="K14" i="4" s="1"/>
  <c r="M14" i="4" s="1"/>
  <c r="O14" i="4" s="1"/>
  <c r="Q14" i="4" s="1"/>
  <c r="S14" i="4" s="1"/>
  <c r="I13" i="4"/>
  <c r="K13" i="4" s="1"/>
  <c r="M13" i="4" s="1"/>
  <c r="O13" i="4" s="1"/>
  <c r="Q13" i="4" s="1"/>
  <c r="S13" i="4" s="1"/>
  <c r="G13" i="4"/>
  <c r="G12" i="4" s="1"/>
  <c r="P11" i="4"/>
  <c r="I83" i="4" l="1"/>
  <c r="K83" i="4" s="1"/>
  <c r="M83" i="4" s="1"/>
  <c r="O83" i="4" s="1"/>
  <c r="Q83" i="4" s="1"/>
  <c r="S83" i="4" s="1"/>
  <c r="M82" i="4"/>
  <c r="O82" i="4" s="1"/>
  <c r="Q82" i="4" s="1"/>
  <c r="S82" i="4" s="1"/>
  <c r="O68" i="4"/>
  <c r="Q68" i="4" s="1"/>
  <c r="S68" i="4" s="1"/>
  <c r="I12" i="4"/>
  <c r="K12" i="4" s="1"/>
  <c r="M12" i="4" s="1"/>
  <c r="O12" i="4" s="1"/>
  <c r="Q12" i="4" s="1"/>
  <c r="S12" i="4" s="1"/>
  <c r="I41" i="4"/>
  <c r="K41" i="4" s="1"/>
  <c r="M41" i="4" s="1"/>
  <c r="O41" i="4" s="1"/>
  <c r="Q41" i="4" s="1"/>
  <c r="S41" i="4" s="1"/>
  <c r="G34" i="4"/>
  <c r="I34" i="4" s="1"/>
  <c r="K34" i="4" s="1"/>
  <c r="M34" i="4" s="1"/>
  <c r="O34" i="4" s="1"/>
  <c r="Q34" i="4" s="1"/>
  <c r="S34" i="4" s="1"/>
  <c r="G61" i="4"/>
  <c r="I61" i="4" s="1"/>
  <c r="K61" i="4" s="1"/>
  <c r="M61" i="4" s="1"/>
  <c r="O61" i="4" s="1"/>
  <c r="Q61" i="4" s="1"/>
  <c r="S61" i="4" s="1"/>
  <c r="G11" i="4" l="1"/>
  <c r="I11" i="4" s="1"/>
  <c r="K11" i="4" s="1"/>
  <c r="M11" i="4" s="1"/>
  <c r="O11" i="4" s="1"/>
  <c r="Q11" i="4" s="1"/>
  <c r="S11" i="4" s="1"/>
  <c r="C4" i="1" l="1"/>
  <c r="E5" i="1"/>
  <c r="E11" i="1"/>
  <c r="E16" i="1"/>
  <c r="C15" i="1"/>
  <c r="E15" i="1"/>
  <c r="E37" i="1"/>
  <c r="E42" i="1"/>
  <c r="E39" i="1"/>
  <c r="E36" i="1"/>
  <c r="E35" i="1"/>
  <c r="E34" i="1"/>
  <c r="E32" i="1"/>
  <c r="E33" i="1"/>
  <c r="E46" i="1" s="1"/>
  <c r="E31" i="1"/>
  <c r="E23" i="1"/>
  <c r="E19" i="1"/>
  <c r="E6" i="1"/>
  <c r="E7" i="1"/>
  <c r="C46" i="1"/>
  <c r="E30" i="1"/>
  <c r="E22" i="1"/>
  <c r="E25" i="1"/>
  <c r="E41" i="1"/>
  <c r="E44" i="1"/>
  <c r="E18" i="1"/>
  <c r="E17" i="1"/>
  <c r="E14" i="1"/>
  <c r="E13" i="1"/>
  <c r="E12" i="1"/>
  <c r="C9" i="1"/>
  <c r="E10" i="1"/>
  <c r="E40" i="1"/>
  <c r="E45" i="1"/>
  <c r="E43" i="1"/>
  <c r="E38" i="1"/>
  <c r="E24" i="1"/>
  <c r="D21" i="1"/>
  <c r="D9" i="1"/>
  <c r="D15" i="1"/>
  <c r="D46" i="1"/>
  <c r="D4" i="1"/>
  <c r="D8" i="1"/>
  <c r="D20" i="1"/>
  <c r="E20" i="1" s="1"/>
  <c r="D26" i="1"/>
  <c r="E26" i="1" s="1"/>
  <c r="E29" i="1"/>
  <c r="C21" i="1"/>
  <c r="E21" i="1"/>
  <c r="E9" i="1"/>
  <c r="C8" i="1"/>
  <c r="E8" i="1"/>
  <c r="E4" i="1"/>
  <c r="C20" i="1"/>
  <c r="C26" i="1"/>
</calcChain>
</file>

<file path=xl/sharedStrings.xml><?xml version="1.0" encoding="utf-8"?>
<sst xmlns="http://schemas.openxmlformats.org/spreadsheetml/2006/main" count="313" uniqueCount="144">
  <si>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</si>
  <si>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</si>
  <si>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</si>
  <si>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</si>
  <si>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</si>
  <si>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</si>
  <si>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</si>
  <si>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</si>
  <si>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</si>
  <si>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</si>
  <si>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</si>
  <si>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</si>
  <si>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</si>
  <si>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</si>
  <si>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</si>
  <si>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</si>
  <si>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</si>
  <si>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</si>
  <si>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</si>
  <si>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</si>
  <si>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</si>
  <si>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</si>
  <si>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</si>
  <si>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</si>
  <si>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</si>
  <si>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</si>
  <si>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</si>
  <si>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</si>
  <si>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</si>
  <si>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</si>
  <si>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</si>
  <si>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</si>
  <si>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</si>
  <si>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</si>
  <si>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</si>
  <si>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</si>
  <si>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</si>
  <si>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</si>
  <si>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</si>
  <si>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</si>
  <si>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</si>
  <si>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</si>
  <si>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</si>
  <si>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</si>
  <si>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</si>
  <si>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</si>
  <si>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</si>
  <si>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</si>
  <si>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</si>
  <si>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</si>
  <si>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</si>
  <si>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</si>
  <si>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</si>
  <si>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</si>
  <si>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</si>
  <si>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</si>
  <si>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</si>
  <si>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</si>
  <si>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</si>
  <si>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</si>
  <si>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</si>
  <si>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</si>
  <si>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</si>
  <si>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</si>
  <si>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Příloha č.1 - tab.část ke ZR-RO č.150/16</t>
  </si>
  <si>
    <t>ZR-RO č.150/16</t>
  </si>
  <si>
    <t>Příloha č.1 - tab.část k ZR-RO č.150/16</t>
  </si>
  <si>
    <t>Změna rozpočtu - rozpočtové opatření č. 150/16</t>
  </si>
  <si>
    <t>KAPITOLA 914 04 - PŮSOBNOSTI</t>
  </si>
  <si>
    <t>Odbor školství, mládeže, tělovýchovy a sportu</t>
  </si>
  <si>
    <t>tis. Kč</t>
  </si>
  <si>
    <t>uk.</t>
  </si>
  <si>
    <t>č.a.</t>
  </si>
  <si>
    <t>§</t>
  </si>
  <si>
    <t>91404 - P Ů S O B N O S T I</t>
  </si>
  <si>
    <t>SR 2016</t>
  </si>
  <si>
    <t>RU č. 1/16</t>
  </si>
  <si>
    <t>UR 2016</t>
  </si>
  <si>
    <t>RU č. 2/16</t>
  </si>
  <si>
    <t>RU č. 3/16, ZR č. 74/16</t>
  </si>
  <si>
    <t>RU č. 4/16</t>
  </si>
  <si>
    <t>RU č. 5/16</t>
  </si>
  <si>
    <t>ZR-RO č. 150/16</t>
  </si>
  <si>
    <t>SU</t>
  </si>
  <si>
    <t>x</t>
  </si>
  <si>
    <t>Běžné (neinvestiční) výdaje resortu celkem</t>
  </si>
  <si>
    <t>DU</t>
  </si>
  <si>
    <t>Výkon působností dle zákona č. 561/04 Sb.</t>
  </si>
  <si>
    <t>RU</t>
  </si>
  <si>
    <t>041100</t>
  </si>
  <si>
    <t>0000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</si>
  <si>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</si>
  <si>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</si>
  <si>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</si>
  <si>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</si>
  <si>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</si>
  <si>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</si>
  <si>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</si>
  <si>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</si>
  <si>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</si>
  <si>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</si>
  <si>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</si>
  <si>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042000</t>
  </si>
  <si>
    <t>Koncepční materiály</t>
  </si>
  <si>
    <t>042500</t>
  </si>
  <si>
    <t>Testování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</si>
  <si>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</si>
  <si>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</si>
  <si>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</si>
  <si>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</si>
  <si>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</si>
  <si>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ostatní osobní výdaje</t>
  </si>
  <si>
    <t>knihy, učební  pomůcky a tisk</t>
  </si>
  <si>
    <t>045900</t>
  </si>
  <si>
    <t>Podpora odborného vzdělávání</t>
  </si>
  <si>
    <t>046500</t>
  </si>
  <si>
    <t>Veletrh vzdělávání a pracov. příležitostí</t>
  </si>
  <si>
    <t>048101</t>
  </si>
  <si>
    <t>Soutěže - podpora talentovaných dětí a mládeže</t>
  </si>
  <si>
    <t>dary obyvatelstvu</t>
  </si>
  <si>
    <t>048102</t>
  </si>
  <si>
    <t>Propagace školství a podpora regionálních aktivit</t>
  </si>
  <si>
    <t>048239</t>
  </si>
  <si>
    <t>Nostrifikace</t>
  </si>
  <si>
    <t>048700</t>
  </si>
  <si>
    <t>Sympozium uměleckoprůmyslových škol LK</t>
  </si>
  <si>
    <t>048701</t>
  </si>
  <si>
    <t>Veletrh dětské knihy - zajištění dopravy</t>
  </si>
  <si>
    <t>Udržitelnost projektů spolufinancovaných z prostředků EU</t>
  </si>
  <si>
    <t>044005</t>
  </si>
  <si>
    <t>EHP/Norsko - Revitalizace hřišť - 2. etapa - udržitelnost projektu</t>
  </si>
  <si>
    <t>služby peněžních ústavů</t>
  </si>
  <si>
    <t>044007</t>
  </si>
  <si>
    <t>Informační a vzdělávací portál LK - udržitelnost</t>
  </si>
  <si>
    <t>044008</t>
  </si>
  <si>
    <t>Hodnocení kvality vzdělávání v LK - udržitelnost</t>
  </si>
  <si>
    <t>úhrada sankci jiným rozpočtům</t>
  </si>
  <si>
    <t>045010</t>
  </si>
  <si>
    <t>Poradenství v LK - udržitelnost</t>
  </si>
  <si>
    <t>045014</t>
  </si>
  <si>
    <t>Podpora přírodovědného a technického vzdělávání v LK</t>
  </si>
  <si>
    <t>Sport v regionu</t>
  </si>
  <si>
    <t>048699</t>
  </si>
  <si>
    <t>Hry olympiád dětí a mládeže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</si>
</sst>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5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</cellStyleXfs>
  <cellXfs count="202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4" fontId="6" fillId="3" borderId="0" xfId="1" applyNumberFormat="1" applyFill="1"/>
    <xf numFmtId="0" fontId="7" fillId="3" borderId="0" xfId="1" applyFont="1" applyFill="1"/>
    <xf numFmtId="0" fontId="6" fillId="3" borderId="0" xfId="2" applyFill="1"/>
    <xf numFmtId="0" fontId="9" fillId="3" borderId="0" xfId="6" applyFill="1"/>
    <xf numFmtId="0" fontId="15" fillId="3" borderId="0" xfId="7" applyFont="1" applyFill="1" applyBorder="1" applyAlignment="1">
      <alignment horizontal="center" vertical="center"/>
    </xf>
    <xf numFmtId="49" fontId="7" fillId="3" borderId="0" xfId="7" applyNumberFormat="1" applyFont="1" applyFill="1" applyBorder="1" applyAlignment="1">
      <alignment horizontal="center"/>
    </xf>
    <xf numFmtId="0" fontId="7" fillId="3" borderId="0" xfId="7" applyFont="1" applyFill="1" applyBorder="1" applyAlignment="1">
      <alignment horizontal="center" vertical="center"/>
    </xf>
    <xf numFmtId="0" fontId="10" fillId="3" borderId="0" xfId="8" applyFont="1" applyFill="1" applyBorder="1"/>
    <xf numFmtId="4" fontId="7" fillId="3" borderId="0" xfId="7" applyNumberFormat="1" applyFont="1" applyFill="1" applyBorder="1"/>
    <xf numFmtId="165" fontId="7" fillId="3" borderId="0" xfId="7" applyNumberFormat="1" applyFont="1" applyFill="1" applyBorder="1"/>
    <xf numFmtId="0" fontId="6" fillId="3" borderId="0" xfId="9" applyFill="1" applyBorder="1"/>
    <xf numFmtId="0" fontId="6" fillId="3" borderId="0" xfId="9" applyFill="1"/>
    <xf numFmtId="0" fontId="16" fillId="3" borderId="0" xfId="9" applyFont="1" applyFill="1" applyAlignment="1">
      <alignment horizontal="center"/>
    </xf>
    <xf numFmtId="0" fontId="7" fillId="3" borderId="0" xfId="9" applyFont="1" applyFill="1"/>
    <xf numFmtId="0" fontId="17" fillId="3" borderId="14" xfId="9" applyFont="1" applyFill="1" applyBorder="1" applyAlignment="1">
      <alignment horizontal="center" vertical="center"/>
    </xf>
    <xf numFmtId="0" fontId="18" fillId="3" borderId="15" xfId="9" applyFont="1" applyFill="1" applyBorder="1" applyAlignment="1">
      <alignment horizontal="center" vertical="center"/>
    </xf>
    <xf numFmtId="0" fontId="17" fillId="3" borderId="15" xfId="9" applyFont="1" applyFill="1" applyBorder="1" applyAlignment="1">
      <alignment horizontal="center" vertical="center"/>
    </xf>
    <xf numFmtId="0" fontId="16" fillId="3" borderId="17" xfId="9" applyFont="1" applyFill="1" applyBorder="1" applyAlignment="1">
      <alignment horizontal="center" vertical="center"/>
    </xf>
    <xf numFmtId="0" fontId="16" fillId="3" borderId="18" xfId="3" applyFont="1" applyFill="1" applyBorder="1" applyAlignment="1">
      <alignment horizontal="center" vertical="center"/>
    </xf>
    <xf numFmtId="0" fontId="16" fillId="3" borderId="18" xfId="3" applyFont="1" applyFill="1" applyBorder="1" applyAlignment="1">
      <alignment horizontal="center" vertical="center" wrapText="1"/>
    </xf>
    <xf numFmtId="0" fontId="19" fillId="3" borderId="19" xfId="7" applyFont="1" applyFill="1" applyBorder="1" applyAlignment="1">
      <alignment horizontal="center" vertical="center"/>
    </xf>
    <xf numFmtId="0" fontId="19" fillId="3" borderId="11" xfId="7" applyFont="1" applyFill="1" applyBorder="1" applyAlignment="1">
      <alignment horizontal="center" vertical="center"/>
    </xf>
    <xf numFmtId="0" fontId="19" fillId="3" borderId="17" xfId="7" applyFont="1" applyFill="1" applyBorder="1" applyAlignment="1">
      <alignment horizontal="center" vertical="center"/>
    </xf>
    <xf numFmtId="0" fontId="19" fillId="3" borderId="17" xfId="7" applyFont="1" applyFill="1" applyBorder="1" applyAlignment="1">
      <alignment horizontal="left" vertical="center"/>
    </xf>
    <xf numFmtId="4" fontId="16" fillId="3" borderId="21" xfId="7" applyNumberFormat="1" applyFont="1" applyFill="1" applyBorder="1" applyAlignment="1"/>
    <xf numFmtId="4" fontId="16" fillId="3" borderId="18" xfId="1" applyNumberFormat="1" applyFont="1" applyFill="1" applyBorder="1"/>
    <xf numFmtId="4" fontId="16" fillId="3" borderId="21" xfId="1" applyNumberFormat="1" applyFont="1" applyFill="1" applyBorder="1"/>
    <xf numFmtId="0" fontId="7" fillId="3" borderId="0" xfId="1" applyFont="1" applyFill="1" applyBorder="1"/>
    <xf numFmtId="0" fontId="20" fillId="3" borderId="10" xfId="7" applyFont="1" applyFill="1" applyBorder="1" applyAlignment="1">
      <alignment horizontal="center" vertical="center"/>
    </xf>
    <xf numFmtId="0" fontId="20" fillId="3" borderId="11" xfId="7" applyFont="1" applyFill="1" applyBorder="1" applyAlignment="1">
      <alignment horizontal="center" vertical="center"/>
    </xf>
    <xf numFmtId="0" fontId="20" fillId="3" borderId="17" xfId="7" applyFont="1" applyFill="1" applyBorder="1" applyAlignment="1">
      <alignment horizontal="center" vertical="center"/>
    </xf>
    <xf numFmtId="0" fontId="20" fillId="3" borderId="17" xfId="7" applyFont="1" applyFill="1" applyBorder="1" applyAlignment="1">
      <alignment vertical="center"/>
    </xf>
    <xf numFmtId="4" fontId="20" fillId="3" borderId="21" xfId="7" applyNumberFormat="1" applyFont="1" applyFill="1" applyBorder="1" applyAlignment="1"/>
    <xf numFmtId="4" fontId="20" fillId="3" borderId="21" xfId="1" applyNumberFormat="1" applyFont="1" applyFill="1" applyBorder="1"/>
    <xf numFmtId="0" fontId="16" fillId="3" borderId="1" xfId="7" applyFont="1" applyFill="1" applyBorder="1" applyAlignment="1">
      <alignment horizontal="center" vertical="center"/>
    </xf>
    <xf numFmtId="49" fontId="16" fillId="3" borderId="22" xfId="7" applyNumberFormat="1" applyFont="1" applyFill="1" applyBorder="1" applyAlignment="1">
      <alignment horizontal="center" vertical="center"/>
    </xf>
    <xf numFmtId="49" fontId="16" fillId="3" borderId="23" xfId="7" applyNumberFormat="1" applyFont="1" applyFill="1" applyBorder="1" applyAlignment="1">
      <alignment horizontal="center" vertical="center"/>
    </xf>
    <xf numFmtId="0" fontId="16" fillId="3" borderId="2" xfId="7" applyFont="1" applyFill="1" applyBorder="1" applyAlignment="1">
      <alignment horizontal="center" vertical="center"/>
    </xf>
    <xf numFmtId="0" fontId="16" fillId="3" borderId="22" xfId="7" applyFont="1" applyFill="1" applyBorder="1" applyAlignment="1">
      <alignment horizontal="center" vertical="center"/>
    </xf>
    <xf numFmtId="0" fontId="16" fillId="3" borderId="22" xfId="7" applyFont="1" applyFill="1" applyBorder="1" applyAlignment="1">
      <alignment vertical="center"/>
    </xf>
    <xf numFmtId="4" fontId="16" fillId="3" borderId="24" xfId="7" applyNumberFormat="1" applyFont="1" applyFill="1" applyBorder="1" applyAlignment="1"/>
    <xf numFmtId="4" fontId="16" fillId="3" borderId="24" xfId="1" applyNumberFormat="1" applyFont="1" applyFill="1" applyBorder="1"/>
    <xf numFmtId="0" fontId="7" fillId="3" borderId="4" xfId="7" applyFont="1" applyFill="1" applyBorder="1" applyAlignment="1">
      <alignment horizontal="center" vertical="center"/>
    </xf>
    <xf numFmtId="49" fontId="7" fillId="3" borderId="25" xfId="7" applyNumberFormat="1" applyFont="1" applyFill="1" applyBorder="1" applyAlignment="1">
      <alignment horizontal="center" vertical="center"/>
    </xf>
    <xf numFmtId="49" fontId="7" fillId="3" borderId="26" xfId="7" applyNumberFormat="1" applyFont="1" applyFill="1" applyBorder="1" applyAlignment="1">
      <alignment horizontal="center" vertical="center"/>
    </xf>
    <xf numFmtId="0" fontId="7" fillId="3" borderId="5" xfId="7" applyFont="1" applyFill="1" applyBorder="1" applyAlignment="1">
      <alignment horizontal="center" vertical="center"/>
    </xf>
    <xf numFmtId="0" fontId="7" fillId="3" borderId="25" xfId="7" applyFont="1" applyFill="1" applyBorder="1" applyAlignment="1">
      <alignment horizontal="center" vertical="center"/>
    </xf>
    <xf numFmtId="0" fontId="7" fillId="3" borderId="25" xfId="7" applyFont="1" applyFill="1" applyBorder="1" applyAlignment="1">
      <alignment vertical="center"/>
    </xf>
    <xf numFmtId="4" fontId="7" fillId="3" borderId="27" xfId="7" applyNumberFormat="1" applyFont="1" applyFill="1" applyBorder="1" applyAlignment="1"/>
    <xf numFmtId="4" fontId="7" fillId="3" borderId="27" xfId="1" applyNumberFormat="1" applyFont="1" applyFill="1" applyBorder="1"/>
    <xf numFmtId="0" fontId="16" fillId="3" borderId="4" xfId="7" applyFont="1" applyFill="1" applyBorder="1" applyAlignment="1">
      <alignment horizontal="center" vertical="center"/>
    </xf>
    <xf numFmtId="49" fontId="16" fillId="3" borderId="25" xfId="7" applyNumberFormat="1" applyFont="1" applyFill="1" applyBorder="1" applyAlignment="1">
      <alignment horizontal="center" vertical="center"/>
    </xf>
    <xf numFmtId="49" fontId="16" fillId="3" borderId="26" xfId="7" applyNumberFormat="1" applyFont="1" applyFill="1" applyBorder="1" applyAlignment="1">
      <alignment horizontal="center" vertical="center"/>
    </xf>
    <xf numFmtId="0" fontId="16" fillId="3" borderId="5" xfId="7" applyFont="1" applyFill="1" applyBorder="1" applyAlignment="1">
      <alignment horizontal="center" vertical="center"/>
    </xf>
    <xf numFmtId="0" fontId="16" fillId="3" borderId="25" xfId="7" applyFont="1" applyFill="1" applyBorder="1" applyAlignment="1">
      <alignment horizontal="center" vertical="center"/>
    </xf>
    <xf numFmtId="0" fontId="16" fillId="3" borderId="25" xfId="7" applyFont="1" applyFill="1" applyBorder="1" applyAlignment="1">
      <alignment vertical="center"/>
    </xf>
    <xf numFmtId="4" fontId="16" fillId="3" borderId="27" xfId="7" applyNumberFormat="1" applyFont="1" applyFill="1" applyBorder="1" applyAlignment="1"/>
    <xf numFmtId="4" fontId="16" fillId="3" borderId="27" xfId="1" applyNumberFormat="1" applyFont="1" applyFill="1" applyBorder="1"/>
    <xf numFmtId="0" fontId="7" fillId="3" borderId="7" xfId="7" applyFont="1" applyFill="1" applyBorder="1" applyAlignment="1">
      <alignment horizontal="center" vertical="center"/>
    </xf>
    <xf numFmtId="49" fontId="7" fillId="3" borderId="28" xfId="7" applyNumberFormat="1" applyFont="1" applyFill="1" applyBorder="1" applyAlignment="1">
      <alignment horizontal="center" vertical="center"/>
    </xf>
    <xf numFmtId="49" fontId="7" fillId="3" borderId="29" xfId="7" applyNumberFormat="1" applyFont="1" applyFill="1" applyBorder="1" applyAlignment="1">
      <alignment horizontal="center" vertical="center"/>
    </xf>
    <xf numFmtId="0" fontId="7" fillId="3" borderId="8" xfId="7" applyFont="1" applyFill="1" applyBorder="1" applyAlignment="1">
      <alignment horizontal="center" vertical="center"/>
    </xf>
    <xf numFmtId="0" fontId="7" fillId="3" borderId="28" xfId="7" applyFont="1" applyFill="1" applyBorder="1" applyAlignment="1">
      <alignment horizontal="center" vertical="center"/>
    </xf>
    <xf numFmtId="0" fontId="7" fillId="3" borderId="28" xfId="7" applyFont="1" applyFill="1" applyBorder="1" applyAlignment="1">
      <alignment vertical="center"/>
    </xf>
    <xf numFmtId="0" fontId="7" fillId="3" borderId="30" xfId="7" applyFont="1" applyFill="1" applyBorder="1" applyAlignment="1">
      <alignment horizontal="center" vertical="center"/>
    </xf>
    <xf numFmtId="49" fontId="7" fillId="3" borderId="31" xfId="7" applyNumberFormat="1" applyFont="1" applyFill="1" applyBorder="1" applyAlignment="1">
      <alignment horizontal="center" vertical="center"/>
    </xf>
    <xf numFmtId="49" fontId="7" fillId="3" borderId="32" xfId="7" applyNumberFormat="1" applyFont="1" applyFill="1" applyBorder="1" applyAlignment="1">
      <alignment horizontal="center" vertical="center"/>
    </xf>
    <xf numFmtId="0" fontId="7" fillId="3" borderId="33" xfId="7" applyFont="1" applyFill="1" applyBorder="1" applyAlignment="1">
      <alignment horizontal="center" vertical="center"/>
    </xf>
    <xf numFmtId="0" fontId="7" fillId="3" borderId="31" xfId="7" applyFont="1" applyFill="1" applyBorder="1" applyAlignment="1">
      <alignment horizontal="center" vertical="center"/>
    </xf>
    <xf numFmtId="0" fontId="7" fillId="3" borderId="31" xfId="7" applyFont="1" applyFill="1" applyBorder="1" applyAlignment="1">
      <alignment vertical="center"/>
    </xf>
    <xf numFmtId="4" fontId="7" fillId="3" borderId="34" xfId="7" applyNumberFormat="1" applyFont="1" applyFill="1" applyBorder="1" applyAlignment="1"/>
    <xf numFmtId="4" fontId="7" fillId="3" borderId="34" xfId="1" applyNumberFormat="1" applyFont="1" applyFill="1" applyBorder="1"/>
    <xf numFmtId="0" fontId="16" fillId="3" borderId="22" xfId="7" applyFont="1" applyFill="1" applyBorder="1" applyAlignment="1">
      <alignment vertical="center" wrapText="1"/>
    </xf>
    <xf numFmtId="0" fontId="7" fillId="3" borderId="2" xfId="7" applyFont="1" applyFill="1" applyBorder="1" applyAlignment="1">
      <alignment horizontal="center" vertical="center"/>
    </xf>
    <xf numFmtId="0" fontId="7" fillId="3" borderId="22" xfId="7" applyFont="1" applyFill="1" applyBorder="1" applyAlignment="1">
      <alignment horizontal="center" vertical="center"/>
    </xf>
    <xf numFmtId="0" fontId="7" fillId="3" borderId="22" xfId="7" applyFont="1" applyFill="1" applyBorder="1" applyAlignment="1">
      <alignment vertical="center" wrapText="1"/>
    </xf>
    <xf numFmtId="4" fontId="7" fillId="3" borderId="24" xfId="7" applyNumberFormat="1" applyFont="1" applyFill="1" applyBorder="1" applyAlignment="1"/>
    <xf numFmtId="4" fontId="7" fillId="3" borderId="24" xfId="1" applyNumberFormat="1" applyFont="1" applyFill="1" applyBorder="1"/>
    <xf numFmtId="0" fontId="22" fillId="3" borderId="4" xfId="7" applyFont="1" applyFill="1" applyBorder="1" applyAlignment="1">
      <alignment horizontal="center" vertical="center"/>
    </xf>
    <xf numFmtId="49" fontId="22" fillId="3" borderId="25" xfId="7" applyNumberFormat="1" applyFont="1" applyFill="1" applyBorder="1" applyAlignment="1">
      <alignment horizontal="center" vertical="center"/>
    </xf>
    <xf numFmtId="49" fontId="22" fillId="3" borderId="26" xfId="7" applyNumberFormat="1" applyFont="1" applyFill="1" applyBorder="1" applyAlignment="1">
      <alignment horizontal="center" vertical="center"/>
    </xf>
    <xf numFmtId="0" fontId="16" fillId="3" borderId="25" xfId="7" applyFont="1" applyFill="1" applyBorder="1" applyAlignment="1">
      <alignment vertical="center" wrapText="1"/>
    </xf>
    <xf numFmtId="0" fontId="22" fillId="3" borderId="5" xfId="7" applyFont="1" applyFill="1" applyBorder="1" applyAlignment="1">
      <alignment horizontal="center" vertical="center"/>
    </xf>
    <xf numFmtId="0" fontId="7" fillId="3" borderId="35" xfId="7" applyFont="1" applyFill="1" applyBorder="1" applyAlignment="1">
      <alignment vertical="center" wrapText="1"/>
    </xf>
    <xf numFmtId="49" fontId="16" fillId="3" borderId="28" xfId="7" applyNumberFormat="1" applyFont="1" applyFill="1" applyBorder="1" applyAlignment="1">
      <alignment horizontal="center" vertical="center"/>
    </xf>
    <xf numFmtId="49" fontId="16" fillId="3" borderId="29" xfId="7" applyNumberFormat="1" applyFont="1" applyFill="1" applyBorder="1" applyAlignment="1">
      <alignment horizontal="center" vertical="center"/>
    </xf>
    <xf numFmtId="0" fontId="22" fillId="3" borderId="36" xfId="7" applyFont="1" applyFill="1" applyBorder="1" applyAlignment="1">
      <alignment horizontal="center" vertical="center"/>
    </xf>
    <xf numFmtId="0" fontId="7" fillId="3" borderId="35" xfId="7" applyFont="1" applyFill="1" applyBorder="1" applyAlignment="1">
      <alignment horizontal="center" vertical="center"/>
    </xf>
    <xf numFmtId="0" fontId="7" fillId="3" borderId="35" xfId="7" applyFont="1" applyFill="1" applyBorder="1" applyAlignment="1">
      <alignment vertical="center"/>
    </xf>
    <xf numFmtId="0" fontId="7" fillId="3" borderId="25" xfId="7" applyFont="1" applyFill="1" applyBorder="1" applyAlignment="1">
      <alignment vertical="center" wrapText="1"/>
    </xf>
    <xf numFmtId="0" fontId="6" fillId="3" borderId="0" xfId="1" applyFill="1" applyBorder="1"/>
    <xf numFmtId="0" fontId="16" fillId="3" borderId="37" xfId="7" applyFont="1" applyFill="1" applyBorder="1" applyAlignment="1">
      <alignment horizontal="center" vertical="center"/>
    </xf>
    <xf numFmtId="49" fontId="16" fillId="3" borderId="35" xfId="7" applyNumberFormat="1" applyFont="1" applyFill="1" applyBorder="1" applyAlignment="1">
      <alignment horizontal="center" vertical="center"/>
    </xf>
    <xf numFmtId="49" fontId="16" fillId="3" borderId="38" xfId="7" applyNumberFormat="1" applyFont="1" applyFill="1" applyBorder="1" applyAlignment="1">
      <alignment horizontal="center" vertical="center"/>
    </xf>
    <xf numFmtId="0" fontId="7" fillId="3" borderId="36" xfId="7" applyFont="1" applyFill="1" applyBorder="1" applyAlignment="1">
      <alignment horizontal="center" vertical="center"/>
    </xf>
    <xf numFmtId="0" fontId="20" fillId="3" borderId="37" xfId="7" applyFont="1" applyFill="1" applyBorder="1" applyAlignment="1">
      <alignment horizontal="center" vertical="center"/>
    </xf>
    <xf numFmtId="0" fontId="20" fillId="3" borderId="36" xfId="7" applyFont="1" applyFill="1" applyBorder="1" applyAlignment="1">
      <alignment horizontal="center" vertical="center"/>
    </xf>
    <xf numFmtId="0" fontId="20" fillId="3" borderId="35" xfId="7" applyFont="1" applyFill="1" applyBorder="1" applyAlignment="1">
      <alignment horizontal="center" vertical="center"/>
    </xf>
    <xf numFmtId="0" fontId="20" fillId="3" borderId="35" xfId="7" applyFont="1" applyFill="1" applyBorder="1" applyAlignment="1" applyProtection="1">
      <alignment vertical="center" wrapText="1"/>
      <protection locked="0"/>
    </xf>
    <xf numFmtId="4" fontId="20" fillId="3" borderId="43" xfId="7" applyNumberFormat="1" applyFont="1" applyFill="1" applyBorder="1" applyAlignment="1"/>
    <xf numFmtId="4" fontId="20" fillId="3" borderId="43" xfId="1" applyNumberFormat="1" applyFont="1" applyFill="1" applyBorder="1"/>
    <xf numFmtId="0" fontId="16" fillId="3" borderId="44" xfId="7" applyFont="1" applyFill="1" applyBorder="1" applyAlignment="1">
      <alignment horizontal="center" vertical="center"/>
    </xf>
    <xf numFmtId="49" fontId="16" fillId="3" borderId="45" xfId="7" applyNumberFormat="1" applyFont="1" applyFill="1" applyBorder="1" applyAlignment="1">
      <alignment horizontal="center" vertical="center"/>
    </xf>
    <xf numFmtId="49" fontId="16" fillId="3" borderId="46" xfId="7" applyNumberFormat="1" applyFont="1" applyFill="1" applyBorder="1" applyAlignment="1">
      <alignment horizontal="center" vertical="center"/>
    </xf>
    <xf numFmtId="0" fontId="16" fillId="3" borderId="47" xfId="7" applyFont="1" applyFill="1" applyBorder="1" applyAlignment="1">
      <alignment horizontal="center" vertical="center"/>
    </xf>
    <xf numFmtId="0" fontId="16" fillId="3" borderId="45" xfId="7" applyFont="1" applyFill="1" applyBorder="1" applyAlignment="1">
      <alignment horizontal="center" vertical="center"/>
    </xf>
    <xf numFmtId="0" fontId="16" fillId="3" borderId="45" xfId="7" applyFont="1" applyFill="1" applyBorder="1" applyAlignment="1">
      <alignment vertical="center" wrapText="1"/>
    </xf>
    <xf numFmtId="49" fontId="16" fillId="3" borderId="48" xfId="7" applyNumberFormat="1" applyFont="1" applyFill="1" applyBorder="1" applyAlignment="1">
      <alignment horizontal="center" vertical="center"/>
    </xf>
    <xf numFmtId="165" fontId="16" fillId="3" borderId="27" xfId="7" applyNumberFormat="1" applyFont="1" applyFill="1" applyBorder="1" applyAlignment="1"/>
    <xf numFmtId="165" fontId="7" fillId="3" borderId="27" xfId="7" applyNumberFormat="1" applyFont="1" applyFill="1" applyBorder="1" applyAlignment="1"/>
    <xf numFmtId="49" fontId="16" fillId="3" borderId="0" xfId="7" applyNumberFormat="1" applyFont="1" applyFill="1" applyBorder="1" applyAlignment="1">
      <alignment horizontal="center" vertical="center"/>
    </xf>
    <xf numFmtId="0" fontId="22" fillId="3" borderId="33" xfId="7" applyFont="1" applyFill="1" applyBorder="1" applyAlignment="1">
      <alignment horizontal="center" vertical="center"/>
    </xf>
    <xf numFmtId="165" fontId="7" fillId="3" borderId="34" xfId="7" applyNumberFormat="1" applyFont="1" applyFill="1" applyBorder="1" applyAlignment="1"/>
    <xf numFmtId="165" fontId="20" fillId="3" borderId="21" xfId="7" applyNumberFormat="1" applyFont="1" applyFill="1" applyBorder="1" applyAlignment="1"/>
    <xf numFmtId="165" fontId="16" fillId="3" borderId="24" xfId="7" applyNumberFormat="1" applyFont="1" applyFill="1" applyBorder="1" applyAlignment="1"/>
    <xf numFmtId="0" fontId="7" fillId="3" borderId="22" xfId="7" applyFont="1" applyFill="1" applyBorder="1" applyAlignment="1">
      <alignment vertical="center"/>
    </xf>
    <xf numFmtId="0" fontId="16" fillId="3" borderId="7" xfId="7" applyFont="1" applyFill="1" applyBorder="1" applyAlignment="1">
      <alignment horizontal="center" vertical="center"/>
    </xf>
    <xf numFmtId="49" fontId="16" fillId="3" borderId="49" xfId="7" applyNumberFormat="1" applyFont="1" applyFill="1" applyBorder="1" applyAlignment="1">
      <alignment horizontal="center" vertical="center"/>
    </xf>
    <xf numFmtId="0" fontId="16" fillId="3" borderId="30" xfId="7" applyFont="1" applyFill="1" applyBorder="1" applyAlignment="1">
      <alignment horizontal="center" vertical="center"/>
    </xf>
    <xf numFmtId="49" fontId="16" fillId="3" borderId="50" xfId="7" applyNumberFormat="1" applyFont="1" applyFill="1" applyBorder="1" applyAlignment="1">
      <alignment horizontal="center" vertical="center"/>
    </xf>
    <xf numFmtId="4" fontId="7" fillId="3" borderId="51" xfId="7" applyNumberFormat="1" applyFont="1" applyFill="1" applyBorder="1" applyAlignment="1"/>
    <xf numFmtId="165" fontId="7" fillId="3" borderId="51" xfId="7" applyNumberFormat="1" applyFont="1" applyFill="1" applyBorder="1" applyAlignment="1"/>
    <xf numFmtId="4" fontId="7" fillId="3" borderId="51" xfId="1" applyNumberFormat="1" applyFont="1" applyFill="1" applyBorder="1"/>
    <xf numFmtId="0" fontId="16" fillId="3" borderId="0" xfId="7" applyFont="1" applyFill="1" applyBorder="1" applyAlignment="1">
      <alignment horizontal="center" vertical="center"/>
    </xf>
    <xf numFmtId="0" fontId="22" fillId="3" borderId="0" xfId="7" applyFont="1" applyFill="1" applyBorder="1" applyAlignment="1">
      <alignment horizontal="center" vertical="center"/>
    </xf>
    <xf numFmtId="0" fontId="7" fillId="3" borderId="0" xfId="7" applyFont="1" applyFill="1" applyBorder="1" applyAlignment="1">
      <alignment vertical="center"/>
    </xf>
    <xf numFmtId="4" fontId="7" fillId="3" borderId="0" xfId="7" applyNumberFormat="1" applyFont="1" applyFill="1" applyBorder="1" applyAlignment="1">
      <alignment vertical="center"/>
    </xf>
    <xf numFmtId="165" fontId="7" fillId="3" borderId="0" xfId="7" applyNumberFormat="1" applyFont="1" applyFill="1" applyBorder="1" applyAlignment="1">
      <alignment vertical="center"/>
    </xf>
    <xf numFmtId="4" fontId="7" fillId="3" borderId="0" xfId="1" applyNumberFormat="1" applyFont="1" applyFill="1"/>
    <xf numFmtId="14" fontId="23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right"/>
    </xf>
    <xf numFmtId="0" fontId="23" fillId="3" borderId="0" xfId="1" applyFont="1" applyFill="1" applyAlignment="1">
      <alignment wrapText="1"/>
    </xf>
    <xf numFmtId="0" fontId="23" fillId="3" borderId="0" xfId="1" applyFont="1" applyFill="1"/>
    <xf numFmtId="0" fontId="23" fillId="3" borderId="0" xfId="1" applyFont="1" applyFill="1" applyAlignment="1"/>
    <xf numFmtId="0" fontId="23" fillId="3" borderId="0" xfId="0" applyFont="1" applyFill="1" applyAlignment="1">
      <alignment wrapText="1"/>
    </xf>
    <xf numFmtId="0" fontId="16" fillId="3" borderId="39" xfId="7" applyFont="1" applyFill="1" applyBorder="1" applyAlignment="1">
      <alignment horizontal="center" vertical="center"/>
    </xf>
    <xf numFmtId="49" fontId="16" fillId="3" borderId="40" xfId="7" applyNumberFormat="1" applyFont="1" applyFill="1" applyBorder="1" applyAlignment="1">
      <alignment horizontal="center" vertical="center"/>
    </xf>
    <xf numFmtId="49" fontId="16" fillId="3" borderId="41" xfId="7" applyNumberFormat="1" applyFont="1" applyFill="1" applyBorder="1" applyAlignment="1">
      <alignment horizontal="center" vertical="center"/>
    </xf>
    <xf numFmtId="0" fontId="7" fillId="3" borderId="42" xfId="7" applyFont="1" applyFill="1" applyBorder="1" applyAlignment="1">
      <alignment horizontal="center" vertical="center"/>
    </xf>
    <xf numFmtId="0" fontId="7" fillId="3" borderId="40" xfId="7" applyFont="1" applyFill="1" applyBorder="1" applyAlignment="1">
      <alignment horizontal="center" vertical="center"/>
    </xf>
    <xf numFmtId="0" fontId="7" fillId="3" borderId="40" xfId="7" applyFont="1" applyFill="1" applyBorder="1" applyAlignment="1">
      <alignment vertical="center" wrapText="1"/>
    </xf>
    <xf numFmtId="4" fontId="7" fillId="3" borderId="43" xfId="7" applyNumberFormat="1" applyFont="1" applyFill="1" applyBorder="1" applyAlignment="1"/>
    <xf numFmtId="4" fontId="7" fillId="3" borderId="43" xfId="1" applyNumberFormat="1" applyFont="1" applyFill="1" applyBorder="1"/>
    <xf numFmtId="0" fontId="23" fillId="3" borderId="0" xfId="1" applyFont="1" applyFill="1" applyAlignment="1">
      <alignment wrapText="1"/>
    </xf>
    <xf numFmtId="0" fontId="24" fillId="3" borderId="0" xfId="0" applyFont="1" applyFill="1" applyAlignment="1">
      <alignment wrapText="1"/>
    </xf>
    <xf numFmtId="0" fontId="23" fillId="3" borderId="0" xfId="0" applyFont="1" applyFill="1" applyAlignment="1">
      <alignment wrapText="1"/>
    </xf>
    <xf numFmtId="0" fontId="17" fillId="3" borderId="15" xfId="9" applyFont="1" applyFill="1" applyBorder="1" applyAlignment="1">
      <alignment horizontal="center" vertical="center"/>
    </xf>
    <xf numFmtId="0" fontId="17" fillId="3" borderId="16" xfId="9" applyFont="1" applyFill="1" applyBorder="1" applyAlignment="1">
      <alignment horizontal="center" vertical="center"/>
    </xf>
    <xf numFmtId="0" fontId="19" fillId="3" borderId="17" xfId="7" applyFont="1" applyFill="1" applyBorder="1" applyAlignment="1">
      <alignment horizontal="center" vertical="center"/>
    </xf>
    <xf numFmtId="0" fontId="19" fillId="3" borderId="20" xfId="7" applyFont="1" applyFill="1" applyBorder="1" applyAlignment="1">
      <alignment horizontal="center" vertical="center"/>
    </xf>
    <xf numFmtId="49" fontId="20" fillId="3" borderId="17" xfId="7" applyNumberFormat="1" applyFont="1" applyFill="1" applyBorder="1" applyAlignment="1">
      <alignment horizontal="center" vertical="center"/>
    </xf>
    <xf numFmtId="0" fontId="21" fillId="3" borderId="20" xfId="9" applyFont="1" applyFill="1" applyBorder="1" applyAlignment="1">
      <alignment horizontal="center" vertical="center"/>
    </xf>
    <xf numFmtId="49" fontId="20" fillId="3" borderId="35" xfId="7" applyNumberFormat="1" applyFont="1" applyFill="1" applyBorder="1" applyAlignment="1">
      <alignment horizontal="center" vertical="center"/>
    </xf>
    <xf numFmtId="0" fontId="21" fillId="3" borderId="38" xfId="9" applyFont="1" applyFill="1" applyBorder="1" applyAlignment="1">
      <alignment horizontal="center" vertical="center"/>
    </xf>
    <xf numFmtId="49" fontId="20" fillId="3" borderId="20" xfId="7" applyNumberFormat="1" applyFont="1" applyFill="1" applyBorder="1" applyAlignment="1">
      <alignment horizontal="center" vertical="center"/>
    </xf>
    <xf numFmtId="4" fontId="7" fillId="3" borderId="0" xfId="1" applyNumberFormat="1" applyFont="1" applyFill="1" applyAlignment="1"/>
    <xf numFmtId="0" fontId="8" fillId="3" borderId="0" xfId="0" applyFont="1" applyFill="1" applyAlignment="1"/>
    <xf numFmtId="0" fontId="0" fillId="0" borderId="0" xfId="0" applyAlignment="1"/>
    <xf numFmtId="0" fontId="14" fillId="3" borderId="0" xfId="2" applyFont="1" applyFill="1" applyAlignment="1">
      <alignment horizontal="center"/>
    </xf>
    <xf numFmtId="0" fontId="10" fillId="3" borderId="0" xfId="5" applyFont="1" applyFill="1" applyAlignment="1">
      <alignment horizontal="center"/>
    </xf>
    <xf numFmtId="0" fontId="11" fillId="3" borderId="0" xfId="6" applyFont="1" applyFill="1" applyAlignment="1">
      <alignment horizontal="center"/>
    </xf>
    <xf numFmtId="0" fontId="12" fillId="3" borderId="0" xfId="6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2"/>
    <cellStyle name="Normální 3" xfId="3"/>
    <cellStyle name="Normální 4" xfId="4"/>
    <cellStyle name="normální_04 - OSMTVS" xfId="9"/>
    <cellStyle name="normální_2. Rozpočet 2007 - tabulky" xfId="6"/>
    <cellStyle name="normální_Rozpis výdajů 03 bez PO 2 2" xfId="1"/>
    <cellStyle name="normální_Rozpis výdajů 03 bez PO_04 - OSMTVS" xfId="7"/>
    <cellStyle name="normální_Rozpočet 2004 (ZK)" xfId="5"/>
    <cellStyle name="normální_Rozpočet 2005 (ZK)_04 - OSMTVS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abSelected="1" zoomScaleNormal="100" workbookViewId="0">
      <selection activeCell="V40" sqref="V40"/>
    </sheetView>
  </sheetViews>
  <sheetFormatPr defaultColWidth="3.140625" defaultRowHeight="12.75" x14ac:dyDescent="0.2"/>
  <cols>
    <col min="1" max="1" width="3.140625" style="37" customWidth="1"/>
    <col min="2" max="2" width="9.28515625" style="37" customWidth="1"/>
    <col min="3" max="4" width="4.7109375" style="37" customWidth="1"/>
    <col min="5" max="5" width="7.85546875" style="37" customWidth="1"/>
    <col min="6" max="6" width="40.85546875" style="37" customWidth="1"/>
    <col min="7" max="7" width="8.7109375" style="38" customWidth="1"/>
    <col min="8" max="9" width="7.7109375" style="37" hidden="1" customWidth="1"/>
    <col min="10" max="10" width="8.42578125" style="39" hidden="1" customWidth="1"/>
    <col min="11" max="11" width="9.140625" style="37" hidden="1" customWidth="1"/>
    <col min="12" max="16" width="9.140625" style="39" hidden="1" customWidth="1"/>
    <col min="17" max="19" width="9.140625" style="37" customWidth="1"/>
    <col min="20" max="20" width="11.5703125" style="39" customWidth="1"/>
    <col min="21" max="254" width="9.140625" style="37" customWidth="1"/>
    <col min="255" max="16384" width="3.140625" style="37"/>
  </cols>
  <sheetData>
    <row r="1" spans="1:20" x14ac:dyDescent="0.2">
      <c r="H1" s="197"/>
      <c r="I1" s="197"/>
      <c r="O1" s="193" t="s">
        <v>66</v>
      </c>
      <c r="P1" s="194"/>
      <c r="Q1" s="194"/>
      <c r="R1" s="195"/>
      <c r="S1" s="195"/>
    </row>
    <row r="2" spans="1:20" ht="18" x14ac:dyDescent="0.25">
      <c r="A2" s="198" t="s">
        <v>67</v>
      </c>
      <c r="B2" s="198"/>
      <c r="C2" s="198"/>
      <c r="D2" s="198"/>
      <c r="E2" s="198"/>
      <c r="F2" s="198"/>
      <c r="G2" s="198"/>
      <c r="H2" s="198"/>
      <c r="I2" s="198"/>
      <c r="P2" s="37"/>
    </row>
    <row r="3" spans="1:20" ht="18.600000000000001" customHeight="1" x14ac:dyDescent="0.25">
      <c r="A3" s="199"/>
      <c r="B3" s="200"/>
      <c r="C3" s="200"/>
      <c r="D3" s="200"/>
      <c r="E3" s="200"/>
      <c r="F3" s="200"/>
      <c r="G3" s="200"/>
      <c r="H3" s="200"/>
      <c r="I3" s="40"/>
      <c r="P3" s="37"/>
    </row>
    <row r="4" spans="1:20" ht="15" customHeight="1" x14ac:dyDescent="0.25">
      <c r="A4" s="198" t="s">
        <v>68</v>
      </c>
      <c r="B4" s="198"/>
      <c r="C4" s="198"/>
      <c r="D4" s="198"/>
      <c r="E4" s="198"/>
      <c r="F4" s="198"/>
      <c r="G4" s="198"/>
      <c r="H4" s="198"/>
      <c r="I4" s="198"/>
      <c r="P4" s="37"/>
    </row>
    <row r="5" spans="1:20" ht="12" customHeight="1" x14ac:dyDescent="0.2">
      <c r="A5" s="41"/>
      <c r="B5" s="41"/>
      <c r="C5" s="41"/>
      <c r="D5" s="41"/>
      <c r="E5" s="41"/>
      <c r="F5" s="41"/>
      <c r="G5" s="41"/>
      <c r="H5" s="40"/>
      <c r="I5" s="40"/>
      <c r="P5" s="37"/>
    </row>
    <row r="6" spans="1:20" ht="15.75" x14ac:dyDescent="0.25">
      <c r="A6" s="196" t="s">
        <v>69</v>
      </c>
      <c r="B6" s="196"/>
      <c r="C6" s="196"/>
      <c r="D6" s="196"/>
      <c r="E6" s="196"/>
      <c r="F6" s="196"/>
      <c r="G6" s="196"/>
      <c r="H6" s="196"/>
      <c r="I6" s="196"/>
      <c r="P6" s="37"/>
    </row>
    <row r="7" spans="1:20" ht="12" customHeight="1" x14ac:dyDescent="0.2">
      <c r="A7" s="41"/>
      <c r="B7" s="41"/>
      <c r="C7" s="41"/>
      <c r="D7" s="41"/>
      <c r="E7" s="41"/>
      <c r="F7" s="41"/>
      <c r="G7" s="41"/>
      <c r="H7" s="40"/>
      <c r="I7" s="40"/>
      <c r="P7" s="37"/>
    </row>
    <row r="8" spans="1:20" ht="12.75" customHeight="1" x14ac:dyDescent="0.2">
      <c r="A8" s="42"/>
      <c r="B8" s="43"/>
      <c r="C8" s="43"/>
      <c r="D8" s="44"/>
      <c r="E8" s="44"/>
      <c r="F8" s="45"/>
      <c r="G8" s="46"/>
      <c r="H8" s="47"/>
      <c r="I8" s="47"/>
      <c r="P8" s="37"/>
    </row>
    <row r="9" spans="1:20" ht="12.75" customHeight="1" thickBot="1" x14ac:dyDescent="0.25">
      <c r="A9" s="48"/>
      <c r="B9" s="48"/>
      <c r="C9" s="48"/>
      <c r="D9" s="49"/>
      <c r="E9" s="49"/>
      <c r="F9" s="49"/>
      <c r="G9" s="50"/>
      <c r="H9" s="49"/>
      <c r="I9" s="50"/>
      <c r="J9" s="49"/>
      <c r="K9" s="50"/>
      <c r="L9" s="51"/>
      <c r="M9" s="50"/>
      <c r="N9" s="51"/>
      <c r="O9" s="50"/>
      <c r="P9" s="51"/>
      <c r="Q9" s="50"/>
      <c r="R9" s="51"/>
      <c r="S9" s="50" t="s">
        <v>70</v>
      </c>
    </row>
    <row r="10" spans="1:20" ht="27" customHeight="1" thickBot="1" x14ac:dyDescent="0.25">
      <c r="A10" s="52" t="s">
        <v>71</v>
      </c>
      <c r="B10" s="184" t="s">
        <v>72</v>
      </c>
      <c r="C10" s="185"/>
      <c r="D10" s="53" t="s">
        <v>73</v>
      </c>
      <c r="E10" s="54" t="s">
        <v>19</v>
      </c>
      <c r="F10" s="55" t="s">
        <v>74</v>
      </c>
      <c r="G10" s="56" t="s">
        <v>75</v>
      </c>
      <c r="H10" s="56" t="s">
        <v>76</v>
      </c>
      <c r="I10" s="56" t="s">
        <v>77</v>
      </c>
      <c r="J10" s="56" t="s">
        <v>78</v>
      </c>
      <c r="K10" s="56" t="s">
        <v>77</v>
      </c>
      <c r="L10" s="57" t="s">
        <v>79</v>
      </c>
      <c r="M10" s="56" t="s">
        <v>77</v>
      </c>
      <c r="N10" s="57" t="s">
        <v>80</v>
      </c>
      <c r="O10" s="56" t="s">
        <v>77</v>
      </c>
      <c r="P10" s="57" t="s">
        <v>81</v>
      </c>
      <c r="Q10" s="56" t="s">
        <v>77</v>
      </c>
      <c r="R10" s="57" t="s">
        <v>82</v>
      </c>
      <c r="S10" s="56" t="s">
        <v>77</v>
      </c>
    </row>
    <row r="11" spans="1:20" ht="13.5" customHeight="1" thickBot="1" x14ac:dyDescent="0.25">
      <c r="A11" s="58" t="s">
        <v>83</v>
      </c>
      <c r="B11" s="186" t="s">
        <v>84</v>
      </c>
      <c r="C11" s="187"/>
      <c r="D11" s="59" t="s">
        <v>84</v>
      </c>
      <c r="E11" s="60" t="s">
        <v>84</v>
      </c>
      <c r="F11" s="61" t="s">
        <v>85</v>
      </c>
      <c r="G11" s="62">
        <f>+G12+G34+G61+G82</f>
        <v>6450</v>
      </c>
      <c r="H11" s="62">
        <v>0</v>
      </c>
      <c r="I11" s="62">
        <f>+G11+H11</f>
        <v>6450</v>
      </c>
      <c r="J11" s="63">
        <f>+J12+J34+J61+J82</f>
        <v>0</v>
      </c>
      <c r="K11" s="63">
        <f>+I11+J11</f>
        <v>6450</v>
      </c>
      <c r="L11" s="64">
        <f>+L12+L34+L61+L82</f>
        <v>-31.4</v>
      </c>
      <c r="M11" s="64">
        <f>+K11+L11</f>
        <v>6418.6</v>
      </c>
      <c r="N11" s="64">
        <v>0</v>
      </c>
      <c r="O11" s="64">
        <f>+M11+N11</f>
        <v>6418.6</v>
      </c>
      <c r="P11" s="63">
        <f>+P12+P34+P61</f>
        <v>0</v>
      </c>
      <c r="Q11" s="63">
        <f>+O11+P11</f>
        <v>6418.6</v>
      </c>
      <c r="R11" s="63">
        <f>+R12+R34+R61+R82</f>
        <v>200</v>
      </c>
      <c r="S11" s="63">
        <f>+Q11+R11</f>
        <v>6618.6</v>
      </c>
      <c r="T11" s="65" t="s">
        <v>65</v>
      </c>
    </row>
    <row r="12" spans="1:20" ht="12.75" customHeight="1" thickBot="1" x14ac:dyDescent="0.25">
      <c r="A12" s="66" t="s">
        <v>86</v>
      </c>
      <c r="B12" s="188" t="s">
        <v>84</v>
      </c>
      <c r="C12" s="189"/>
      <c r="D12" s="67" t="s">
        <v>84</v>
      </c>
      <c r="E12" s="68" t="s">
        <v>84</v>
      </c>
      <c r="F12" s="69" t="s">
        <v>87</v>
      </c>
      <c r="G12" s="70">
        <f>+G13+G16+G23+G25+G30+G32</f>
        <v>1080</v>
      </c>
      <c r="H12" s="70">
        <v>0</v>
      </c>
      <c r="I12" s="70">
        <f t="shared" ref="I12:I80" si="0">+G12+H12</f>
        <v>1080</v>
      </c>
      <c r="J12" s="71">
        <v>0</v>
      </c>
      <c r="K12" s="71">
        <f t="shared" ref="K12:K79" si="1">+I12+J12</f>
        <v>1080</v>
      </c>
      <c r="L12" s="71">
        <v>0</v>
      </c>
      <c r="M12" s="71">
        <f t="shared" ref="M12:M78" si="2">+K12+L12</f>
        <v>1080</v>
      </c>
      <c r="N12" s="71">
        <v>0</v>
      </c>
      <c r="O12" s="71">
        <f t="shared" ref="O12:O77" si="3">+M12+N12</f>
        <v>1080</v>
      </c>
      <c r="P12" s="71">
        <v>0</v>
      </c>
      <c r="Q12" s="71">
        <f t="shared" ref="Q12:Q77" si="4">+O12+P12</f>
        <v>1080</v>
      </c>
      <c r="R12" s="71">
        <v>0</v>
      </c>
      <c r="S12" s="71">
        <f t="shared" ref="S12:S75" si="5">+Q12+R12</f>
        <v>1080</v>
      </c>
    </row>
    <row r="13" spans="1:20" ht="12.75" hidden="1" customHeight="1" x14ac:dyDescent="0.2">
      <c r="A13" s="72" t="s">
        <v>88</v>
      </c>
      <c r="B13" s="73" t="s">
        <v>89</v>
      </c>
      <c r="C13" s="74" t="s">
        <v>90</v>
      </c>
      <c r="D13" s="75" t="s">
        <v>84</v>
      </c>
      <c r="E13" s="76" t="s">
        <v>84</v>
      </c>
      <c r="F13" s="77" t="s">
        <v>91</v>
      </c>
      <c r="G13" s="78">
        <f>SUM(G14:G15)</f>
        <v>50</v>
      </c>
      <c r="H13" s="78">
        <v>0</v>
      </c>
      <c r="I13" s="78">
        <f t="shared" si="0"/>
        <v>50</v>
      </c>
      <c r="J13" s="79">
        <v>0</v>
      </c>
      <c r="K13" s="79">
        <f t="shared" si="1"/>
        <v>50</v>
      </c>
      <c r="L13" s="79">
        <v>0</v>
      </c>
      <c r="M13" s="79">
        <f t="shared" si="2"/>
        <v>50</v>
      </c>
      <c r="N13" s="79">
        <v>0</v>
      </c>
      <c r="O13" s="79">
        <f t="shared" si="3"/>
        <v>50</v>
      </c>
      <c r="P13" s="79">
        <v>0</v>
      </c>
      <c r="Q13" s="79">
        <f t="shared" si="4"/>
        <v>50</v>
      </c>
      <c r="R13" s="79">
        <v>0</v>
      </c>
      <c r="S13" s="79">
        <f t="shared" si="5"/>
        <v>50</v>
      </c>
    </row>
    <row r="14" spans="1:20" ht="12.75" hidden="1" customHeight="1" x14ac:dyDescent="0.2">
      <c r="A14" s="80"/>
      <c r="B14" s="81"/>
      <c r="C14" s="82"/>
      <c r="D14" s="83">
        <v>3269</v>
      </c>
      <c r="E14" s="84">
        <v>5169</v>
      </c>
      <c r="F14" s="85" t="s">
        <v>92</v>
      </c>
      <c r="G14" s="86">
        <v>45</v>
      </c>
      <c r="H14" s="86">
        <v>0</v>
      </c>
      <c r="I14" s="86">
        <f t="shared" si="0"/>
        <v>45</v>
      </c>
      <c r="J14" s="87">
        <v>0</v>
      </c>
      <c r="K14" s="87">
        <f t="shared" si="1"/>
        <v>45</v>
      </c>
      <c r="L14" s="87">
        <v>0</v>
      </c>
      <c r="M14" s="87">
        <f t="shared" si="2"/>
        <v>45</v>
      </c>
      <c r="N14" s="87">
        <v>0</v>
      </c>
      <c r="O14" s="87">
        <f t="shared" si="3"/>
        <v>45</v>
      </c>
      <c r="P14" s="87">
        <v>0</v>
      </c>
      <c r="Q14" s="87">
        <f t="shared" si="4"/>
        <v>45</v>
      </c>
      <c r="R14" s="87">
        <v>0</v>
      </c>
      <c r="S14" s="87">
        <f t="shared" si="5"/>
        <v>45</v>
      </c>
    </row>
    <row r="15" spans="1:20" ht="12.75" hidden="1" customHeight="1" x14ac:dyDescent="0.2">
      <c r="A15" s="80"/>
      <c r="B15" s="81"/>
      <c r="C15" s="82"/>
      <c r="D15" s="83">
        <v>3269</v>
      </c>
      <c r="E15" s="84">
        <v>5175</v>
      </c>
      <c r="F15" s="85" t="s">
        <v>93</v>
      </c>
      <c r="G15" s="86">
        <v>5</v>
      </c>
      <c r="H15" s="86">
        <v>0</v>
      </c>
      <c r="I15" s="86">
        <f t="shared" si="0"/>
        <v>5</v>
      </c>
      <c r="J15" s="87">
        <v>0</v>
      </c>
      <c r="K15" s="87">
        <f t="shared" si="1"/>
        <v>5</v>
      </c>
      <c r="L15" s="87">
        <v>0</v>
      </c>
      <c r="M15" s="87">
        <f t="shared" si="2"/>
        <v>5</v>
      </c>
      <c r="N15" s="87">
        <v>0</v>
      </c>
      <c r="O15" s="87">
        <f t="shared" si="3"/>
        <v>5</v>
      </c>
      <c r="P15" s="87">
        <v>0</v>
      </c>
      <c r="Q15" s="87">
        <f t="shared" si="4"/>
        <v>5</v>
      </c>
      <c r="R15" s="87">
        <v>0</v>
      </c>
      <c r="S15" s="87">
        <f t="shared" si="5"/>
        <v>5</v>
      </c>
    </row>
    <row r="16" spans="1:20" ht="12.75" hidden="1" customHeight="1" x14ac:dyDescent="0.2">
      <c r="A16" s="88" t="s">
        <v>88</v>
      </c>
      <c r="B16" s="89" t="s">
        <v>94</v>
      </c>
      <c r="C16" s="90" t="s">
        <v>90</v>
      </c>
      <c r="D16" s="91" t="s">
        <v>84</v>
      </c>
      <c r="E16" s="92" t="s">
        <v>84</v>
      </c>
      <c r="F16" s="93" t="s">
        <v>95</v>
      </c>
      <c r="G16" s="94">
        <f>SUM(G17:G22)</f>
        <v>250</v>
      </c>
      <c r="H16" s="94">
        <v>0</v>
      </c>
      <c r="I16" s="94">
        <f t="shared" si="0"/>
        <v>250</v>
      </c>
      <c r="J16" s="95">
        <v>0</v>
      </c>
      <c r="K16" s="95">
        <f t="shared" si="1"/>
        <v>250</v>
      </c>
      <c r="L16" s="95">
        <f>SUM(L17:L22)</f>
        <v>0</v>
      </c>
      <c r="M16" s="95">
        <f t="shared" si="2"/>
        <v>250</v>
      </c>
      <c r="N16" s="95">
        <v>0</v>
      </c>
      <c r="O16" s="95">
        <f t="shared" si="3"/>
        <v>250</v>
      </c>
      <c r="P16" s="95">
        <v>0</v>
      </c>
      <c r="Q16" s="95">
        <f t="shared" si="4"/>
        <v>250</v>
      </c>
      <c r="R16" s="95">
        <v>0</v>
      </c>
      <c r="S16" s="95">
        <f t="shared" si="5"/>
        <v>250</v>
      </c>
    </row>
    <row r="17" spans="1:19" s="37" customFormat="1" ht="12.75" hidden="1" customHeight="1" x14ac:dyDescent="0.2">
      <c r="A17" s="80"/>
      <c r="B17" s="81"/>
      <c r="C17" s="82"/>
      <c r="D17" s="83">
        <v>3269</v>
      </c>
      <c r="E17" s="84">
        <v>5139</v>
      </c>
      <c r="F17" s="85" t="s">
        <v>96</v>
      </c>
      <c r="G17" s="86">
        <v>22</v>
      </c>
      <c r="H17" s="86">
        <v>0</v>
      </c>
      <c r="I17" s="86">
        <f t="shared" si="0"/>
        <v>22</v>
      </c>
      <c r="J17" s="87">
        <v>0</v>
      </c>
      <c r="K17" s="87">
        <f t="shared" si="1"/>
        <v>22</v>
      </c>
      <c r="L17" s="87">
        <v>0</v>
      </c>
      <c r="M17" s="87">
        <f t="shared" si="2"/>
        <v>22</v>
      </c>
      <c r="N17" s="87">
        <v>0</v>
      </c>
      <c r="O17" s="87">
        <f t="shared" si="3"/>
        <v>22</v>
      </c>
      <c r="P17" s="87">
        <v>0</v>
      </c>
      <c r="Q17" s="87">
        <f t="shared" si="4"/>
        <v>22</v>
      </c>
      <c r="R17" s="87">
        <v>0</v>
      </c>
      <c r="S17" s="87">
        <f t="shared" si="5"/>
        <v>22</v>
      </c>
    </row>
    <row r="18" spans="1:19" s="37" customFormat="1" ht="12.75" hidden="1" customHeight="1" x14ac:dyDescent="0.2">
      <c r="A18" s="80"/>
      <c r="B18" s="81"/>
      <c r="C18" s="82"/>
      <c r="D18" s="83">
        <v>3269</v>
      </c>
      <c r="E18" s="84">
        <v>5164</v>
      </c>
      <c r="F18" s="85" t="s">
        <v>97</v>
      </c>
      <c r="G18" s="86">
        <v>6</v>
      </c>
      <c r="H18" s="86">
        <v>0</v>
      </c>
      <c r="I18" s="86">
        <f t="shared" si="0"/>
        <v>6</v>
      </c>
      <c r="J18" s="87">
        <v>0</v>
      </c>
      <c r="K18" s="87">
        <f t="shared" si="1"/>
        <v>6</v>
      </c>
      <c r="L18" s="87">
        <v>15</v>
      </c>
      <c r="M18" s="87">
        <f t="shared" si="2"/>
        <v>21</v>
      </c>
      <c r="N18" s="87">
        <v>0</v>
      </c>
      <c r="O18" s="87">
        <f t="shared" si="3"/>
        <v>21</v>
      </c>
      <c r="P18" s="87">
        <v>0</v>
      </c>
      <c r="Q18" s="87">
        <f t="shared" si="4"/>
        <v>21</v>
      </c>
      <c r="R18" s="87">
        <v>0</v>
      </c>
      <c r="S18" s="87">
        <f t="shared" si="5"/>
        <v>21</v>
      </c>
    </row>
    <row r="19" spans="1:19" s="37" customFormat="1" ht="12.75" hidden="1" customHeight="1" x14ac:dyDescent="0.2">
      <c r="A19" s="80"/>
      <c r="B19" s="81"/>
      <c r="C19" s="82"/>
      <c r="D19" s="83">
        <v>3269</v>
      </c>
      <c r="E19" s="84">
        <v>5166</v>
      </c>
      <c r="F19" s="85" t="s">
        <v>98</v>
      </c>
      <c r="G19" s="86">
        <v>2</v>
      </c>
      <c r="H19" s="86">
        <v>0</v>
      </c>
      <c r="I19" s="86">
        <f t="shared" si="0"/>
        <v>2</v>
      </c>
      <c r="J19" s="87">
        <v>0</v>
      </c>
      <c r="K19" s="87">
        <f t="shared" si="1"/>
        <v>2</v>
      </c>
      <c r="L19" s="87">
        <v>0</v>
      </c>
      <c r="M19" s="87">
        <f t="shared" si="2"/>
        <v>2</v>
      </c>
      <c r="N19" s="87">
        <v>0</v>
      </c>
      <c r="O19" s="87">
        <f t="shared" si="3"/>
        <v>2</v>
      </c>
      <c r="P19" s="87">
        <v>0</v>
      </c>
      <c r="Q19" s="87">
        <f t="shared" si="4"/>
        <v>2</v>
      </c>
      <c r="R19" s="87">
        <v>0</v>
      </c>
      <c r="S19" s="87">
        <f t="shared" si="5"/>
        <v>2</v>
      </c>
    </row>
    <row r="20" spans="1:19" s="37" customFormat="1" ht="12.75" hidden="1" customHeight="1" x14ac:dyDescent="0.2">
      <c r="A20" s="80"/>
      <c r="B20" s="81"/>
      <c r="C20" s="82"/>
      <c r="D20" s="83">
        <v>3269</v>
      </c>
      <c r="E20" s="84">
        <v>5169</v>
      </c>
      <c r="F20" s="85" t="s">
        <v>92</v>
      </c>
      <c r="G20" s="86">
        <v>100</v>
      </c>
      <c r="H20" s="86">
        <v>0</v>
      </c>
      <c r="I20" s="86">
        <f t="shared" si="0"/>
        <v>100</v>
      </c>
      <c r="J20" s="87">
        <v>0</v>
      </c>
      <c r="K20" s="87">
        <f t="shared" si="1"/>
        <v>100</v>
      </c>
      <c r="L20" s="87">
        <v>-15</v>
      </c>
      <c r="M20" s="87">
        <f t="shared" si="2"/>
        <v>85</v>
      </c>
      <c r="N20" s="87">
        <v>0</v>
      </c>
      <c r="O20" s="87">
        <f t="shared" si="3"/>
        <v>85</v>
      </c>
      <c r="P20" s="87">
        <v>0</v>
      </c>
      <c r="Q20" s="87">
        <f t="shared" si="4"/>
        <v>85</v>
      </c>
      <c r="R20" s="87">
        <v>0</v>
      </c>
      <c r="S20" s="87">
        <f t="shared" si="5"/>
        <v>85</v>
      </c>
    </row>
    <row r="21" spans="1:19" s="37" customFormat="1" ht="12.75" hidden="1" customHeight="1" x14ac:dyDescent="0.2">
      <c r="A21" s="80"/>
      <c r="B21" s="81"/>
      <c r="C21" s="82"/>
      <c r="D21" s="83">
        <v>3269</v>
      </c>
      <c r="E21" s="84">
        <v>5173</v>
      </c>
      <c r="F21" s="85" t="s">
        <v>99</v>
      </c>
      <c r="G21" s="86">
        <v>10</v>
      </c>
      <c r="H21" s="86">
        <v>0</v>
      </c>
      <c r="I21" s="86">
        <f t="shared" si="0"/>
        <v>10</v>
      </c>
      <c r="J21" s="87">
        <v>0</v>
      </c>
      <c r="K21" s="87">
        <f t="shared" si="1"/>
        <v>10</v>
      </c>
      <c r="L21" s="87">
        <v>0</v>
      </c>
      <c r="M21" s="87">
        <f t="shared" si="2"/>
        <v>10</v>
      </c>
      <c r="N21" s="87">
        <v>0</v>
      </c>
      <c r="O21" s="87">
        <f t="shared" si="3"/>
        <v>10</v>
      </c>
      <c r="P21" s="87">
        <v>0</v>
      </c>
      <c r="Q21" s="87">
        <f t="shared" si="4"/>
        <v>10</v>
      </c>
      <c r="R21" s="87">
        <v>0</v>
      </c>
      <c r="S21" s="87">
        <f t="shared" si="5"/>
        <v>10</v>
      </c>
    </row>
    <row r="22" spans="1:19" s="37" customFormat="1" ht="12.75" hidden="1" customHeight="1" x14ac:dyDescent="0.2">
      <c r="A22" s="80"/>
      <c r="B22" s="81"/>
      <c r="C22" s="82"/>
      <c r="D22" s="83">
        <v>3269</v>
      </c>
      <c r="E22" s="84">
        <v>5175</v>
      </c>
      <c r="F22" s="85" t="s">
        <v>93</v>
      </c>
      <c r="G22" s="86">
        <v>110</v>
      </c>
      <c r="H22" s="86">
        <v>0</v>
      </c>
      <c r="I22" s="86">
        <f t="shared" si="0"/>
        <v>110</v>
      </c>
      <c r="J22" s="87">
        <v>0</v>
      </c>
      <c r="K22" s="87">
        <f t="shared" si="1"/>
        <v>110</v>
      </c>
      <c r="L22" s="87">
        <v>0</v>
      </c>
      <c r="M22" s="87">
        <f t="shared" si="2"/>
        <v>110</v>
      </c>
      <c r="N22" s="87">
        <v>0</v>
      </c>
      <c r="O22" s="87">
        <f t="shared" si="3"/>
        <v>110</v>
      </c>
      <c r="P22" s="87">
        <v>0</v>
      </c>
      <c r="Q22" s="87">
        <f t="shared" si="4"/>
        <v>110</v>
      </c>
      <c r="R22" s="87">
        <v>0</v>
      </c>
      <c r="S22" s="87">
        <f t="shared" si="5"/>
        <v>110</v>
      </c>
    </row>
    <row r="23" spans="1:19" s="37" customFormat="1" ht="12.75" hidden="1" customHeight="1" x14ac:dyDescent="0.2">
      <c r="A23" s="88" t="s">
        <v>88</v>
      </c>
      <c r="B23" s="89" t="s">
        <v>100</v>
      </c>
      <c r="C23" s="90" t="s">
        <v>90</v>
      </c>
      <c r="D23" s="91" t="s">
        <v>84</v>
      </c>
      <c r="E23" s="92" t="s">
        <v>84</v>
      </c>
      <c r="F23" s="93" t="s">
        <v>101</v>
      </c>
      <c r="G23" s="94">
        <f>+G24</f>
        <v>200</v>
      </c>
      <c r="H23" s="94">
        <v>0</v>
      </c>
      <c r="I23" s="94">
        <f t="shared" si="0"/>
        <v>200</v>
      </c>
      <c r="J23" s="95">
        <v>0</v>
      </c>
      <c r="K23" s="95">
        <f t="shared" si="1"/>
        <v>200</v>
      </c>
      <c r="L23" s="95">
        <v>0</v>
      </c>
      <c r="M23" s="95">
        <f t="shared" si="2"/>
        <v>200</v>
      </c>
      <c r="N23" s="95">
        <v>0</v>
      </c>
      <c r="O23" s="95">
        <f t="shared" si="3"/>
        <v>200</v>
      </c>
      <c r="P23" s="95">
        <v>0</v>
      </c>
      <c r="Q23" s="95">
        <f t="shared" si="4"/>
        <v>200</v>
      </c>
      <c r="R23" s="95">
        <v>0</v>
      </c>
      <c r="S23" s="95">
        <f t="shared" si="5"/>
        <v>200</v>
      </c>
    </row>
    <row r="24" spans="1:19" s="37" customFormat="1" ht="12.75" hidden="1" customHeight="1" x14ac:dyDescent="0.2">
      <c r="A24" s="80"/>
      <c r="B24" s="81"/>
      <c r="C24" s="82"/>
      <c r="D24" s="83">
        <v>3269</v>
      </c>
      <c r="E24" s="84">
        <v>5169</v>
      </c>
      <c r="F24" s="85" t="s">
        <v>92</v>
      </c>
      <c r="G24" s="86">
        <v>200</v>
      </c>
      <c r="H24" s="86">
        <v>0</v>
      </c>
      <c r="I24" s="86">
        <f t="shared" si="0"/>
        <v>200</v>
      </c>
      <c r="J24" s="87">
        <v>0</v>
      </c>
      <c r="K24" s="87">
        <f t="shared" si="1"/>
        <v>200</v>
      </c>
      <c r="L24" s="87">
        <v>0</v>
      </c>
      <c r="M24" s="87">
        <f t="shared" si="2"/>
        <v>200</v>
      </c>
      <c r="N24" s="87">
        <v>0</v>
      </c>
      <c r="O24" s="87">
        <f t="shared" si="3"/>
        <v>200</v>
      </c>
      <c r="P24" s="87">
        <v>0</v>
      </c>
      <c r="Q24" s="87">
        <f t="shared" si="4"/>
        <v>200</v>
      </c>
      <c r="R24" s="87">
        <v>0</v>
      </c>
      <c r="S24" s="87">
        <f t="shared" si="5"/>
        <v>200</v>
      </c>
    </row>
    <row r="25" spans="1:19" s="37" customFormat="1" ht="12.75" hidden="1" customHeight="1" x14ac:dyDescent="0.2">
      <c r="A25" s="88" t="s">
        <v>88</v>
      </c>
      <c r="B25" s="89" t="s">
        <v>102</v>
      </c>
      <c r="C25" s="90" t="s">
        <v>90</v>
      </c>
      <c r="D25" s="91" t="s">
        <v>84</v>
      </c>
      <c r="E25" s="92" t="s">
        <v>84</v>
      </c>
      <c r="F25" s="93" t="s">
        <v>103</v>
      </c>
      <c r="G25" s="94">
        <f>SUM(G26:G29)</f>
        <v>80</v>
      </c>
      <c r="H25" s="94">
        <v>0</v>
      </c>
      <c r="I25" s="94">
        <f t="shared" si="0"/>
        <v>80</v>
      </c>
      <c r="J25" s="95">
        <v>0</v>
      </c>
      <c r="K25" s="95">
        <f t="shared" si="1"/>
        <v>80</v>
      </c>
      <c r="L25" s="95">
        <v>0</v>
      </c>
      <c r="M25" s="95">
        <f t="shared" si="2"/>
        <v>80</v>
      </c>
      <c r="N25" s="95">
        <v>0</v>
      </c>
      <c r="O25" s="95">
        <f t="shared" si="3"/>
        <v>80</v>
      </c>
      <c r="P25" s="95">
        <v>0</v>
      </c>
      <c r="Q25" s="95">
        <f t="shared" si="4"/>
        <v>80</v>
      </c>
      <c r="R25" s="95">
        <v>0</v>
      </c>
      <c r="S25" s="95">
        <f t="shared" si="5"/>
        <v>80</v>
      </c>
    </row>
    <row r="26" spans="1:19" s="37" customFormat="1" ht="12.75" hidden="1" customHeight="1" x14ac:dyDescent="0.2">
      <c r="A26" s="88"/>
      <c r="B26" s="89"/>
      <c r="C26" s="90"/>
      <c r="D26" s="83">
        <v>3269</v>
      </c>
      <c r="E26" s="84">
        <v>5139</v>
      </c>
      <c r="F26" s="85" t="s">
        <v>96</v>
      </c>
      <c r="G26" s="86">
        <v>10</v>
      </c>
      <c r="H26" s="86">
        <v>0</v>
      </c>
      <c r="I26" s="86">
        <f t="shared" si="0"/>
        <v>10</v>
      </c>
      <c r="J26" s="87">
        <v>0</v>
      </c>
      <c r="K26" s="87">
        <f t="shared" si="1"/>
        <v>10</v>
      </c>
      <c r="L26" s="87">
        <v>0</v>
      </c>
      <c r="M26" s="87">
        <f t="shared" si="2"/>
        <v>10</v>
      </c>
      <c r="N26" s="87">
        <v>0</v>
      </c>
      <c r="O26" s="87">
        <f t="shared" si="3"/>
        <v>10</v>
      </c>
      <c r="P26" s="87">
        <v>0</v>
      </c>
      <c r="Q26" s="87">
        <f t="shared" si="4"/>
        <v>10</v>
      </c>
      <c r="R26" s="87">
        <v>0</v>
      </c>
      <c r="S26" s="87">
        <f t="shared" si="5"/>
        <v>10</v>
      </c>
    </row>
    <row r="27" spans="1:19" s="37" customFormat="1" ht="12.75" hidden="1" customHeight="1" x14ac:dyDescent="0.2">
      <c r="A27" s="88"/>
      <c r="B27" s="89"/>
      <c r="C27" s="90"/>
      <c r="D27" s="83">
        <v>3269</v>
      </c>
      <c r="E27" s="84">
        <v>5164</v>
      </c>
      <c r="F27" s="85" t="s">
        <v>97</v>
      </c>
      <c r="G27" s="86">
        <v>3</v>
      </c>
      <c r="H27" s="86">
        <v>0</v>
      </c>
      <c r="I27" s="86">
        <f t="shared" si="0"/>
        <v>3</v>
      </c>
      <c r="J27" s="87">
        <v>0</v>
      </c>
      <c r="K27" s="87">
        <f t="shared" si="1"/>
        <v>3</v>
      </c>
      <c r="L27" s="87">
        <v>0</v>
      </c>
      <c r="M27" s="87">
        <f t="shared" si="2"/>
        <v>3</v>
      </c>
      <c r="N27" s="87">
        <v>0</v>
      </c>
      <c r="O27" s="87">
        <f t="shared" si="3"/>
        <v>3</v>
      </c>
      <c r="P27" s="87">
        <v>0</v>
      </c>
      <c r="Q27" s="87">
        <f t="shared" si="4"/>
        <v>3</v>
      </c>
      <c r="R27" s="87">
        <v>0</v>
      </c>
      <c r="S27" s="87">
        <f t="shared" si="5"/>
        <v>3</v>
      </c>
    </row>
    <row r="28" spans="1:19" s="37" customFormat="1" ht="12.75" hidden="1" customHeight="1" x14ac:dyDescent="0.2">
      <c r="A28" s="88"/>
      <c r="B28" s="89"/>
      <c r="C28" s="90"/>
      <c r="D28" s="83">
        <v>3269</v>
      </c>
      <c r="E28" s="84">
        <v>5169</v>
      </c>
      <c r="F28" s="85" t="s">
        <v>92</v>
      </c>
      <c r="G28" s="86">
        <v>17</v>
      </c>
      <c r="H28" s="86">
        <v>0</v>
      </c>
      <c r="I28" s="86">
        <f t="shared" si="0"/>
        <v>17</v>
      </c>
      <c r="J28" s="87">
        <v>0</v>
      </c>
      <c r="K28" s="87">
        <f t="shared" si="1"/>
        <v>17</v>
      </c>
      <c r="L28" s="87">
        <v>0</v>
      </c>
      <c r="M28" s="87">
        <f t="shared" si="2"/>
        <v>17</v>
      </c>
      <c r="N28" s="87">
        <v>0</v>
      </c>
      <c r="O28" s="87">
        <f t="shared" si="3"/>
        <v>17</v>
      </c>
      <c r="P28" s="87">
        <v>0</v>
      </c>
      <c r="Q28" s="87">
        <f t="shared" si="4"/>
        <v>17</v>
      </c>
      <c r="R28" s="87">
        <v>0</v>
      </c>
      <c r="S28" s="87">
        <f t="shared" si="5"/>
        <v>17</v>
      </c>
    </row>
    <row r="29" spans="1:19" s="37" customFormat="1" ht="12.75" hidden="1" customHeight="1" x14ac:dyDescent="0.2">
      <c r="A29" s="80"/>
      <c r="B29" s="81"/>
      <c r="C29" s="82"/>
      <c r="D29" s="83">
        <v>3269</v>
      </c>
      <c r="E29" s="84">
        <v>5175</v>
      </c>
      <c r="F29" s="85" t="s">
        <v>93</v>
      </c>
      <c r="G29" s="86">
        <v>50</v>
      </c>
      <c r="H29" s="86">
        <v>0</v>
      </c>
      <c r="I29" s="86">
        <f t="shared" si="0"/>
        <v>50</v>
      </c>
      <c r="J29" s="87">
        <v>0</v>
      </c>
      <c r="K29" s="87">
        <f t="shared" si="1"/>
        <v>50</v>
      </c>
      <c r="L29" s="87">
        <v>0</v>
      </c>
      <c r="M29" s="87">
        <f t="shared" si="2"/>
        <v>50</v>
      </c>
      <c r="N29" s="87">
        <v>0</v>
      </c>
      <c r="O29" s="87">
        <f t="shared" si="3"/>
        <v>50</v>
      </c>
      <c r="P29" s="87">
        <v>0</v>
      </c>
      <c r="Q29" s="87">
        <f t="shared" si="4"/>
        <v>50</v>
      </c>
      <c r="R29" s="87">
        <v>0</v>
      </c>
      <c r="S29" s="87">
        <f t="shared" si="5"/>
        <v>50</v>
      </c>
    </row>
    <row r="30" spans="1:19" s="37" customFormat="1" ht="12.75" hidden="1" customHeight="1" x14ac:dyDescent="0.2">
      <c r="A30" s="72" t="s">
        <v>88</v>
      </c>
      <c r="B30" s="73" t="s">
        <v>104</v>
      </c>
      <c r="C30" s="74" t="s">
        <v>90</v>
      </c>
      <c r="D30" s="75" t="s">
        <v>84</v>
      </c>
      <c r="E30" s="76" t="s">
        <v>84</v>
      </c>
      <c r="F30" s="77" t="s">
        <v>105</v>
      </c>
      <c r="G30" s="94">
        <f>+G31</f>
        <v>450</v>
      </c>
      <c r="H30" s="94">
        <v>0</v>
      </c>
      <c r="I30" s="94">
        <f t="shared" si="0"/>
        <v>450</v>
      </c>
      <c r="J30" s="95">
        <v>0</v>
      </c>
      <c r="K30" s="95">
        <f t="shared" si="1"/>
        <v>450</v>
      </c>
      <c r="L30" s="95">
        <v>0</v>
      </c>
      <c r="M30" s="95">
        <f t="shared" si="2"/>
        <v>450</v>
      </c>
      <c r="N30" s="95">
        <v>0</v>
      </c>
      <c r="O30" s="95">
        <f t="shared" si="3"/>
        <v>450</v>
      </c>
      <c r="P30" s="95">
        <v>0</v>
      </c>
      <c r="Q30" s="95">
        <f t="shared" si="4"/>
        <v>450</v>
      </c>
      <c r="R30" s="95">
        <v>0</v>
      </c>
      <c r="S30" s="95">
        <f t="shared" si="5"/>
        <v>450</v>
      </c>
    </row>
    <row r="31" spans="1:19" s="37" customFormat="1" ht="12.75" hidden="1" customHeight="1" x14ac:dyDescent="0.2">
      <c r="A31" s="96"/>
      <c r="B31" s="97"/>
      <c r="C31" s="98"/>
      <c r="D31" s="99">
        <v>3269</v>
      </c>
      <c r="E31" s="100">
        <v>5169</v>
      </c>
      <c r="F31" s="101" t="s">
        <v>92</v>
      </c>
      <c r="G31" s="86">
        <v>450</v>
      </c>
      <c r="H31" s="86">
        <v>0</v>
      </c>
      <c r="I31" s="86">
        <f t="shared" si="0"/>
        <v>450</v>
      </c>
      <c r="J31" s="87">
        <v>0</v>
      </c>
      <c r="K31" s="87">
        <f t="shared" si="1"/>
        <v>450</v>
      </c>
      <c r="L31" s="87">
        <v>0</v>
      </c>
      <c r="M31" s="87">
        <f t="shared" si="2"/>
        <v>450</v>
      </c>
      <c r="N31" s="87">
        <v>0</v>
      </c>
      <c r="O31" s="87">
        <f t="shared" si="3"/>
        <v>450</v>
      </c>
      <c r="P31" s="87">
        <v>0</v>
      </c>
      <c r="Q31" s="87">
        <f t="shared" si="4"/>
        <v>450</v>
      </c>
      <c r="R31" s="87">
        <v>0</v>
      </c>
      <c r="S31" s="87">
        <f t="shared" si="5"/>
        <v>450</v>
      </c>
    </row>
    <row r="32" spans="1:19" s="37" customFormat="1" ht="12.75" hidden="1" customHeight="1" x14ac:dyDescent="0.2">
      <c r="A32" s="88" t="s">
        <v>88</v>
      </c>
      <c r="B32" s="89" t="s">
        <v>106</v>
      </c>
      <c r="C32" s="90" t="s">
        <v>90</v>
      </c>
      <c r="D32" s="91" t="s">
        <v>84</v>
      </c>
      <c r="E32" s="92" t="s">
        <v>84</v>
      </c>
      <c r="F32" s="93" t="s">
        <v>107</v>
      </c>
      <c r="G32" s="94">
        <f>+G33</f>
        <v>50</v>
      </c>
      <c r="H32" s="94">
        <v>0</v>
      </c>
      <c r="I32" s="94">
        <f t="shared" si="0"/>
        <v>50</v>
      </c>
      <c r="J32" s="95">
        <v>0</v>
      </c>
      <c r="K32" s="95">
        <f t="shared" si="1"/>
        <v>50</v>
      </c>
      <c r="L32" s="95">
        <v>0</v>
      </c>
      <c r="M32" s="95">
        <f t="shared" si="2"/>
        <v>50</v>
      </c>
      <c r="N32" s="95">
        <v>0</v>
      </c>
      <c r="O32" s="95">
        <f t="shared" si="3"/>
        <v>50</v>
      </c>
      <c r="P32" s="95">
        <v>0</v>
      </c>
      <c r="Q32" s="95">
        <f t="shared" si="4"/>
        <v>50</v>
      </c>
      <c r="R32" s="95">
        <v>0</v>
      </c>
      <c r="S32" s="95">
        <f t="shared" si="5"/>
        <v>50</v>
      </c>
    </row>
    <row r="33" spans="1:20" ht="12.75" hidden="1" customHeight="1" thickBot="1" x14ac:dyDescent="0.25">
      <c r="A33" s="102"/>
      <c r="B33" s="103"/>
      <c r="C33" s="104"/>
      <c r="D33" s="105">
        <v>3269</v>
      </c>
      <c r="E33" s="106">
        <v>5139</v>
      </c>
      <c r="F33" s="107" t="s">
        <v>96</v>
      </c>
      <c r="G33" s="108">
        <v>50</v>
      </c>
      <c r="H33" s="108">
        <v>0</v>
      </c>
      <c r="I33" s="108">
        <f t="shared" si="0"/>
        <v>50</v>
      </c>
      <c r="J33" s="109">
        <v>0</v>
      </c>
      <c r="K33" s="109">
        <f t="shared" si="1"/>
        <v>50</v>
      </c>
      <c r="L33" s="109">
        <v>0</v>
      </c>
      <c r="M33" s="109">
        <f t="shared" si="2"/>
        <v>50</v>
      </c>
      <c r="N33" s="109">
        <v>0</v>
      </c>
      <c r="O33" s="109">
        <f t="shared" si="3"/>
        <v>50</v>
      </c>
      <c r="P33" s="109">
        <v>0</v>
      </c>
      <c r="Q33" s="109">
        <f t="shared" si="4"/>
        <v>50</v>
      </c>
      <c r="R33" s="109">
        <v>0</v>
      </c>
      <c r="S33" s="109">
        <f t="shared" si="5"/>
        <v>50</v>
      </c>
    </row>
    <row r="34" spans="1:20" ht="12.75" customHeight="1" thickBot="1" x14ac:dyDescent="0.25">
      <c r="A34" s="66" t="s">
        <v>86</v>
      </c>
      <c r="B34" s="188" t="s">
        <v>84</v>
      </c>
      <c r="C34" s="189"/>
      <c r="D34" s="67" t="s">
        <v>84</v>
      </c>
      <c r="E34" s="68" t="s">
        <v>84</v>
      </c>
      <c r="F34" s="69" t="s">
        <v>108</v>
      </c>
      <c r="G34" s="70">
        <f>+G35+G41+G43+G45+G50+G53+G55</f>
        <v>1700</v>
      </c>
      <c r="H34" s="70">
        <v>0</v>
      </c>
      <c r="I34" s="70">
        <f t="shared" si="0"/>
        <v>1700</v>
      </c>
      <c r="J34" s="71">
        <v>0</v>
      </c>
      <c r="K34" s="71">
        <f t="shared" si="1"/>
        <v>1700</v>
      </c>
      <c r="L34" s="71">
        <v>0</v>
      </c>
      <c r="M34" s="71">
        <f t="shared" si="2"/>
        <v>1700</v>
      </c>
      <c r="N34" s="71">
        <v>0</v>
      </c>
      <c r="O34" s="71">
        <f t="shared" si="3"/>
        <v>1700</v>
      </c>
      <c r="P34" s="71">
        <v>0</v>
      </c>
      <c r="Q34" s="71">
        <f t="shared" si="4"/>
        <v>1700</v>
      </c>
      <c r="R34" s="71">
        <f>+R59</f>
        <v>200</v>
      </c>
      <c r="S34" s="71">
        <f t="shared" si="5"/>
        <v>1900</v>
      </c>
      <c r="T34" s="65" t="s">
        <v>65</v>
      </c>
    </row>
    <row r="35" spans="1:20" ht="12.75" customHeight="1" x14ac:dyDescent="0.2">
      <c r="A35" s="72" t="s">
        <v>88</v>
      </c>
      <c r="B35" s="73" t="s">
        <v>109</v>
      </c>
      <c r="C35" s="74" t="s">
        <v>90</v>
      </c>
      <c r="D35" s="75" t="s">
        <v>84</v>
      </c>
      <c r="E35" s="76" t="s">
        <v>84</v>
      </c>
      <c r="F35" s="110" t="s">
        <v>110</v>
      </c>
      <c r="G35" s="78">
        <f>SUM(G37:G40)</f>
        <v>100</v>
      </c>
      <c r="H35" s="78">
        <v>0</v>
      </c>
      <c r="I35" s="78">
        <f t="shared" si="0"/>
        <v>100</v>
      </c>
      <c r="J35" s="79">
        <v>0</v>
      </c>
      <c r="K35" s="79">
        <f t="shared" si="1"/>
        <v>100</v>
      </c>
      <c r="L35" s="79">
        <v>0</v>
      </c>
      <c r="M35" s="79">
        <f t="shared" si="2"/>
        <v>100</v>
      </c>
      <c r="N35" s="79">
        <f>SUM(N36:N40)</f>
        <v>0</v>
      </c>
      <c r="O35" s="79">
        <f t="shared" si="3"/>
        <v>100</v>
      </c>
      <c r="P35" s="79">
        <v>0</v>
      </c>
      <c r="Q35" s="79">
        <f t="shared" si="4"/>
        <v>100</v>
      </c>
      <c r="R35" s="79">
        <v>0</v>
      </c>
      <c r="S35" s="79">
        <f t="shared" si="5"/>
        <v>100</v>
      </c>
    </row>
    <row r="36" spans="1:20" ht="12.75" customHeight="1" x14ac:dyDescent="0.2">
      <c r="A36" s="72"/>
      <c r="B36" s="73"/>
      <c r="C36" s="74"/>
      <c r="D36" s="111">
        <v>3299</v>
      </c>
      <c r="E36" s="112">
        <v>5021</v>
      </c>
      <c r="F36" s="113" t="s">
        <v>111</v>
      </c>
      <c r="G36" s="114">
        <v>0</v>
      </c>
      <c r="H36" s="114"/>
      <c r="I36" s="114"/>
      <c r="J36" s="115"/>
      <c r="K36" s="115">
        <v>0</v>
      </c>
      <c r="L36" s="115">
        <v>0</v>
      </c>
      <c r="M36" s="115">
        <v>0</v>
      </c>
      <c r="N36" s="87">
        <v>1.2</v>
      </c>
      <c r="O36" s="87">
        <f t="shared" si="3"/>
        <v>1.2</v>
      </c>
      <c r="P36" s="87">
        <v>0</v>
      </c>
      <c r="Q36" s="87">
        <f t="shared" si="4"/>
        <v>1.2</v>
      </c>
      <c r="R36" s="87">
        <v>0</v>
      </c>
      <c r="S36" s="87">
        <f t="shared" si="5"/>
        <v>1.2</v>
      </c>
    </row>
    <row r="37" spans="1:20" ht="12.75" customHeight="1" x14ac:dyDescent="0.2">
      <c r="A37" s="88"/>
      <c r="B37" s="89"/>
      <c r="C37" s="90"/>
      <c r="D37" s="83">
        <v>3299</v>
      </c>
      <c r="E37" s="84">
        <v>5136</v>
      </c>
      <c r="F37" s="85" t="s">
        <v>112</v>
      </c>
      <c r="G37" s="86">
        <v>6</v>
      </c>
      <c r="H37" s="86">
        <v>0</v>
      </c>
      <c r="I37" s="86">
        <f t="shared" si="0"/>
        <v>6</v>
      </c>
      <c r="J37" s="87">
        <v>0</v>
      </c>
      <c r="K37" s="87">
        <f t="shared" si="1"/>
        <v>6</v>
      </c>
      <c r="L37" s="87">
        <v>0</v>
      </c>
      <c r="M37" s="87">
        <f t="shared" si="2"/>
        <v>6</v>
      </c>
      <c r="N37" s="87">
        <v>0</v>
      </c>
      <c r="O37" s="87">
        <f t="shared" si="3"/>
        <v>6</v>
      </c>
      <c r="P37" s="87">
        <v>0</v>
      </c>
      <c r="Q37" s="87">
        <f t="shared" si="4"/>
        <v>6</v>
      </c>
      <c r="R37" s="87">
        <v>0</v>
      </c>
      <c r="S37" s="87">
        <f t="shared" si="5"/>
        <v>6</v>
      </c>
    </row>
    <row r="38" spans="1:20" ht="12.75" customHeight="1" x14ac:dyDescent="0.2">
      <c r="A38" s="88"/>
      <c r="B38" s="89"/>
      <c r="C38" s="90"/>
      <c r="D38" s="83">
        <v>3299</v>
      </c>
      <c r="E38" s="84">
        <v>5139</v>
      </c>
      <c r="F38" s="85" t="s">
        <v>96</v>
      </c>
      <c r="G38" s="86">
        <v>44</v>
      </c>
      <c r="H38" s="86">
        <v>0</v>
      </c>
      <c r="I38" s="86">
        <f t="shared" si="0"/>
        <v>44</v>
      </c>
      <c r="J38" s="87">
        <v>0</v>
      </c>
      <c r="K38" s="87">
        <f t="shared" si="1"/>
        <v>44</v>
      </c>
      <c r="L38" s="87">
        <v>0</v>
      </c>
      <c r="M38" s="87">
        <f t="shared" si="2"/>
        <v>44</v>
      </c>
      <c r="N38" s="87">
        <v>0</v>
      </c>
      <c r="O38" s="87">
        <f t="shared" si="3"/>
        <v>44</v>
      </c>
      <c r="P38" s="87">
        <v>0</v>
      </c>
      <c r="Q38" s="87">
        <f t="shared" si="4"/>
        <v>44</v>
      </c>
      <c r="R38" s="87">
        <v>0</v>
      </c>
      <c r="S38" s="87">
        <f t="shared" si="5"/>
        <v>44</v>
      </c>
    </row>
    <row r="39" spans="1:20" ht="12.75" customHeight="1" x14ac:dyDescent="0.2">
      <c r="A39" s="88"/>
      <c r="B39" s="89"/>
      <c r="C39" s="90"/>
      <c r="D39" s="83">
        <v>3299</v>
      </c>
      <c r="E39" s="84">
        <v>5169</v>
      </c>
      <c r="F39" s="85" t="s">
        <v>92</v>
      </c>
      <c r="G39" s="86">
        <v>35</v>
      </c>
      <c r="H39" s="86">
        <v>0</v>
      </c>
      <c r="I39" s="86">
        <f t="shared" si="0"/>
        <v>35</v>
      </c>
      <c r="J39" s="87">
        <v>0</v>
      </c>
      <c r="K39" s="87">
        <f t="shared" si="1"/>
        <v>35</v>
      </c>
      <c r="L39" s="87">
        <v>0</v>
      </c>
      <c r="M39" s="87">
        <f t="shared" si="2"/>
        <v>35</v>
      </c>
      <c r="N39" s="87">
        <v>-1.2</v>
      </c>
      <c r="O39" s="87">
        <f t="shared" si="3"/>
        <v>33.799999999999997</v>
      </c>
      <c r="P39" s="87">
        <v>0</v>
      </c>
      <c r="Q39" s="87">
        <f t="shared" si="4"/>
        <v>33.799999999999997</v>
      </c>
      <c r="R39" s="87">
        <v>0</v>
      </c>
      <c r="S39" s="87">
        <f t="shared" si="5"/>
        <v>33.799999999999997</v>
      </c>
    </row>
    <row r="40" spans="1:20" ht="12.75" customHeight="1" x14ac:dyDescent="0.2">
      <c r="A40" s="116"/>
      <c r="B40" s="117"/>
      <c r="C40" s="118"/>
      <c r="D40" s="83">
        <v>3299</v>
      </c>
      <c r="E40" s="84">
        <v>5175</v>
      </c>
      <c r="F40" s="85" t="s">
        <v>93</v>
      </c>
      <c r="G40" s="86">
        <v>15</v>
      </c>
      <c r="H40" s="86">
        <v>0</v>
      </c>
      <c r="I40" s="86">
        <f t="shared" si="0"/>
        <v>15</v>
      </c>
      <c r="J40" s="87">
        <v>0</v>
      </c>
      <c r="K40" s="87">
        <f t="shared" si="1"/>
        <v>15</v>
      </c>
      <c r="L40" s="87">
        <v>0</v>
      </c>
      <c r="M40" s="87">
        <f t="shared" si="2"/>
        <v>15</v>
      </c>
      <c r="N40" s="87">
        <v>0</v>
      </c>
      <c r="O40" s="87">
        <f t="shared" si="3"/>
        <v>15</v>
      </c>
      <c r="P40" s="87">
        <v>0</v>
      </c>
      <c r="Q40" s="87">
        <f t="shared" si="4"/>
        <v>15</v>
      </c>
      <c r="R40" s="87">
        <v>0</v>
      </c>
      <c r="S40" s="87">
        <f t="shared" si="5"/>
        <v>15</v>
      </c>
    </row>
    <row r="41" spans="1:20" ht="12.75" customHeight="1" x14ac:dyDescent="0.2">
      <c r="A41" s="88" t="s">
        <v>88</v>
      </c>
      <c r="B41" s="89" t="s">
        <v>113</v>
      </c>
      <c r="C41" s="90" t="s">
        <v>90</v>
      </c>
      <c r="D41" s="91" t="s">
        <v>84</v>
      </c>
      <c r="E41" s="92" t="s">
        <v>84</v>
      </c>
      <c r="F41" s="119" t="s">
        <v>114</v>
      </c>
      <c r="G41" s="94">
        <f>+G42</f>
        <v>100</v>
      </c>
      <c r="H41" s="94">
        <v>0</v>
      </c>
      <c r="I41" s="94">
        <f t="shared" si="0"/>
        <v>100</v>
      </c>
      <c r="J41" s="95">
        <v>0</v>
      </c>
      <c r="K41" s="95">
        <f t="shared" si="1"/>
        <v>100</v>
      </c>
      <c r="L41" s="95">
        <v>0</v>
      </c>
      <c r="M41" s="95">
        <f t="shared" si="2"/>
        <v>100</v>
      </c>
      <c r="N41" s="95">
        <v>0</v>
      </c>
      <c r="O41" s="95">
        <f t="shared" si="3"/>
        <v>100</v>
      </c>
      <c r="P41" s="95">
        <v>0</v>
      </c>
      <c r="Q41" s="95">
        <f t="shared" si="4"/>
        <v>100</v>
      </c>
      <c r="R41" s="95">
        <v>0</v>
      </c>
      <c r="S41" s="95">
        <f t="shared" si="5"/>
        <v>100</v>
      </c>
    </row>
    <row r="42" spans="1:20" ht="12.75" customHeight="1" x14ac:dyDescent="0.2">
      <c r="A42" s="116"/>
      <c r="B42" s="117"/>
      <c r="C42" s="118"/>
      <c r="D42" s="120">
        <v>3299</v>
      </c>
      <c r="E42" s="84">
        <v>5169</v>
      </c>
      <c r="F42" s="85" t="s">
        <v>92</v>
      </c>
      <c r="G42" s="86">
        <v>100</v>
      </c>
      <c r="H42" s="86">
        <v>0</v>
      </c>
      <c r="I42" s="86">
        <f t="shared" si="0"/>
        <v>100</v>
      </c>
      <c r="J42" s="87">
        <v>0</v>
      </c>
      <c r="K42" s="87">
        <f t="shared" si="1"/>
        <v>100</v>
      </c>
      <c r="L42" s="87">
        <v>0</v>
      </c>
      <c r="M42" s="87">
        <f t="shared" si="2"/>
        <v>100</v>
      </c>
      <c r="N42" s="87">
        <v>0</v>
      </c>
      <c r="O42" s="87">
        <f t="shared" si="3"/>
        <v>100</v>
      </c>
      <c r="P42" s="87">
        <v>0</v>
      </c>
      <c r="Q42" s="87">
        <f t="shared" si="4"/>
        <v>100</v>
      </c>
      <c r="R42" s="87">
        <v>0</v>
      </c>
      <c r="S42" s="87">
        <f t="shared" si="5"/>
        <v>100</v>
      </c>
    </row>
    <row r="43" spans="1:20" x14ac:dyDescent="0.2">
      <c r="A43" s="88" t="s">
        <v>88</v>
      </c>
      <c r="B43" s="89" t="s">
        <v>115</v>
      </c>
      <c r="C43" s="90" t="s">
        <v>90</v>
      </c>
      <c r="D43" s="91" t="s">
        <v>84</v>
      </c>
      <c r="E43" s="92" t="s">
        <v>84</v>
      </c>
      <c r="F43" s="119" t="s">
        <v>116</v>
      </c>
      <c r="G43" s="94">
        <f>+G44</f>
        <v>500</v>
      </c>
      <c r="H43" s="94">
        <v>0</v>
      </c>
      <c r="I43" s="94">
        <f t="shared" si="0"/>
        <v>500</v>
      </c>
      <c r="J43" s="95">
        <v>0</v>
      </c>
      <c r="K43" s="95">
        <f t="shared" si="1"/>
        <v>500</v>
      </c>
      <c r="L43" s="95">
        <v>0</v>
      </c>
      <c r="M43" s="95">
        <f t="shared" si="2"/>
        <v>500</v>
      </c>
      <c r="N43" s="95">
        <v>0</v>
      </c>
      <c r="O43" s="95">
        <f t="shared" si="3"/>
        <v>500</v>
      </c>
      <c r="P43" s="95">
        <v>0</v>
      </c>
      <c r="Q43" s="95">
        <f t="shared" si="4"/>
        <v>500</v>
      </c>
      <c r="R43" s="95">
        <v>0</v>
      </c>
      <c r="S43" s="95">
        <f t="shared" si="5"/>
        <v>500</v>
      </c>
    </row>
    <row r="44" spans="1:20" x14ac:dyDescent="0.2">
      <c r="A44" s="116"/>
      <c r="B44" s="117"/>
      <c r="C44" s="118"/>
      <c r="D44" s="120">
        <v>3299</v>
      </c>
      <c r="E44" s="84">
        <v>5169</v>
      </c>
      <c r="F44" s="85" t="s">
        <v>92</v>
      </c>
      <c r="G44" s="86">
        <v>500</v>
      </c>
      <c r="H44" s="86">
        <v>0</v>
      </c>
      <c r="I44" s="86">
        <f t="shared" si="0"/>
        <v>500</v>
      </c>
      <c r="J44" s="87">
        <v>0</v>
      </c>
      <c r="K44" s="87">
        <f t="shared" si="1"/>
        <v>500</v>
      </c>
      <c r="L44" s="87">
        <v>0</v>
      </c>
      <c r="M44" s="87">
        <f t="shared" si="2"/>
        <v>500</v>
      </c>
      <c r="N44" s="87">
        <v>0</v>
      </c>
      <c r="O44" s="87">
        <f t="shared" si="3"/>
        <v>500</v>
      </c>
      <c r="P44" s="87">
        <v>0</v>
      </c>
      <c r="Q44" s="87">
        <f t="shared" si="4"/>
        <v>500</v>
      </c>
      <c r="R44" s="87">
        <v>0</v>
      </c>
      <c r="S44" s="87">
        <f t="shared" si="5"/>
        <v>500</v>
      </c>
    </row>
    <row r="45" spans="1:20" x14ac:dyDescent="0.2">
      <c r="A45" s="88" t="s">
        <v>88</v>
      </c>
      <c r="B45" s="89" t="s">
        <v>117</v>
      </c>
      <c r="C45" s="90" t="s">
        <v>90</v>
      </c>
      <c r="D45" s="91" t="s">
        <v>84</v>
      </c>
      <c r="E45" s="92" t="s">
        <v>84</v>
      </c>
      <c r="F45" s="119" t="s">
        <v>118</v>
      </c>
      <c r="G45" s="94">
        <f>SUM(G47:G49)</f>
        <v>100</v>
      </c>
      <c r="H45" s="94">
        <v>0</v>
      </c>
      <c r="I45" s="94">
        <f t="shared" si="0"/>
        <v>100</v>
      </c>
      <c r="J45" s="95">
        <v>0</v>
      </c>
      <c r="K45" s="95">
        <f t="shared" si="1"/>
        <v>100</v>
      </c>
      <c r="L45" s="95">
        <f>SUM(L46:L49)</f>
        <v>0</v>
      </c>
      <c r="M45" s="95">
        <f t="shared" si="2"/>
        <v>100</v>
      </c>
      <c r="N45" s="95">
        <v>0</v>
      </c>
      <c r="O45" s="95">
        <f t="shared" si="3"/>
        <v>100</v>
      </c>
      <c r="P45" s="95">
        <v>0</v>
      </c>
      <c r="Q45" s="95">
        <f t="shared" si="4"/>
        <v>100</v>
      </c>
      <c r="R45" s="95">
        <v>0</v>
      </c>
      <c r="S45" s="95">
        <f t="shared" si="5"/>
        <v>100</v>
      </c>
    </row>
    <row r="46" spans="1:20" x14ac:dyDescent="0.2">
      <c r="A46" s="88"/>
      <c r="B46" s="89"/>
      <c r="C46" s="90"/>
      <c r="D46" s="83">
        <v>3299</v>
      </c>
      <c r="E46" s="84">
        <v>5021</v>
      </c>
      <c r="F46" s="121" t="s">
        <v>111</v>
      </c>
      <c r="G46" s="86">
        <v>0</v>
      </c>
      <c r="H46" s="86"/>
      <c r="I46" s="86"/>
      <c r="J46" s="87"/>
      <c r="K46" s="87">
        <v>0</v>
      </c>
      <c r="L46" s="87">
        <v>10</v>
      </c>
      <c r="M46" s="87">
        <f t="shared" si="2"/>
        <v>10</v>
      </c>
      <c r="N46" s="87">
        <v>0</v>
      </c>
      <c r="O46" s="87">
        <f t="shared" si="3"/>
        <v>10</v>
      </c>
      <c r="P46" s="87">
        <v>0</v>
      </c>
      <c r="Q46" s="87">
        <f t="shared" si="4"/>
        <v>10</v>
      </c>
      <c r="R46" s="87">
        <v>0</v>
      </c>
      <c r="S46" s="87">
        <f t="shared" si="5"/>
        <v>10</v>
      </c>
    </row>
    <row r="47" spans="1:20" x14ac:dyDescent="0.2">
      <c r="A47" s="88"/>
      <c r="B47" s="89"/>
      <c r="C47" s="90"/>
      <c r="D47" s="120">
        <v>3299</v>
      </c>
      <c r="E47" s="84">
        <v>5169</v>
      </c>
      <c r="F47" s="85" t="s">
        <v>92</v>
      </c>
      <c r="G47" s="86">
        <v>15</v>
      </c>
      <c r="H47" s="86">
        <v>0</v>
      </c>
      <c r="I47" s="86">
        <f t="shared" si="0"/>
        <v>15</v>
      </c>
      <c r="J47" s="87">
        <v>0</v>
      </c>
      <c r="K47" s="87">
        <f t="shared" si="1"/>
        <v>15</v>
      </c>
      <c r="L47" s="87">
        <v>-10</v>
      </c>
      <c r="M47" s="87">
        <f t="shared" si="2"/>
        <v>5</v>
      </c>
      <c r="N47" s="87">
        <v>0</v>
      </c>
      <c r="O47" s="87">
        <f t="shared" si="3"/>
        <v>5</v>
      </c>
      <c r="P47" s="87">
        <v>0</v>
      </c>
      <c r="Q47" s="87">
        <f t="shared" si="4"/>
        <v>5</v>
      </c>
      <c r="R47" s="87">
        <v>0</v>
      </c>
      <c r="S47" s="87">
        <f t="shared" si="5"/>
        <v>5</v>
      </c>
    </row>
    <row r="48" spans="1:20" x14ac:dyDescent="0.2">
      <c r="A48" s="88"/>
      <c r="B48" s="122"/>
      <c r="C48" s="123"/>
      <c r="D48" s="124">
        <v>3299</v>
      </c>
      <c r="E48" s="125">
        <v>5175</v>
      </c>
      <c r="F48" s="126" t="s">
        <v>93</v>
      </c>
      <c r="G48" s="86">
        <v>10</v>
      </c>
      <c r="H48" s="86">
        <v>0</v>
      </c>
      <c r="I48" s="86">
        <f t="shared" si="0"/>
        <v>10</v>
      </c>
      <c r="J48" s="87">
        <v>0</v>
      </c>
      <c r="K48" s="87">
        <f t="shared" si="1"/>
        <v>10</v>
      </c>
      <c r="L48" s="87">
        <v>0</v>
      </c>
      <c r="M48" s="87">
        <f t="shared" si="2"/>
        <v>10</v>
      </c>
      <c r="N48" s="87">
        <v>0</v>
      </c>
      <c r="O48" s="87">
        <f t="shared" si="3"/>
        <v>10</v>
      </c>
      <c r="P48" s="87">
        <v>0</v>
      </c>
      <c r="Q48" s="87">
        <f t="shared" si="4"/>
        <v>10</v>
      </c>
      <c r="R48" s="87">
        <v>0</v>
      </c>
      <c r="S48" s="87">
        <f t="shared" si="5"/>
        <v>10</v>
      </c>
    </row>
    <row r="49" spans="1:20" x14ac:dyDescent="0.2">
      <c r="A49" s="116"/>
      <c r="B49" s="117"/>
      <c r="C49" s="118"/>
      <c r="D49" s="120">
        <v>3299</v>
      </c>
      <c r="E49" s="84">
        <v>5492</v>
      </c>
      <c r="F49" s="85" t="s">
        <v>119</v>
      </c>
      <c r="G49" s="86">
        <v>75</v>
      </c>
      <c r="H49" s="86">
        <v>0</v>
      </c>
      <c r="I49" s="86">
        <f t="shared" si="0"/>
        <v>75</v>
      </c>
      <c r="J49" s="87">
        <v>0</v>
      </c>
      <c r="K49" s="87">
        <f t="shared" si="1"/>
        <v>75</v>
      </c>
      <c r="L49" s="87">
        <v>0</v>
      </c>
      <c r="M49" s="87">
        <f t="shared" si="2"/>
        <v>75</v>
      </c>
      <c r="N49" s="87">
        <v>0</v>
      </c>
      <c r="O49" s="87">
        <f t="shared" si="3"/>
        <v>75</v>
      </c>
      <c r="P49" s="87">
        <v>0</v>
      </c>
      <c r="Q49" s="87">
        <f t="shared" si="4"/>
        <v>75</v>
      </c>
      <c r="R49" s="87">
        <v>0</v>
      </c>
      <c r="S49" s="87">
        <f t="shared" si="5"/>
        <v>75</v>
      </c>
    </row>
    <row r="50" spans="1:20" ht="12.75" customHeight="1" x14ac:dyDescent="0.2">
      <c r="A50" s="88" t="s">
        <v>88</v>
      </c>
      <c r="B50" s="89" t="s">
        <v>120</v>
      </c>
      <c r="C50" s="90" t="s">
        <v>90</v>
      </c>
      <c r="D50" s="91" t="s">
        <v>84</v>
      </c>
      <c r="E50" s="92" t="s">
        <v>84</v>
      </c>
      <c r="F50" s="119" t="s">
        <v>121</v>
      </c>
      <c r="G50" s="94">
        <f>SUM(G51:G52)</f>
        <v>100</v>
      </c>
      <c r="H50" s="94">
        <v>0</v>
      </c>
      <c r="I50" s="94">
        <f t="shared" si="0"/>
        <v>100</v>
      </c>
      <c r="J50" s="95">
        <v>0</v>
      </c>
      <c r="K50" s="95">
        <f t="shared" si="1"/>
        <v>100</v>
      </c>
      <c r="L50" s="95">
        <v>0</v>
      </c>
      <c r="M50" s="95">
        <f t="shared" si="2"/>
        <v>100</v>
      </c>
      <c r="N50" s="95">
        <v>0</v>
      </c>
      <c r="O50" s="95">
        <f t="shared" si="3"/>
        <v>100</v>
      </c>
      <c r="P50" s="95">
        <v>0</v>
      </c>
      <c r="Q50" s="95">
        <f t="shared" si="4"/>
        <v>100</v>
      </c>
      <c r="R50" s="95">
        <v>0</v>
      </c>
      <c r="S50" s="95">
        <f t="shared" si="5"/>
        <v>100</v>
      </c>
    </row>
    <row r="51" spans="1:20" ht="12.75" customHeight="1" x14ac:dyDescent="0.2">
      <c r="A51" s="88"/>
      <c r="B51" s="89"/>
      <c r="C51" s="90"/>
      <c r="D51" s="83">
        <v>3299</v>
      </c>
      <c r="E51" s="84">
        <v>5139</v>
      </c>
      <c r="F51" s="85" t="s">
        <v>96</v>
      </c>
      <c r="G51" s="86">
        <v>50</v>
      </c>
      <c r="H51" s="86">
        <v>0</v>
      </c>
      <c r="I51" s="86">
        <f t="shared" si="0"/>
        <v>50</v>
      </c>
      <c r="J51" s="87">
        <v>0</v>
      </c>
      <c r="K51" s="87">
        <f t="shared" si="1"/>
        <v>50</v>
      </c>
      <c r="L51" s="87">
        <v>0</v>
      </c>
      <c r="M51" s="87">
        <f t="shared" si="2"/>
        <v>50</v>
      </c>
      <c r="N51" s="87">
        <v>0</v>
      </c>
      <c r="O51" s="87">
        <f t="shared" si="3"/>
        <v>50</v>
      </c>
      <c r="P51" s="87">
        <v>0</v>
      </c>
      <c r="Q51" s="87">
        <f t="shared" si="4"/>
        <v>50</v>
      </c>
      <c r="R51" s="87">
        <v>0</v>
      </c>
      <c r="S51" s="87">
        <f t="shared" si="5"/>
        <v>50</v>
      </c>
    </row>
    <row r="52" spans="1:20" ht="12.75" customHeight="1" x14ac:dyDescent="0.2">
      <c r="A52" s="116"/>
      <c r="B52" s="117"/>
      <c r="C52" s="118"/>
      <c r="D52" s="120">
        <v>3299</v>
      </c>
      <c r="E52" s="100">
        <v>5169</v>
      </c>
      <c r="F52" s="85" t="s">
        <v>92</v>
      </c>
      <c r="G52" s="86">
        <v>50</v>
      </c>
      <c r="H52" s="86">
        <v>0</v>
      </c>
      <c r="I52" s="86">
        <f t="shared" si="0"/>
        <v>50</v>
      </c>
      <c r="J52" s="87">
        <v>0</v>
      </c>
      <c r="K52" s="87">
        <f t="shared" si="1"/>
        <v>50</v>
      </c>
      <c r="L52" s="87">
        <v>0</v>
      </c>
      <c r="M52" s="87">
        <f t="shared" si="2"/>
        <v>50</v>
      </c>
      <c r="N52" s="87">
        <v>0</v>
      </c>
      <c r="O52" s="87">
        <f t="shared" si="3"/>
        <v>50</v>
      </c>
      <c r="P52" s="87">
        <v>0</v>
      </c>
      <c r="Q52" s="87">
        <f t="shared" si="4"/>
        <v>50</v>
      </c>
      <c r="R52" s="87">
        <v>0</v>
      </c>
      <c r="S52" s="87">
        <f t="shared" si="5"/>
        <v>50</v>
      </c>
    </row>
    <row r="53" spans="1:20" ht="12.75" customHeight="1" x14ac:dyDescent="0.2">
      <c r="A53" s="88" t="s">
        <v>88</v>
      </c>
      <c r="B53" s="89" t="s">
        <v>122</v>
      </c>
      <c r="C53" s="90" t="s">
        <v>90</v>
      </c>
      <c r="D53" s="91" t="s">
        <v>84</v>
      </c>
      <c r="E53" s="92" t="s">
        <v>84</v>
      </c>
      <c r="F53" s="119" t="s">
        <v>123</v>
      </c>
      <c r="G53" s="94">
        <f>+G54</f>
        <v>400</v>
      </c>
      <c r="H53" s="94">
        <v>0</v>
      </c>
      <c r="I53" s="94">
        <f t="shared" si="0"/>
        <v>400</v>
      </c>
      <c r="J53" s="95">
        <v>0</v>
      </c>
      <c r="K53" s="95">
        <f t="shared" si="1"/>
        <v>400</v>
      </c>
      <c r="L53" s="95">
        <v>0</v>
      </c>
      <c r="M53" s="95">
        <f t="shared" si="2"/>
        <v>400</v>
      </c>
      <c r="N53" s="95">
        <v>0</v>
      </c>
      <c r="O53" s="95">
        <f t="shared" si="3"/>
        <v>400</v>
      </c>
      <c r="P53" s="95">
        <v>0</v>
      </c>
      <c r="Q53" s="95">
        <f t="shared" si="4"/>
        <v>400</v>
      </c>
      <c r="R53" s="95">
        <v>0</v>
      </c>
      <c r="S53" s="95">
        <f t="shared" si="5"/>
        <v>400</v>
      </c>
    </row>
    <row r="54" spans="1:20" ht="12.75" customHeight="1" x14ac:dyDescent="0.2">
      <c r="A54" s="88"/>
      <c r="B54" s="89"/>
      <c r="C54" s="90"/>
      <c r="D54" s="83">
        <v>3299</v>
      </c>
      <c r="E54" s="84">
        <v>5169</v>
      </c>
      <c r="F54" s="127" t="s">
        <v>92</v>
      </c>
      <c r="G54" s="86">
        <v>400</v>
      </c>
      <c r="H54" s="86">
        <v>0</v>
      </c>
      <c r="I54" s="86">
        <f t="shared" si="0"/>
        <v>400</v>
      </c>
      <c r="J54" s="87">
        <v>0</v>
      </c>
      <c r="K54" s="87">
        <f t="shared" si="1"/>
        <v>400</v>
      </c>
      <c r="L54" s="87">
        <v>0</v>
      </c>
      <c r="M54" s="87">
        <f t="shared" si="2"/>
        <v>400</v>
      </c>
      <c r="N54" s="87">
        <v>0</v>
      </c>
      <c r="O54" s="87">
        <f t="shared" si="3"/>
        <v>400</v>
      </c>
      <c r="P54" s="87">
        <v>0</v>
      </c>
      <c r="Q54" s="87">
        <f t="shared" si="4"/>
        <v>400</v>
      </c>
      <c r="R54" s="87">
        <v>0</v>
      </c>
      <c r="S54" s="87">
        <f t="shared" si="5"/>
        <v>400</v>
      </c>
    </row>
    <row r="55" spans="1:20" s="128" customFormat="1" ht="12.75" customHeight="1" x14ac:dyDescent="0.2">
      <c r="A55" s="72" t="s">
        <v>88</v>
      </c>
      <c r="B55" s="73" t="s">
        <v>124</v>
      </c>
      <c r="C55" s="74" t="s">
        <v>90</v>
      </c>
      <c r="D55" s="75" t="s">
        <v>84</v>
      </c>
      <c r="E55" s="76" t="s">
        <v>84</v>
      </c>
      <c r="F55" s="110" t="s">
        <v>125</v>
      </c>
      <c r="G55" s="94">
        <f>SUM(G56:G58)</f>
        <v>400</v>
      </c>
      <c r="H55" s="94">
        <v>0</v>
      </c>
      <c r="I55" s="94">
        <f t="shared" si="0"/>
        <v>400</v>
      </c>
      <c r="J55" s="95">
        <v>0</v>
      </c>
      <c r="K55" s="95">
        <f t="shared" si="1"/>
        <v>400</v>
      </c>
      <c r="L55" s="95">
        <v>0</v>
      </c>
      <c r="M55" s="95">
        <f t="shared" si="2"/>
        <v>400</v>
      </c>
      <c r="N55" s="95">
        <v>0</v>
      </c>
      <c r="O55" s="95">
        <f t="shared" si="3"/>
        <v>400</v>
      </c>
      <c r="P55" s="95">
        <v>0</v>
      </c>
      <c r="Q55" s="95">
        <f t="shared" si="4"/>
        <v>400</v>
      </c>
      <c r="R55" s="95">
        <v>0</v>
      </c>
      <c r="S55" s="95">
        <f t="shared" si="5"/>
        <v>400</v>
      </c>
      <c r="T55" s="65"/>
    </row>
    <row r="56" spans="1:20" s="128" customFormat="1" ht="12.75" customHeight="1" x14ac:dyDescent="0.2">
      <c r="A56" s="129"/>
      <c r="B56" s="130"/>
      <c r="C56" s="131"/>
      <c r="D56" s="132">
        <v>3299</v>
      </c>
      <c r="E56" s="125">
        <v>5021</v>
      </c>
      <c r="F56" s="121" t="s">
        <v>111</v>
      </c>
      <c r="G56" s="86">
        <v>20</v>
      </c>
      <c r="H56" s="86">
        <v>0</v>
      </c>
      <c r="I56" s="86">
        <f t="shared" si="0"/>
        <v>20</v>
      </c>
      <c r="J56" s="87">
        <v>0</v>
      </c>
      <c r="K56" s="87">
        <f t="shared" si="1"/>
        <v>20</v>
      </c>
      <c r="L56" s="87">
        <v>0</v>
      </c>
      <c r="M56" s="87">
        <f t="shared" si="2"/>
        <v>20</v>
      </c>
      <c r="N56" s="87">
        <v>0</v>
      </c>
      <c r="O56" s="87">
        <f t="shared" si="3"/>
        <v>20</v>
      </c>
      <c r="P56" s="87">
        <v>0</v>
      </c>
      <c r="Q56" s="87">
        <f t="shared" si="4"/>
        <v>20</v>
      </c>
      <c r="R56" s="87">
        <v>0</v>
      </c>
      <c r="S56" s="87">
        <f t="shared" si="5"/>
        <v>20</v>
      </c>
      <c r="T56" s="65"/>
    </row>
    <row r="57" spans="1:20" s="128" customFormat="1" ht="12.75" customHeight="1" x14ac:dyDescent="0.2">
      <c r="A57" s="88"/>
      <c r="B57" s="89"/>
      <c r="C57" s="90"/>
      <c r="D57" s="83">
        <v>3299</v>
      </c>
      <c r="E57" s="84">
        <v>5139</v>
      </c>
      <c r="F57" s="85" t="s">
        <v>96</v>
      </c>
      <c r="G57" s="86">
        <v>365</v>
      </c>
      <c r="H57" s="86">
        <v>0</v>
      </c>
      <c r="I57" s="86">
        <f t="shared" si="0"/>
        <v>365</v>
      </c>
      <c r="J57" s="87">
        <v>0</v>
      </c>
      <c r="K57" s="87">
        <f t="shared" si="1"/>
        <v>365</v>
      </c>
      <c r="L57" s="87">
        <v>0</v>
      </c>
      <c r="M57" s="87">
        <f t="shared" si="2"/>
        <v>365</v>
      </c>
      <c r="N57" s="87">
        <v>0</v>
      </c>
      <c r="O57" s="87">
        <f t="shared" si="3"/>
        <v>365</v>
      </c>
      <c r="P57" s="87">
        <v>0</v>
      </c>
      <c r="Q57" s="87">
        <f t="shared" si="4"/>
        <v>365</v>
      </c>
      <c r="R57" s="87">
        <v>0</v>
      </c>
      <c r="S57" s="87">
        <f t="shared" si="5"/>
        <v>365</v>
      </c>
      <c r="T57" s="65"/>
    </row>
    <row r="58" spans="1:20" s="128" customFormat="1" ht="12.75" customHeight="1" x14ac:dyDescent="0.2">
      <c r="A58" s="129"/>
      <c r="B58" s="130"/>
      <c r="C58" s="131"/>
      <c r="D58" s="132">
        <v>3299</v>
      </c>
      <c r="E58" s="125">
        <v>5169</v>
      </c>
      <c r="F58" s="121" t="s">
        <v>92</v>
      </c>
      <c r="G58" s="108">
        <v>15</v>
      </c>
      <c r="H58" s="108">
        <v>0</v>
      </c>
      <c r="I58" s="108">
        <f t="shared" si="0"/>
        <v>15</v>
      </c>
      <c r="J58" s="109">
        <v>0</v>
      </c>
      <c r="K58" s="109">
        <f t="shared" si="1"/>
        <v>15</v>
      </c>
      <c r="L58" s="109">
        <v>0</v>
      </c>
      <c r="M58" s="109">
        <f t="shared" si="2"/>
        <v>15</v>
      </c>
      <c r="N58" s="109">
        <v>0</v>
      </c>
      <c r="O58" s="109">
        <f t="shared" si="3"/>
        <v>15</v>
      </c>
      <c r="P58" s="109">
        <v>0</v>
      </c>
      <c r="Q58" s="109">
        <f t="shared" si="4"/>
        <v>15</v>
      </c>
      <c r="R58" s="87">
        <v>0</v>
      </c>
      <c r="S58" s="87">
        <f t="shared" si="5"/>
        <v>15</v>
      </c>
      <c r="T58" s="65"/>
    </row>
    <row r="59" spans="1:20" s="128" customFormat="1" ht="12.75" customHeight="1" x14ac:dyDescent="0.2">
      <c r="A59" s="88" t="s">
        <v>86</v>
      </c>
      <c r="B59" s="89" t="s">
        <v>126</v>
      </c>
      <c r="C59" s="90" t="s">
        <v>90</v>
      </c>
      <c r="D59" s="91" t="s">
        <v>84</v>
      </c>
      <c r="E59" s="92" t="s">
        <v>84</v>
      </c>
      <c r="F59" s="119" t="s">
        <v>127</v>
      </c>
      <c r="G59" s="94">
        <v>0</v>
      </c>
      <c r="H59" s="94"/>
      <c r="I59" s="94"/>
      <c r="J59" s="95"/>
      <c r="K59" s="95"/>
      <c r="L59" s="95"/>
      <c r="M59" s="95"/>
      <c r="N59" s="95"/>
      <c r="O59" s="95"/>
      <c r="P59" s="95"/>
      <c r="Q59" s="95">
        <v>0</v>
      </c>
      <c r="R59" s="95">
        <f>+R60</f>
        <v>200</v>
      </c>
      <c r="S59" s="95">
        <f t="shared" si="5"/>
        <v>200</v>
      </c>
      <c r="T59" s="65" t="s">
        <v>65</v>
      </c>
    </row>
    <row r="60" spans="1:20" s="128" customFormat="1" ht="12.75" customHeight="1" thickBot="1" x14ac:dyDescent="0.25">
      <c r="A60" s="173"/>
      <c r="B60" s="174"/>
      <c r="C60" s="175"/>
      <c r="D60" s="176">
        <v>3299</v>
      </c>
      <c r="E60" s="177">
        <v>5169</v>
      </c>
      <c r="F60" s="178" t="s">
        <v>92</v>
      </c>
      <c r="G60" s="179">
        <v>0</v>
      </c>
      <c r="H60" s="179"/>
      <c r="I60" s="179"/>
      <c r="J60" s="180"/>
      <c r="K60" s="180"/>
      <c r="L60" s="180"/>
      <c r="M60" s="180"/>
      <c r="N60" s="180"/>
      <c r="O60" s="180"/>
      <c r="P60" s="180"/>
      <c r="Q60" s="180">
        <v>0</v>
      </c>
      <c r="R60" s="109">
        <v>200</v>
      </c>
      <c r="S60" s="109">
        <f t="shared" si="5"/>
        <v>200</v>
      </c>
      <c r="T60" s="65"/>
    </row>
    <row r="61" spans="1:20" s="128" customFormat="1" ht="25.5" customHeight="1" thickBot="1" x14ac:dyDescent="0.25">
      <c r="A61" s="133" t="s">
        <v>86</v>
      </c>
      <c r="B61" s="190" t="s">
        <v>84</v>
      </c>
      <c r="C61" s="191"/>
      <c r="D61" s="134" t="s">
        <v>84</v>
      </c>
      <c r="E61" s="135" t="s">
        <v>84</v>
      </c>
      <c r="F61" s="136" t="s">
        <v>128</v>
      </c>
      <c r="G61" s="137">
        <f>+G62+G66+G68+G71+G77</f>
        <v>1670</v>
      </c>
      <c r="H61" s="137">
        <v>0</v>
      </c>
      <c r="I61" s="137">
        <f t="shared" si="0"/>
        <v>1670</v>
      </c>
      <c r="J61" s="138">
        <f>+J71</f>
        <v>0</v>
      </c>
      <c r="K61" s="138">
        <f t="shared" si="1"/>
        <v>1670</v>
      </c>
      <c r="L61" s="138">
        <v>0</v>
      </c>
      <c r="M61" s="138">
        <f t="shared" si="2"/>
        <v>1670</v>
      </c>
      <c r="N61" s="138">
        <v>0</v>
      </c>
      <c r="O61" s="138">
        <f t="shared" si="3"/>
        <v>1670</v>
      </c>
      <c r="P61" s="138">
        <v>0</v>
      </c>
      <c r="Q61" s="138">
        <f t="shared" si="4"/>
        <v>1670</v>
      </c>
      <c r="R61" s="71">
        <v>0</v>
      </c>
      <c r="S61" s="71">
        <f t="shared" si="5"/>
        <v>1670</v>
      </c>
      <c r="T61" s="65"/>
    </row>
    <row r="62" spans="1:20" s="128" customFormat="1" ht="22.5" hidden="1" customHeight="1" x14ac:dyDescent="0.2">
      <c r="A62" s="139" t="s">
        <v>86</v>
      </c>
      <c r="B62" s="140" t="s">
        <v>129</v>
      </c>
      <c r="C62" s="141" t="s">
        <v>90</v>
      </c>
      <c r="D62" s="142" t="s">
        <v>84</v>
      </c>
      <c r="E62" s="143" t="s">
        <v>84</v>
      </c>
      <c r="F62" s="144" t="s">
        <v>130</v>
      </c>
      <c r="G62" s="78">
        <f>SUM(G63:G65)</f>
        <v>70</v>
      </c>
      <c r="H62" s="78">
        <v>0</v>
      </c>
      <c r="I62" s="78">
        <f t="shared" si="0"/>
        <v>70</v>
      </c>
      <c r="J62" s="79">
        <v>0</v>
      </c>
      <c r="K62" s="79">
        <f t="shared" si="1"/>
        <v>70</v>
      </c>
      <c r="L62" s="79">
        <v>0</v>
      </c>
      <c r="M62" s="79">
        <f t="shared" si="2"/>
        <v>70</v>
      </c>
      <c r="N62" s="79">
        <v>0</v>
      </c>
      <c r="O62" s="79">
        <f t="shared" si="3"/>
        <v>70</v>
      </c>
      <c r="P62" s="79">
        <v>0</v>
      </c>
      <c r="Q62" s="79">
        <f t="shared" si="4"/>
        <v>70</v>
      </c>
      <c r="R62" s="79">
        <v>0</v>
      </c>
      <c r="S62" s="79">
        <f t="shared" si="5"/>
        <v>70</v>
      </c>
      <c r="T62" s="65"/>
    </row>
    <row r="63" spans="1:20" s="128" customFormat="1" hidden="1" x14ac:dyDescent="0.2">
      <c r="A63" s="88"/>
      <c r="B63" s="145"/>
      <c r="C63" s="145"/>
      <c r="D63" s="120">
        <v>3299</v>
      </c>
      <c r="E63" s="84">
        <v>5169</v>
      </c>
      <c r="F63" s="85" t="s">
        <v>92</v>
      </c>
      <c r="G63" s="86">
        <v>60.5</v>
      </c>
      <c r="H63" s="86">
        <v>0</v>
      </c>
      <c r="I63" s="86">
        <f t="shared" si="0"/>
        <v>60.5</v>
      </c>
      <c r="J63" s="87">
        <v>0</v>
      </c>
      <c r="K63" s="87">
        <f t="shared" si="1"/>
        <v>60.5</v>
      </c>
      <c r="L63" s="87">
        <v>0</v>
      </c>
      <c r="M63" s="87">
        <f t="shared" si="2"/>
        <v>60.5</v>
      </c>
      <c r="N63" s="87">
        <v>0</v>
      </c>
      <c r="O63" s="87">
        <f t="shared" si="3"/>
        <v>60.5</v>
      </c>
      <c r="P63" s="87">
        <v>0</v>
      </c>
      <c r="Q63" s="87">
        <f t="shared" si="4"/>
        <v>60.5</v>
      </c>
      <c r="R63" s="87">
        <v>0</v>
      </c>
      <c r="S63" s="87">
        <f t="shared" si="5"/>
        <v>60.5</v>
      </c>
      <c r="T63" s="65"/>
    </row>
    <row r="64" spans="1:20" s="128" customFormat="1" hidden="1" x14ac:dyDescent="0.2">
      <c r="A64" s="88"/>
      <c r="B64" s="145"/>
      <c r="C64" s="145"/>
      <c r="D64" s="120">
        <v>6310</v>
      </c>
      <c r="E64" s="84">
        <v>5163</v>
      </c>
      <c r="F64" s="85" t="s">
        <v>131</v>
      </c>
      <c r="G64" s="86">
        <v>3.5</v>
      </c>
      <c r="H64" s="86">
        <v>0</v>
      </c>
      <c r="I64" s="86">
        <f t="shared" si="0"/>
        <v>3.5</v>
      </c>
      <c r="J64" s="87">
        <v>0</v>
      </c>
      <c r="K64" s="87">
        <f t="shared" si="1"/>
        <v>3.5</v>
      </c>
      <c r="L64" s="87">
        <v>0</v>
      </c>
      <c r="M64" s="87">
        <f t="shared" si="2"/>
        <v>3.5</v>
      </c>
      <c r="N64" s="87">
        <v>0</v>
      </c>
      <c r="O64" s="87">
        <f t="shared" si="3"/>
        <v>3.5</v>
      </c>
      <c r="P64" s="87">
        <v>0</v>
      </c>
      <c r="Q64" s="87">
        <f t="shared" si="4"/>
        <v>3.5</v>
      </c>
      <c r="R64" s="87">
        <v>0</v>
      </c>
      <c r="S64" s="87">
        <f t="shared" si="5"/>
        <v>3.5</v>
      </c>
      <c r="T64" s="65"/>
    </row>
    <row r="65" spans="1:20" s="128" customFormat="1" hidden="1" x14ac:dyDescent="0.2">
      <c r="A65" s="88"/>
      <c r="B65" s="145"/>
      <c r="C65" s="145"/>
      <c r="D65" s="120">
        <v>6320</v>
      </c>
      <c r="E65" s="84">
        <v>5163</v>
      </c>
      <c r="F65" s="85" t="s">
        <v>131</v>
      </c>
      <c r="G65" s="86">
        <v>6</v>
      </c>
      <c r="H65" s="86">
        <v>0</v>
      </c>
      <c r="I65" s="86">
        <f t="shared" si="0"/>
        <v>6</v>
      </c>
      <c r="J65" s="87">
        <v>0</v>
      </c>
      <c r="K65" s="87">
        <f t="shared" si="1"/>
        <v>6</v>
      </c>
      <c r="L65" s="87">
        <v>0</v>
      </c>
      <c r="M65" s="87">
        <f t="shared" si="2"/>
        <v>6</v>
      </c>
      <c r="N65" s="87">
        <v>0</v>
      </c>
      <c r="O65" s="87">
        <f t="shared" si="3"/>
        <v>6</v>
      </c>
      <c r="P65" s="87">
        <v>0</v>
      </c>
      <c r="Q65" s="87">
        <f t="shared" si="4"/>
        <v>6</v>
      </c>
      <c r="R65" s="87">
        <v>0</v>
      </c>
      <c r="S65" s="87">
        <f t="shared" si="5"/>
        <v>6</v>
      </c>
      <c r="T65" s="65"/>
    </row>
    <row r="66" spans="1:20" s="128" customFormat="1" hidden="1" x14ac:dyDescent="0.2">
      <c r="A66" s="88" t="s">
        <v>86</v>
      </c>
      <c r="B66" s="89" t="s">
        <v>132</v>
      </c>
      <c r="C66" s="90" t="s">
        <v>90</v>
      </c>
      <c r="D66" s="91" t="s">
        <v>84</v>
      </c>
      <c r="E66" s="92" t="s">
        <v>84</v>
      </c>
      <c r="F66" s="93" t="s">
        <v>133</v>
      </c>
      <c r="G66" s="94">
        <f>+G67</f>
        <v>500</v>
      </c>
      <c r="H66" s="94">
        <v>0</v>
      </c>
      <c r="I66" s="94">
        <f t="shared" si="0"/>
        <v>500</v>
      </c>
      <c r="J66" s="95">
        <v>0</v>
      </c>
      <c r="K66" s="95">
        <f t="shared" si="1"/>
        <v>500</v>
      </c>
      <c r="L66" s="95">
        <v>0</v>
      </c>
      <c r="M66" s="95">
        <f t="shared" si="2"/>
        <v>500</v>
      </c>
      <c r="N66" s="95">
        <v>0</v>
      </c>
      <c r="O66" s="95">
        <f t="shared" si="3"/>
        <v>500</v>
      </c>
      <c r="P66" s="95">
        <v>0</v>
      </c>
      <c r="Q66" s="95">
        <f t="shared" si="4"/>
        <v>500</v>
      </c>
      <c r="R66" s="95">
        <v>0</v>
      </c>
      <c r="S66" s="95">
        <f t="shared" si="5"/>
        <v>500</v>
      </c>
      <c r="T66" s="65"/>
    </row>
    <row r="67" spans="1:20" s="128" customFormat="1" hidden="1" x14ac:dyDescent="0.2">
      <c r="A67" s="88"/>
      <c r="B67" s="145"/>
      <c r="C67" s="145"/>
      <c r="D67" s="120">
        <v>3299</v>
      </c>
      <c r="E67" s="84">
        <v>5169</v>
      </c>
      <c r="F67" s="85" t="s">
        <v>92</v>
      </c>
      <c r="G67" s="86">
        <v>500</v>
      </c>
      <c r="H67" s="86">
        <v>0</v>
      </c>
      <c r="I67" s="86">
        <f t="shared" si="0"/>
        <v>500</v>
      </c>
      <c r="J67" s="87">
        <v>0</v>
      </c>
      <c r="K67" s="87">
        <f t="shared" si="1"/>
        <v>500</v>
      </c>
      <c r="L67" s="87">
        <v>0</v>
      </c>
      <c r="M67" s="87">
        <f t="shared" si="2"/>
        <v>500</v>
      </c>
      <c r="N67" s="87">
        <v>0</v>
      </c>
      <c r="O67" s="87">
        <f t="shared" si="3"/>
        <v>500</v>
      </c>
      <c r="P67" s="87">
        <v>0</v>
      </c>
      <c r="Q67" s="87">
        <f t="shared" si="4"/>
        <v>500</v>
      </c>
      <c r="R67" s="87">
        <v>0</v>
      </c>
      <c r="S67" s="87">
        <f t="shared" si="5"/>
        <v>500</v>
      </c>
      <c r="T67" s="65"/>
    </row>
    <row r="68" spans="1:20" s="128" customFormat="1" hidden="1" x14ac:dyDescent="0.2">
      <c r="A68" s="88" t="s">
        <v>86</v>
      </c>
      <c r="B68" s="89" t="s">
        <v>134</v>
      </c>
      <c r="C68" s="90" t="s">
        <v>90</v>
      </c>
      <c r="D68" s="91" t="s">
        <v>84</v>
      </c>
      <c r="E68" s="92" t="s">
        <v>84</v>
      </c>
      <c r="F68" s="93" t="s">
        <v>135</v>
      </c>
      <c r="G68" s="94">
        <f>+G69</f>
        <v>100</v>
      </c>
      <c r="H68" s="146">
        <f>SUM(H69:H70)</f>
        <v>0</v>
      </c>
      <c r="I68" s="94">
        <f t="shared" si="0"/>
        <v>100</v>
      </c>
      <c r="J68" s="95">
        <v>0</v>
      </c>
      <c r="K68" s="95">
        <f t="shared" si="1"/>
        <v>100</v>
      </c>
      <c r="L68" s="95">
        <v>0</v>
      </c>
      <c r="M68" s="95">
        <f t="shared" si="2"/>
        <v>100</v>
      </c>
      <c r="N68" s="95">
        <f>SUM(N69:N70)</f>
        <v>0</v>
      </c>
      <c r="O68" s="95">
        <f t="shared" si="3"/>
        <v>100</v>
      </c>
      <c r="P68" s="95">
        <v>0</v>
      </c>
      <c r="Q68" s="95">
        <f t="shared" si="4"/>
        <v>100</v>
      </c>
      <c r="R68" s="95">
        <v>0</v>
      </c>
      <c r="S68" s="95">
        <f t="shared" si="5"/>
        <v>100</v>
      </c>
      <c r="T68" s="65"/>
    </row>
    <row r="69" spans="1:20" s="128" customFormat="1" hidden="1" x14ac:dyDescent="0.2">
      <c r="A69" s="88"/>
      <c r="B69" s="145"/>
      <c r="C69" s="145"/>
      <c r="D69" s="120">
        <v>3299</v>
      </c>
      <c r="E69" s="84">
        <v>5169</v>
      </c>
      <c r="F69" s="85" t="s">
        <v>92</v>
      </c>
      <c r="G69" s="86">
        <v>100</v>
      </c>
      <c r="H69" s="147">
        <v>-18.8</v>
      </c>
      <c r="I69" s="86">
        <f t="shared" si="0"/>
        <v>81.2</v>
      </c>
      <c r="J69" s="87">
        <v>0</v>
      </c>
      <c r="K69" s="87">
        <f t="shared" si="1"/>
        <v>81.2</v>
      </c>
      <c r="L69" s="87">
        <v>0</v>
      </c>
      <c r="M69" s="87">
        <f t="shared" si="2"/>
        <v>81.2</v>
      </c>
      <c r="N69" s="87">
        <v>-26.6</v>
      </c>
      <c r="O69" s="87">
        <f t="shared" si="3"/>
        <v>54.6</v>
      </c>
      <c r="P69" s="87">
        <v>0</v>
      </c>
      <c r="Q69" s="87">
        <f t="shared" si="4"/>
        <v>54.6</v>
      </c>
      <c r="R69" s="87">
        <v>0</v>
      </c>
      <c r="S69" s="87">
        <f t="shared" si="5"/>
        <v>54.6</v>
      </c>
      <c r="T69" s="65"/>
    </row>
    <row r="70" spans="1:20" s="128" customFormat="1" hidden="1" x14ac:dyDescent="0.2">
      <c r="A70" s="88"/>
      <c r="B70" s="145"/>
      <c r="C70" s="145"/>
      <c r="D70" s="120">
        <v>6172</v>
      </c>
      <c r="E70" s="84">
        <v>5363</v>
      </c>
      <c r="F70" s="85" t="s">
        <v>136</v>
      </c>
      <c r="G70" s="86">
        <v>0</v>
      </c>
      <c r="H70" s="147">
        <v>18.8</v>
      </c>
      <c r="I70" s="86">
        <f t="shared" si="0"/>
        <v>18.8</v>
      </c>
      <c r="J70" s="87">
        <v>0</v>
      </c>
      <c r="K70" s="87">
        <f t="shared" si="1"/>
        <v>18.8</v>
      </c>
      <c r="L70" s="87">
        <v>0</v>
      </c>
      <c r="M70" s="87">
        <f t="shared" si="2"/>
        <v>18.8</v>
      </c>
      <c r="N70" s="87">
        <v>26.6</v>
      </c>
      <c r="O70" s="87">
        <f t="shared" si="3"/>
        <v>45.400000000000006</v>
      </c>
      <c r="P70" s="87">
        <v>0</v>
      </c>
      <c r="Q70" s="87">
        <f t="shared" si="4"/>
        <v>45.400000000000006</v>
      </c>
      <c r="R70" s="87">
        <v>0</v>
      </c>
      <c r="S70" s="87">
        <f t="shared" si="5"/>
        <v>45.400000000000006</v>
      </c>
      <c r="T70" s="65"/>
    </row>
    <row r="71" spans="1:20" s="128" customFormat="1" hidden="1" x14ac:dyDescent="0.2">
      <c r="A71" s="88" t="s">
        <v>86</v>
      </c>
      <c r="B71" s="89" t="s">
        <v>137</v>
      </c>
      <c r="C71" s="90" t="s">
        <v>90</v>
      </c>
      <c r="D71" s="91" t="s">
        <v>84</v>
      </c>
      <c r="E71" s="92" t="s">
        <v>84</v>
      </c>
      <c r="F71" s="93" t="s">
        <v>138</v>
      </c>
      <c r="G71" s="94">
        <f>SUM(G72:G76)</f>
        <v>500</v>
      </c>
      <c r="H71" s="146">
        <v>0</v>
      </c>
      <c r="I71" s="94">
        <f t="shared" si="0"/>
        <v>500</v>
      </c>
      <c r="J71" s="95">
        <f>SUM(J72:J76)</f>
        <v>0</v>
      </c>
      <c r="K71" s="95">
        <f t="shared" si="1"/>
        <v>500</v>
      </c>
      <c r="L71" s="95">
        <v>0</v>
      </c>
      <c r="M71" s="95">
        <f t="shared" si="2"/>
        <v>500</v>
      </c>
      <c r="N71" s="95">
        <v>0</v>
      </c>
      <c r="O71" s="95">
        <f t="shared" si="3"/>
        <v>500</v>
      </c>
      <c r="P71" s="95">
        <v>0</v>
      </c>
      <c r="Q71" s="95">
        <f t="shared" si="4"/>
        <v>500</v>
      </c>
      <c r="R71" s="95">
        <v>0</v>
      </c>
      <c r="S71" s="95">
        <f t="shared" si="5"/>
        <v>500</v>
      </c>
      <c r="T71" s="65"/>
    </row>
    <row r="72" spans="1:20" s="128" customFormat="1" hidden="1" x14ac:dyDescent="0.2">
      <c r="A72" s="88"/>
      <c r="B72" s="145"/>
      <c r="C72" s="145"/>
      <c r="D72" s="83">
        <v>3299</v>
      </c>
      <c r="E72" s="84">
        <v>5021</v>
      </c>
      <c r="F72" s="85" t="s">
        <v>111</v>
      </c>
      <c r="G72" s="86">
        <v>120</v>
      </c>
      <c r="H72" s="147">
        <v>0</v>
      </c>
      <c r="I72" s="86">
        <f t="shared" si="0"/>
        <v>120</v>
      </c>
      <c r="J72" s="87">
        <v>0</v>
      </c>
      <c r="K72" s="87">
        <f t="shared" si="1"/>
        <v>120</v>
      </c>
      <c r="L72" s="87">
        <v>0</v>
      </c>
      <c r="M72" s="87">
        <f t="shared" si="2"/>
        <v>120</v>
      </c>
      <c r="N72" s="87">
        <v>0</v>
      </c>
      <c r="O72" s="87">
        <f t="shared" si="3"/>
        <v>120</v>
      </c>
      <c r="P72" s="87">
        <v>0</v>
      </c>
      <c r="Q72" s="87">
        <f t="shared" si="4"/>
        <v>120</v>
      </c>
      <c r="R72" s="87">
        <v>0</v>
      </c>
      <c r="S72" s="87">
        <f t="shared" si="5"/>
        <v>120</v>
      </c>
      <c r="T72" s="65"/>
    </row>
    <row r="73" spans="1:20" s="128" customFormat="1" hidden="1" x14ac:dyDescent="0.2">
      <c r="A73" s="88"/>
      <c r="B73" s="145"/>
      <c r="C73" s="145"/>
      <c r="D73" s="83">
        <v>3299</v>
      </c>
      <c r="E73" s="84">
        <v>5139</v>
      </c>
      <c r="F73" s="85" t="s">
        <v>96</v>
      </c>
      <c r="G73" s="86">
        <v>0</v>
      </c>
      <c r="H73" s="147">
        <v>0</v>
      </c>
      <c r="I73" s="86">
        <v>0</v>
      </c>
      <c r="J73" s="87">
        <v>1</v>
      </c>
      <c r="K73" s="87">
        <f t="shared" si="1"/>
        <v>1</v>
      </c>
      <c r="L73" s="87">
        <v>0</v>
      </c>
      <c r="M73" s="87">
        <f t="shared" si="2"/>
        <v>1</v>
      </c>
      <c r="N73" s="87">
        <v>0</v>
      </c>
      <c r="O73" s="87">
        <f t="shared" si="3"/>
        <v>1</v>
      </c>
      <c r="P73" s="87">
        <v>0</v>
      </c>
      <c r="Q73" s="87">
        <f t="shared" si="4"/>
        <v>1</v>
      </c>
      <c r="R73" s="87">
        <v>0</v>
      </c>
      <c r="S73" s="87">
        <f t="shared" si="5"/>
        <v>1</v>
      </c>
      <c r="T73" s="65"/>
    </row>
    <row r="74" spans="1:20" s="128" customFormat="1" hidden="1" x14ac:dyDescent="0.2">
      <c r="A74" s="88"/>
      <c r="B74" s="145"/>
      <c r="C74" s="145"/>
      <c r="D74" s="83">
        <v>3299</v>
      </c>
      <c r="E74" s="84">
        <v>5164</v>
      </c>
      <c r="F74" s="85" t="s">
        <v>97</v>
      </c>
      <c r="G74" s="86">
        <v>80</v>
      </c>
      <c r="H74" s="147">
        <v>0</v>
      </c>
      <c r="I74" s="86">
        <f t="shared" si="0"/>
        <v>80</v>
      </c>
      <c r="J74" s="87">
        <v>0</v>
      </c>
      <c r="K74" s="87">
        <f t="shared" si="1"/>
        <v>80</v>
      </c>
      <c r="L74" s="87">
        <v>0</v>
      </c>
      <c r="M74" s="87">
        <f t="shared" si="2"/>
        <v>80</v>
      </c>
      <c r="N74" s="87">
        <v>0</v>
      </c>
      <c r="O74" s="87">
        <f t="shared" si="3"/>
        <v>80</v>
      </c>
      <c r="P74" s="87">
        <v>0</v>
      </c>
      <c r="Q74" s="87">
        <f t="shared" si="4"/>
        <v>80</v>
      </c>
      <c r="R74" s="87">
        <v>0</v>
      </c>
      <c r="S74" s="87">
        <f t="shared" si="5"/>
        <v>80</v>
      </c>
      <c r="T74" s="65"/>
    </row>
    <row r="75" spans="1:20" s="128" customFormat="1" hidden="1" x14ac:dyDescent="0.2">
      <c r="A75" s="88"/>
      <c r="B75" s="145"/>
      <c r="C75" s="145"/>
      <c r="D75" s="120">
        <v>3299</v>
      </c>
      <c r="E75" s="84">
        <v>5169</v>
      </c>
      <c r="F75" s="85" t="s">
        <v>92</v>
      </c>
      <c r="G75" s="86">
        <v>280</v>
      </c>
      <c r="H75" s="147">
        <v>0</v>
      </c>
      <c r="I75" s="86">
        <f t="shared" si="0"/>
        <v>280</v>
      </c>
      <c r="J75" s="87">
        <v>-1</v>
      </c>
      <c r="K75" s="87">
        <f t="shared" si="1"/>
        <v>279</v>
      </c>
      <c r="L75" s="87">
        <v>0</v>
      </c>
      <c r="M75" s="87">
        <f t="shared" si="2"/>
        <v>279</v>
      </c>
      <c r="N75" s="87">
        <v>0</v>
      </c>
      <c r="O75" s="87">
        <f t="shared" si="3"/>
        <v>279</v>
      </c>
      <c r="P75" s="87">
        <v>0</v>
      </c>
      <c r="Q75" s="87">
        <f t="shared" si="4"/>
        <v>279</v>
      </c>
      <c r="R75" s="87">
        <v>0</v>
      </c>
      <c r="S75" s="87">
        <f t="shared" si="5"/>
        <v>279</v>
      </c>
      <c r="T75" s="65"/>
    </row>
    <row r="76" spans="1:20" s="128" customFormat="1" hidden="1" x14ac:dyDescent="0.2">
      <c r="A76" s="88"/>
      <c r="B76" s="145"/>
      <c r="C76" s="145"/>
      <c r="D76" s="120">
        <v>3299</v>
      </c>
      <c r="E76" s="84">
        <v>5175</v>
      </c>
      <c r="F76" s="85" t="s">
        <v>93</v>
      </c>
      <c r="G76" s="86">
        <v>20</v>
      </c>
      <c r="H76" s="147">
        <v>0</v>
      </c>
      <c r="I76" s="86">
        <f t="shared" si="0"/>
        <v>20</v>
      </c>
      <c r="J76" s="87">
        <v>0</v>
      </c>
      <c r="K76" s="87">
        <f t="shared" si="1"/>
        <v>20</v>
      </c>
      <c r="L76" s="87">
        <v>0</v>
      </c>
      <c r="M76" s="87">
        <f t="shared" si="2"/>
        <v>20</v>
      </c>
      <c r="N76" s="87">
        <v>0</v>
      </c>
      <c r="O76" s="87">
        <f t="shared" si="3"/>
        <v>20</v>
      </c>
      <c r="P76" s="87">
        <v>0</v>
      </c>
      <c r="Q76" s="87">
        <f t="shared" si="4"/>
        <v>20</v>
      </c>
      <c r="R76" s="87">
        <v>0</v>
      </c>
      <c r="S76" s="87">
        <f t="shared" ref="S76:S89" si="6">+Q76+R76</f>
        <v>20</v>
      </c>
      <c r="T76" s="65"/>
    </row>
    <row r="77" spans="1:20" s="128" customFormat="1" hidden="1" x14ac:dyDescent="0.2">
      <c r="A77" s="88" t="s">
        <v>86</v>
      </c>
      <c r="B77" s="89" t="s">
        <v>139</v>
      </c>
      <c r="C77" s="90" t="s">
        <v>90</v>
      </c>
      <c r="D77" s="91" t="s">
        <v>84</v>
      </c>
      <c r="E77" s="92" t="s">
        <v>84</v>
      </c>
      <c r="F77" s="93" t="s">
        <v>140</v>
      </c>
      <c r="G77" s="94">
        <f>SUM(G78:G80)</f>
        <v>500</v>
      </c>
      <c r="H77" s="146">
        <f>SUM(H78:H81)</f>
        <v>0</v>
      </c>
      <c r="I77" s="94">
        <f t="shared" si="0"/>
        <v>500</v>
      </c>
      <c r="J77" s="95">
        <v>0</v>
      </c>
      <c r="K77" s="95">
        <f t="shared" si="1"/>
        <v>500</v>
      </c>
      <c r="L77" s="95">
        <v>0</v>
      </c>
      <c r="M77" s="95">
        <f t="shared" si="2"/>
        <v>500</v>
      </c>
      <c r="N77" s="95">
        <f>SUM(N79:N81)</f>
        <v>0</v>
      </c>
      <c r="O77" s="95">
        <f t="shared" si="3"/>
        <v>500</v>
      </c>
      <c r="P77" s="95">
        <v>0</v>
      </c>
      <c r="Q77" s="95">
        <f t="shared" si="4"/>
        <v>500</v>
      </c>
      <c r="R77" s="95">
        <v>0</v>
      </c>
      <c r="S77" s="95">
        <f t="shared" si="6"/>
        <v>500</v>
      </c>
      <c r="T77" s="65"/>
    </row>
    <row r="78" spans="1:20" s="128" customFormat="1" hidden="1" x14ac:dyDescent="0.2">
      <c r="A78" s="88"/>
      <c r="B78" s="145"/>
      <c r="C78" s="145"/>
      <c r="D78" s="83">
        <v>3299</v>
      </c>
      <c r="E78" s="84">
        <v>5021</v>
      </c>
      <c r="F78" s="85" t="s">
        <v>111</v>
      </c>
      <c r="G78" s="86">
        <v>200</v>
      </c>
      <c r="H78" s="147">
        <v>0</v>
      </c>
      <c r="I78" s="86">
        <f t="shared" si="0"/>
        <v>200</v>
      </c>
      <c r="J78" s="87">
        <v>0</v>
      </c>
      <c r="K78" s="87">
        <f t="shared" si="1"/>
        <v>200</v>
      </c>
      <c r="L78" s="87">
        <v>0</v>
      </c>
      <c r="M78" s="87">
        <f t="shared" si="2"/>
        <v>200</v>
      </c>
      <c r="N78" s="87">
        <v>0</v>
      </c>
      <c r="O78" s="87">
        <f t="shared" ref="O78:O89" si="7">+M78+N78</f>
        <v>200</v>
      </c>
      <c r="P78" s="87">
        <v>0</v>
      </c>
      <c r="Q78" s="87">
        <f t="shared" ref="Q78:Q89" si="8">+O78+P78</f>
        <v>200</v>
      </c>
      <c r="R78" s="87">
        <v>0</v>
      </c>
      <c r="S78" s="87">
        <f t="shared" si="6"/>
        <v>200</v>
      </c>
      <c r="T78" s="65"/>
    </row>
    <row r="79" spans="1:20" s="128" customFormat="1" hidden="1" x14ac:dyDescent="0.2">
      <c r="A79" s="88"/>
      <c r="B79" s="145"/>
      <c r="C79" s="145"/>
      <c r="D79" s="120">
        <v>3299</v>
      </c>
      <c r="E79" s="84">
        <v>5169</v>
      </c>
      <c r="F79" s="85" t="s">
        <v>92</v>
      </c>
      <c r="G79" s="86">
        <v>200</v>
      </c>
      <c r="H79" s="147">
        <v>-15.2</v>
      </c>
      <c r="I79" s="86">
        <f t="shared" si="0"/>
        <v>184.8</v>
      </c>
      <c r="J79" s="87">
        <v>0</v>
      </c>
      <c r="K79" s="87">
        <f t="shared" si="1"/>
        <v>184.8</v>
      </c>
      <c r="L79" s="87">
        <v>0</v>
      </c>
      <c r="M79" s="87">
        <f t="shared" ref="M79:M89" si="9">+K79+L79</f>
        <v>184.8</v>
      </c>
      <c r="N79" s="87">
        <v>-6.4</v>
      </c>
      <c r="O79" s="87">
        <f t="shared" si="7"/>
        <v>178.4</v>
      </c>
      <c r="P79" s="87">
        <v>0</v>
      </c>
      <c r="Q79" s="87">
        <f t="shared" si="8"/>
        <v>178.4</v>
      </c>
      <c r="R79" s="87">
        <v>0</v>
      </c>
      <c r="S79" s="87">
        <f t="shared" si="6"/>
        <v>178.4</v>
      </c>
      <c r="T79" s="65"/>
    </row>
    <row r="80" spans="1:20" s="128" customFormat="1" hidden="1" x14ac:dyDescent="0.2">
      <c r="A80" s="88"/>
      <c r="B80" s="145"/>
      <c r="C80" s="145"/>
      <c r="D80" s="124">
        <v>3299</v>
      </c>
      <c r="E80" s="125">
        <v>5175</v>
      </c>
      <c r="F80" s="126" t="s">
        <v>93</v>
      </c>
      <c r="G80" s="86">
        <v>100</v>
      </c>
      <c r="H80" s="147">
        <v>0</v>
      </c>
      <c r="I80" s="86">
        <f t="shared" si="0"/>
        <v>100</v>
      </c>
      <c r="J80" s="87">
        <v>0</v>
      </c>
      <c r="K80" s="87">
        <f t="shared" ref="K80:K89" si="10">+I80+J80</f>
        <v>100</v>
      </c>
      <c r="L80" s="87">
        <v>0</v>
      </c>
      <c r="M80" s="87">
        <f t="shared" si="9"/>
        <v>100</v>
      </c>
      <c r="N80" s="87">
        <v>0</v>
      </c>
      <c r="O80" s="87">
        <f t="shared" si="7"/>
        <v>100</v>
      </c>
      <c r="P80" s="87">
        <v>0</v>
      </c>
      <c r="Q80" s="87">
        <f t="shared" si="8"/>
        <v>100</v>
      </c>
      <c r="R80" s="87">
        <v>0</v>
      </c>
      <c r="S80" s="87">
        <f t="shared" si="6"/>
        <v>100</v>
      </c>
      <c r="T80" s="65"/>
    </row>
    <row r="81" spans="1:20" s="128" customFormat="1" ht="13.5" hidden="1" thickBot="1" x14ac:dyDescent="0.25">
      <c r="A81" s="129"/>
      <c r="B81" s="148"/>
      <c r="C81" s="148"/>
      <c r="D81" s="149">
        <v>6172</v>
      </c>
      <c r="E81" s="106">
        <v>5363</v>
      </c>
      <c r="F81" s="107" t="s">
        <v>136</v>
      </c>
      <c r="G81" s="108">
        <v>0</v>
      </c>
      <c r="H81" s="150">
        <v>15.2</v>
      </c>
      <c r="I81" s="108">
        <f t="shared" ref="I81:I89" si="11">+G81+H81</f>
        <v>15.2</v>
      </c>
      <c r="J81" s="109">
        <v>0</v>
      </c>
      <c r="K81" s="109">
        <f t="shared" si="10"/>
        <v>15.2</v>
      </c>
      <c r="L81" s="109">
        <v>0</v>
      </c>
      <c r="M81" s="109">
        <f t="shared" si="9"/>
        <v>15.2</v>
      </c>
      <c r="N81" s="109">
        <v>6.4</v>
      </c>
      <c r="O81" s="109">
        <f t="shared" si="7"/>
        <v>21.6</v>
      </c>
      <c r="P81" s="109">
        <v>0</v>
      </c>
      <c r="Q81" s="109">
        <f t="shared" si="8"/>
        <v>21.6</v>
      </c>
      <c r="R81" s="109">
        <v>0</v>
      </c>
      <c r="S81" s="109">
        <f t="shared" si="6"/>
        <v>21.6</v>
      </c>
      <c r="T81" s="65"/>
    </row>
    <row r="82" spans="1:20" s="128" customFormat="1" ht="13.5" thickBot="1" x14ac:dyDescent="0.25">
      <c r="A82" s="66" t="s">
        <v>86</v>
      </c>
      <c r="B82" s="188" t="s">
        <v>84</v>
      </c>
      <c r="C82" s="192"/>
      <c r="D82" s="67" t="s">
        <v>84</v>
      </c>
      <c r="E82" s="68" t="s">
        <v>84</v>
      </c>
      <c r="F82" s="69" t="s">
        <v>141</v>
      </c>
      <c r="G82" s="70">
        <f>G83</f>
        <v>2000</v>
      </c>
      <c r="H82" s="151">
        <v>0</v>
      </c>
      <c r="I82" s="70">
        <f t="shared" si="11"/>
        <v>2000</v>
      </c>
      <c r="J82" s="71">
        <v>0</v>
      </c>
      <c r="K82" s="71">
        <f t="shared" si="10"/>
        <v>2000</v>
      </c>
      <c r="L82" s="71">
        <f>+L83</f>
        <v>-31.4</v>
      </c>
      <c r="M82" s="71">
        <f t="shared" si="9"/>
        <v>1968.6</v>
      </c>
      <c r="N82" s="71">
        <v>0</v>
      </c>
      <c r="O82" s="71">
        <f t="shared" si="7"/>
        <v>1968.6</v>
      </c>
      <c r="P82" s="71">
        <f>SUM(P83:P89)</f>
        <v>0</v>
      </c>
      <c r="Q82" s="71">
        <f t="shared" si="8"/>
        <v>1968.6</v>
      </c>
      <c r="R82" s="71">
        <v>0</v>
      </c>
      <c r="S82" s="71">
        <f t="shared" si="6"/>
        <v>1968.6</v>
      </c>
      <c r="T82" s="65"/>
    </row>
    <row r="83" spans="1:20" s="128" customFormat="1" hidden="1" x14ac:dyDescent="0.2">
      <c r="A83" s="72" t="s">
        <v>86</v>
      </c>
      <c r="B83" s="73" t="s">
        <v>142</v>
      </c>
      <c r="C83" s="74" t="s">
        <v>90</v>
      </c>
      <c r="D83" s="75" t="s">
        <v>84</v>
      </c>
      <c r="E83" s="76" t="s">
        <v>84</v>
      </c>
      <c r="F83" s="77" t="s">
        <v>143</v>
      </c>
      <c r="G83" s="78">
        <f>SUM(G84:G89)</f>
        <v>2000</v>
      </c>
      <c r="H83" s="152">
        <v>0</v>
      </c>
      <c r="I83" s="78">
        <f t="shared" si="11"/>
        <v>2000</v>
      </c>
      <c r="J83" s="79">
        <v>0</v>
      </c>
      <c r="K83" s="79">
        <f t="shared" si="10"/>
        <v>2000</v>
      </c>
      <c r="L83" s="79">
        <f>SUM(L84:L89)</f>
        <v>-31.4</v>
      </c>
      <c r="M83" s="79">
        <f t="shared" si="9"/>
        <v>1968.6</v>
      </c>
      <c r="N83" s="79">
        <v>0</v>
      </c>
      <c r="O83" s="79">
        <f t="shared" si="7"/>
        <v>1968.6</v>
      </c>
      <c r="P83" s="79">
        <v>0</v>
      </c>
      <c r="Q83" s="79">
        <f t="shared" si="8"/>
        <v>1968.6</v>
      </c>
      <c r="R83" s="79">
        <v>0</v>
      </c>
      <c r="S83" s="79">
        <f t="shared" si="6"/>
        <v>1968.6</v>
      </c>
      <c r="T83" s="65"/>
    </row>
    <row r="84" spans="1:20" s="128" customFormat="1" hidden="1" x14ac:dyDescent="0.2">
      <c r="A84" s="88"/>
      <c r="B84" s="145"/>
      <c r="C84" s="145"/>
      <c r="D84" s="83">
        <v>3419</v>
      </c>
      <c r="E84" s="84">
        <v>5021</v>
      </c>
      <c r="F84" s="153" t="s">
        <v>111</v>
      </c>
      <c r="G84" s="86">
        <v>150</v>
      </c>
      <c r="H84" s="147">
        <v>0</v>
      </c>
      <c r="I84" s="86">
        <f t="shared" si="11"/>
        <v>150</v>
      </c>
      <c r="J84" s="87">
        <v>0</v>
      </c>
      <c r="K84" s="87">
        <f t="shared" si="10"/>
        <v>150</v>
      </c>
      <c r="L84" s="87">
        <v>-31.4</v>
      </c>
      <c r="M84" s="87">
        <f t="shared" si="9"/>
        <v>118.6</v>
      </c>
      <c r="N84" s="87">
        <v>0</v>
      </c>
      <c r="O84" s="87">
        <f t="shared" si="7"/>
        <v>118.6</v>
      </c>
      <c r="P84" s="87">
        <v>0</v>
      </c>
      <c r="Q84" s="87">
        <f t="shared" si="8"/>
        <v>118.6</v>
      </c>
      <c r="R84" s="87">
        <v>0</v>
      </c>
      <c r="S84" s="87">
        <f t="shared" si="6"/>
        <v>118.6</v>
      </c>
      <c r="T84" s="65"/>
    </row>
    <row r="85" spans="1:20" s="128" customFormat="1" hidden="1" x14ac:dyDescent="0.2">
      <c r="A85" s="88"/>
      <c r="B85" s="145"/>
      <c r="C85" s="145"/>
      <c r="D85" s="83">
        <v>3419</v>
      </c>
      <c r="E85" s="84">
        <v>5139</v>
      </c>
      <c r="F85" s="85" t="s">
        <v>96</v>
      </c>
      <c r="G85" s="86">
        <v>750</v>
      </c>
      <c r="H85" s="147">
        <v>0</v>
      </c>
      <c r="I85" s="86">
        <f t="shared" si="11"/>
        <v>750</v>
      </c>
      <c r="J85" s="87">
        <v>0</v>
      </c>
      <c r="K85" s="87">
        <f t="shared" si="10"/>
        <v>750</v>
      </c>
      <c r="L85" s="87">
        <v>0</v>
      </c>
      <c r="M85" s="87">
        <f t="shared" si="9"/>
        <v>750</v>
      </c>
      <c r="N85" s="87">
        <v>0</v>
      </c>
      <c r="O85" s="87">
        <f t="shared" si="7"/>
        <v>750</v>
      </c>
      <c r="P85" s="87">
        <v>0</v>
      </c>
      <c r="Q85" s="87">
        <f t="shared" si="8"/>
        <v>750</v>
      </c>
      <c r="R85" s="87">
        <v>0</v>
      </c>
      <c r="S85" s="87">
        <f t="shared" si="6"/>
        <v>750</v>
      </c>
      <c r="T85" s="65"/>
    </row>
    <row r="86" spans="1:20" s="128" customFormat="1" hidden="1" x14ac:dyDescent="0.2">
      <c r="A86" s="88"/>
      <c r="B86" s="145"/>
      <c r="C86" s="145"/>
      <c r="D86" s="83">
        <v>3419</v>
      </c>
      <c r="E86" s="84">
        <v>5164</v>
      </c>
      <c r="F86" s="85" t="s">
        <v>97</v>
      </c>
      <c r="G86" s="86">
        <v>0</v>
      </c>
      <c r="H86" s="147"/>
      <c r="I86" s="86"/>
      <c r="J86" s="87"/>
      <c r="K86" s="87"/>
      <c r="L86" s="87"/>
      <c r="M86" s="87">
        <v>0</v>
      </c>
      <c r="N86" s="87">
        <v>0</v>
      </c>
      <c r="O86" s="87">
        <v>0</v>
      </c>
      <c r="P86" s="87">
        <v>6</v>
      </c>
      <c r="Q86" s="87">
        <f t="shared" si="8"/>
        <v>6</v>
      </c>
      <c r="R86" s="87">
        <v>0</v>
      </c>
      <c r="S86" s="87">
        <f t="shared" si="6"/>
        <v>6</v>
      </c>
      <c r="T86" s="65"/>
    </row>
    <row r="87" spans="1:20" s="128" customFormat="1" hidden="1" x14ac:dyDescent="0.2">
      <c r="A87" s="88"/>
      <c r="B87" s="145"/>
      <c r="C87" s="145"/>
      <c r="D87" s="83">
        <v>3419</v>
      </c>
      <c r="E87" s="84">
        <v>5169</v>
      </c>
      <c r="F87" s="85" t="s">
        <v>92</v>
      </c>
      <c r="G87" s="86">
        <v>1060</v>
      </c>
      <c r="H87" s="147">
        <v>0</v>
      </c>
      <c r="I87" s="86">
        <f t="shared" si="11"/>
        <v>1060</v>
      </c>
      <c r="J87" s="87">
        <v>0</v>
      </c>
      <c r="K87" s="87">
        <f t="shared" si="10"/>
        <v>1060</v>
      </c>
      <c r="L87" s="87">
        <v>0</v>
      </c>
      <c r="M87" s="87">
        <f t="shared" si="9"/>
        <v>1060</v>
      </c>
      <c r="N87" s="87">
        <v>0</v>
      </c>
      <c r="O87" s="87">
        <f t="shared" si="7"/>
        <v>1060</v>
      </c>
      <c r="P87" s="87">
        <v>-6</v>
      </c>
      <c r="Q87" s="87">
        <f t="shared" si="8"/>
        <v>1054</v>
      </c>
      <c r="R87" s="87">
        <v>0</v>
      </c>
      <c r="S87" s="87">
        <f t="shared" si="6"/>
        <v>1054</v>
      </c>
      <c r="T87" s="65"/>
    </row>
    <row r="88" spans="1:20" s="128" customFormat="1" hidden="1" x14ac:dyDescent="0.2">
      <c r="A88" s="154"/>
      <c r="B88" s="155"/>
      <c r="C88" s="155"/>
      <c r="D88" s="99">
        <v>3419</v>
      </c>
      <c r="E88" s="100">
        <v>5173</v>
      </c>
      <c r="F88" s="101" t="s">
        <v>99</v>
      </c>
      <c r="G88" s="86">
        <v>25</v>
      </c>
      <c r="H88" s="147">
        <v>0</v>
      </c>
      <c r="I88" s="86">
        <f t="shared" si="11"/>
        <v>25</v>
      </c>
      <c r="J88" s="87">
        <v>0</v>
      </c>
      <c r="K88" s="87">
        <f t="shared" si="10"/>
        <v>25</v>
      </c>
      <c r="L88" s="87">
        <v>0</v>
      </c>
      <c r="M88" s="87">
        <f t="shared" si="9"/>
        <v>25</v>
      </c>
      <c r="N88" s="87">
        <v>0</v>
      </c>
      <c r="O88" s="87">
        <f t="shared" si="7"/>
        <v>25</v>
      </c>
      <c r="P88" s="87">
        <v>0</v>
      </c>
      <c r="Q88" s="87">
        <f t="shared" si="8"/>
        <v>25</v>
      </c>
      <c r="R88" s="87">
        <v>0</v>
      </c>
      <c r="S88" s="87">
        <f t="shared" si="6"/>
        <v>25</v>
      </c>
      <c r="T88" s="65"/>
    </row>
    <row r="89" spans="1:20" s="128" customFormat="1" ht="13.5" hidden="1" thickBot="1" x14ac:dyDescent="0.25">
      <c r="A89" s="156"/>
      <c r="B89" s="157"/>
      <c r="C89" s="157"/>
      <c r="D89" s="105">
        <v>3419</v>
      </c>
      <c r="E89" s="106">
        <v>5175</v>
      </c>
      <c r="F89" s="107" t="s">
        <v>93</v>
      </c>
      <c r="G89" s="158">
        <v>15</v>
      </c>
      <c r="H89" s="159">
        <v>0</v>
      </c>
      <c r="I89" s="158">
        <f t="shared" si="11"/>
        <v>15</v>
      </c>
      <c r="J89" s="160">
        <v>0</v>
      </c>
      <c r="K89" s="160">
        <f t="shared" si="10"/>
        <v>15</v>
      </c>
      <c r="L89" s="160">
        <v>0</v>
      </c>
      <c r="M89" s="160">
        <f t="shared" si="9"/>
        <v>15</v>
      </c>
      <c r="N89" s="160">
        <v>0</v>
      </c>
      <c r="O89" s="160">
        <f t="shared" si="7"/>
        <v>15</v>
      </c>
      <c r="P89" s="160">
        <v>0</v>
      </c>
      <c r="Q89" s="160">
        <f t="shared" si="8"/>
        <v>15</v>
      </c>
      <c r="R89" s="160">
        <v>0</v>
      </c>
      <c r="S89" s="160">
        <f t="shared" si="6"/>
        <v>15</v>
      </c>
      <c r="T89" s="65"/>
    </row>
    <row r="90" spans="1:20" s="128" customFormat="1" x14ac:dyDescent="0.2">
      <c r="A90" s="161"/>
      <c r="B90" s="148"/>
      <c r="C90" s="148"/>
      <c r="D90" s="162"/>
      <c r="E90" s="44"/>
      <c r="F90" s="163"/>
      <c r="G90" s="164"/>
      <c r="H90" s="165"/>
      <c r="I90" s="165"/>
      <c r="J90" s="65"/>
      <c r="L90" s="166"/>
      <c r="M90" s="65"/>
      <c r="N90" s="65"/>
      <c r="O90" s="65"/>
      <c r="P90" s="65"/>
      <c r="Q90" s="65"/>
      <c r="R90" s="65"/>
      <c r="T90" s="65"/>
    </row>
    <row r="91" spans="1:20" x14ac:dyDescent="0.2">
      <c r="B91" s="181"/>
      <c r="C91" s="182"/>
      <c r="D91" s="182"/>
      <c r="E91" s="167"/>
      <c r="F91" s="168">
        <v>42499</v>
      </c>
    </row>
    <row r="92" spans="1:20" x14ac:dyDescent="0.2">
      <c r="B92" s="169"/>
      <c r="C92" s="169"/>
      <c r="D92" s="169"/>
      <c r="E92" s="170"/>
      <c r="F92" s="170"/>
    </row>
    <row r="93" spans="1:20" x14ac:dyDescent="0.2">
      <c r="B93" s="181"/>
      <c r="C93" s="182"/>
      <c r="D93" s="182"/>
      <c r="E93" s="171"/>
      <c r="F93" s="171"/>
    </row>
    <row r="94" spans="1:20" ht="14.45" customHeight="1" x14ac:dyDescent="0.2">
      <c r="B94" s="169"/>
      <c r="C94" s="169"/>
      <c r="D94" s="169"/>
      <c r="E94" s="171"/>
      <c r="F94" s="171"/>
    </row>
    <row r="95" spans="1:20" ht="13.15" customHeight="1" x14ac:dyDescent="0.2">
      <c r="B95" s="181"/>
      <c r="C95" s="182"/>
      <c r="D95" s="182"/>
      <c r="E95" s="183"/>
      <c r="F95" s="183"/>
    </row>
    <row r="96" spans="1:20" ht="14.45" customHeight="1" x14ac:dyDescent="0.2">
      <c r="B96" s="169"/>
      <c r="C96" s="169"/>
      <c r="D96" s="169"/>
      <c r="E96" s="182"/>
      <c r="F96" s="182"/>
    </row>
    <row r="97" spans="2:16" s="37" customFormat="1" ht="13.15" customHeight="1" x14ac:dyDescent="0.2">
      <c r="B97" s="181"/>
      <c r="C97" s="182"/>
      <c r="D97" s="182"/>
      <c r="E97" s="183"/>
      <c r="F97" s="183"/>
      <c r="G97" s="38"/>
      <c r="J97" s="39"/>
      <c r="L97" s="39"/>
      <c r="M97" s="39"/>
      <c r="N97" s="39"/>
      <c r="O97" s="39"/>
      <c r="P97" s="39"/>
    </row>
    <row r="98" spans="2:16" s="37" customFormat="1" ht="19.149999999999999" customHeight="1" x14ac:dyDescent="0.2">
      <c r="B98" s="169"/>
      <c r="C98" s="169"/>
      <c r="D98" s="169"/>
      <c r="E98" s="182"/>
      <c r="F98" s="182"/>
      <c r="G98" s="38"/>
      <c r="J98" s="39"/>
      <c r="L98" s="39"/>
      <c r="M98" s="39"/>
      <c r="N98" s="39"/>
      <c r="O98" s="39"/>
      <c r="P98" s="39"/>
    </row>
    <row r="99" spans="2:16" s="37" customFormat="1" ht="28.9" customHeight="1" x14ac:dyDescent="0.2">
      <c r="B99" s="181"/>
      <c r="C99" s="182"/>
      <c r="D99" s="182"/>
      <c r="E99" s="172"/>
      <c r="F99" s="170"/>
      <c r="G99" s="38"/>
      <c r="J99" s="39"/>
      <c r="L99" s="39"/>
      <c r="M99" s="39"/>
      <c r="N99" s="39"/>
      <c r="O99" s="39"/>
      <c r="P99" s="39"/>
    </row>
    <row r="100" spans="2:16" s="37" customFormat="1" x14ac:dyDescent="0.2">
      <c r="B100" s="170"/>
      <c r="C100" s="170"/>
      <c r="D100" s="170"/>
      <c r="E100" s="170"/>
      <c r="F100" s="170"/>
    </row>
  </sheetData>
  <mergeCells count="21">
    <mergeCell ref="O1:S1"/>
    <mergeCell ref="A6:I6"/>
    <mergeCell ref="H1:I1"/>
    <mergeCell ref="A2:I2"/>
    <mergeCell ref="A3:H3"/>
    <mergeCell ref="A4:I4"/>
    <mergeCell ref="F95:F96"/>
    <mergeCell ref="B97:D97"/>
    <mergeCell ref="E97:E98"/>
    <mergeCell ref="F97:F98"/>
    <mergeCell ref="B10:C10"/>
    <mergeCell ref="B11:C11"/>
    <mergeCell ref="B12:C12"/>
    <mergeCell ref="B34:C34"/>
    <mergeCell ref="B61:C61"/>
    <mergeCell ref="B82:C82"/>
    <mergeCell ref="B99:D99"/>
    <mergeCell ref="B91:D91"/>
    <mergeCell ref="B93:D93"/>
    <mergeCell ref="B95:D95"/>
    <mergeCell ref="E95:E96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J50" sqref="J50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193" t="s">
        <v>64</v>
      </c>
      <c r="D1" s="194"/>
      <c r="E1" s="194"/>
    </row>
    <row r="2" spans="1:10" ht="13.5" thickBot="1" x14ac:dyDescent="0.25">
      <c r="A2" s="201" t="s">
        <v>48</v>
      </c>
      <c r="B2" s="201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62</v>
      </c>
      <c r="D3" s="32" t="s">
        <v>65</v>
      </c>
      <c r="E3" s="32" t="s">
        <v>63</v>
      </c>
    </row>
    <row r="4" spans="1:10" ht="15" customHeight="1" x14ac:dyDescent="0.2">
      <c r="A4" s="2" t="s">
        <v>3</v>
      </c>
      <c r="B4" s="29" t="s">
        <v>37</v>
      </c>
      <c r="C4" s="26">
        <f>C5+C6+C7</f>
        <v>2625863.2199999997</v>
      </c>
      <c r="D4" s="26">
        <f>D5+D6+D7</f>
        <v>200</v>
      </c>
      <c r="E4" s="27">
        <f t="shared" ref="E4:E26" si="0">C4+D4</f>
        <v>2626063.2199999997</v>
      </c>
    </row>
    <row r="5" spans="1:10" ht="15" customHeight="1" x14ac:dyDescent="0.2">
      <c r="A5" s="6" t="s">
        <v>4</v>
      </c>
      <c r="B5" s="7" t="s">
        <v>5</v>
      </c>
      <c r="C5" s="8">
        <v>2466142.71</v>
      </c>
      <c r="D5" s="9">
        <v>0</v>
      </c>
      <c r="E5" s="10">
        <f t="shared" si="0"/>
        <v>2466142.71</v>
      </c>
      <c r="J5" s="1"/>
    </row>
    <row r="6" spans="1:10" ht="15" customHeight="1" x14ac:dyDescent="0.2">
      <c r="A6" s="6" t="s">
        <v>6</v>
      </c>
      <c r="B6" s="7" t="s">
        <v>7</v>
      </c>
      <c r="C6" s="8">
        <v>159504.26</v>
      </c>
      <c r="D6" s="4">
        <v>200</v>
      </c>
      <c r="E6" s="10">
        <f t="shared" si="0"/>
        <v>159704.26</v>
      </c>
    </row>
    <row r="7" spans="1:10" ht="15" customHeight="1" x14ac:dyDescent="0.2">
      <c r="A7" s="6" t="s">
        <v>8</v>
      </c>
      <c r="B7" s="7" t="s">
        <v>9</v>
      </c>
      <c r="C7" s="8">
        <v>216.25</v>
      </c>
      <c r="D7" s="8">
        <v>0</v>
      </c>
      <c r="E7" s="10">
        <f t="shared" si="0"/>
        <v>216.25</v>
      </c>
    </row>
    <row r="8" spans="1:10" ht="15" customHeight="1" x14ac:dyDescent="0.2">
      <c r="A8" s="12" t="s">
        <v>40</v>
      </c>
      <c r="B8" s="7" t="s">
        <v>10</v>
      </c>
      <c r="C8" s="13">
        <f>C9+C15</f>
        <v>4464116.72</v>
      </c>
      <c r="D8" s="13">
        <f>D9+D15</f>
        <v>0</v>
      </c>
      <c r="E8" s="14">
        <f t="shared" si="0"/>
        <v>4464116.72</v>
      </c>
    </row>
    <row r="9" spans="1:10" ht="15" customHeight="1" x14ac:dyDescent="0.2">
      <c r="A9" s="6" t="s">
        <v>43</v>
      </c>
      <c r="B9" s="7" t="s">
        <v>11</v>
      </c>
      <c r="C9" s="8">
        <f>C10+C11+C13+C14</f>
        <v>4268257.71</v>
      </c>
      <c r="D9" s="8">
        <f>D10+D11+D13+D14</f>
        <v>0</v>
      </c>
      <c r="E9" s="11">
        <f t="shared" si="0"/>
        <v>4268257.71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v>0</v>
      </c>
      <c r="E10" s="11">
        <f t="shared" si="0"/>
        <v>63118.7</v>
      </c>
    </row>
    <row r="11" spans="1:10" ht="15" customHeight="1" x14ac:dyDescent="0.2">
      <c r="A11" s="6" t="s">
        <v>55</v>
      </c>
      <c r="B11" s="7" t="s">
        <v>11</v>
      </c>
      <c r="C11" s="8">
        <v>4180369.0100000002</v>
      </c>
      <c r="D11" s="8">
        <v>0</v>
      </c>
      <c r="E11" s="11">
        <f t="shared" si="0"/>
        <v>4180369.0100000002</v>
      </c>
    </row>
    <row r="12" spans="1:10" ht="15" customHeight="1" x14ac:dyDescent="0.2">
      <c r="A12" s="6" t="s">
        <v>53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56</v>
      </c>
      <c r="B13" s="7" t="s">
        <v>42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57</v>
      </c>
      <c r="B14" s="7">
        <v>4121</v>
      </c>
      <c r="C14" s="8">
        <v>24770</v>
      </c>
      <c r="D14" s="8">
        <v>0</v>
      </c>
      <c r="E14" s="11">
        <f>SUM(C14:D14)</f>
        <v>24770</v>
      </c>
    </row>
    <row r="15" spans="1:10" ht="15" customHeight="1" x14ac:dyDescent="0.2">
      <c r="A15" s="6" t="s">
        <v>44</v>
      </c>
      <c r="B15" s="7" t="s">
        <v>58</v>
      </c>
      <c r="C15" s="8">
        <f>C16+C18+C19</f>
        <v>195859.01</v>
      </c>
      <c r="D15" s="8">
        <f>D16+D18+D19</f>
        <v>0</v>
      </c>
      <c r="E15" s="11">
        <f t="shared" si="0"/>
        <v>195859.01</v>
      </c>
    </row>
    <row r="16" spans="1:10" ht="15" customHeight="1" x14ac:dyDescent="0.2">
      <c r="A16" s="6" t="s">
        <v>55</v>
      </c>
      <c r="B16" s="7" t="s">
        <v>13</v>
      </c>
      <c r="C16" s="8">
        <v>191329.65000000002</v>
      </c>
      <c r="D16" s="8">
        <v>0</v>
      </c>
      <c r="E16" s="11">
        <f t="shared" si="0"/>
        <v>191329.65000000002</v>
      </c>
    </row>
    <row r="17" spans="1:5" ht="15" customHeight="1" x14ac:dyDescent="0.2">
      <c r="A17" s="6" t="s">
        <v>54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56</v>
      </c>
      <c r="B18" s="7" t="s">
        <v>59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57</v>
      </c>
      <c r="B19" s="7">
        <v>4221</v>
      </c>
      <c r="C19" s="8">
        <v>4529.3599999999997</v>
      </c>
      <c r="D19" s="8">
        <v>0</v>
      </c>
      <c r="E19" s="11">
        <f>SUM(C19:D19)</f>
        <v>4529.3599999999997</v>
      </c>
    </row>
    <row r="20" spans="1:5" ht="15" customHeight="1" x14ac:dyDescent="0.2">
      <c r="A20" s="12" t="s">
        <v>14</v>
      </c>
      <c r="B20" s="15" t="s">
        <v>38</v>
      </c>
      <c r="C20" s="13">
        <f>C4+C8</f>
        <v>7089979.9399999995</v>
      </c>
      <c r="D20" s="13">
        <f>D4+D8</f>
        <v>200</v>
      </c>
      <c r="E20" s="14">
        <f t="shared" si="0"/>
        <v>7090179.9399999995</v>
      </c>
    </row>
    <row r="21" spans="1:5" ht="15" customHeight="1" x14ac:dyDescent="0.2">
      <c r="A21" s="12" t="s">
        <v>15</v>
      </c>
      <c r="B21" s="15" t="s">
        <v>16</v>
      </c>
      <c r="C21" s="13">
        <f>SUM(C22:C25)</f>
        <v>958065.58000000007</v>
      </c>
      <c r="D21" s="13">
        <f>SUM(D22:D25)</f>
        <v>0</v>
      </c>
      <c r="E21" s="14">
        <f t="shared" si="0"/>
        <v>958065.58000000007</v>
      </c>
    </row>
    <row r="22" spans="1:5" ht="15" customHeight="1" x14ac:dyDescent="0.2">
      <c r="A22" s="6" t="s">
        <v>51</v>
      </c>
      <c r="B22" s="7" t="s">
        <v>17</v>
      </c>
      <c r="C22" s="8">
        <v>127924.29999999999</v>
      </c>
      <c r="D22" s="8">
        <v>0</v>
      </c>
      <c r="E22" s="11">
        <f t="shared" si="0"/>
        <v>127924.29999999999</v>
      </c>
    </row>
    <row r="23" spans="1:5" ht="15" customHeight="1" x14ac:dyDescent="0.2">
      <c r="A23" s="6" t="s">
        <v>52</v>
      </c>
      <c r="B23" s="7">
        <v>8115</v>
      </c>
      <c r="C23" s="8">
        <v>977016.28</v>
      </c>
      <c r="D23" s="8">
        <v>0</v>
      </c>
      <c r="E23" s="11">
        <f>SUM(C23:D23)</f>
        <v>977016.28</v>
      </c>
    </row>
    <row r="24" spans="1:5" ht="15" customHeight="1" x14ac:dyDescent="0.2">
      <c r="A24" s="6" t="s">
        <v>60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61</v>
      </c>
      <c r="B25" s="17">
        <v>-8124</v>
      </c>
      <c r="C25" s="18">
        <v>-146875</v>
      </c>
      <c r="D25" s="18">
        <v>0</v>
      </c>
      <c r="E25" s="19">
        <f>C25+D25</f>
        <v>-146875</v>
      </c>
    </row>
    <row r="26" spans="1:5" ht="15" customHeight="1" thickBot="1" x14ac:dyDescent="0.25">
      <c r="A26" s="20" t="s">
        <v>27</v>
      </c>
      <c r="B26" s="21"/>
      <c r="C26" s="22">
        <f>C4+C8+C21</f>
        <v>8048045.5199999996</v>
      </c>
      <c r="D26" s="22">
        <f>D20+D21</f>
        <v>200</v>
      </c>
      <c r="E26" s="23">
        <f t="shared" si="0"/>
        <v>8048245.5199999996</v>
      </c>
    </row>
    <row r="27" spans="1:5" ht="13.5" thickBot="1" x14ac:dyDescent="0.25">
      <c r="A27" s="201" t="s">
        <v>49</v>
      </c>
      <c r="B27" s="201"/>
      <c r="C27" s="35"/>
      <c r="D27" s="35"/>
      <c r="E27" s="36" t="s">
        <v>0</v>
      </c>
    </row>
    <row r="28" spans="1:5" ht="24.75" thickBot="1" x14ac:dyDescent="0.25">
      <c r="A28" s="30" t="s">
        <v>18</v>
      </c>
      <c r="B28" s="31" t="s">
        <v>19</v>
      </c>
      <c r="C28" s="32" t="s">
        <v>62</v>
      </c>
      <c r="D28" s="32" t="s">
        <v>65</v>
      </c>
      <c r="E28" s="32" t="s">
        <v>63</v>
      </c>
    </row>
    <row r="29" spans="1:5" ht="15" customHeight="1" x14ac:dyDescent="0.2">
      <c r="A29" s="24" t="s">
        <v>26</v>
      </c>
      <c r="B29" s="3" t="s">
        <v>20</v>
      </c>
      <c r="C29" s="4">
        <v>28361.82</v>
      </c>
      <c r="D29" s="4">
        <v>0</v>
      </c>
      <c r="E29" s="5">
        <f>C29+D29</f>
        <v>28361.82</v>
      </c>
    </row>
    <row r="30" spans="1:5" ht="15" customHeight="1" x14ac:dyDescent="0.2">
      <c r="A30" s="25" t="s">
        <v>21</v>
      </c>
      <c r="B30" s="7" t="s">
        <v>20</v>
      </c>
      <c r="C30" s="8">
        <v>255521.85</v>
      </c>
      <c r="D30" s="4">
        <v>0</v>
      </c>
      <c r="E30" s="5">
        <f t="shared" ref="E30:E45" si="1">C30+D30</f>
        <v>255521.85</v>
      </c>
    </row>
    <row r="31" spans="1:5" ht="15" customHeight="1" x14ac:dyDescent="0.2">
      <c r="A31" s="25" t="s">
        <v>50</v>
      </c>
      <c r="B31" s="7" t="s">
        <v>24</v>
      </c>
      <c r="C31" s="8">
        <v>134690.39000000001</v>
      </c>
      <c r="D31" s="4">
        <v>0</v>
      </c>
      <c r="E31" s="5">
        <f>SUM(C31:D31)</f>
        <v>134690.39000000001</v>
      </c>
    </row>
    <row r="32" spans="1:5" ht="15" customHeight="1" x14ac:dyDescent="0.2">
      <c r="A32" s="25" t="s">
        <v>28</v>
      </c>
      <c r="B32" s="7" t="s">
        <v>20</v>
      </c>
      <c r="C32" s="8">
        <v>941974.97</v>
      </c>
      <c r="D32" s="4">
        <v>0</v>
      </c>
      <c r="E32" s="5">
        <f t="shared" si="1"/>
        <v>941974.97</v>
      </c>
    </row>
    <row r="33" spans="1:5" ht="15" customHeight="1" x14ac:dyDescent="0.2">
      <c r="A33" s="25" t="s">
        <v>22</v>
      </c>
      <c r="B33" s="7" t="s">
        <v>20</v>
      </c>
      <c r="C33" s="8">
        <v>684277.86</v>
      </c>
      <c r="D33" s="4">
        <v>200</v>
      </c>
      <c r="E33" s="5">
        <f t="shared" si="1"/>
        <v>684477.86</v>
      </c>
    </row>
    <row r="34" spans="1:5" ht="15" customHeight="1" x14ac:dyDescent="0.2">
      <c r="A34" s="25" t="s">
        <v>39</v>
      </c>
      <c r="B34" s="7" t="s">
        <v>20</v>
      </c>
      <c r="C34" s="8">
        <v>3736895.7300000004</v>
      </c>
      <c r="D34" s="4">
        <v>0</v>
      </c>
      <c r="E34" s="5">
        <f>C34+D34</f>
        <v>3736895.7300000004</v>
      </c>
    </row>
    <row r="35" spans="1:5" ht="15" customHeight="1" x14ac:dyDescent="0.2">
      <c r="A35" s="25" t="s">
        <v>46</v>
      </c>
      <c r="B35" s="7" t="s">
        <v>24</v>
      </c>
      <c r="C35" s="8">
        <v>505114.62</v>
      </c>
      <c r="D35" s="4">
        <v>0</v>
      </c>
      <c r="E35" s="5">
        <f t="shared" si="1"/>
        <v>505114.62</v>
      </c>
    </row>
    <row r="36" spans="1:5" ht="15" customHeight="1" x14ac:dyDescent="0.2">
      <c r="A36" s="25" t="s">
        <v>47</v>
      </c>
      <c r="B36" s="7" t="s">
        <v>20</v>
      </c>
      <c r="C36" s="8">
        <v>30600</v>
      </c>
      <c r="D36" s="4">
        <v>0</v>
      </c>
      <c r="E36" s="5">
        <f t="shared" si="1"/>
        <v>30600</v>
      </c>
    </row>
    <row r="37" spans="1:5" ht="15" customHeight="1" x14ac:dyDescent="0.2">
      <c r="A37" s="25" t="s">
        <v>29</v>
      </c>
      <c r="B37" s="7" t="s">
        <v>24</v>
      </c>
      <c r="C37" s="8">
        <v>671854.55</v>
      </c>
      <c r="D37" s="4">
        <v>0</v>
      </c>
      <c r="E37" s="5">
        <f t="shared" si="1"/>
        <v>671854.55</v>
      </c>
    </row>
    <row r="38" spans="1:5" ht="15" customHeight="1" x14ac:dyDescent="0.2">
      <c r="A38" s="25" t="s">
        <v>30</v>
      </c>
      <c r="B38" s="7" t="s">
        <v>23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31</v>
      </c>
      <c r="B39" s="7" t="s">
        <v>24</v>
      </c>
      <c r="C39" s="8">
        <v>785711.42999999993</v>
      </c>
      <c r="D39" s="4">
        <v>0</v>
      </c>
      <c r="E39" s="5">
        <f t="shared" si="1"/>
        <v>785711.42999999993</v>
      </c>
    </row>
    <row r="40" spans="1:5" ht="15" customHeight="1" x14ac:dyDescent="0.2">
      <c r="A40" s="25" t="s">
        <v>33</v>
      </c>
      <c r="B40" s="7" t="s">
        <v>24</v>
      </c>
      <c r="C40" s="8">
        <v>20000</v>
      </c>
      <c r="D40" s="4">
        <v>0</v>
      </c>
      <c r="E40" s="5">
        <f t="shared" si="1"/>
        <v>20000</v>
      </c>
    </row>
    <row r="41" spans="1:5" ht="15" customHeight="1" x14ac:dyDescent="0.2">
      <c r="A41" s="25" t="s">
        <v>32</v>
      </c>
      <c r="B41" s="7" t="s">
        <v>20</v>
      </c>
      <c r="C41" s="8">
        <v>7787.89</v>
      </c>
      <c r="D41" s="4">
        <v>0</v>
      </c>
      <c r="E41" s="5">
        <f t="shared" si="1"/>
        <v>7787.89</v>
      </c>
    </row>
    <row r="42" spans="1:5" ht="15" customHeight="1" x14ac:dyDescent="0.2">
      <c r="A42" s="25" t="s">
        <v>45</v>
      </c>
      <c r="B42" s="7" t="s">
        <v>24</v>
      </c>
      <c r="C42" s="8">
        <v>139272.66999999998</v>
      </c>
      <c r="D42" s="4">
        <v>0</v>
      </c>
      <c r="E42" s="5">
        <f>C42+D42</f>
        <v>139272.66999999998</v>
      </c>
    </row>
    <row r="43" spans="1:5" ht="15" customHeight="1" x14ac:dyDescent="0.2">
      <c r="A43" s="25" t="s">
        <v>34</v>
      </c>
      <c r="B43" s="7" t="s">
        <v>24</v>
      </c>
      <c r="C43" s="8">
        <v>13993.01</v>
      </c>
      <c r="D43" s="4">
        <v>0</v>
      </c>
      <c r="E43" s="5">
        <f t="shared" si="1"/>
        <v>13993.01</v>
      </c>
    </row>
    <row r="44" spans="1:5" ht="15" customHeight="1" x14ac:dyDescent="0.2">
      <c r="A44" s="25" t="s">
        <v>35</v>
      </c>
      <c r="B44" s="7" t="s">
        <v>24</v>
      </c>
      <c r="C44" s="8">
        <v>84728.29</v>
      </c>
      <c r="D44" s="4">
        <v>0</v>
      </c>
      <c r="E44" s="5">
        <f t="shared" si="1"/>
        <v>84728.29</v>
      </c>
    </row>
    <row r="45" spans="1:5" ht="15" customHeight="1" thickBot="1" x14ac:dyDescent="0.25">
      <c r="A45" s="25" t="s">
        <v>36</v>
      </c>
      <c r="B45" s="7" t="s">
        <v>24</v>
      </c>
      <c r="C45" s="8">
        <v>7260.4400000000005</v>
      </c>
      <c r="D45" s="4">
        <v>0</v>
      </c>
      <c r="E45" s="5">
        <f t="shared" si="1"/>
        <v>7260.4400000000005</v>
      </c>
    </row>
    <row r="46" spans="1:5" ht="15" customHeight="1" thickBot="1" x14ac:dyDescent="0.25">
      <c r="A46" s="28" t="s">
        <v>25</v>
      </c>
      <c r="B46" s="21"/>
      <c r="C46" s="22">
        <f>C29+C30+C32+C33+C34+C35+C36+C37+C38+C39+C40+C41+C42+C43+C44+C45+C31</f>
        <v>8048045.5199999996</v>
      </c>
      <c r="D46" s="22">
        <f>SUM(D29:D45)</f>
        <v>200</v>
      </c>
      <c r="E46" s="23">
        <f>SUM(E29:E45)</f>
        <v>8048245.5200000005</v>
      </c>
    </row>
    <row r="47" spans="1:5" x14ac:dyDescent="0.2">
      <c r="C47" s="1"/>
      <c r="E47" s="1"/>
    </row>
    <row r="49" spans="3:3" x14ac:dyDescent="0.2">
      <c r="C49" s="1"/>
    </row>
  </sheetData>
  <mergeCells count="3">
    <mergeCell ref="A2:B2"/>
    <mergeCell ref="A27:B27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914 04</vt:lpstr>
      <vt:lpstr>Bilance PaV</vt:lpstr>
      <vt:lpstr>'914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2016-05-09T15:15:40Z</cp:lastPrinted>
  <dcterms:created xsi:type="dcterms:W3CDTF">2007-12-18T12:40:54Z</dcterms:created>
  <dcterms:modified xsi:type="dcterms:W3CDTF">2016-05-18T06:39:55Z</dcterms:modified>
</cp:coreProperties>
</file>