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2"/>
  </bookViews>
  <sheets>
    <sheet name="Bilance P+V" sheetId="1" r:id="rId1"/>
    <sheet name="91406" sheetId="2" r:id="rId2"/>
    <sheet name="91706" sheetId="3" r:id="rId3"/>
  </sheets>
  <definedNames>
    <definedName name="_xlnm.Print_Titles" localSheetId="2">'91706'!$7:$8</definedName>
  </definedNames>
  <calcPr fullCalcOnLoad="1"/>
</workbook>
</file>

<file path=xl/sharedStrings.xml><?xml version="1.0" encoding="utf-8"?>
<sst xmlns="http://schemas.openxmlformats.org/spreadsheetml/2006/main" count="343" uniqueCount="184">
  <si>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</si>
  <si>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</si>
  <si>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</si>
  <si>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</si>
  <si>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</si>
  <si>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</si>
  <si>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</si>
  <si>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</si>
  <si>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</si>
  <si>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</si>
  <si>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</si>
  <si>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</si>
  <si>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</si>
  <si>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</si>
  <si>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</si>
  <si>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</si>
  <si>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</si>
  <si>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</si>
  <si>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</si>
  <si>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</si>
  <si>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</si>
  <si>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</si>
  <si>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</si>
  <si>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</si>
  <si>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</si>
  <si>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</si>
  <si>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</si>
  <si>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</si>
  <si>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</si>
  <si>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</si>
  <si>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</si>
  <si>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</si>
  <si>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</si>
  <si>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</si>
  <si>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</si>
  <si>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</si>
  <si>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</si>
  <si>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</si>
  <si>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</si>
  <si>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</si>
  <si>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</si>
  <si>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</si>
  <si>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</si>
  <si>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</si>
  <si>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</si>
  <si>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</si>
  <si>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</si>
  <si>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</si>
  <si>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</si>
  <si>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</si>
  <si>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</si>
  <si>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</si>
  <si>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</si>
  <si>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</si>
  <si>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</si>
  <si>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81xx</t>
  </si>
  <si>
    <t>správce rozpočtových výdajů = odbor dopravy</t>
  </si>
  <si>
    <t xml:space="preserve">    resort.účel. inv. dot.</t>
  </si>
  <si>
    <t xml:space="preserve">    investiční dotace od obcí </t>
  </si>
  <si>
    <t xml:space="preserve">   neinv. dotace ze zahraničí</t>
  </si>
  <si>
    <t>415x</t>
  </si>
  <si>
    <t xml:space="preserve">    investiční dotace ze zahraničí</t>
  </si>
  <si>
    <t>Kap.926-dotační fond</t>
  </si>
  <si>
    <t>tis. Kč</t>
  </si>
  <si>
    <t>Kap.917-transfery</t>
  </si>
  <si>
    <t>1. Zapojení fondů z r. 2015</t>
  </si>
  <si>
    <t>2. Zapojení  zvl.účtů z r. 2015</t>
  </si>
  <si>
    <t>SR 2016</t>
  </si>
  <si>
    <t>UR I 2016</t>
  </si>
  <si>
    <t>UR II 2016</t>
  </si>
  <si>
    <t>Kap.912-účelové příspěvky PO</t>
  </si>
  <si>
    <t>Odbor dopravy</t>
  </si>
  <si>
    <t>nákup ostatních služeb</t>
  </si>
  <si>
    <t>ZDROJOVÁ  A VÝDAJOVÁ ČÁST ROZPOČTU LK 2016</t>
  </si>
  <si>
    <t>Kapitola 914 06 - Působnosti</t>
  </si>
  <si>
    <t>06</t>
  </si>
  <si>
    <t xml:space="preserve">P Ů S O B N O S T I  </t>
  </si>
  <si>
    <t>běžné (neinvestiční) výdaje resortu celkem</t>
  </si>
  <si>
    <t>DU</t>
  </si>
  <si>
    <t>silniční doprava a hospodářství</t>
  </si>
  <si>
    <t>RU</t>
  </si>
  <si>
    <t>0610000000</t>
  </si>
  <si>
    <t>studie, dokumentace a služby</t>
  </si>
  <si>
    <t>nákup materiálu</t>
  </si>
  <si>
    <t>konzultační, poradenské a právní služby</t>
  </si>
  <si>
    <t>zpracování dat a služby - informační a komunikační technologie</t>
  </si>
  <si>
    <t>0612000000</t>
  </si>
  <si>
    <t>posudky, metodika, školení</t>
  </si>
  <si>
    <t>služby školení a vzdělávání</t>
  </si>
  <si>
    <t>0614000000</t>
  </si>
  <si>
    <t>údržba cyklodopravy</t>
  </si>
  <si>
    <t>0615000000</t>
  </si>
  <si>
    <t>platby věcných břemen</t>
  </si>
  <si>
    <t>ostatní neinvestiční výdaje</t>
  </si>
  <si>
    <t>0662000000</t>
  </si>
  <si>
    <t>zahraniční spolupráce</t>
  </si>
  <si>
    <t>nákup služeb</t>
  </si>
  <si>
    <t>pohoštění</t>
  </si>
  <si>
    <t>bezpečnost silničního provozu</t>
  </si>
  <si>
    <t>0620000000</t>
  </si>
  <si>
    <t>krajský program BESIP</t>
  </si>
  <si>
    <t>0626000000</t>
  </si>
  <si>
    <t>kampaň "Nepřiměřená rychlost"</t>
  </si>
  <si>
    <t>nájemné</t>
  </si>
  <si>
    <t>dopravní obslužnost</t>
  </si>
  <si>
    <t>0650000000</t>
  </si>
  <si>
    <t>dopravní obslužnost autobusová - kraj</t>
  </si>
  <si>
    <t>výdaje na dopravní územní obslužnost autobusovou</t>
  </si>
  <si>
    <t>0653000000</t>
  </si>
  <si>
    <t>dopravní obslužnost drážní</t>
  </si>
  <si>
    <t>výdaje na dopravní obslužnost drážní - železnice a tram.</t>
  </si>
  <si>
    <t>0656000000</t>
  </si>
  <si>
    <t>dopravní obslužnost autobusová - protarifovací ztráta</t>
  </si>
  <si>
    <t xml:space="preserve">výdaje na dopravní územní obslužnost </t>
  </si>
  <si>
    <t>0661000000</t>
  </si>
  <si>
    <t>činnost dopravního svazu</t>
  </si>
  <si>
    <t>0663000000</t>
  </si>
  <si>
    <t>integrovaný dopravní systém</t>
  </si>
  <si>
    <t>vratky veřejným rozpočt. ústřední úrovně transferů minulých let</t>
  </si>
  <si>
    <t>0690620000</t>
  </si>
  <si>
    <t>silnice II/290 Frýdlant - Bílý Potok (I.etapa) - povodně</t>
  </si>
  <si>
    <t>0690630000</t>
  </si>
  <si>
    <t>silnice II/592 Chrastava (I.etapa) - povodně</t>
  </si>
  <si>
    <t>0690640000</t>
  </si>
  <si>
    <t>silnice III/03513 a III/03515 Heřmanice - Dětřichov - povodně</t>
  </si>
  <si>
    <t>0690650000</t>
  </si>
  <si>
    <t>silnice III/0353 a III/0357 Víska - Višňová - Poustka - povodně</t>
  </si>
  <si>
    <t>vratka dotace za rok 2014</t>
  </si>
  <si>
    <t>3. úvěr</t>
  </si>
  <si>
    <t>4. uhrazené splátky krátkod.půjč.</t>
  </si>
  <si>
    <t>Kapitola 917 06 - Transfery</t>
  </si>
  <si>
    <t>tis.Kč</t>
  </si>
  <si>
    <t>T R A N S F E R Y</t>
  </si>
  <si>
    <t>běžné a kapitálové výdaje resortu celkem</t>
  </si>
  <si>
    <t>06700010000</t>
  </si>
  <si>
    <t>KORID LK, spol. s r.o.</t>
  </si>
  <si>
    <t>neinv.transfery nefin.podnikatel.subjektům-práv.osoby</t>
  </si>
  <si>
    <t>06700022002</t>
  </si>
  <si>
    <t>podpora dopravní výchovy - DDH Český Dub</t>
  </si>
  <si>
    <t>neinvestiční transfery obcím</t>
  </si>
  <si>
    <t>06700032003</t>
  </si>
  <si>
    <t>podpora dopravní výchovy - DDH Frýdlant</t>
  </si>
  <si>
    <t>06700042007</t>
  </si>
  <si>
    <t>podpora dopravní výchovy - DDH Chrastava</t>
  </si>
  <si>
    <t>06700052038</t>
  </si>
  <si>
    <t>podpora dopravní výchovy - DDH Osečná</t>
  </si>
  <si>
    <t>06700063001</t>
  </si>
  <si>
    <t>podpora dopravní výchovy - DDH Jablonec nad Nisou</t>
  </si>
  <si>
    <t>06700074001</t>
  </si>
  <si>
    <t>podpora dopravní výchovy - DDH Česká Lípa</t>
  </si>
  <si>
    <t>06700085008</t>
  </si>
  <si>
    <t>podpora dopravní výchovy - DDH Turnov</t>
  </si>
  <si>
    <t>06700095029</t>
  </si>
  <si>
    <t>podpora dopravní výchovy - DDH Košťálov</t>
  </si>
  <si>
    <t>06700102001</t>
  </si>
  <si>
    <t>podpora dopravní výchovy - DDH Liberec</t>
  </si>
  <si>
    <t>06700112006</t>
  </si>
  <si>
    <t>podpora dopravní výchovy - DDH Hrádek nad Nisou</t>
  </si>
  <si>
    <t>06800015103</t>
  </si>
  <si>
    <t>rekonstrukce komunikací Rovensko pod Troskami - odkanalizování VHS</t>
  </si>
  <si>
    <t>ostatní investiční transfery veřejným rozpočtům územní úrovně</t>
  </si>
  <si>
    <t>06800085103</t>
  </si>
  <si>
    <t>rekonstrukce Komenského ul. Lomnice n.P. - VHS</t>
  </si>
  <si>
    <t>06800093030</t>
  </si>
  <si>
    <t>Obec Rádlo - oprava lávky Rádlo, cyklotrasa Odra-Nisa</t>
  </si>
  <si>
    <t>06800100000</t>
  </si>
  <si>
    <t>Zubačka 2016</t>
  </si>
  <si>
    <t>neinvestiční transfery obecně prospěšným společnostem</t>
  </si>
  <si>
    <t>06800110000</t>
  </si>
  <si>
    <t>Jízdy historických tramvají a autobusů v roce 2016</t>
  </si>
  <si>
    <t>neinvestiční transfery spolkům</t>
  </si>
  <si>
    <t>06800120000</t>
  </si>
  <si>
    <t>Lužický motoráček 2016 a oslavy 130 let zahájení provozu na trati Kamenický Šenov</t>
  </si>
  <si>
    <t>neinvestiční transfery nefinan.podnikatelským subjektům - p.o.</t>
  </si>
  <si>
    <t>06800130000</t>
  </si>
  <si>
    <t>Benátská!2016</t>
  </si>
  <si>
    <t>Na kole jen s přilbou</t>
  </si>
  <si>
    <t>drobný dlouhý dlouhodobý majetek</t>
  </si>
  <si>
    <t>06800070000</t>
  </si>
  <si>
    <t>06800145028</t>
  </si>
  <si>
    <t>Obnova povrchu silnice III/28211 Klokočí</t>
  </si>
  <si>
    <t>Změna rozpočtu - rozpočtové opatření č. 158/16</t>
  </si>
  <si>
    <t>8.změna-RO č. 158/16</t>
  </si>
  <si>
    <t>7.změna-RO č. 158/16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</si>
</sst>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12"/>
      <name val="Arial CE"/>
      <family val="0"/>
    </font>
    <font>
      <b/>
      <sz val="8"/>
      <name val="Arial CE"/>
      <family val="0"/>
    </font>
    <font>
      <sz val="8"/>
      <color indexed="8"/>
      <name val="Arial"/>
      <family val="2"/>
    </font>
    <font>
      <sz val="8"/>
      <color rgb="FF0000FF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/>
      <top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242">
    <xf numFmtId="0" fontId="0" fillId="0" borderId="0" xfId="0" applyAlignment="1">
      <alignment/>
    </xf>
    <xf numFmtId="4" fontId="1" fillId="0" borderId="10" xfId="50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right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4" fontId="7" fillId="0" borderId="18" xfId="0" applyNumberFormat="1" applyFont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4" fontId="8" fillId="0" borderId="24" xfId="0" applyNumberFormat="1" applyFont="1" applyBorder="1" applyAlignment="1">
      <alignment horizontal="right" vertical="center" wrapText="1"/>
    </xf>
    <xf numFmtId="0" fontId="7" fillId="0" borderId="20" xfId="0" applyFont="1" applyBorder="1" applyAlignment="1">
      <alignment vertical="center" wrapText="1"/>
    </xf>
    <xf numFmtId="4" fontId="7" fillId="0" borderId="20" xfId="0" applyNumberFormat="1" applyFont="1" applyBorder="1" applyAlignment="1">
      <alignment horizontal="right" vertical="center" wrapText="1"/>
    </xf>
    <xf numFmtId="4" fontId="7" fillId="0" borderId="23" xfId="0" applyNumberFormat="1" applyFont="1" applyBorder="1" applyAlignment="1">
      <alignment horizontal="right" vertical="center" wrapText="1"/>
    </xf>
    <xf numFmtId="4" fontId="7" fillId="0" borderId="23" xfId="0" applyNumberFormat="1" applyFont="1" applyFill="1" applyBorder="1" applyAlignment="1">
      <alignment horizontal="right" vertical="center" wrapText="1"/>
    </xf>
    <xf numFmtId="4" fontId="7" fillId="0" borderId="24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8" fillId="0" borderId="23" xfId="0" applyNumberFormat="1" applyFont="1" applyFill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4" fontId="7" fillId="0" borderId="26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27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4" fontId="8" fillId="0" borderId="31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right" vertical="center" wrapText="1"/>
    </xf>
    <xf numFmtId="171" fontId="6" fillId="0" borderId="0" xfId="0" applyNumberFormat="1" applyFont="1" applyAlignment="1">
      <alignment vertical="center"/>
    </xf>
    <xf numFmtId="0" fontId="7" fillId="0" borderId="28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32" xfId="50" applyNumberFormat="1" applyFont="1" applyFill="1" applyBorder="1" applyAlignment="1">
      <alignment vertical="center"/>
      <protection/>
    </xf>
    <xf numFmtId="4" fontId="4" fillId="0" borderId="32" xfId="51" applyNumberFormat="1" applyFont="1" applyFill="1" applyBorder="1" applyAlignment="1">
      <alignment vertical="center"/>
      <protection/>
    </xf>
    <xf numFmtId="0" fontId="4" fillId="0" borderId="33" xfId="0" applyFont="1" applyBorder="1" applyAlignment="1">
      <alignment horizontal="center" vertical="center"/>
    </xf>
    <xf numFmtId="0" fontId="4" fillId="0" borderId="12" xfId="52" applyFont="1" applyBorder="1" applyAlignment="1">
      <alignment horizontal="center" vertical="center"/>
      <protection/>
    </xf>
    <xf numFmtId="4" fontId="1" fillId="0" borderId="21" xfId="50" applyNumberFormat="1" applyFont="1" applyFill="1" applyBorder="1" applyAlignment="1">
      <alignment vertical="center"/>
      <protection/>
    </xf>
    <xf numFmtId="0" fontId="4" fillId="0" borderId="34" xfId="51" applyFont="1" applyFill="1" applyBorder="1" applyAlignment="1">
      <alignment vertical="center" wrapText="1"/>
      <protection/>
    </xf>
    <xf numFmtId="0" fontId="4" fillId="0" borderId="19" xfId="51" applyFont="1" applyFill="1" applyBorder="1" applyAlignment="1">
      <alignment vertical="center"/>
      <protection/>
    </xf>
    <xf numFmtId="0" fontId="4" fillId="0" borderId="35" xfId="50" applyFont="1" applyBorder="1" applyAlignment="1">
      <alignment horizontal="center" vertical="center"/>
      <protection/>
    </xf>
    <xf numFmtId="0" fontId="4" fillId="0" borderId="36" xfId="50" applyFont="1" applyBorder="1" applyAlignment="1">
      <alignment horizontal="center" vertical="center"/>
      <protection/>
    </xf>
    <xf numFmtId="0" fontId="4" fillId="0" borderId="33" xfId="50" applyFont="1" applyBorder="1" applyAlignment="1">
      <alignment horizontal="center" vertical="center"/>
      <protection/>
    </xf>
    <xf numFmtId="0" fontId="4" fillId="0" borderId="12" xfId="50" applyFont="1" applyBorder="1" applyAlignment="1">
      <alignment horizontal="center" vertical="center"/>
      <protection/>
    </xf>
    <xf numFmtId="0" fontId="4" fillId="0" borderId="37" xfId="50" applyFont="1" applyBorder="1" applyAlignment="1">
      <alignment horizontal="center" vertical="center"/>
      <protection/>
    </xf>
    <xf numFmtId="4" fontId="4" fillId="0" borderId="11" xfId="50" applyNumberFormat="1" applyFont="1" applyFill="1" applyBorder="1" applyAlignment="1">
      <alignment vertical="center"/>
      <protection/>
    </xf>
    <xf numFmtId="4" fontId="4" fillId="0" borderId="12" xfId="50" applyNumberFormat="1" applyFont="1" applyFill="1" applyBorder="1" applyAlignment="1">
      <alignment vertical="center"/>
      <protection/>
    </xf>
    <xf numFmtId="0" fontId="31" fillId="0" borderId="38" xfId="50" applyFont="1" applyBorder="1" applyAlignment="1">
      <alignment horizontal="center" vertical="center"/>
      <protection/>
    </xf>
    <xf numFmtId="49" fontId="31" fillId="0" borderId="27" xfId="50" applyNumberFormat="1" applyFont="1" applyBorder="1" applyAlignment="1">
      <alignment horizontal="center" vertical="center"/>
      <protection/>
    </xf>
    <xf numFmtId="0" fontId="31" fillId="0" borderId="27" xfId="50" applyFont="1" applyBorder="1" applyAlignment="1">
      <alignment horizontal="center" vertical="center"/>
      <protection/>
    </xf>
    <xf numFmtId="0" fontId="31" fillId="0" borderId="13" xfId="50" applyFont="1" applyBorder="1" applyAlignment="1">
      <alignment vertical="center"/>
      <protection/>
    </xf>
    <xf numFmtId="4" fontId="31" fillId="0" borderId="11" xfId="50" applyNumberFormat="1" applyFont="1" applyFill="1" applyBorder="1" applyAlignment="1">
      <alignment vertical="center"/>
      <protection/>
    </xf>
    <xf numFmtId="4" fontId="31" fillId="0" borderId="12" xfId="50" applyNumberFormat="1" applyFont="1" applyFill="1" applyBorder="1" applyAlignment="1">
      <alignment vertical="center"/>
      <protection/>
    </xf>
    <xf numFmtId="0" fontId="32" fillId="0" borderId="39" xfId="50" applyFont="1" applyBorder="1" applyAlignment="1">
      <alignment horizontal="center" vertical="center"/>
      <protection/>
    </xf>
    <xf numFmtId="49" fontId="32" fillId="0" borderId="18" xfId="50" applyNumberFormat="1" applyFont="1" applyBorder="1" applyAlignment="1">
      <alignment horizontal="center" vertical="center"/>
      <protection/>
    </xf>
    <xf numFmtId="0" fontId="32" fillId="0" borderId="18" xfId="50" applyFont="1" applyBorder="1" applyAlignment="1">
      <alignment horizontal="center" vertical="center"/>
      <protection/>
    </xf>
    <xf numFmtId="0" fontId="32" fillId="0" borderId="34" xfId="50" applyFont="1" applyBorder="1" applyAlignment="1">
      <alignment vertical="center"/>
      <protection/>
    </xf>
    <xf numFmtId="4" fontId="32" fillId="0" borderId="32" xfId="50" applyNumberFormat="1" applyFont="1" applyFill="1" applyBorder="1" applyAlignment="1">
      <alignment vertical="center"/>
      <protection/>
    </xf>
    <xf numFmtId="0" fontId="1" fillId="0" borderId="40" xfId="50" applyFont="1" applyBorder="1" applyAlignment="1">
      <alignment horizontal="center" vertical="center"/>
      <protection/>
    </xf>
    <xf numFmtId="49" fontId="1" fillId="0" borderId="30" xfId="50" applyNumberFormat="1" applyFont="1" applyBorder="1" applyAlignment="1">
      <alignment horizontal="center" vertical="center"/>
      <protection/>
    </xf>
    <xf numFmtId="0" fontId="1" fillId="0" borderId="30" xfId="50" applyFont="1" applyBorder="1" applyAlignment="1">
      <alignment horizontal="center" vertical="center"/>
      <protection/>
    </xf>
    <xf numFmtId="0" fontId="1" fillId="0" borderId="23" xfId="50" applyFont="1" applyBorder="1" applyAlignment="1">
      <alignment horizontal="center" vertical="center"/>
      <protection/>
    </xf>
    <xf numFmtId="0" fontId="1" fillId="0" borderId="22" xfId="50" applyFont="1" applyBorder="1" applyAlignment="1">
      <alignment vertical="center"/>
      <protection/>
    </xf>
    <xf numFmtId="4" fontId="1" fillId="0" borderId="16" xfId="50" applyNumberFormat="1" applyFont="1" applyFill="1" applyBorder="1" applyAlignment="1">
      <alignment vertical="center"/>
      <protection/>
    </xf>
    <xf numFmtId="0" fontId="1" fillId="0" borderId="22" xfId="50" applyFont="1" applyBorder="1" applyAlignment="1">
      <alignment horizontal="center" vertical="center"/>
      <protection/>
    </xf>
    <xf numFmtId="0" fontId="1" fillId="0" borderId="41" xfId="50" applyFont="1" applyBorder="1" applyAlignment="1">
      <alignment vertical="center"/>
      <protection/>
    </xf>
    <xf numFmtId="4" fontId="1" fillId="0" borderId="25" xfId="50" applyNumberFormat="1" applyFont="1" applyFill="1" applyBorder="1" applyAlignment="1">
      <alignment vertical="center"/>
      <protection/>
    </xf>
    <xf numFmtId="0" fontId="32" fillId="0" borderId="42" xfId="50" applyFont="1" applyBorder="1" applyAlignment="1">
      <alignment horizontal="center" vertical="center"/>
      <protection/>
    </xf>
    <xf numFmtId="49" fontId="32" fillId="0" borderId="23" xfId="50" applyNumberFormat="1" applyFont="1" applyBorder="1" applyAlignment="1">
      <alignment horizontal="center" vertical="center"/>
      <protection/>
    </xf>
    <xf numFmtId="0" fontId="32" fillId="0" borderId="23" xfId="50" applyFont="1" applyBorder="1" applyAlignment="1">
      <alignment horizontal="center" vertical="center"/>
      <protection/>
    </xf>
    <xf numFmtId="0" fontId="32" fillId="0" borderId="22" xfId="50" applyFont="1" applyBorder="1" applyAlignment="1">
      <alignment vertical="center"/>
      <protection/>
    </xf>
    <xf numFmtId="4" fontId="32" fillId="0" borderId="21" xfId="50" applyNumberFormat="1" applyFont="1" applyFill="1" applyBorder="1" applyAlignment="1">
      <alignment vertical="center"/>
      <protection/>
    </xf>
    <xf numFmtId="4" fontId="32" fillId="0" borderId="20" xfId="50" applyNumberFormat="1" applyFont="1" applyFill="1" applyBorder="1" applyAlignment="1">
      <alignment vertical="center"/>
      <protection/>
    </xf>
    <xf numFmtId="0" fontId="1" fillId="0" borderId="42" xfId="50" applyFont="1" applyBorder="1" applyAlignment="1">
      <alignment horizontal="center" vertical="center"/>
      <protection/>
    </xf>
    <xf numFmtId="49" fontId="1" fillId="0" borderId="23" xfId="50" applyNumberFormat="1" applyFont="1" applyBorder="1" applyAlignment="1">
      <alignment horizontal="center" vertical="center"/>
      <protection/>
    </xf>
    <xf numFmtId="0" fontId="1" fillId="0" borderId="22" xfId="51" applyFont="1" applyBorder="1" applyAlignment="1">
      <alignment vertical="center"/>
      <protection/>
    </xf>
    <xf numFmtId="4" fontId="1" fillId="0" borderId="20" xfId="50" applyNumberFormat="1" applyFont="1" applyFill="1" applyBorder="1" applyAlignment="1">
      <alignment vertical="center"/>
      <protection/>
    </xf>
    <xf numFmtId="0" fontId="32" fillId="0" borderId="42" xfId="50" applyFont="1" applyFill="1" applyBorder="1" applyAlignment="1">
      <alignment horizontal="center" vertical="center"/>
      <protection/>
    </xf>
    <xf numFmtId="0" fontId="32" fillId="0" borderId="43" xfId="50" applyFont="1" applyFill="1" applyBorder="1" applyAlignment="1">
      <alignment horizontal="center" vertical="center"/>
      <protection/>
    </xf>
    <xf numFmtId="49" fontId="32" fillId="0" borderId="44" xfId="50" applyNumberFormat="1" applyFont="1" applyBorder="1" applyAlignment="1">
      <alignment horizontal="center" vertical="center"/>
      <protection/>
    </xf>
    <xf numFmtId="0" fontId="1" fillId="0" borderId="17" xfId="50" applyFont="1" applyBorder="1" applyAlignment="1">
      <alignment vertical="center"/>
      <protection/>
    </xf>
    <xf numFmtId="0" fontId="1" fillId="0" borderId="23" xfId="51" applyFont="1" applyBorder="1" applyAlignment="1">
      <alignment horizontal="center" vertical="center"/>
      <protection/>
    </xf>
    <xf numFmtId="0" fontId="1" fillId="0" borderId="41" xfId="51" applyFont="1" applyBorder="1" applyAlignment="1">
      <alignment vertical="center"/>
      <protection/>
    </xf>
    <xf numFmtId="0" fontId="1" fillId="0" borderId="44" xfId="50" applyFont="1" applyBorder="1" applyAlignment="1">
      <alignment horizontal="center" vertical="center"/>
      <protection/>
    </xf>
    <xf numFmtId="4" fontId="1" fillId="0" borderId="45" xfId="50" applyNumberFormat="1" applyFont="1" applyFill="1" applyBorder="1" applyAlignment="1">
      <alignment vertical="center"/>
      <protection/>
    </xf>
    <xf numFmtId="4" fontId="1" fillId="0" borderId="46" xfId="50" applyNumberFormat="1" applyFont="1" applyFill="1" applyBorder="1" applyAlignment="1">
      <alignment vertical="center"/>
      <protection/>
    </xf>
    <xf numFmtId="0" fontId="1" fillId="0" borderId="47" xfId="50" applyFont="1" applyFill="1" applyBorder="1" applyAlignment="1">
      <alignment horizontal="center" vertical="center"/>
      <protection/>
    </xf>
    <xf numFmtId="49" fontId="1" fillId="0" borderId="48" xfId="50" applyNumberFormat="1" applyFont="1" applyBorder="1" applyAlignment="1">
      <alignment horizontal="center" vertical="center"/>
      <protection/>
    </xf>
    <xf numFmtId="0" fontId="1" fillId="0" borderId="48" xfId="50" applyFont="1" applyBorder="1" applyAlignment="1">
      <alignment horizontal="center" vertical="center"/>
      <protection/>
    </xf>
    <xf numFmtId="0" fontId="1" fillId="0" borderId="49" xfId="50" applyFont="1" applyBorder="1" applyAlignment="1">
      <alignment vertical="center"/>
      <protection/>
    </xf>
    <xf numFmtId="4" fontId="1" fillId="0" borderId="50" xfId="50" applyNumberFormat="1" applyFont="1" applyFill="1" applyBorder="1" applyAlignment="1">
      <alignment vertical="center"/>
      <protection/>
    </xf>
    <xf numFmtId="4" fontId="1" fillId="0" borderId="51" xfId="50" applyNumberFormat="1" applyFont="1" applyFill="1" applyBorder="1" applyAlignment="1">
      <alignment vertical="center"/>
      <protection/>
    </xf>
    <xf numFmtId="0" fontId="31" fillId="0" borderId="38" xfId="50" applyFont="1" applyFill="1" applyBorder="1" applyAlignment="1">
      <alignment horizontal="center" vertical="center"/>
      <protection/>
    </xf>
    <xf numFmtId="0" fontId="32" fillId="0" borderId="39" xfId="50" applyFont="1" applyFill="1" applyBorder="1" applyAlignment="1">
      <alignment horizontal="center" vertical="center"/>
      <protection/>
    </xf>
    <xf numFmtId="0" fontId="1" fillId="0" borderId="42" xfId="50" applyFont="1" applyFill="1" applyBorder="1" applyAlignment="1">
      <alignment horizontal="center" vertical="center"/>
      <protection/>
    </xf>
    <xf numFmtId="4" fontId="1" fillId="0" borderId="21" xfId="50" applyNumberFormat="1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4" fontId="1" fillId="0" borderId="20" xfId="50" applyNumberFormat="1" applyFont="1" applyFill="1" applyBorder="1" applyAlignment="1">
      <alignment vertical="center"/>
      <protection/>
    </xf>
    <xf numFmtId="0" fontId="1" fillId="0" borderId="24" xfId="50" applyFont="1" applyBorder="1" applyAlignment="1">
      <alignment vertical="center"/>
      <protection/>
    </xf>
    <xf numFmtId="0" fontId="32" fillId="0" borderId="40" xfId="50" applyFont="1" applyFill="1" applyBorder="1" applyAlignment="1">
      <alignment horizontal="center" vertical="center"/>
      <protection/>
    </xf>
    <xf numFmtId="49" fontId="32" fillId="0" borderId="30" xfId="50" applyNumberFormat="1" applyFont="1" applyBorder="1" applyAlignment="1">
      <alignment horizontal="center" vertical="center"/>
      <protection/>
    </xf>
    <xf numFmtId="0" fontId="32" fillId="0" borderId="30" xfId="50" applyFont="1" applyBorder="1" applyAlignment="1">
      <alignment horizontal="center" vertical="center"/>
      <protection/>
    </xf>
    <xf numFmtId="0" fontId="32" fillId="0" borderId="17" xfId="50" applyFont="1" applyBorder="1" applyAlignment="1">
      <alignment vertical="center"/>
      <protection/>
    </xf>
    <xf numFmtId="4" fontId="32" fillId="0" borderId="15" xfId="50" applyNumberFormat="1" applyFont="1" applyFill="1" applyBorder="1" applyAlignment="1">
      <alignment vertical="center"/>
      <protection/>
    </xf>
    <xf numFmtId="4" fontId="32" fillId="0" borderId="52" xfId="50" applyNumberFormat="1" applyFont="1" applyFill="1" applyBorder="1" applyAlignment="1">
      <alignment vertical="center"/>
      <protection/>
    </xf>
    <xf numFmtId="0" fontId="32" fillId="0" borderId="22" xfId="50" applyFont="1" applyBorder="1" applyAlignment="1">
      <alignment vertical="center" wrapText="1"/>
      <protection/>
    </xf>
    <xf numFmtId="0" fontId="32" fillId="0" borderId="22" xfId="50" applyFont="1" applyFill="1" applyBorder="1" applyAlignment="1">
      <alignment vertical="center"/>
      <protection/>
    </xf>
    <xf numFmtId="0" fontId="1" fillId="0" borderId="43" xfId="50" applyFont="1" applyBorder="1" applyAlignment="1">
      <alignment horizontal="center" vertical="center"/>
      <protection/>
    </xf>
    <xf numFmtId="49" fontId="1" fillId="0" borderId="44" xfId="50" applyNumberFormat="1" applyFont="1" applyBorder="1" applyAlignment="1">
      <alignment horizontal="center" vertical="center"/>
      <protection/>
    </xf>
    <xf numFmtId="4" fontId="1" fillId="0" borderId="46" xfId="50" applyNumberFormat="1" applyFont="1" applyFill="1" applyBorder="1" applyAlignment="1">
      <alignment vertical="center"/>
      <protection/>
    </xf>
    <xf numFmtId="4" fontId="1" fillId="0" borderId="21" xfId="51" applyNumberFormat="1" applyFont="1" applyFill="1" applyBorder="1" applyAlignment="1">
      <alignment vertical="center"/>
      <protection/>
    </xf>
    <xf numFmtId="0" fontId="1" fillId="0" borderId="47" xfId="50" applyFont="1" applyBorder="1" applyAlignment="1">
      <alignment horizontal="center" vertical="center"/>
      <protection/>
    </xf>
    <xf numFmtId="4" fontId="1" fillId="0" borderId="10" xfId="51" applyNumberFormat="1" applyFont="1" applyFill="1" applyBorder="1" applyAlignment="1">
      <alignment vertical="center"/>
      <protection/>
    </xf>
    <xf numFmtId="4" fontId="1" fillId="0" borderId="50" xfId="50" applyNumberFormat="1" applyFont="1" applyFill="1" applyBorder="1" applyAlignment="1">
      <alignment vertical="center"/>
      <protection/>
    </xf>
    <xf numFmtId="0" fontId="31" fillId="0" borderId="38" xfId="49" applyFont="1" applyBorder="1" applyAlignment="1">
      <alignment horizontal="center" vertical="center"/>
      <protection/>
    </xf>
    <xf numFmtId="0" fontId="31" fillId="0" borderId="34" xfId="49" applyFont="1" applyFill="1" applyBorder="1" applyAlignment="1">
      <alignment vertical="center"/>
      <protection/>
    </xf>
    <xf numFmtId="4" fontId="31" fillId="0" borderId="11" xfId="49" applyNumberFormat="1" applyFont="1" applyFill="1" applyBorder="1" applyAlignment="1">
      <alignment vertical="center"/>
      <protection/>
    </xf>
    <xf numFmtId="4" fontId="31" fillId="0" borderId="12" xfId="49" applyNumberFormat="1" applyFont="1" applyFill="1" applyBorder="1" applyAlignment="1">
      <alignment vertical="center"/>
      <protection/>
    </xf>
    <xf numFmtId="0" fontId="32" fillId="0" borderId="39" xfId="49" applyFont="1" applyFill="1" applyBorder="1" applyAlignment="1">
      <alignment horizontal="center" vertical="center"/>
      <protection/>
    </xf>
    <xf numFmtId="49" fontId="32" fillId="0" borderId="18" xfId="49" applyNumberFormat="1" applyFont="1" applyFill="1" applyBorder="1" applyAlignment="1">
      <alignment horizontal="center" vertical="center"/>
      <protection/>
    </xf>
    <xf numFmtId="0" fontId="32" fillId="0" borderId="18" xfId="49" applyFont="1" applyFill="1" applyBorder="1" applyAlignment="1">
      <alignment horizontal="center" vertical="center"/>
      <protection/>
    </xf>
    <xf numFmtId="0" fontId="32" fillId="0" borderId="34" xfId="49" applyFont="1" applyFill="1" applyBorder="1" applyAlignment="1">
      <alignment vertical="center"/>
      <protection/>
    </xf>
    <xf numFmtId="4" fontId="32" fillId="0" borderId="52" xfId="49" applyNumberFormat="1" applyFont="1" applyFill="1" applyBorder="1" applyAlignment="1">
      <alignment vertical="center"/>
      <protection/>
    </xf>
    <xf numFmtId="4" fontId="32" fillId="0" borderId="32" xfId="49" applyNumberFormat="1" applyFont="1" applyFill="1" applyBorder="1" applyAlignment="1">
      <alignment vertical="center"/>
      <protection/>
    </xf>
    <xf numFmtId="0" fontId="1" fillId="0" borderId="47" xfId="49" applyFont="1" applyFill="1" applyBorder="1" applyAlignment="1">
      <alignment horizontal="center" vertical="center"/>
      <protection/>
    </xf>
    <xf numFmtId="49" fontId="1" fillId="0" borderId="48" xfId="49" applyNumberFormat="1" applyFont="1" applyFill="1" applyBorder="1" applyAlignment="1">
      <alignment horizontal="center" vertical="center"/>
      <protection/>
    </xf>
    <xf numFmtId="0" fontId="1" fillId="0" borderId="48" xfId="49" applyFont="1" applyFill="1" applyBorder="1" applyAlignment="1">
      <alignment horizontal="center" vertical="center"/>
      <protection/>
    </xf>
    <xf numFmtId="0" fontId="1" fillId="0" borderId="49" xfId="49" applyFont="1" applyFill="1" applyBorder="1" applyAlignment="1">
      <alignment vertical="center"/>
      <protection/>
    </xf>
    <xf numFmtId="4" fontId="1" fillId="0" borderId="10" xfId="49" applyNumberFormat="1" applyFont="1" applyFill="1" applyBorder="1" applyAlignment="1">
      <alignment vertical="center"/>
      <protection/>
    </xf>
    <xf numFmtId="4" fontId="1" fillId="0" borderId="50" xfId="49" applyNumberFormat="1" applyFont="1" applyBorder="1" applyAlignment="1">
      <alignment vertical="center"/>
      <protection/>
    </xf>
    <xf numFmtId="4" fontId="1" fillId="0" borderId="51" xfId="49" applyNumberFormat="1" applyFont="1" applyFill="1" applyBorder="1" applyAlignment="1">
      <alignment vertical="center"/>
      <protection/>
    </xf>
    <xf numFmtId="49" fontId="31" fillId="0" borderId="27" xfId="49" applyNumberFormat="1" applyFont="1" applyFill="1" applyBorder="1" applyAlignment="1">
      <alignment horizontal="center" vertical="center"/>
      <protection/>
    </xf>
    <xf numFmtId="0" fontId="31" fillId="0" borderId="27" xfId="49" applyFont="1" applyFill="1" applyBorder="1" applyAlignment="1">
      <alignment horizontal="center" vertical="center"/>
      <protection/>
    </xf>
    <xf numFmtId="4" fontId="1" fillId="0" borderId="51" xfId="51" applyNumberFormat="1" applyFont="1" applyFill="1" applyBorder="1" applyAlignment="1">
      <alignment vertical="center"/>
      <protection/>
    </xf>
    <xf numFmtId="49" fontId="4" fillId="0" borderId="34" xfId="51" applyNumberFormat="1" applyFont="1" applyFill="1" applyBorder="1" applyAlignment="1">
      <alignment horizontal="center" vertical="center"/>
      <protection/>
    </xf>
    <xf numFmtId="0" fontId="4" fillId="0" borderId="53" xfId="51" applyFont="1" applyFill="1" applyBorder="1" applyAlignment="1">
      <alignment horizontal="center" vertical="center"/>
      <protection/>
    </xf>
    <xf numFmtId="4" fontId="7" fillId="0" borderId="23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4" fontId="32" fillId="0" borderId="32" xfId="51" applyNumberFormat="1" applyFont="1" applyFill="1" applyBorder="1" applyAlignment="1">
      <alignment vertical="center"/>
      <protection/>
    </xf>
    <xf numFmtId="4" fontId="32" fillId="0" borderId="21" xfId="51" applyNumberFormat="1" applyFont="1" applyFill="1" applyBorder="1" applyAlignment="1">
      <alignment vertical="center"/>
      <protection/>
    </xf>
    <xf numFmtId="4" fontId="32" fillId="0" borderId="16" xfId="51" applyNumberFormat="1" applyFont="1" applyFill="1" applyBorder="1" applyAlignment="1">
      <alignment vertical="center"/>
      <protection/>
    </xf>
    <xf numFmtId="4" fontId="1" fillId="0" borderId="45" xfId="51" applyNumberFormat="1" applyFont="1" applyFill="1" applyBorder="1" applyAlignment="1">
      <alignment vertical="center"/>
      <protection/>
    </xf>
    <xf numFmtId="4" fontId="31" fillId="0" borderId="11" xfId="51" applyNumberFormat="1" applyFont="1" applyFill="1" applyBorder="1" applyAlignment="1">
      <alignment vertical="center"/>
      <protection/>
    </xf>
    <xf numFmtId="4" fontId="32" fillId="0" borderId="15" xfId="51" applyNumberFormat="1" applyFont="1" applyFill="1" applyBorder="1" applyAlignment="1">
      <alignment vertical="center"/>
      <protection/>
    </xf>
    <xf numFmtId="4" fontId="1" fillId="0" borderId="21" xfId="51" applyNumberFormat="1" applyFont="1" applyFill="1" applyBorder="1" applyAlignment="1">
      <alignment vertical="center"/>
      <protection/>
    </xf>
    <xf numFmtId="4" fontId="7" fillId="0" borderId="18" xfId="0" applyNumberFormat="1" applyFont="1" applyBorder="1" applyAlignment="1">
      <alignment horizontal="right" vertical="center" wrapText="1"/>
    </xf>
    <xf numFmtId="4" fontId="8" fillId="0" borderId="48" xfId="0" applyNumberFormat="1" applyFont="1" applyBorder="1" applyAlignment="1">
      <alignment horizontal="right" vertical="center" wrapText="1"/>
    </xf>
    <xf numFmtId="0" fontId="30" fillId="0" borderId="0" xfId="52" applyFont="1" applyAlignment="1">
      <alignment vertical="center"/>
      <protection/>
    </xf>
    <xf numFmtId="49" fontId="35" fillId="0" borderId="0" xfId="48" applyNumberFormat="1" applyFont="1" applyBorder="1" applyAlignment="1">
      <alignment vertical="center" textRotation="90"/>
      <protection/>
    </xf>
    <xf numFmtId="0" fontId="1" fillId="0" borderId="0" xfId="52" applyFont="1" applyFill="1" applyBorder="1" applyAlignment="1">
      <alignment horizontal="center" vertical="center"/>
      <protection/>
    </xf>
    <xf numFmtId="49" fontId="1" fillId="0" borderId="0" xfId="52" applyNumberFormat="1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left" vertical="center"/>
      <protection/>
    </xf>
    <xf numFmtId="4" fontId="1" fillId="0" borderId="0" xfId="52" applyNumberFormat="1" applyFont="1" applyFill="1" applyBorder="1" applyAlignment="1">
      <alignment vertical="center"/>
      <protection/>
    </xf>
    <xf numFmtId="0" fontId="5" fillId="0" borderId="0" xfId="52" applyFont="1" applyBorder="1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0" fillId="0" borderId="0" xfId="52" applyAlignment="1">
      <alignment vertical="center"/>
      <protection/>
    </xf>
    <xf numFmtId="0" fontId="4" fillId="0" borderId="38" xfId="50" applyFont="1" applyBorder="1" applyAlignment="1">
      <alignment horizontal="center" vertical="center"/>
      <protection/>
    </xf>
    <xf numFmtId="0" fontId="4" fillId="0" borderId="27" xfId="50" applyFont="1" applyBorder="1" applyAlignment="1">
      <alignment horizontal="center" vertical="center"/>
      <protection/>
    </xf>
    <xf numFmtId="0" fontId="4" fillId="0" borderId="14" xfId="50" applyFont="1" applyBorder="1" applyAlignment="1">
      <alignment horizontal="center" vertical="center"/>
      <protection/>
    </xf>
    <xf numFmtId="4" fontId="4" fillId="0" borderId="12" xfId="51" applyNumberFormat="1" applyFont="1" applyFill="1" applyBorder="1" applyAlignment="1">
      <alignment vertical="center"/>
      <protection/>
    </xf>
    <xf numFmtId="0" fontId="4" fillId="0" borderId="53" xfId="50" applyFont="1" applyBorder="1" applyAlignment="1">
      <alignment horizontal="center" vertical="center"/>
      <protection/>
    </xf>
    <xf numFmtId="0" fontId="4" fillId="0" borderId="18" xfId="50" applyFont="1" applyBorder="1" applyAlignment="1" quotePrefix="1">
      <alignment horizontal="center" vertical="center"/>
      <protection/>
    </xf>
    <xf numFmtId="0" fontId="4" fillId="0" borderId="18" xfId="50" applyFont="1" applyBorder="1" applyAlignment="1">
      <alignment horizontal="center" vertical="center"/>
      <protection/>
    </xf>
    <xf numFmtId="0" fontId="4" fillId="0" borderId="19" xfId="50" applyFont="1" applyBorder="1" applyAlignment="1">
      <alignment vertical="center"/>
      <protection/>
    </xf>
    <xf numFmtId="0" fontId="33" fillId="0" borderId="54" xfId="50" applyFont="1" applyFill="1" applyBorder="1" applyAlignment="1">
      <alignment horizontal="center" vertical="center"/>
      <protection/>
    </xf>
    <xf numFmtId="49" fontId="5" fillId="0" borderId="55" xfId="50" applyNumberFormat="1" applyFont="1" applyFill="1" applyBorder="1" applyAlignment="1">
      <alignment horizontal="center" vertical="center"/>
      <protection/>
    </xf>
    <xf numFmtId="0" fontId="1" fillId="0" borderId="55" xfId="50" applyFont="1" applyFill="1" applyBorder="1" applyAlignment="1">
      <alignment horizontal="center" vertical="center"/>
      <protection/>
    </xf>
    <xf numFmtId="0" fontId="1" fillId="0" borderId="55" xfId="50" applyFont="1" applyBorder="1" applyAlignment="1">
      <alignment horizontal="center" vertical="center"/>
      <protection/>
    </xf>
    <xf numFmtId="0" fontId="1" fillId="0" borderId="56" xfId="50" applyFont="1" applyBorder="1" applyAlignment="1">
      <alignment vertical="center"/>
      <protection/>
    </xf>
    <xf numFmtId="4" fontId="36" fillId="24" borderId="51" xfId="50" applyNumberFormat="1" applyFont="1" applyFill="1" applyBorder="1" applyAlignment="1">
      <alignment vertical="center"/>
      <protection/>
    </xf>
    <xf numFmtId="4" fontId="1" fillId="0" borderId="51" xfId="52" applyNumberFormat="1" applyFont="1" applyFill="1" applyBorder="1" applyAlignment="1">
      <alignment vertical="center"/>
      <protection/>
    </xf>
    <xf numFmtId="0" fontId="4" fillId="0" borderId="53" xfId="51" applyFont="1" applyFill="1" applyBorder="1" applyAlignment="1">
      <alignment vertical="center"/>
      <protection/>
    </xf>
    <xf numFmtId="0" fontId="4" fillId="0" borderId="18" xfId="51" applyFont="1" applyFill="1" applyBorder="1" applyAlignment="1">
      <alignment horizontal="center" vertical="center"/>
      <protection/>
    </xf>
    <xf numFmtId="0" fontId="33" fillId="0" borderId="54" xfId="51" applyFont="1" applyFill="1" applyBorder="1" applyAlignment="1">
      <alignment vertical="center"/>
      <protection/>
    </xf>
    <xf numFmtId="49" fontId="37" fillId="0" borderId="49" xfId="51" applyNumberFormat="1" applyFont="1" applyFill="1" applyBorder="1" applyAlignment="1">
      <alignment horizontal="center" vertical="center"/>
      <protection/>
    </xf>
    <xf numFmtId="0" fontId="1" fillId="0" borderId="55" xfId="51" applyFont="1" applyFill="1" applyBorder="1" applyAlignment="1">
      <alignment horizontal="center" vertical="center"/>
      <protection/>
    </xf>
    <xf numFmtId="0" fontId="1" fillId="0" borderId="56" xfId="51" applyFont="1" applyFill="1" applyBorder="1" applyAlignment="1">
      <alignment vertical="center"/>
      <protection/>
    </xf>
    <xf numFmtId="0" fontId="4" fillId="0" borderId="34" xfId="51" applyFont="1" applyBorder="1" applyAlignment="1">
      <alignment vertical="center" wrapText="1"/>
      <protection/>
    </xf>
    <xf numFmtId="0" fontId="1" fillId="0" borderId="48" xfId="51" applyFont="1" applyFill="1" applyBorder="1" applyAlignment="1">
      <alignment horizontal="left" vertical="center"/>
      <protection/>
    </xf>
    <xf numFmtId="0" fontId="0" fillId="0" borderId="0" xfId="52" applyFill="1" applyAlignment="1">
      <alignment vertical="center"/>
      <protection/>
    </xf>
    <xf numFmtId="49" fontId="37" fillId="0" borderId="49" xfId="51" applyNumberFormat="1" applyFont="1" applyFill="1" applyBorder="1" applyAlignment="1">
      <alignment vertical="center"/>
      <protection/>
    </xf>
    <xf numFmtId="4" fontId="36" fillId="0" borderId="51" xfId="50" applyNumberFormat="1" applyFont="1" applyFill="1" applyBorder="1" applyAlignment="1">
      <alignment vertical="center"/>
      <protection/>
    </xf>
    <xf numFmtId="0" fontId="4" fillId="0" borderId="18" xfId="53" applyFont="1" applyFill="1" applyBorder="1" applyAlignment="1">
      <alignment vertical="center" wrapText="1"/>
      <protection/>
    </xf>
    <xf numFmtId="0" fontId="33" fillId="0" borderId="54" xfId="51" applyFont="1" applyFill="1" applyBorder="1" applyAlignment="1">
      <alignment horizontal="center" vertical="center"/>
      <protection/>
    </xf>
    <xf numFmtId="4" fontId="36" fillId="0" borderId="51" xfId="51" applyNumberFormat="1" applyFont="1" applyFill="1" applyBorder="1" applyAlignment="1">
      <alignment vertical="center"/>
      <protection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" fillId="0" borderId="57" xfId="50" applyFont="1" applyBorder="1" applyAlignment="1">
      <alignment horizontal="center" vertical="center" textRotation="90" wrapText="1"/>
      <protection/>
    </xf>
    <xf numFmtId="0" fontId="1" fillId="0" borderId="58" xfId="50" applyFont="1" applyBorder="1" applyAlignment="1">
      <alignment horizontal="center" vertical="center" textRotation="90" wrapText="1"/>
      <protection/>
    </xf>
    <xf numFmtId="0" fontId="1" fillId="0" borderId="51" xfId="50" applyFont="1" applyBorder="1" applyAlignment="1">
      <alignment horizontal="center" vertical="center" textRotation="90" wrapText="1"/>
      <protection/>
    </xf>
    <xf numFmtId="0" fontId="4" fillId="0" borderId="57" xfId="50" applyFont="1" applyBorder="1" applyAlignment="1">
      <alignment horizontal="center" vertical="center"/>
      <protection/>
    </xf>
    <xf numFmtId="0" fontId="4" fillId="0" borderId="51" xfId="50" applyFont="1" applyBorder="1" applyAlignment="1">
      <alignment horizontal="center" vertical="center"/>
      <protection/>
    </xf>
    <xf numFmtId="0" fontId="4" fillId="0" borderId="11" xfId="50" applyFont="1" applyFill="1" applyBorder="1" applyAlignment="1">
      <alignment horizontal="center" vertical="center"/>
      <protection/>
    </xf>
    <xf numFmtId="0" fontId="4" fillId="0" borderId="59" xfId="50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4" fillId="0" borderId="60" xfId="50" applyNumberFormat="1" applyFont="1" applyBorder="1" applyAlignment="1">
      <alignment horizontal="center" vertical="center"/>
      <protection/>
    </xf>
    <xf numFmtId="49" fontId="4" fillId="0" borderId="54" xfId="50" applyNumberFormat="1" applyFont="1" applyBorder="1" applyAlignment="1">
      <alignment horizontal="center" vertical="center"/>
      <protection/>
    </xf>
    <xf numFmtId="0" fontId="4" fillId="0" borderId="60" xfId="50" applyFont="1" applyBorder="1" applyAlignment="1">
      <alignment horizontal="center" vertical="center"/>
      <protection/>
    </xf>
    <xf numFmtId="0" fontId="4" fillId="0" borderId="61" xfId="50" applyFont="1" applyBorder="1" applyAlignment="1">
      <alignment horizontal="center" vertical="center"/>
      <protection/>
    </xf>
    <xf numFmtId="0" fontId="4" fillId="0" borderId="35" xfId="50" applyFont="1" applyBorder="1" applyAlignment="1">
      <alignment horizontal="center" vertical="center"/>
      <protection/>
    </xf>
    <xf numFmtId="0" fontId="4" fillId="0" borderId="62" xfId="50" applyFont="1" applyBorder="1" applyAlignment="1">
      <alignment horizontal="center" vertical="center"/>
      <protection/>
    </xf>
    <xf numFmtId="0" fontId="4" fillId="0" borderId="36" xfId="50" applyFont="1" applyBorder="1" applyAlignment="1">
      <alignment horizontal="center" vertical="center"/>
      <protection/>
    </xf>
    <xf numFmtId="0" fontId="4" fillId="0" borderId="63" xfId="50" applyFont="1" applyBorder="1" applyAlignment="1">
      <alignment horizontal="center" vertical="center"/>
      <protection/>
    </xf>
    <xf numFmtId="0" fontId="4" fillId="0" borderId="64" xfId="50" applyFont="1" applyBorder="1" applyAlignment="1">
      <alignment horizontal="center" vertical="center"/>
      <protection/>
    </xf>
    <xf numFmtId="0" fontId="4" fillId="0" borderId="33" xfId="50" applyFont="1" applyBorder="1" applyAlignment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4" fillId="0" borderId="35" xfId="52" applyFont="1" applyBorder="1" applyAlignment="1">
      <alignment horizontal="center" vertical="center"/>
      <protection/>
    </xf>
    <xf numFmtId="0" fontId="4" fillId="0" borderId="55" xfId="52" applyFont="1" applyBorder="1" applyAlignment="1">
      <alignment horizontal="center" vertical="center"/>
      <protection/>
    </xf>
    <xf numFmtId="0" fontId="34" fillId="0" borderId="0" xfId="48" applyFont="1" applyAlignment="1">
      <alignment horizontal="center" vertical="center"/>
      <protection/>
    </xf>
    <xf numFmtId="0" fontId="4" fillId="0" borderId="65" xfId="52" applyFont="1" applyBorder="1" applyAlignment="1">
      <alignment horizontal="center" vertical="center"/>
      <protection/>
    </xf>
    <xf numFmtId="0" fontId="4" fillId="0" borderId="66" xfId="52" applyFont="1" applyBorder="1" applyAlignment="1">
      <alignment horizontal="center" vertical="center"/>
      <protection/>
    </xf>
    <xf numFmtId="0" fontId="4" fillId="0" borderId="11" xfId="50" applyFont="1" applyBorder="1" applyAlignment="1">
      <alignment horizontal="center" vertical="center"/>
      <protection/>
    </xf>
    <xf numFmtId="0" fontId="4" fillId="0" borderId="59" xfId="50" applyFont="1" applyBorder="1" applyAlignment="1">
      <alignment horizontal="center" vertical="center"/>
      <protection/>
    </xf>
    <xf numFmtId="0" fontId="4" fillId="0" borderId="57" xfId="52" applyFont="1" applyBorder="1" applyAlignment="1">
      <alignment horizontal="center" vertical="center"/>
      <protection/>
    </xf>
    <xf numFmtId="0" fontId="4" fillId="0" borderId="51" xfId="52" applyFont="1" applyBorder="1" applyAlignment="1">
      <alignment horizontal="center" vertical="center"/>
      <protection/>
    </xf>
    <xf numFmtId="49" fontId="4" fillId="0" borderId="57" xfId="52" applyNumberFormat="1" applyFont="1" applyBorder="1" applyAlignment="1">
      <alignment horizontal="center" vertical="center"/>
      <protection/>
    </xf>
    <xf numFmtId="49" fontId="4" fillId="0" borderId="51" xfId="52" applyNumberFormat="1" applyFont="1" applyBorder="1" applyAlignment="1">
      <alignment horizontal="center" vertical="center"/>
      <protection/>
    </xf>
    <xf numFmtId="0" fontId="4" fillId="0" borderId="60" xfId="52" applyFont="1" applyBorder="1" applyAlignment="1">
      <alignment horizontal="center" vertical="center"/>
      <protection/>
    </xf>
    <xf numFmtId="0" fontId="4" fillId="0" borderId="54" xfId="52" applyFont="1" applyBorder="1" applyAlignment="1">
      <alignment horizontal="center" vertical="center"/>
      <protection/>
    </xf>
    <xf numFmtId="0" fontId="1" fillId="0" borderId="57" xfId="52" applyFont="1" applyBorder="1" applyAlignment="1">
      <alignment horizontal="center" vertical="center" textRotation="90" wrapText="1"/>
      <protection/>
    </xf>
    <xf numFmtId="0" fontId="1" fillId="0" borderId="58" xfId="52" applyFont="1" applyBorder="1" applyAlignment="1">
      <alignment horizontal="center" vertical="center" textRotation="90" wrapText="1"/>
      <protection/>
    </xf>
    <xf numFmtId="0" fontId="1" fillId="0" borderId="51" xfId="52" applyFont="1" applyBorder="1" applyAlignment="1">
      <alignment horizontal="center" vertical="center" textRotation="90" wrapText="1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Rozpočet 2007 - tabulky" xfId="48"/>
    <cellStyle name="normální_Rozpis výdajů 03 bez PO" xfId="49"/>
    <cellStyle name="normální_Rozpis výdajů 03 bez PO 2" xfId="50"/>
    <cellStyle name="normální_Rozpis výdajů 03 bez PO 2 2" xfId="51"/>
    <cellStyle name="normální_Rozpis výdajů 03 bez PO 3" xfId="52"/>
    <cellStyle name="normální_Rozpis výdajů 03 bez PO 3 2" xfId="53"/>
    <cellStyle name="Followed Hyperlink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49"/>
  <sheetViews>
    <sheetView zoomScalePageLayoutView="0" workbookViewId="0" topLeftCell="A22">
      <selection activeCell="D35" sqref="D35"/>
    </sheetView>
  </sheetViews>
  <sheetFormatPr defaultColWidth="9.140625" defaultRowHeight="12.75"/>
  <cols>
    <col min="1" max="1" width="37.8515625" style="3" customWidth="1"/>
    <col min="2" max="2" width="7.421875" style="3" customWidth="1"/>
    <col min="3" max="4" width="12.8515625" style="3" customWidth="1"/>
    <col min="5" max="6" width="13.140625" style="3" bestFit="1" customWidth="1"/>
    <col min="7" max="16384" width="9.140625" style="3" customWidth="1"/>
  </cols>
  <sheetData>
    <row r="1" spans="1:6" ht="20.25">
      <c r="A1" s="203" t="s">
        <v>73</v>
      </c>
      <c r="B1" s="203"/>
      <c r="C1" s="203"/>
      <c r="D1" s="203"/>
      <c r="E1" s="203"/>
      <c r="F1" s="203"/>
    </row>
    <row r="2" ht="18" customHeight="1"/>
    <row r="3" spans="1:6" ht="16.5" customHeight="1">
      <c r="A3" s="204" t="s">
        <v>49</v>
      </c>
      <c r="B3" s="204"/>
      <c r="C3" s="204"/>
      <c r="D3" s="204"/>
      <c r="E3" s="204"/>
      <c r="F3" s="204"/>
    </row>
    <row r="4" ht="12.75" customHeight="1" thickBot="1"/>
    <row r="5" spans="1:6" ht="15" customHeight="1" thickBot="1">
      <c r="A5" s="4" t="s">
        <v>1</v>
      </c>
      <c r="B5" s="5" t="s">
        <v>2</v>
      </c>
      <c r="C5" s="6" t="s">
        <v>67</v>
      </c>
      <c r="D5" s="34" t="s">
        <v>68</v>
      </c>
      <c r="E5" s="6" t="s">
        <v>0</v>
      </c>
      <c r="F5" s="7" t="s">
        <v>69</v>
      </c>
    </row>
    <row r="6" spans="1:6" ht="15" customHeight="1">
      <c r="A6" s="8" t="s">
        <v>9</v>
      </c>
      <c r="B6" s="9" t="s">
        <v>27</v>
      </c>
      <c r="C6" s="10">
        <f>C7+C8+C9</f>
        <v>2522188</v>
      </c>
      <c r="D6" s="161">
        <f>D7+D8+D9</f>
        <v>2625863.2199999997</v>
      </c>
      <c r="E6" s="11">
        <f>SUM(E7:E9)</f>
        <v>0</v>
      </c>
      <c r="F6" s="12">
        <f>SUM(F7:F9)</f>
        <v>2625863.2199999997</v>
      </c>
    </row>
    <row r="7" spans="1:6" ht="15" customHeight="1">
      <c r="A7" s="13" t="s">
        <v>10</v>
      </c>
      <c r="B7" s="14" t="s">
        <v>11</v>
      </c>
      <c r="C7" s="16">
        <v>2461000</v>
      </c>
      <c r="D7" s="16">
        <v>2466142.71</v>
      </c>
      <c r="E7" s="25"/>
      <c r="F7" s="17">
        <f aca="true" t="shared" si="0" ref="F7:F23">D7+E7</f>
        <v>2466142.71</v>
      </c>
    </row>
    <row r="8" spans="1:6" ht="15" customHeight="1">
      <c r="A8" s="13" t="s">
        <v>12</v>
      </c>
      <c r="B8" s="14" t="s">
        <v>13</v>
      </c>
      <c r="C8" s="16">
        <f>18368+7500+3700+120+1200+18000+12300</f>
        <v>61188</v>
      </c>
      <c r="D8" s="16">
        <v>159504.26</v>
      </c>
      <c r="E8" s="25"/>
      <c r="F8" s="17">
        <f t="shared" si="0"/>
        <v>159504.26</v>
      </c>
    </row>
    <row r="9" spans="1:6" ht="15" customHeight="1">
      <c r="A9" s="13" t="s">
        <v>14</v>
      </c>
      <c r="B9" s="14" t="s">
        <v>15</v>
      </c>
      <c r="C9" s="15">
        <v>0</v>
      </c>
      <c r="D9" s="16">
        <v>216.25</v>
      </c>
      <c r="E9" s="25"/>
      <c r="F9" s="17">
        <f t="shared" si="0"/>
        <v>216.25</v>
      </c>
    </row>
    <row r="10" spans="1:6" ht="15" customHeight="1">
      <c r="A10" s="18" t="s">
        <v>16</v>
      </c>
      <c r="B10" s="14" t="s">
        <v>17</v>
      </c>
      <c r="C10" s="19">
        <f>C11+C16</f>
        <v>87888.7</v>
      </c>
      <c r="D10" s="20">
        <f>D11+D16</f>
        <v>4464116.72</v>
      </c>
      <c r="E10" s="21">
        <f>E11+E16</f>
        <v>0</v>
      </c>
      <c r="F10" s="22">
        <f>F11+F16</f>
        <v>4464116.72</v>
      </c>
    </row>
    <row r="11" spans="1:6" ht="15" customHeight="1">
      <c r="A11" s="23" t="s">
        <v>51</v>
      </c>
      <c r="B11" s="14" t="s">
        <v>18</v>
      </c>
      <c r="C11" s="15">
        <f>SUM(C12:C15)</f>
        <v>87888.7</v>
      </c>
      <c r="D11" s="16">
        <f>SUM(D12:D15)</f>
        <v>4268257.71</v>
      </c>
      <c r="E11" s="16">
        <f>SUM(E12:E15)</f>
        <v>0</v>
      </c>
      <c r="F11" s="17">
        <f>SUM(F12:F15)</f>
        <v>4268257.71</v>
      </c>
    </row>
    <row r="12" spans="1:6" ht="15" customHeight="1">
      <c r="A12" s="23" t="s">
        <v>52</v>
      </c>
      <c r="B12" s="14" t="s">
        <v>19</v>
      </c>
      <c r="C12" s="16">
        <v>63118.7</v>
      </c>
      <c r="D12" s="16">
        <v>63118.7</v>
      </c>
      <c r="E12" s="25"/>
      <c r="F12" s="17">
        <f t="shared" si="0"/>
        <v>63118.7</v>
      </c>
    </row>
    <row r="13" spans="1:6" ht="15" customHeight="1">
      <c r="A13" s="23" t="s">
        <v>53</v>
      </c>
      <c r="B13" s="14" t="s">
        <v>18</v>
      </c>
      <c r="C13" s="24">
        <v>0</v>
      </c>
      <c r="D13" s="16">
        <v>4180369.0100000002</v>
      </c>
      <c r="E13" s="25"/>
      <c r="F13" s="17">
        <f>D13+E13</f>
        <v>4180369.0100000002</v>
      </c>
    </row>
    <row r="14" spans="1:6" ht="15" customHeight="1">
      <c r="A14" s="23" t="s">
        <v>59</v>
      </c>
      <c r="B14" s="14" t="s">
        <v>60</v>
      </c>
      <c r="C14" s="24">
        <v>0</v>
      </c>
      <c r="D14" s="16">
        <v>0</v>
      </c>
      <c r="E14" s="25"/>
      <c r="F14" s="17">
        <f>D14+E14</f>
        <v>0</v>
      </c>
    </row>
    <row r="15" spans="1:6" ht="15" customHeight="1">
      <c r="A15" s="23" t="s">
        <v>54</v>
      </c>
      <c r="B15" s="14">
        <v>4121</v>
      </c>
      <c r="C15" s="24">
        <v>24770</v>
      </c>
      <c r="D15" s="16">
        <v>24770</v>
      </c>
      <c r="E15" s="25"/>
      <c r="F15" s="17">
        <f t="shared" si="0"/>
        <v>24770</v>
      </c>
    </row>
    <row r="16" spans="1:6" ht="15" customHeight="1">
      <c r="A16" s="13" t="s">
        <v>28</v>
      </c>
      <c r="B16" s="14" t="s">
        <v>20</v>
      </c>
      <c r="C16" s="24">
        <f>SUM(C17:C19)</f>
        <v>0</v>
      </c>
      <c r="D16" s="16">
        <f>SUM(D17:D19)</f>
        <v>195859.01</v>
      </c>
      <c r="E16" s="16">
        <f>SUM(E17:E19)</f>
        <v>0</v>
      </c>
      <c r="F16" s="17">
        <f>SUM(F17:F19)</f>
        <v>195859.01</v>
      </c>
    </row>
    <row r="17" spans="1:6" ht="15" customHeight="1">
      <c r="A17" s="13" t="s">
        <v>57</v>
      </c>
      <c r="B17" s="14" t="s">
        <v>20</v>
      </c>
      <c r="C17" s="24">
        <v>0</v>
      </c>
      <c r="D17" s="16">
        <v>191329.65000000002</v>
      </c>
      <c r="E17" s="25"/>
      <c r="F17" s="17">
        <f t="shared" si="0"/>
        <v>191329.65000000002</v>
      </c>
    </row>
    <row r="18" spans="1:6" ht="15" customHeight="1">
      <c r="A18" s="23" t="s">
        <v>58</v>
      </c>
      <c r="B18" s="14">
        <v>4221</v>
      </c>
      <c r="C18" s="24">
        <v>0</v>
      </c>
      <c r="D18" s="16">
        <v>4529.36</v>
      </c>
      <c r="E18" s="25"/>
      <c r="F18" s="17">
        <f>D18+E18</f>
        <v>4529.36</v>
      </c>
    </row>
    <row r="19" spans="1:6" ht="15" customHeight="1">
      <c r="A19" s="23" t="s">
        <v>61</v>
      </c>
      <c r="B19" s="14">
        <v>4232</v>
      </c>
      <c r="C19" s="24">
        <v>0</v>
      </c>
      <c r="D19" s="16">
        <v>0</v>
      </c>
      <c r="E19" s="25"/>
      <c r="F19" s="17">
        <f>D19+E19</f>
        <v>0</v>
      </c>
    </row>
    <row r="20" spans="1:6" ht="15" customHeight="1">
      <c r="A20" s="18" t="s">
        <v>21</v>
      </c>
      <c r="B20" s="26" t="s">
        <v>29</v>
      </c>
      <c r="C20" s="19">
        <f>C6+C10</f>
        <v>2610076.7</v>
      </c>
      <c r="D20" s="20">
        <f>D6+D10</f>
        <v>7089979.9399999995</v>
      </c>
      <c r="E20" s="20">
        <f>E6+E10</f>
        <v>0</v>
      </c>
      <c r="F20" s="22">
        <f>F6+F10</f>
        <v>7089979.9399999995</v>
      </c>
    </row>
    <row r="21" spans="1:6" ht="15" customHeight="1">
      <c r="A21" s="18" t="s">
        <v>22</v>
      </c>
      <c r="B21" s="26" t="s">
        <v>23</v>
      </c>
      <c r="C21" s="19">
        <f>SUM(C22:C25)</f>
        <v>-96875</v>
      </c>
      <c r="D21" s="20">
        <f>SUM(D22:D25)</f>
        <v>958065.5800000001</v>
      </c>
      <c r="E21" s="21">
        <f>SUM(E22:E25)</f>
        <v>0</v>
      </c>
      <c r="F21" s="27">
        <f>SUM(F22:F25)</f>
        <v>958065.5800000001</v>
      </c>
    </row>
    <row r="22" spans="1:6" ht="15" customHeight="1">
      <c r="A22" s="23" t="s">
        <v>65</v>
      </c>
      <c r="B22" s="14" t="s">
        <v>24</v>
      </c>
      <c r="C22" s="24">
        <v>0</v>
      </c>
      <c r="D22" s="16">
        <v>127924.3</v>
      </c>
      <c r="E22" s="151"/>
      <c r="F22" s="17">
        <f t="shared" si="0"/>
        <v>127924.3</v>
      </c>
    </row>
    <row r="23" spans="1:6" ht="15" customHeight="1">
      <c r="A23" s="23" t="s">
        <v>66</v>
      </c>
      <c r="B23" s="14" t="s">
        <v>24</v>
      </c>
      <c r="C23" s="24">
        <v>0</v>
      </c>
      <c r="D23" s="16">
        <v>977016.28</v>
      </c>
      <c r="E23" s="152"/>
      <c r="F23" s="17">
        <f t="shared" si="0"/>
        <v>977016.28</v>
      </c>
    </row>
    <row r="24" spans="1:6" ht="15" customHeight="1">
      <c r="A24" s="23" t="s">
        <v>128</v>
      </c>
      <c r="B24" s="14" t="s">
        <v>55</v>
      </c>
      <c r="C24" s="24">
        <v>0</v>
      </c>
      <c r="D24" s="16">
        <v>0</v>
      </c>
      <c r="E24" s="25"/>
      <c r="F24" s="17">
        <f>D24+E24</f>
        <v>0</v>
      </c>
    </row>
    <row r="25" spans="1:6" ht="15" customHeight="1" thickBot="1">
      <c r="A25" s="23" t="s">
        <v>129</v>
      </c>
      <c r="B25" s="14">
        <v>8124</v>
      </c>
      <c r="C25" s="24">
        <v>-96875</v>
      </c>
      <c r="D25" s="162">
        <v>-146875</v>
      </c>
      <c r="E25" s="25"/>
      <c r="F25" s="17">
        <f>D25+E25</f>
        <v>-146875</v>
      </c>
    </row>
    <row r="26" spans="1:6" ht="15" customHeight="1" thickBot="1">
      <c r="A26" s="28" t="s">
        <v>25</v>
      </c>
      <c r="B26" s="29"/>
      <c r="C26" s="30">
        <f>C21+C10+C6</f>
        <v>2513201.7</v>
      </c>
      <c r="D26" s="31">
        <f>D21+D10+D6</f>
        <v>8048045.52</v>
      </c>
      <c r="E26" s="153">
        <f>E6+E10+E21</f>
        <v>0</v>
      </c>
      <c r="F26" s="32">
        <f>D26+E26</f>
        <v>8048045.52</v>
      </c>
    </row>
    <row r="28" ht="9.75">
      <c r="E28" s="41"/>
    </row>
    <row r="29" spans="1:6" ht="17.25">
      <c r="A29" s="204" t="s">
        <v>50</v>
      </c>
      <c r="B29" s="204"/>
      <c r="C29" s="204"/>
      <c r="D29" s="204"/>
      <c r="E29" s="204"/>
      <c r="F29" s="204"/>
    </row>
    <row r="30" spans="1:6" ht="12" customHeight="1" thickBot="1">
      <c r="A30" s="2"/>
      <c r="B30" s="2"/>
      <c r="C30" s="2"/>
      <c r="D30" s="2"/>
      <c r="E30" s="2"/>
      <c r="F30" s="2"/>
    </row>
    <row r="31" spans="1:6" ht="15" customHeight="1" thickBot="1">
      <c r="A31" s="33" t="s">
        <v>30</v>
      </c>
      <c r="B31" s="34" t="s">
        <v>2</v>
      </c>
      <c r="C31" s="6" t="s">
        <v>67</v>
      </c>
      <c r="D31" s="34" t="s">
        <v>68</v>
      </c>
      <c r="E31" s="6" t="s">
        <v>0</v>
      </c>
      <c r="F31" s="7" t="s">
        <v>69</v>
      </c>
    </row>
    <row r="32" spans="1:6" ht="15" customHeight="1">
      <c r="A32" s="35" t="s">
        <v>31</v>
      </c>
      <c r="B32" s="36" t="s">
        <v>32</v>
      </c>
      <c r="C32" s="37">
        <v>28361.82</v>
      </c>
      <c r="D32" s="37">
        <v>28361.82</v>
      </c>
      <c r="E32" s="37"/>
      <c r="F32" s="38">
        <f>D32+E32</f>
        <v>28361.82</v>
      </c>
    </row>
    <row r="33" spans="1:6" ht="15" customHeight="1">
      <c r="A33" s="39" t="s">
        <v>33</v>
      </c>
      <c r="B33" s="40" t="s">
        <v>32</v>
      </c>
      <c r="C33" s="16">
        <v>255021.85</v>
      </c>
      <c r="D33" s="16">
        <v>255521.85</v>
      </c>
      <c r="E33" s="37"/>
      <c r="F33" s="38">
        <f>D33+E33</f>
        <v>255521.85</v>
      </c>
    </row>
    <row r="34" spans="1:6" ht="15" customHeight="1">
      <c r="A34" s="39" t="s">
        <v>70</v>
      </c>
      <c r="B34" s="40" t="s">
        <v>42</v>
      </c>
      <c r="C34" s="16">
        <v>17207</v>
      </c>
      <c r="D34" s="16">
        <v>134690.39</v>
      </c>
      <c r="E34" s="37"/>
      <c r="F34" s="38">
        <f>D34+E34</f>
        <v>134690.39</v>
      </c>
    </row>
    <row r="35" spans="1:6" ht="15" customHeight="1">
      <c r="A35" s="39" t="s">
        <v>34</v>
      </c>
      <c r="B35" s="40" t="s">
        <v>32</v>
      </c>
      <c r="C35" s="16">
        <v>907840</v>
      </c>
      <c r="D35" s="16">
        <v>941974.97</v>
      </c>
      <c r="E35" s="37"/>
      <c r="F35" s="38">
        <f aca="true" t="shared" si="1" ref="F35:F48">D35+E35</f>
        <v>941974.97</v>
      </c>
    </row>
    <row r="36" spans="1:6" ht="15" customHeight="1">
      <c r="A36" s="39" t="s">
        <v>35</v>
      </c>
      <c r="B36" s="40" t="s">
        <v>32</v>
      </c>
      <c r="C36" s="16">
        <v>646749.25</v>
      </c>
      <c r="D36" s="16">
        <v>684277.86</v>
      </c>
      <c r="E36" s="152">
        <f>'91406'!I9</f>
        <v>-1500</v>
      </c>
      <c r="F36" s="38">
        <f>D36+E36</f>
        <v>682777.86</v>
      </c>
    </row>
    <row r="37" spans="1:6" ht="15" customHeight="1">
      <c r="A37" s="39" t="s">
        <v>36</v>
      </c>
      <c r="B37" s="40" t="s">
        <v>32</v>
      </c>
      <c r="C37" s="16">
        <v>0</v>
      </c>
      <c r="D37" s="16">
        <v>3736895.7300000004</v>
      </c>
      <c r="E37" s="152"/>
      <c r="F37" s="38">
        <f>D37+E37</f>
        <v>3736895.7300000004</v>
      </c>
    </row>
    <row r="38" spans="1:6" ht="15" customHeight="1">
      <c r="A38" s="39" t="s">
        <v>64</v>
      </c>
      <c r="B38" s="40" t="s">
        <v>42</v>
      </c>
      <c r="C38" s="16">
        <v>88743.71</v>
      </c>
      <c r="D38" s="16">
        <v>505114.62</v>
      </c>
      <c r="E38" s="152">
        <f>'91706'!I9</f>
        <v>1500</v>
      </c>
      <c r="F38" s="38">
        <f>D38+E38</f>
        <v>506614.62</v>
      </c>
    </row>
    <row r="39" spans="1:6" ht="15" customHeight="1">
      <c r="A39" s="39" t="s">
        <v>37</v>
      </c>
      <c r="B39" s="40" t="s">
        <v>32</v>
      </c>
      <c r="C39" s="16">
        <v>24600</v>
      </c>
      <c r="D39" s="16">
        <v>30600</v>
      </c>
      <c r="E39" s="152"/>
      <c r="F39" s="38">
        <f>D39+E39</f>
        <v>30600</v>
      </c>
    </row>
    <row r="40" spans="1:6" ht="15" customHeight="1">
      <c r="A40" s="39" t="s">
        <v>38</v>
      </c>
      <c r="B40" s="40" t="s">
        <v>39</v>
      </c>
      <c r="C40" s="16">
        <v>220455.88</v>
      </c>
      <c r="D40" s="16">
        <v>671854.55</v>
      </c>
      <c r="E40" s="152"/>
      <c r="F40" s="38">
        <f>D40+E40</f>
        <v>671854.55</v>
      </c>
    </row>
    <row r="41" spans="1:6" ht="15" customHeight="1">
      <c r="A41" s="39" t="s">
        <v>40</v>
      </c>
      <c r="B41" s="40" t="s">
        <v>39</v>
      </c>
      <c r="C41" s="16">
        <v>0</v>
      </c>
      <c r="D41" s="16">
        <v>0</v>
      </c>
      <c r="E41" s="152"/>
      <c r="F41" s="38">
        <f t="shared" si="1"/>
        <v>0</v>
      </c>
    </row>
    <row r="42" spans="1:6" ht="15" customHeight="1">
      <c r="A42" s="39" t="s">
        <v>41</v>
      </c>
      <c r="B42" s="40" t="s">
        <v>42</v>
      </c>
      <c r="C42" s="16">
        <v>206206.19</v>
      </c>
      <c r="D42" s="16">
        <v>785711.4299999999</v>
      </c>
      <c r="E42" s="152"/>
      <c r="F42" s="38">
        <f t="shared" si="1"/>
        <v>785711.4299999999</v>
      </c>
    </row>
    <row r="43" spans="1:8" ht="15" customHeight="1">
      <c r="A43" s="39" t="s">
        <v>43</v>
      </c>
      <c r="B43" s="40" t="s">
        <v>42</v>
      </c>
      <c r="C43" s="16">
        <v>20000</v>
      </c>
      <c r="D43" s="16">
        <v>20000</v>
      </c>
      <c r="E43" s="37"/>
      <c r="F43" s="38">
        <f t="shared" si="1"/>
        <v>20000</v>
      </c>
      <c r="H43" s="41"/>
    </row>
    <row r="44" spans="1:6" ht="15" customHeight="1">
      <c r="A44" s="39" t="s">
        <v>44</v>
      </c>
      <c r="B44" s="40" t="s">
        <v>32</v>
      </c>
      <c r="C44" s="16">
        <v>4016</v>
      </c>
      <c r="D44" s="16">
        <v>7787.89</v>
      </c>
      <c r="E44" s="37"/>
      <c r="F44" s="38">
        <f t="shared" si="1"/>
        <v>7787.89</v>
      </c>
    </row>
    <row r="45" spans="1:6" ht="15" customHeight="1">
      <c r="A45" s="39" t="s">
        <v>62</v>
      </c>
      <c r="B45" s="40" t="s">
        <v>42</v>
      </c>
      <c r="C45" s="16">
        <v>67000</v>
      </c>
      <c r="D45" s="16">
        <v>139272.66999999998</v>
      </c>
      <c r="E45" s="37"/>
      <c r="F45" s="38">
        <f t="shared" si="1"/>
        <v>139272.66999999998</v>
      </c>
    </row>
    <row r="46" spans="1:6" ht="15" customHeight="1">
      <c r="A46" s="39" t="s">
        <v>45</v>
      </c>
      <c r="B46" s="40" t="s">
        <v>42</v>
      </c>
      <c r="C46" s="16">
        <v>5000</v>
      </c>
      <c r="D46" s="16">
        <v>13993.01</v>
      </c>
      <c r="E46" s="37"/>
      <c r="F46" s="38">
        <f t="shared" si="1"/>
        <v>13993.01</v>
      </c>
    </row>
    <row r="47" spans="1:6" ht="15" customHeight="1">
      <c r="A47" s="39" t="s">
        <v>46</v>
      </c>
      <c r="B47" s="40" t="s">
        <v>42</v>
      </c>
      <c r="C47" s="16">
        <v>18000</v>
      </c>
      <c r="D47" s="16">
        <v>84728.29</v>
      </c>
      <c r="E47" s="37"/>
      <c r="F47" s="38">
        <f t="shared" si="1"/>
        <v>84728.29</v>
      </c>
    </row>
    <row r="48" spans="1:6" ht="15" customHeight="1" thickBot="1">
      <c r="A48" s="39" t="s">
        <v>47</v>
      </c>
      <c r="B48" s="40" t="s">
        <v>42</v>
      </c>
      <c r="C48" s="16">
        <v>4000</v>
      </c>
      <c r="D48" s="16">
        <v>7260.4400000000005</v>
      </c>
      <c r="E48" s="37"/>
      <c r="F48" s="38">
        <f t="shared" si="1"/>
        <v>7260.4400000000005</v>
      </c>
    </row>
    <row r="49" spans="1:6" ht="15" customHeight="1" thickBot="1">
      <c r="A49" s="42" t="s">
        <v>48</v>
      </c>
      <c r="B49" s="43"/>
      <c r="C49" s="31">
        <f>SUM(C32:C48)</f>
        <v>2513201.6999999997</v>
      </c>
      <c r="D49" s="31">
        <f>SUM(D32:D48)</f>
        <v>8048045.5200000005</v>
      </c>
      <c r="E49" s="31">
        <f>SUM(E32:E48)</f>
        <v>0</v>
      </c>
      <c r="F49" s="32">
        <f>SUM(F32:F48)</f>
        <v>8048045.5200000005</v>
      </c>
    </row>
  </sheetData>
  <sheetProtection/>
  <mergeCells count="3">
    <mergeCell ref="A1:F1"/>
    <mergeCell ref="A3:F3"/>
    <mergeCell ref="A29:F29"/>
  </mergeCells>
  <printOptions horizontalCentered="1"/>
  <pageMargins left="0.1968503937007874" right="0.1968503937007874" top="0.8267716535433072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59"/>
  <sheetViews>
    <sheetView zoomScalePageLayoutView="0" workbookViewId="0" topLeftCell="A22">
      <selection activeCell="I38" sqref="I38"/>
    </sheetView>
  </sheetViews>
  <sheetFormatPr defaultColWidth="9.140625" defaultRowHeight="12.75"/>
  <cols>
    <col min="1" max="2" width="3.8515625" style="2" customWidth="1"/>
    <col min="3" max="3" width="9.57421875" style="2" bestFit="1" customWidth="1"/>
    <col min="4" max="4" width="5.57421875" style="2" customWidth="1"/>
    <col min="5" max="5" width="6.421875" style="2" customWidth="1"/>
    <col min="6" max="6" width="41.28125" style="2" customWidth="1"/>
    <col min="7" max="8" width="9.140625" style="2" customWidth="1"/>
    <col min="9" max="9" width="9.57421875" style="2" bestFit="1" customWidth="1"/>
    <col min="10" max="16384" width="9.140625" style="2" customWidth="1"/>
  </cols>
  <sheetData>
    <row r="1" spans="1:10" ht="17.25">
      <c r="A1" s="212" t="s">
        <v>181</v>
      </c>
      <c r="B1" s="212"/>
      <c r="C1" s="212"/>
      <c r="D1" s="212"/>
      <c r="E1" s="212"/>
      <c r="F1" s="212"/>
      <c r="G1" s="212"/>
      <c r="H1" s="212"/>
      <c r="I1" s="212"/>
      <c r="J1" s="212"/>
    </row>
    <row r="3" spans="1:10" ht="15">
      <c r="A3" s="213" t="s">
        <v>74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2.75">
      <c r="A4" s="44"/>
      <c r="B4" s="44"/>
      <c r="C4" s="44"/>
      <c r="D4" s="44"/>
      <c r="E4" s="44"/>
      <c r="F4" s="44"/>
      <c r="G4" s="44"/>
      <c r="H4" s="44"/>
      <c r="I4" s="44"/>
      <c r="J4" s="45"/>
    </row>
    <row r="5" spans="1:10" ht="15">
      <c r="A5" s="214" t="s">
        <v>71</v>
      </c>
      <c r="B5" s="214"/>
      <c r="C5" s="214"/>
      <c r="D5" s="214"/>
      <c r="E5" s="214"/>
      <c r="F5" s="214"/>
      <c r="G5" s="214"/>
      <c r="H5" s="214"/>
      <c r="I5" s="214"/>
      <c r="J5" s="214"/>
    </row>
    <row r="6" spans="1:10" ht="12" customHeight="1" thickBot="1">
      <c r="A6" s="46"/>
      <c r="B6" s="46"/>
      <c r="C6" s="46"/>
      <c r="D6" s="46"/>
      <c r="E6" s="46"/>
      <c r="F6" s="46"/>
      <c r="G6" s="46"/>
      <c r="H6" s="46"/>
      <c r="I6" s="46"/>
      <c r="J6" s="47" t="s">
        <v>63</v>
      </c>
    </row>
    <row r="7" spans="1:10" ht="12.75" customHeight="1" thickBot="1">
      <c r="A7" s="215" t="s">
        <v>75</v>
      </c>
      <c r="B7" s="217" t="s">
        <v>4</v>
      </c>
      <c r="C7" s="219" t="s">
        <v>6</v>
      </c>
      <c r="D7" s="219" t="s">
        <v>7</v>
      </c>
      <c r="E7" s="219" t="s">
        <v>8</v>
      </c>
      <c r="F7" s="221" t="s">
        <v>76</v>
      </c>
      <c r="G7" s="223" t="s">
        <v>67</v>
      </c>
      <c r="H7" s="208" t="s">
        <v>68</v>
      </c>
      <c r="I7" s="210" t="s">
        <v>183</v>
      </c>
      <c r="J7" s="211"/>
    </row>
    <row r="8" spans="1:10" ht="12.75" customHeight="1" thickBot="1">
      <c r="A8" s="216"/>
      <c r="B8" s="218"/>
      <c r="C8" s="220"/>
      <c r="D8" s="220"/>
      <c r="E8" s="220"/>
      <c r="F8" s="222"/>
      <c r="G8" s="224"/>
      <c r="H8" s="209"/>
      <c r="I8" s="57" t="s">
        <v>26</v>
      </c>
      <c r="J8" s="58" t="s">
        <v>69</v>
      </c>
    </row>
    <row r="9" spans="1:10" ht="12.75" customHeight="1" thickBot="1">
      <c r="A9" s="205" t="s">
        <v>56</v>
      </c>
      <c r="B9" s="59" t="s">
        <v>5</v>
      </c>
      <c r="C9" s="55" t="s">
        <v>6</v>
      </c>
      <c r="D9" s="55" t="s">
        <v>7</v>
      </c>
      <c r="E9" s="55" t="s">
        <v>8</v>
      </c>
      <c r="F9" s="56" t="s">
        <v>77</v>
      </c>
      <c r="G9" s="60">
        <f>G10+G28+G36+G51</f>
        <v>552203.13</v>
      </c>
      <c r="H9" s="60">
        <f>H10+H28+H36+H51</f>
        <v>570738.713</v>
      </c>
      <c r="I9" s="60">
        <f>I10+I28+I36+I51</f>
        <v>-1500</v>
      </c>
      <c r="J9" s="61">
        <f>J10+J28+J36+J51</f>
        <v>569238.713</v>
      </c>
    </row>
    <row r="10" spans="1:10" ht="12.75" customHeight="1" thickBot="1">
      <c r="A10" s="206"/>
      <c r="B10" s="62" t="s">
        <v>78</v>
      </c>
      <c r="C10" s="63" t="s">
        <v>3</v>
      </c>
      <c r="D10" s="64" t="s">
        <v>3</v>
      </c>
      <c r="E10" s="64" t="s">
        <v>3</v>
      </c>
      <c r="F10" s="65" t="s">
        <v>79</v>
      </c>
      <c r="G10" s="66">
        <f>G11+G17+G20+G23+G25</f>
        <v>2739.13</v>
      </c>
      <c r="H10" s="66">
        <f>H11+H17+H20+H23+H25</f>
        <v>2992.838</v>
      </c>
      <c r="I10" s="66">
        <f>I11+I17+I20+I23+I25</f>
        <v>0</v>
      </c>
      <c r="J10" s="67">
        <f>J11+J17+J20+J23+J25</f>
        <v>2992.838</v>
      </c>
    </row>
    <row r="11" spans="1:10" ht="12.75" customHeight="1">
      <c r="A11" s="206"/>
      <c r="B11" s="68" t="s">
        <v>80</v>
      </c>
      <c r="C11" s="69" t="s">
        <v>81</v>
      </c>
      <c r="D11" s="70">
        <v>2229</v>
      </c>
      <c r="E11" s="70" t="s">
        <v>3</v>
      </c>
      <c r="F11" s="71" t="s">
        <v>82</v>
      </c>
      <c r="G11" s="72">
        <f>SUM(G12:G16)</f>
        <v>1889.13</v>
      </c>
      <c r="H11" s="154">
        <f>SUM(H12:H16)</f>
        <v>1986.2</v>
      </c>
      <c r="I11" s="119">
        <f>SUM(I12:I16)</f>
        <v>0</v>
      </c>
      <c r="J11" s="72">
        <f>SUM(J12:J16)</f>
        <v>1986.2</v>
      </c>
    </row>
    <row r="12" spans="1:10" ht="12.75" customHeight="1">
      <c r="A12" s="206"/>
      <c r="B12" s="73"/>
      <c r="C12" s="74"/>
      <c r="D12" s="75"/>
      <c r="E12" s="76">
        <v>5137</v>
      </c>
      <c r="F12" s="77" t="s">
        <v>177</v>
      </c>
      <c r="G12" s="52">
        <v>0</v>
      </c>
      <c r="H12" s="125">
        <v>20</v>
      </c>
      <c r="I12" s="81"/>
      <c r="J12" s="78">
        <f>H12+I12</f>
        <v>20</v>
      </c>
    </row>
    <row r="13" spans="1:10" ht="12.75" customHeight="1">
      <c r="A13" s="206"/>
      <c r="B13" s="73"/>
      <c r="C13" s="74"/>
      <c r="D13" s="75"/>
      <c r="E13" s="76">
        <v>5139</v>
      </c>
      <c r="F13" s="77" t="s">
        <v>83</v>
      </c>
      <c r="G13" s="52">
        <v>50</v>
      </c>
      <c r="H13" s="125">
        <v>50</v>
      </c>
      <c r="I13" s="81"/>
      <c r="J13" s="78">
        <f>H13+I13</f>
        <v>50</v>
      </c>
    </row>
    <row r="14" spans="1:10" ht="12.75" customHeight="1">
      <c r="A14" s="206"/>
      <c r="B14" s="73"/>
      <c r="C14" s="74"/>
      <c r="D14" s="75"/>
      <c r="E14" s="79">
        <v>5166</v>
      </c>
      <c r="F14" s="77" t="s">
        <v>84</v>
      </c>
      <c r="G14" s="52">
        <v>750</v>
      </c>
      <c r="H14" s="125">
        <f>750+72.87</f>
        <v>822.87</v>
      </c>
      <c r="I14" s="81"/>
      <c r="J14" s="78">
        <f>H14+I14</f>
        <v>822.87</v>
      </c>
    </row>
    <row r="15" spans="1:10" ht="12.75" customHeight="1">
      <c r="A15" s="206"/>
      <c r="B15" s="73"/>
      <c r="C15" s="74"/>
      <c r="D15" s="75"/>
      <c r="E15" s="76">
        <v>5168</v>
      </c>
      <c r="F15" s="80" t="s">
        <v>85</v>
      </c>
      <c r="G15" s="52">
        <v>100</v>
      </c>
      <c r="H15" s="125">
        <v>100</v>
      </c>
      <c r="I15" s="81"/>
      <c r="J15" s="78">
        <f>H15+I15</f>
        <v>100</v>
      </c>
    </row>
    <row r="16" spans="1:10" ht="12.75" customHeight="1">
      <c r="A16" s="206"/>
      <c r="B16" s="73"/>
      <c r="C16" s="74"/>
      <c r="D16" s="75"/>
      <c r="E16" s="79">
        <v>5169</v>
      </c>
      <c r="F16" s="80" t="s">
        <v>72</v>
      </c>
      <c r="G16" s="52">
        <v>989.13</v>
      </c>
      <c r="H16" s="125">
        <f>989.13+24.2-20</f>
        <v>993.33</v>
      </c>
      <c r="I16" s="81"/>
      <c r="J16" s="78">
        <f>H16+I16</f>
        <v>993.33</v>
      </c>
    </row>
    <row r="17" spans="1:10" ht="12.75" customHeight="1">
      <c r="A17" s="206"/>
      <c r="B17" s="82" t="s">
        <v>80</v>
      </c>
      <c r="C17" s="83" t="s">
        <v>86</v>
      </c>
      <c r="D17" s="84">
        <v>2229</v>
      </c>
      <c r="E17" s="84" t="s">
        <v>3</v>
      </c>
      <c r="F17" s="85" t="s">
        <v>87</v>
      </c>
      <c r="G17" s="86">
        <f>SUM(G18:G19)</f>
        <v>50</v>
      </c>
      <c r="H17" s="155">
        <f>SUM(H18:H19)</f>
        <v>50</v>
      </c>
      <c r="I17" s="87">
        <f>SUM(I18:I19)</f>
        <v>0</v>
      </c>
      <c r="J17" s="86">
        <f>SUM(J18:J19)</f>
        <v>50</v>
      </c>
    </row>
    <row r="18" spans="1:10" ht="12.75" customHeight="1">
      <c r="A18" s="206"/>
      <c r="B18" s="88"/>
      <c r="C18" s="89"/>
      <c r="D18" s="76"/>
      <c r="E18" s="76">
        <v>5167</v>
      </c>
      <c r="F18" s="90" t="s">
        <v>88</v>
      </c>
      <c r="G18" s="52">
        <v>10</v>
      </c>
      <c r="H18" s="125">
        <v>10</v>
      </c>
      <c r="I18" s="91"/>
      <c r="J18" s="78">
        <f>H18+I18</f>
        <v>10</v>
      </c>
    </row>
    <row r="19" spans="1:10" ht="12.75" customHeight="1">
      <c r="A19" s="206"/>
      <c r="B19" s="82"/>
      <c r="C19" s="83"/>
      <c r="D19" s="84"/>
      <c r="E19" s="76">
        <v>5169</v>
      </c>
      <c r="F19" s="80" t="s">
        <v>72</v>
      </c>
      <c r="G19" s="52">
        <v>40</v>
      </c>
      <c r="H19" s="125">
        <v>40</v>
      </c>
      <c r="I19" s="91"/>
      <c r="J19" s="78">
        <f>H19+I19</f>
        <v>40</v>
      </c>
    </row>
    <row r="20" spans="1:10" ht="12.75" customHeight="1">
      <c r="A20" s="206"/>
      <c r="B20" s="92" t="s">
        <v>80</v>
      </c>
      <c r="C20" s="83" t="s">
        <v>89</v>
      </c>
      <c r="D20" s="84">
        <v>2219</v>
      </c>
      <c r="E20" s="84" t="s">
        <v>3</v>
      </c>
      <c r="F20" s="85" t="s">
        <v>90</v>
      </c>
      <c r="G20" s="86">
        <f>SUM(G21:G22)</f>
        <v>250</v>
      </c>
      <c r="H20" s="155">
        <f>SUM(H21:H22)</f>
        <v>406.63800000000003</v>
      </c>
      <c r="I20" s="87">
        <f>SUM(I21:I22)</f>
        <v>0</v>
      </c>
      <c r="J20" s="86">
        <f>SUM(J21:J22)</f>
        <v>406.63800000000003</v>
      </c>
    </row>
    <row r="21" spans="1:10" ht="12.75" customHeight="1">
      <c r="A21" s="206"/>
      <c r="B21" s="93"/>
      <c r="C21" s="94"/>
      <c r="D21" s="84"/>
      <c r="E21" s="75">
        <v>5166</v>
      </c>
      <c r="F21" s="95" t="s">
        <v>84</v>
      </c>
      <c r="G21" s="52">
        <v>0</v>
      </c>
      <c r="H21" s="52">
        <v>160</v>
      </c>
      <c r="I21" s="91"/>
      <c r="J21" s="78">
        <f>H21+I21</f>
        <v>160</v>
      </c>
    </row>
    <row r="22" spans="1:10" ht="12.75" customHeight="1">
      <c r="A22" s="206"/>
      <c r="B22" s="93"/>
      <c r="C22" s="94"/>
      <c r="D22" s="84"/>
      <c r="E22" s="79">
        <v>5169</v>
      </c>
      <c r="F22" s="77" t="s">
        <v>72</v>
      </c>
      <c r="G22" s="52">
        <v>250</v>
      </c>
      <c r="H22" s="78">
        <f>250+156.638-160</f>
        <v>246.63800000000003</v>
      </c>
      <c r="I22" s="91"/>
      <c r="J22" s="78">
        <f>H22+I22</f>
        <v>246.63800000000003</v>
      </c>
    </row>
    <row r="23" spans="1:10" ht="12.75" customHeight="1">
      <c r="A23" s="206"/>
      <c r="B23" s="92" t="s">
        <v>80</v>
      </c>
      <c r="C23" s="83" t="s">
        <v>91</v>
      </c>
      <c r="D23" s="84">
        <v>2229</v>
      </c>
      <c r="E23" s="84" t="s">
        <v>3</v>
      </c>
      <c r="F23" s="85" t="s">
        <v>92</v>
      </c>
      <c r="G23" s="86">
        <f>SUM(G24:G24)</f>
        <v>500</v>
      </c>
      <c r="H23" s="156">
        <f>SUM(H24:H24)</f>
        <v>500</v>
      </c>
      <c r="I23" s="87">
        <f>SUM(I24:I24)</f>
        <v>0</v>
      </c>
      <c r="J23" s="86">
        <f>SUM(J24:J24)</f>
        <v>500</v>
      </c>
    </row>
    <row r="24" spans="1:10" ht="12.75" customHeight="1">
      <c r="A24" s="206"/>
      <c r="B24" s="93"/>
      <c r="C24" s="94"/>
      <c r="D24" s="84"/>
      <c r="E24" s="96">
        <v>5909</v>
      </c>
      <c r="F24" s="97" t="s">
        <v>93</v>
      </c>
      <c r="G24" s="52">
        <v>500</v>
      </c>
      <c r="H24" s="125">
        <v>500</v>
      </c>
      <c r="I24" s="91"/>
      <c r="J24" s="78">
        <f>H24+I24</f>
        <v>500</v>
      </c>
    </row>
    <row r="25" spans="1:10" ht="12.75" customHeight="1">
      <c r="A25" s="206"/>
      <c r="B25" s="92" t="s">
        <v>80</v>
      </c>
      <c r="C25" s="83" t="s">
        <v>94</v>
      </c>
      <c r="D25" s="84">
        <v>2291</v>
      </c>
      <c r="E25" s="84" t="s">
        <v>3</v>
      </c>
      <c r="F25" s="85" t="s">
        <v>95</v>
      </c>
      <c r="G25" s="86">
        <f>SUM(G26:G27)</f>
        <v>50</v>
      </c>
      <c r="H25" s="155">
        <f>SUM(H26:H27)</f>
        <v>50</v>
      </c>
      <c r="I25" s="87">
        <f>SUM(I26:I27)</f>
        <v>0</v>
      </c>
      <c r="J25" s="86">
        <f>SUM(J26:J27)</f>
        <v>50</v>
      </c>
    </row>
    <row r="26" spans="1:10" ht="12.75" customHeight="1">
      <c r="A26" s="206"/>
      <c r="B26" s="93"/>
      <c r="C26" s="94"/>
      <c r="D26" s="98"/>
      <c r="E26" s="76">
        <v>5169</v>
      </c>
      <c r="F26" s="77" t="s">
        <v>96</v>
      </c>
      <c r="G26" s="99">
        <v>30</v>
      </c>
      <c r="H26" s="157">
        <v>30</v>
      </c>
      <c r="I26" s="100"/>
      <c r="J26" s="78">
        <f>H26+I26</f>
        <v>30</v>
      </c>
    </row>
    <row r="27" spans="1:10" ht="12.75" customHeight="1" thickBot="1">
      <c r="A27" s="206"/>
      <c r="B27" s="101"/>
      <c r="C27" s="102"/>
      <c r="D27" s="103"/>
      <c r="E27" s="103">
        <v>5175</v>
      </c>
      <c r="F27" s="104" t="s">
        <v>97</v>
      </c>
      <c r="G27" s="1">
        <v>20</v>
      </c>
      <c r="H27" s="127">
        <v>20</v>
      </c>
      <c r="I27" s="105"/>
      <c r="J27" s="106">
        <f>H27+I27</f>
        <v>20</v>
      </c>
    </row>
    <row r="28" spans="1:10" ht="12.75" customHeight="1" thickBot="1">
      <c r="A28" s="206"/>
      <c r="B28" s="107" t="s">
        <v>78</v>
      </c>
      <c r="C28" s="63" t="s">
        <v>3</v>
      </c>
      <c r="D28" s="64" t="s">
        <v>3</v>
      </c>
      <c r="E28" s="64" t="s">
        <v>3</v>
      </c>
      <c r="F28" s="65" t="s">
        <v>98</v>
      </c>
      <c r="G28" s="66">
        <f>G29+G33</f>
        <v>2144</v>
      </c>
      <c r="H28" s="158">
        <f>H29+H33</f>
        <v>2344.1639999999998</v>
      </c>
      <c r="I28" s="66">
        <f>I29+I33</f>
        <v>0</v>
      </c>
      <c r="J28" s="67">
        <f>J29+J33</f>
        <v>2344.1639999999998</v>
      </c>
    </row>
    <row r="29" spans="1:10" ht="12.75" customHeight="1">
      <c r="A29" s="206"/>
      <c r="B29" s="108" t="s">
        <v>80</v>
      </c>
      <c r="C29" s="69" t="s">
        <v>99</v>
      </c>
      <c r="D29" s="70">
        <v>2223</v>
      </c>
      <c r="E29" s="70" t="s">
        <v>3</v>
      </c>
      <c r="F29" s="71" t="s">
        <v>100</v>
      </c>
      <c r="G29" s="72">
        <f>SUM(G30:G32)</f>
        <v>1772</v>
      </c>
      <c r="H29" s="154">
        <f>SUM(H30:H32)</f>
        <v>1972.164</v>
      </c>
      <c r="I29" s="119">
        <f>SUM(I30:I32)</f>
        <v>0</v>
      </c>
      <c r="J29" s="72">
        <f>SUM(J30:J32)</f>
        <v>1972.164</v>
      </c>
    </row>
    <row r="30" spans="1:10" s="111" customFormat="1" ht="12.75" customHeight="1">
      <c r="A30" s="206"/>
      <c r="B30" s="109"/>
      <c r="C30" s="89"/>
      <c r="D30" s="76"/>
      <c r="E30" s="76">
        <v>5139</v>
      </c>
      <c r="F30" s="77" t="s">
        <v>83</v>
      </c>
      <c r="G30" s="110">
        <v>100</v>
      </c>
      <c r="H30" s="52">
        <f>100+280.164</f>
        <v>380.164</v>
      </c>
      <c r="I30" s="112"/>
      <c r="J30" s="78">
        <f>H30+I30</f>
        <v>380.164</v>
      </c>
    </row>
    <row r="31" spans="1:10" s="111" customFormat="1" ht="12.75" customHeight="1">
      <c r="A31" s="206"/>
      <c r="B31" s="109"/>
      <c r="C31" s="89"/>
      <c r="D31" s="76"/>
      <c r="E31" s="76">
        <v>5169</v>
      </c>
      <c r="F31" s="80" t="s">
        <v>72</v>
      </c>
      <c r="G31" s="110">
        <v>1652</v>
      </c>
      <c r="H31" s="160">
        <f>1652-80</f>
        <v>1572</v>
      </c>
      <c r="I31" s="112"/>
      <c r="J31" s="78">
        <f>H31+I31</f>
        <v>1572</v>
      </c>
    </row>
    <row r="32" spans="1:10" s="111" customFormat="1" ht="12.75" customHeight="1">
      <c r="A32" s="206"/>
      <c r="B32" s="109"/>
      <c r="C32" s="89"/>
      <c r="D32" s="76"/>
      <c r="E32" s="76">
        <v>5175</v>
      </c>
      <c r="F32" s="113" t="s">
        <v>97</v>
      </c>
      <c r="G32" s="110">
        <v>20</v>
      </c>
      <c r="H32" s="160">
        <v>20</v>
      </c>
      <c r="I32" s="112"/>
      <c r="J32" s="78">
        <f>H32+I32</f>
        <v>20</v>
      </c>
    </row>
    <row r="33" spans="1:10" s="111" customFormat="1" ht="12.75" customHeight="1">
      <c r="A33" s="206"/>
      <c r="B33" s="114" t="s">
        <v>80</v>
      </c>
      <c r="C33" s="115" t="s">
        <v>101</v>
      </c>
      <c r="D33" s="116">
        <v>2223</v>
      </c>
      <c r="E33" s="116" t="s">
        <v>3</v>
      </c>
      <c r="F33" s="117" t="s">
        <v>102</v>
      </c>
      <c r="G33" s="118">
        <f>SUM(G34:G35)</f>
        <v>372</v>
      </c>
      <c r="H33" s="159">
        <f>SUM(H34:H35)</f>
        <v>372</v>
      </c>
      <c r="I33" s="118">
        <f>SUM(I34:I35)</f>
        <v>0</v>
      </c>
      <c r="J33" s="86">
        <f>SUM(J34:J35)</f>
        <v>372</v>
      </c>
    </row>
    <row r="34" spans="1:10" s="111" customFormat="1" ht="12.75" customHeight="1">
      <c r="A34" s="206"/>
      <c r="B34" s="114"/>
      <c r="C34" s="115"/>
      <c r="D34" s="116"/>
      <c r="E34" s="76">
        <v>5164</v>
      </c>
      <c r="F34" s="80" t="s">
        <v>103</v>
      </c>
      <c r="G34" s="110">
        <v>180</v>
      </c>
      <c r="H34" s="160">
        <v>180</v>
      </c>
      <c r="I34" s="112"/>
      <c r="J34" s="78">
        <f>H34+I34</f>
        <v>180</v>
      </c>
    </row>
    <row r="35" spans="1:10" s="111" customFormat="1" ht="12.75" customHeight="1" thickBot="1">
      <c r="A35" s="206"/>
      <c r="B35" s="109"/>
      <c r="C35" s="89"/>
      <c r="D35" s="76"/>
      <c r="E35" s="76">
        <v>5169</v>
      </c>
      <c r="F35" s="80" t="s">
        <v>72</v>
      </c>
      <c r="G35" s="110">
        <v>192</v>
      </c>
      <c r="H35" s="160">
        <v>192</v>
      </c>
      <c r="I35" s="112"/>
      <c r="J35" s="78">
        <f>H35+I35</f>
        <v>192</v>
      </c>
    </row>
    <row r="36" spans="1:10" ht="12.75" customHeight="1" thickBot="1">
      <c r="A36" s="206"/>
      <c r="B36" s="62" t="s">
        <v>78</v>
      </c>
      <c r="C36" s="63" t="s">
        <v>3</v>
      </c>
      <c r="D36" s="64" t="s">
        <v>3</v>
      </c>
      <c r="E36" s="64" t="s">
        <v>3</v>
      </c>
      <c r="F36" s="65" t="s">
        <v>104</v>
      </c>
      <c r="G36" s="66">
        <f>G37+G39+G41+G43+G45</f>
        <v>547320</v>
      </c>
      <c r="H36" s="66">
        <f>H37+H39+H41+H43+H45</f>
        <v>550757.032</v>
      </c>
      <c r="I36" s="66">
        <f>I37+I39+I41+I43+I45</f>
        <v>-1500</v>
      </c>
      <c r="J36" s="67">
        <f>J37+J39+J41+J43+J45</f>
        <v>549257.032</v>
      </c>
    </row>
    <row r="37" spans="1:10" ht="12.75" customHeight="1">
      <c r="A37" s="206"/>
      <c r="B37" s="68" t="s">
        <v>80</v>
      </c>
      <c r="C37" s="69" t="s">
        <v>105</v>
      </c>
      <c r="D37" s="70">
        <v>2221</v>
      </c>
      <c r="E37" s="70" t="s">
        <v>3</v>
      </c>
      <c r="F37" s="71" t="s">
        <v>106</v>
      </c>
      <c r="G37" s="72">
        <f>SUM(G38)</f>
        <v>235000</v>
      </c>
      <c r="H37" s="72">
        <f>SUM(H38)</f>
        <v>236800</v>
      </c>
      <c r="I37" s="119">
        <f>SUM(I38)</f>
        <v>-1500</v>
      </c>
      <c r="J37" s="72">
        <f>SUM(J38)</f>
        <v>235300</v>
      </c>
    </row>
    <row r="38" spans="1:10" ht="12.75" customHeight="1">
      <c r="A38" s="206"/>
      <c r="B38" s="88"/>
      <c r="C38" s="89"/>
      <c r="D38" s="76"/>
      <c r="E38" s="76">
        <v>5193</v>
      </c>
      <c r="F38" s="77" t="s">
        <v>107</v>
      </c>
      <c r="G38" s="52">
        <v>235000</v>
      </c>
      <c r="H38" s="125">
        <f>235000+1800</f>
        <v>236800</v>
      </c>
      <c r="I38" s="91">
        <v>-1500</v>
      </c>
      <c r="J38" s="78">
        <f>H38+I38</f>
        <v>235300</v>
      </c>
    </row>
    <row r="39" spans="1:10" ht="12.75" customHeight="1">
      <c r="A39" s="206"/>
      <c r="B39" s="82" t="s">
        <v>80</v>
      </c>
      <c r="C39" s="83" t="s">
        <v>108</v>
      </c>
      <c r="D39" s="84">
        <v>2242</v>
      </c>
      <c r="E39" s="84" t="s">
        <v>3</v>
      </c>
      <c r="F39" s="120" t="s">
        <v>109</v>
      </c>
      <c r="G39" s="86">
        <f>SUM(G40:G40)</f>
        <v>295000</v>
      </c>
      <c r="H39" s="86">
        <f>SUM(H40:H40)</f>
        <v>295670</v>
      </c>
      <c r="I39" s="87">
        <f>SUM(I40:I40)</f>
        <v>0</v>
      </c>
      <c r="J39" s="86">
        <f>SUM(J40:J40)</f>
        <v>295670</v>
      </c>
    </row>
    <row r="40" spans="1:10" ht="12.75" customHeight="1">
      <c r="A40" s="206"/>
      <c r="B40" s="88"/>
      <c r="C40" s="89"/>
      <c r="D40" s="76"/>
      <c r="E40" s="76">
        <v>5193</v>
      </c>
      <c r="F40" s="77" t="s">
        <v>110</v>
      </c>
      <c r="G40" s="52">
        <v>295000</v>
      </c>
      <c r="H40" s="125">
        <f>295000+670</f>
        <v>295670</v>
      </c>
      <c r="I40" s="91"/>
      <c r="J40" s="78">
        <f>H40+I40</f>
        <v>295670</v>
      </c>
    </row>
    <row r="41" spans="1:10" s="111" customFormat="1" ht="12.75" customHeight="1">
      <c r="A41" s="206"/>
      <c r="B41" s="82" t="s">
        <v>80</v>
      </c>
      <c r="C41" s="83" t="s">
        <v>111</v>
      </c>
      <c r="D41" s="84">
        <v>2221</v>
      </c>
      <c r="E41" s="84" t="s">
        <v>3</v>
      </c>
      <c r="F41" s="121" t="s">
        <v>112</v>
      </c>
      <c r="G41" s="86">
        <f>SUM(G42)</f>
        <v>9500</v>
      </c>
      <c r="H41" s="86">
        <f>SUM(H42)</f>
        <v>9500</v>
      </c>
      <c r="I41" s="87">
        <f>SUM(I42)</f>
        <v>0</v>
      </c>
      <c r="J41" s="86">
        <f>SUM(J42:J42)</f>
        <v>9500</v>
      </c>
    </row>
    <row r="42" spans="1:10" s="111" customFormat="1" ht="12.75" customHeight="1">
      <c r="A42" s="206"/>
      <c r="B42" s="88"/>
      <c r="C42" s="89"/>
      <c r="D42" s="76"/>
      <c r="E42" s="76">
        <v>5193</v>
      </c>
      <c r="F42" s="77" t="s">
        <v>113</v>
      </c>
      <c r="G42" s="52">
        <v>9500</v>
      </c>
      <c r="H42" s="52">
        <v>9500</v>
      </c>
      <c r="I42" s="91"/>
      <c r="J42" s="78">
        <f>H42+I42</f>
        <v>9500</v>
      </c>
    </row>
    <row r="43" spans="1:10" ht="12.75" customHeight="1">
      <c r="A43" s="206"/>
      <c r="B43" s="82" t="s">
        <v>80</v>
      </c>
      <c r="C43" s="83" t="s">
        <v>114</v>
      </c>
      <c r="D43" s="84">
        <v>2299</v>
      </c>
      <c r="E43" s="84" t="s">
        <v>3</v>
      </c>
      <c r="F43" s="85" t="s">
        <v>115</v>
      </c>
      <c r="G43" s="86">
        <f>SUM(G44:G44)</f>
        <v>10</v>
      </c>
      <c r="H43" s="86">
        <f>SUM(H44:H44)</f>
        <v>10</v>
      </c>
      <c r="I43" s="87">
        <f>SUM(I44:I44)</f>
        <v>0</v>
      </c>
      <c r="J43" s="86">
        <f>SUM(J44:J44)</f>
        <v>10</v>
      </c>
    </row>
    <row r="44" spans="1:10" ht="12.75" customHeight="1">
      <c r="A44" s="206"/>
      <c r="B44" s="122"/>
      <c r="C44" s="123"/>
      <c r="D44" s="98"/>
      <c r="E44" s="98">
        <v>5175</v>
      </c>
      <c r="F44" s="77" t="s">
        <v>97</v>
      </c>
      <c r="G44" s="52">
        <v>10</v>
      </c>
      <c r="H44" s="52">
        <v>10</v>
      </c>
      <c r="I44" s="91"/>
      <c r="J44" s="78">
        <f>H44+I44</f>
        <v>10</v>
      </c>
    </row>
    <row r="45" spans="1:10" ht="12.75" customHeight="1">
      <c r="A45" s="206"/>
      <c r="B45" s="82" t="s">
        <v>80</v>
      </c>
      <c r="C45" s="83" t="s">
        <v>116</v>
      </c>
      <c r="D45" s="84">
        <v>2299</v>
      </c>
      <c r="E45" s="84" t="s">
        <v>3</v>
      </c>
      <c r="F45" s="85" t="s">
        <v>117</v>
      </c>
      <c r="G45" s="86">
        <f>SUM(G46:G50)</f>
        <v>7810</v>
      </c>
      <c r="H45" s="86">
        <f>SUM(H46:H50)</f>
        <v>8777.032</v>
      </c>
      <c r="I45" s="87">
        <f>SUM(I46:I50)</f>
        <v>0</v>
      </c>
      <c r="J45" s="86">
        <f>SUM(J46:J50)</f>
        <v>8777.032</v>
      </c>
    </row>
    <row r="46" spans="1:10" s="111" customFormat="1" ht="12.75" customHeight="1">
      <c r="A46" s="206"/>
      <c r="B46" s="122"/>
      <c r="C46" s="123"/>
      <c r="D46" s="98"/>
      <c r="E46" s="75">
        <v>5139</v>
      </c>
      <c r="F46" s="95" t="s">
        <v>83</v>
      </c>
      <c r="G46" s="52">
        <v>100</v>
      </c>
      <c r="H46" s="52">
        <v>100</v>
      </c>
      <c r="I46" s="124"/>
      <c r="J46" s="78">
        <f>H46+I46</f>
        <v>100</v>
      </c>
    </row>
    <row r="47" spans="1:10" s="111" customFormat="1" ht="12.75" customHeight="1">
      <c r="A47" s="206"/>
      <c r="B47" s="122"/>
      <c r="C47" s="123"/>
      <c r="D47" s="98"/>
      <c r="E47" s="98">
        <v>5166</v>
      </c>
      <c r="F47" s="77" t="s">
        <v>84</v>
      </c>
      <c r="G47" s="125">
        <v>100</v>
      </c>
      <c r="H47" s="125">
        <v>100</v>
      </c>
      <c r="I47" s="124"/>
      <c r="J47" s="78">
        <f>H47+I47</f>
        <v>100</v>
      </c>
    </row>
    <row r="48" spans="1:10" s="111" customFormat="1" ht="12.75" customHeight="1">
      <c r="A48" s="206"/>
      <c r="B48" s="122"/>
      <c r="C48" s="123"/>
      <c r="D48" s="98"/>
      <c r="E48" s="98">
        <v>5168</v>
      </c>
      <c r="F48" s="77" t="s">
        <v>85</v>
      </c>
      <c r="G48" s="52">
        <v>1100</v>
      </c>
      <c r="H48" s="52">
        <f>1100+59.532</f>
        <v>1159.532</v>
      </c>
      <c r="I48" s="124"/>
      <c r="J48" s="78">
        <f>H48+I48</f>
        <v>1159.532</v>
      </c>
    </row>
    <row r="49" spans="1:10" s="111" customFormat="1" ht="12.75" customHeight="1">
      <c r="A49" s="206"/>
      <c r="B49" s="122"/>
      <c r="C49" s="123"/>
      <c r="D49" s="98"/>
      <c r="E49" s="98">
        <v>5169</v>
      </c>
      <c r="F49" s="77" t="s">
        <v>72</v>
      </c>
      <c r="G49" s="52">
        <v>6500</v>
      </c>
      <c r="H49" s="125">
        <f>6500+907.5</f>
        <v>7407.5</v>
      </c>
      <c r="I49" s="124"/>
      <c r="J49" s="78">
        <f>H49+I49</f>
        <v>7407.5</v>
      </c>
    </row>
    <row r="50" spans="1:10" s="111" customFormat="1" ht="12.75" customHeight="1" thickBot="1">
      <c r="A50" s="206"/>
      <c r="B50" s="126"/>
      <c r="C50" s="102"/>
      <c r="D50" s="103"/>
      <c r="E50" s="103">
        <v>5175</v>
      </c>
      <c r="F50" s="104" t="s">
        <v>97</v>
      </c>
      <c r="G50" s="127">
        <v>10</v>
      </c>
      <c r="H50" s="127">
        <v>10</v>
      </c>
      <c r="I50" s="128"/>
      <c r="J50" s="106">
        <f>H50+I50</f>
        <v>10</v>
      </c>
    </row>
    <row r="51" spans="1:10" ht="13.5" thickBot="1">
      <c r="A51" s="206"/>
      <c r="B51" s="129" t="s">
        <v>78</v>
      </c>
      <c r="C51" s="146" t="s">
        <v>3</v>
      </c>
      <c r="D51" s="147" t="s">
        <v>3</v>
      </c>
      <c r="E51" s="147" t="s">
        <v>3</v>
      </c>
      <c r="F51" s="130" t="s">
        <v>127</v>
      </c>
      <c r="G51" s="131">
        <f>G52+G54+G56+G58</f>
        <v>0</v>
      </c>
      <c r="H51" s="131">
        <f>H52+H54+H56+H58</f>
        <v>14644.679</v>
      </c>
      <c r="I51" s="131">
        <f>I52+I54+I56+I58</f>
        <v>0</v>
      </c>
      <c r="J51" s="132">
        <f>J52+J54+J56+J58</f>
        <v>14644.679</v>
      </c>
    </row>
    <row r="52" spans="1:10" ht="12.75">
      <c r="A52" s="206"/>
      <c r="B52" s="133" t="s">
        <v>80</v>
      </c>
      <c r="C52" s="134" t="s">
        <v>119</v>
      </c>
      <c r="D52" s="135">
        <v>6402</v>
      </c>
      <c r="E52" s="135" t="s">
        <v>3</v>
      </c>
      <c r="F52" s="136" t="s">
        <v>120</v>
      </c>
      <c r="G52" s="137">
        <f>SUM(G53)</f>
        <v>0</v>
      </c>
      <c r="H52" s="137">
        <f>SUM(H53)</f>
        <v>276.694</v>
      </c>
      <c r="I52" s="137">
        <f>SUM(I53)</f>
        <v>0</v>
      </c>
      <c r="J52" s="138">
        <f>SUM(J53)</f>
        <v>276.694</v>
      </c>
    </row>
    <row r="53" spans="1:10" ht="13.5" thickBot="1">
      <c r="A53" s="206"/>
      <c r="B53" s="139"/>
      <c r="C53" s="140"/>
      <c r="D53" s="141"/>
      <c r="E53" s="141">
        <v>5364</v>
      </c>
      <c r="F53" s="142" t="s">
        <v>118</v>
      </c>
      <c r="G53" s="143">
        <v>0</v>
      </c>
      <c r="H53" s="144">
        <v>276.694</v>
      </c>
      <c r="I53" s="144"/>
      <c r="J53" s="145">
        <f>H53+I53</f>
        <v>276.694</v>
      </c>
    </row>
    <row r="54" spans="1:10" ht="12.75">
      <c r="A54" s="206"/>
      <c r="B54" s="133" t="s">
        <v>80</v>
      </c>
      <c r="C54" s="134" t="s">
        <v>121</v>
      </c>
      <c r="D54" s="135">
        <v>6402</v>
      </c>
      <c r="E54" s="135" t="s">
        <v>3</v>
      </c>
      <c r="F54" s="136" t="s">
        <v>122</v>
      </c>
      <c r="G54" s="137">
        <f>SUM(G55:G55)</f>
        <v>0</v>
      </c>
      <c r="H54" s="137">
        <f>SUM(H55:H55)</f>
        <v>8963.902</v>
      </c>
      <c r="I54" s="137">
        <f>SUM(I55:I55)</f>
        <v>0</v>
      </c>
      <c r="J54" s="138">
        <f>SUM(J55)</f>
        <v>8963.902</v>
      </c>
    </row>
    <row r="55" spans="1:10" ht="13.5" thickBot="1">
      <c r="A55" s="206"/>
      <c r="B55" s="139"/>
      <c r="C55" s="140"/>
      <c r="D55" s="141"/>
      <c r="E55" s="141">
        <v>5364</v>
      </c>
      <c r="F55" s="142" t="s">
        <v>118</v>
      </c>
      <c r="G55" s="143">
        <v>0</v>
      </c>
      <c r="H55" s="144">
        <v>8963.902</v>
      </c>
      <c r="I55" s="144"/>
      <c r="J55" s="145">
        <f>H55+I55</f>
        <v>8963.902</v>
      </c>
    </row>
    <row r="56" spans="1:10" ht="12.75">
      <c r="A56" s="206"/>
      <c r="B56" s="133" t="s">
        <v>80</v>
      </c>
      <c r="C56" s="134" t="s">
        <v>123</v>
      </c>
      <c r="D56" s="135">
        <v>6402</v>
      </c>
      <c r="E56" s="135" t="s">
        <v>3</v>
      </c>
      <c r="F56" s="136" t="s">
        <v>124</v>
      </c>
      <c r="G56" s="137">
        <f>SUM(G57:G57)</f>
        <v>0</v>
      </c>
      <c r="H56" s="137">
        <f>SUM(H57:H57)</f>
        <v>272.377</v>
      </c>
      <c r="I56" s="137">
        <f>SUM(I57:I57)</f>
        <v>0</v>
      </c>
      <c r="J56" s="138">
        <f>SUM(J57)</f>
        <v>272.377</v>
      </c>
    </row>
    <row r="57" spans="1:10" ht="13.5" thickBot="1">
      <c r="A57" s="206"/>
      <c r="B57" s="139"/>
      <c r="C57" s="140"/>
      <c r="D57" s="141"/>
      <c r="E57" s="141">
        <v>5364</v>
      </c>
      <c r="F57" s="142" t="s">
        <v>118</v>
      </c>
      <c r="G57" s="143">
        <v>0</v>
      </c>
      <c r="H57" s="144">
        <v>272.377</v>
      </c>
      <c r="I57" s="144"/>
      <c r="J57" s="145">
        <f>H57+I57</f>
        <v>272.377</v>
      </c>
    </row>
    <row r="58" spans="1:10" ht="12.75">
      <c r="A58" s="206"/>
      <c r="B58" s="133" t="s">
        <v>80</v>
      </c>
      <c r="C58" s="134" t="s">
        <v>125</v>
      </c>
      <c r="D58" s="135">
        <v>6402</v>
      </c>
      <c r="E58" s="135" t="s">
        <v>3</v>
      </c>
      <c r="F58" s="136" t="s">
        <v>126</v>
      </c>
      <c r="G58" s="137">
        <f>SUM(G59:G59)</f>
        <v>0</v>
      </c>
      <c r="H58" s="137">
        <f>SUM(H59:H59)</f>
        <v>5131.706</v>
      </c>
      <c r="I58" s="137">
        <f>SUM(I59:I59)</f>
        <v>0</v>
      </c>
      <c r="J58" s="138">
        <f>SUM(J59)</f>
        <v>5131.706</v>
      </c>
    </row>
    <row r="59" spans="1:10" ht="13.5" thickBot="1">
      <c r="A59" s="207"/>
      <c r="B59" s="139"/>
      <c r="C59" s="140"/>
      <c r="D59" s="141"/>
      <c r="E59" s="141">
        <v>5364</v>
      </c>
      <c r="F59" s="142" t="s">
        <v>118</v>
      </c>
      <c r="G59" s="143">
        <v>0</v>
      </c>
      <c r="H59" s="144">
        <v>5131.706</v>
      </c>
      <c r="I59" s="144"/>
      <c r="J59" s="145">
        <f>H59+I59</f>
        <v>5131.706</v>
      </c>
    </row>
  </sheetData>
  <sheetProtection/>
  <mergeCells count="13">
    <mergeCell ref="E7:E8"/>
    <mergeCell ref="F7:F8"/>
    <mergeCell ref="G7:G8"/>
    <mergeCell ref="A9:A59"/>
    <mergeCell ref="H7:H8"/>
    <mergeCell ref="I7:J7"/>
    <mergeCell ref="A1:J1"/>
    <mergeCell ref="A3:J3"/>
    <mergeCell ref="A5:J5"/>
    <mergeCell ref="A7:A8"/>
    <mergeCell ref="B7:B8"/>
    <mergeCell ref="C7:C8"/>
    <mergeCell ref="D7:D8"/>
  </mergeCells>
  <printOptions horizontalCentered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portrait" paperSize="9" scale="95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L49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2" width="3.00390625" style="173" customWidth="1"/>
    <col min="3" max="3" width="10.140625" style="173" customWidth="1"/>
    <col min="4" max="4" width="4.28125" style="173" customWidth="1"/>
    <col min="5" max="5" width="5.28125" style="173" customWidth="1"/>
    <col min="6" max="6" width="40.57421875" style="173" customWidth="1"/>
    <col min="7" max="7" width="8.140625" style="173" customWidth="1"/>
    <col min="8" max="8" width="8.7109375" style="173" customWidth="1"/>
    <col min="9" max="9" width="9.00390625" style="173" customWidth="1"/>
    <col min="10" max="10" width="9.421875" style="173" customWidth="1"/>
    <col min="11" max="16384" width="9.140625" style="173" customWidth="1"/>
  </cols>
  <sheetData>
    <row r="1" spans="1:10" s="2" customFormat="1" ht="17.25">
      <c r="A1" s="225" t="s">
        <v>181</v>
      </c>
      <c r="B1" s="225"/>
      <c r="C1" s="225"/>
      <c r="D1" s="225"/>
      <c r="E1" s="225"/>
      <c r="F1" s="225"/>
      <c r="G1" s="225"/>
      <c r="H1" s="225"/>
      <c r="I1" s="225"/>
      <c r="J1" s="225"/>
    </row>
    <row r="2" s="2" customFormat="1" ht="12.75"/>
    <row r="3" spans="1:10" s="163" customFormat="1" ht="17.25">
      <c r="A3" s="228" t="s">
        <v>130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s="170" customFormat="1" ht="12.75">
      <c r="A4" s="164"/>
      <c r="B4" s="165"/>
      <c r="C4" s="166"/>
      <c r="D4" s="165"/>
      <c r="E4" s="165"/>
      <c r="F4" s="167"/>
      <c r="G4" s="168"/>
      <c r="H4" s="168"/>
      <c r="I4" s="168"/>
      <c r="J4" s="169"/>
    </row>
    <row r="5" spans="1:10" s="170" customFormat="1" ht="15.75" customHeight="1">
      <c r="A5" s="214" t="s">
        <v>71</v>
      </c>
      <c r="B5" s="214"/>
      <c r="C5" s="214"/>
      <c r="D5" s="214"/>
      <c r="E5" s="214"/>
      <c r="F5" s="214"/>
      <c r="G5" s="214"/>
      <c r="H5" s="214"/>
      <c r="I5" s="214"/>
      <c r="J5" s="214"/>
    </row>
    <row r="6" spans="1:10" ht="13.5" thickBot="1">
      <c r="A6" s="171"/>
      <c r="B6" s="171"/>
      <c r="C6" s="171"/>
      <c r="D6" s="171"/>
      <c r="E6" s="171"/>
      <c r="F6" s="171"/>
      <c r="G6" s="171"/>
      <c r="H6" s="172"/>
      <c r="J6" s="172" t="s">
        <v>131</v>
      </c>
    </row>
    <row r="7" spans="1:10" ht="12.75" customHeight="1" thickBot="1">
      <c r="A7" s="235" t="s">
        <v>75</v>
      </c>
      <c r="B7" s="237" t="s">
        <v>4</v>
      </c>
      <c r="C7" s="226" t="s">
        <v>6</v>
      </c>
      <c r="D7" s="226" t="s">
        <v>7</v>
      </c>
      <c r="E7" s="226" t="s">
        <v>8</v>
      </c>
      <c r="F7" s="229" t="s">
        <v>132</v>
      </c>
      <c r="G7" s="233" t="s">
        <v>67</v>
      </c>
      <c r="H7" s="229" t="s">
        <v>68</v>
      </c>
      <c r="I7" s="231" t="s">
        <v>182</v>
      </c>
      <c r="J7" s="232"/>
    </row>
    <row r="8" spans="1:10" ht="12.75" customHeight="1" thickBot="1">
      <c r="A8" s="236"/>
      <c r="B8" s="238"/>
      <c r="C8" s="227"/>
      <c r="D8" s="227"/>
      <c r="E8" s="227"/>
      <c r="F8" s="230"/>
      <c r="G8" s="234"/>
      <c r="H8" s="230"/>
      <c r="I8" s="50" t="s">
        <v>26</v>
      </c>
      <c r="J8" s="51" t="s">
        <v>69</v>
      </c>
    </row>
    <row r="9" spans="1:10" s="170" customFormat="1" ht="12.75" customHeight="1" thickBot="1">
      <c r="A9" s="239" t="s">
        <v>56</v>
      </c>
      <c r="B9" s="174" t="s">
        <v>5</v>
      </c>
      <c r="C9" s="175" t="s">
        <v>6</v>
      </c>
      <c r="D9" s="175" t="s">
        <v>7</v>
      </c>
      <c r="E9" s="175" t="s">
        <v>8</v>
      </c>
      <c r="F9" s="176" t="s">
        <v>133</v>
      </c>
      <c r="G9" s="177">
        <f>G10+G12+G14+G16+G18+G20+G22+G24+G26+G28+G30+G32+G34+G36+G38+G40+G42+G44+G46+G48</f>
        <v>12920</v>
      </c>
      <c r="H9" s="177">
        <f>H10+H12+H14+H16+H18+H20+H22+H24+H26+H28+H30+H32+H34+H36+H38+H40+H42+H44+H46+H48</f>
        <v>23246.034</v>
      </c>
      <c r="I9" s="177">
        <f>I10+I12+I14+I16+I18+I20+I22+I24+I26+I28+I30+I32+I34+I36+I38+I40+I42+I44+I46+I48</f>
        <v>1500</v>
      </c>
      <c r="J9" s="177">
        <f>J10+J12+J14+J16+J18+J20+J22+J24+J26+J28+J30+J32+J34+J36+J38+J40+J42+J44+J46+J48</f>
        <v>24746.034</v>
      </c>
    </row>
    <row r="10" spans="1:10" ht="12.75" customHeight="1">
      <c r="A10" s="240"/>
      <c r="B10" s="178" t="s">
        <v>5</v>
      </c>
      <c r="C10" s="179" t="s">
        <v>134</v>
      </c>
      <c r="D10" s="180">
        <v>2299</v>
      </c>
      <c r="E10" s="180" t="s">
        <v>3</v>
      </c>
      <c r="F10" s="181" t="s">
        <v>135</v>
      </c>
      <c r="G10" s="48">
        <f>SUM(G11:G11)</f>
        <v>7500</v>
      </c>
      <c r="H10" s="48">
        <f>SUM(H11:H11)</f>
        <v>7500</v>
      </c>
      <c r="I10" s="48">
        <f>SUM(I11:I11)</f>
        <v>1500</v>
      </c>
      <c r="J10" s="48">
        <f>SUM(J11:J11)</f>
        <v>9000</v>
      </c>
    </row>
    <row r="11" spans="1:10" ht="12.75" customHeight="1" thickBot="1">
      <c r="A11" s="240"/>
      <c r="B11" s="182"/>
      <c r="C11" s="183"/>
      <c r="D11" s="184"/>
      <c r="E11" s="185">
        <v>5213</v>
      </c>
      <c r="F11" s="186" t="s">
        <v>136</v>
      </c>
      <c r="G11" s="187">
        <v>7500</v>
      </c>
      <c r="H11" s="187">
        <v>7500</v>
      </c>
      <c r="I11" s="199">
        <v>1500</v>
      </c>
      <c r="J11" s="188">
        <f>H11+I11</f>
        <v>9000</v>
      </c>
    </row>
    <row r="12" spans="1:10" ht="12.75">
      <c r="A12" s="240"/>
      <c r="B12" s="189" t="s">
        <v>5</v>
      </c>
      <c r="C12" s="149" t="s">
        <v>137</v>
      </c>
      <c r="D12" s="190">
        <v>2223</v>
      </c>
      <c r="E12" s="190" t="s">
        <v>3</v>
      </c>
      <c r="F12" s="54" t="s">
        <v>138</v>
      </c>
      <c r="G12" s="49">
        <f>SUM(G13:G13)</f>
        <v>10</v>
      </c>
      <c r="H12" s="49">
        <f>SUM(H13:H13)</f>
        <v>10</v>
      </c>
      <c r="I12" s="48">
        <f>SUM(I13:I13)</f>
        <v>0</v>
      </c>
      <c r="J12" s="48">
        <f>SUM(J13:J13)</f>
        <v>10</v>
      </c>
    </row>
    <row r="13" spans="1:10" ht="13.5" thickBot="1">
      <c r="A13" s="240"/>
      <c r="B13" s="191"/>
      <c r="C13" s="192"/>
      <c r="D13" s="193"/>
      <c r="E13" s="193">
        <v>5321</v>
      </c>
      <c r="F13" s="194" t="s">
        <v>139</v>
      </c>
      <c r="G13" s="148">
        <v>10</v>
      </c>
      <c r="H13" s="148">
        <v>10</v>
      </c>
      <c r="I13" s="187"/>
      <c r="J13" s="188">
        <f>H13+I13</f>
        <v>10</v>
      </c>
    </row>
    <row r="14" spans="1:10" ht="12.75">
      <c r="A14" s="240"/>
      <c r="B14" s="189" t="s">
        <v>5</v>
      </c>
      <c r="C14" s="149" t="s">
        <v>140</v>
      </c>
      <c r="D14" s="190">
        <v>2223</v>
      </c>
      <c r="E14" s="190" t="s">
        <v>3</v>
      </c>
      <c r="F14" s="54" t="s">
        <v>141</v>
      </c>
      <c r="G14" s="49">
        <f>SUM(G15:G15)</f>
        <v>25</v>
      </c>
      <c r="H14" s="49">
        <f>SUM(H15:H15)</f>
        <v>25</v>
      </c>
      <c r="I14" s="48">
        <f>SUM(I15:I15)</f>
        <v>0</v>
      </c>
      <c r="J14" s="48">
        <f>SUM(J15:J15)</f>
        <v>25</v>
      </c>
    </row>
    <row r="15" spans="1:10" ht="13.5" thickBot="1">
      <c r="A15" s="240"/>
      <c r="B15" s="191"/>
      <c r="C15" s="192"/>
      <c r="D15" s="193"/>
      <c r="E15" s="193">
        <v>5321</v>
      </c>
      <c r="F15" s="194" t="s">
        <v>139</v>
      </c>
      <c r="G15" s="148">
        <v>25</v>
      </c>
      <c r="H15" s="148">
        <v>25</v>
      </c>
      <c r="I15" s="187"/>
      <c r="J15" s="188">
        <f>H15+I15</f>
        <v>25</v>
      </c>
    </row>
    <row r="16" spans="1:10" ht="12.75">
      <c r="A16" s="240"/>
      <c r="B16" s="189" t="s">
        <v>5</v>
      </c>
      <c r="C16" s="149" t="s">
        <v>142</v>
      </c>
      <c r="D16" s="190">
        <v>2223</v>
      </c>
      <c r="E16" s="190" t="s">
        <v>3</v>
      </c>
      <c r="F16" s="54" t="s">
        <v>143</v>
      </c>
      <c r="G16" s="49">
        <f>SUM(G17:G17)</f>
        <v>10</v>
      </c>
      <c r="H16" s="49">
        <f>SUM(H17:H17)</f>
        <v>10</v>
      </c>
      <c r="I16" s="48">
        <f>SUM(I17:I17)</f>
        <v>0</v>
      </c>
      <c r="J16" s="48">
        <f>SUM(J17:J17)</f>
        <v>10</v>
      </c>
    </row>
    <row r="17" spans="1:10" ht="13.5" thickBot="1">
      <c r="A17" s="240"/>
      <c r="B17" s="191"/>
      <c r="C17" s="192"/>
      <c r="D17" s="193"/>
      <c r="E17" s="193">
        <v>5321</v>
      </c>
      <c r="F17" s="194" t="s">
        <v>139</v>
      </c>
      <c r="G17" s="148">
        <v>10</v>
      </c>
      <c r="H17" s="148">
        <v>10</v>
      </c>
      <c r="I17" s="187"/>
      <c r="J17" s="188">
        <f>H17+I17</f>
        <v>10</v>
      </c>
    </row>
    <row r="18" spans="1:10" ht="12.75">
      <c r="A18" s="240"/>
      <c r="B18" s="189" t="s">
        <v>5</v>
      </c>
      <c r="C18" s="149" t="s">
        <v>144</v>
      </c>
      <c r="D18" s="190">
        <v>2223</v>
      </c>
      <c r="E18" s="190" t="s">
        <v>3</v>
      </c>
      <c r="F18" s="54" t="s">
        <v>145</v>
      </c>
      <c r="G18" s="49">
        <f>SUM(G19:G19)</f>
        <v>10</v>
      </c>
      <c r="H18" s="49">
        <f>SUM(H19:H19)</f>
        <v>10</v>
      </c>
      <c r="I18" s="48">
        <f>SUM(I19:I19)</f>
        <v>0</v>
      </c>
      <c r="J18" s="48">
        <f>SUM(J19:J19)</f>
        <v>10</v>
      </c>
    </row>
    <row r="19" spans="1:10" ht="13.5" thickBot="1">
      <c r="A19" s="240"/>
      <c r="B19" s="191"/>
      <c r="C19" s="192"/>
      <c r="D19" s="193"/>
      <c r="E19" s="193">
        <v>5321</v>
      </c>
      <c r="F19" s="194" t="s">
        <v>139</v>
      </c>
      <c r="G19" s="148">
        <v>10</v>
      </c>
      <c r="H19" s="148">
        <v>10</v>
      </c>
      <c r="I19" s="187"/>
      <c r="J19" s="188">
        <f>H19+I19</f>
        <v>10</v>
      </c>
    </row>
    <row r="20" spans="1:10" ht="12.75">
      <c r="A20" s="240"/>
      <c r="B20" s="189" t="s">
        <v>5</v>
      </c>
      <c r="C20" s="149" t="s">
        <v>146</v>
      </c>
      <c r="D20" s="190">
        <v>2223</v>
      </c>
      <c r="E20" s="190" t="s">
        <v>3</v>
      </c>
      <c r="F20" s="54" t="s">
        <v>147</v>
      </c>
      <c r="G20" s="49">
        <f>SUM(G21:G21)</f>
        <v>76</v>
      </c>
      <c r="H20" s="49">
        <f>SUM(H21:H21)</f>
        <v>76</v>
      </c>
      <c r="I20" s="48">
        <f>SUM(I21:I21)</f>
        <v>0</v>
      </c>
      <c r="J20" s="48">
        <f>SUM(J21:J21)</f>
        <v>76</v>
      </c>
    </row>
    <row r="21" spans="1:10" ht="13.5" thickBot="1">
      <c r="A21" s="240"/>
      <c r="B21" s="191"/>
      <c r="C21" s="192"/>
      <c r="D21" s="193"/>
      <c r="E21" s="193">
        <v>5321</v>
      </c>
      <c r="F21" s="194" t="s">
        <v>139</v>
      </c>
      <c r="G21" s="148">
        <v>76</v>
      </c>
      <c r="H21" s="148">
        <v>76</v>
      </c>
      <c r="I21" s="187"/>
      <c r="J21" s="188">
        <f>H21+I21</f>
        <v>76</v>
      </c>
    </row>
    <row r="22" spans="1:10" ht="12.75">
      <c r="A22" s="240"/>
      <c r="B22" s="189" t="s">
        <v>5</v>
      </c>
      <c r="C22" s="149" t="s">
        <v>148</v>
      </c>
      <c r="D22" s="190">
        <v>2223</v>
      </c>
      <c r="E22" s="190" t="s">
        <v>3</v>
      </c>
      <c r="F22" s="54" t="s">
        <v>149</v>
      </c>
      <c r="G22" s="49">
        <f>SUM(G23:G23)</f>
        <v>80</v>
      </c>
      <c r="H22" s="49">
        <f>SUM(H23:H23)</f>
        <v>80</v>
      </c>
      <c r="I22" s="48">
        <f>SUM(I23:I23)</f>
        <v>0</v>
      </c>
      <c r="J22" s="48">
        <f>SUM(J23:J23)</f>
        <v>80</v>
      </c>
    </row>
    <row r="23" spans="1:10" ht="13.5" thickBot="1">
      <c r="A23" s="240"/>
      <c r="B23" s="191"/>
      <c r="C23" s="192"/>
      <c r="D23" s="193"/>
      <c r="E23" s="193">
        <v>5321</v>
      </c>
      <c r="F23" s="194" t="s">
        <v>139</v>
      </c>
      <c r="G23" s="148">
        <v>80</v>
      </c>
      <c r="H23" s="148">
        <v>80</v>
      </c>
      <c r="I23" s="187"/>
      <c r="J23" s="188">
        <f>H23+I23</f>
        <v>80</v>
      </c>
    </row>
    <row r="24" spans="1:10" ht="12.75">
      <c r="A24" s="240"/>
      <c r="B24" s="189" t="s">
        <v>5</v>
      </c>
      <c r="C24" s="149" t="s">
        <v>150</v>
      </c>
      <c r="D24" s="190">
        <v>2223</v>
      </c>
      <c r="E24" s="190" t="s">
        <v>3</v>
      </c>
      <c r="F24" s="54" t="s">
        <v>151</v>
      </c>
      <c r="G24" s="49">
        <f>SUM(G25:G25)</f>
        <v>29</v>
      </c>
      <c r="H24" s="49">
        <f>SUM(H25:H25)</f>
        <v>29</v>
      </c>
      <c r="I24" s="48">
        <f>SUM(I25:I25)</f>
        <v>0</v>
      </c>
      <c r="J24" s="48">
        <f>SUM(J25:J25)</f>
        <v>29</v>
      </c>
    </row>
    <row r="25" spans="1:10" ht="13.5" thickBot="1">
      <c r="A25" s="240"/>
      <c r="B25" s="191"/>
      <c r="C25" s="192"/>
      <c r="D25" s="193"/>
      <c r="E25" s="193">
        <v>5321</v>
      </c>
      <c r="F25" s="194" t="s">
        <v>139</v>
      </c>
      <c r="G25" s="148">
        <v>29</v>
      </c>
      <c r="H25" s="148">
        <v>29</v>
      </c>
      <c r="I25" s="187"/>
      <c r="J25" s="188">
        <f>H25+I25</f>
        <v>29</v>
      </c>
    </row>
    <row r="26" spans="1:10" ht="12.75">
      <c r="A26" s="240"/>
      <c r="B26" s="189" t="s">
        <v>5</v>
      </c>
      <c r="C26" s="149" t="s">
        <v>152</v>
      </c>
      <c r="D26" s="190">
        <v>2223</v>
      </c>
      <c r="E26" s="190" t="s">
        <v>3</v>
      </c>
      <c r="F26" s="54" t="s">
        <v>153</v>
      </c>
      <c r="G26" s="49">
        <f>SUM(G27:G27)</f>
        <v>50</v>
      </c>
      <c r="H26" s="49">
        <f>SUM(H27:H27)</f>
        <v>50</v>
      </c>
      <c r="I26" s="48">
        <f>SUM(I27:I27)</f>
        <v>0</v>
      </c>
      <c r="J26" s="48">
        <f>SUM(J27:J27)</f>
        <v>50</v>
      </c>
    </row>
    <row r="27" spans="1:10" ht="13.5" thickBot="1">
      <c r="A27" s="240"/>
      <c r="B27" s="191"/>
      <c r="C27" s="192"/>
      <c r="D27" s="193"/>
      <c r="E27" s="193">
        <v>5321</v>
      </c>
      <c r="F27" s="194" t="s">
        <v>139</v>
      </c>
      <c r="G27" s="148">
        <v>50</v>
      </c>
      <c r="H27" s="148">
        <v>50</v>
      </c>
      <c r="I27" s="187"/>
      <c r="J27" s="188">
        <f>H27+I27</f>
        <v>50</v>
      </c>
    </row>
    <row r="28" spans="1:10" ht="12.75">
      <c r="A28" s="240"/>
      <c r="B28" s="189" t="s">
        <v>5</v>
      </c>
      <c r="C28" s="149" t="s">
        <v>154</v>
      </c>
      <c r="D28" s="190">
        <v>2223</v>
      </c>
      <c r="E28" s="190" t="s">
        <v>3</v>
      </c>
      <c r="F28" s="54" t="s">
        <v>155</v>
      </c>
      <c r="G28" s="49">
        <f>SUM(G29:G29)</f>
        <v>120</v>
      </c>
      <c r="H28" s="49">
        <f>SUM(H29:H29)</f>
        <v>120</v>
      </c>
      <c r="I28" s="48">
        <f>SUM(I29:I29)</f>
        <v>0</v>
      </c>
      <c r="J28" s="48">
        <f>SUM(J29:J29)</f>
        <v>120</v>
      </c>
    </row>
    <row r="29" spans="1:10" ht="13.5" thickBot="1">
      <c r="A29" s="240"/>
      <c r="B29" s="191"/>
      <c r="C29" s="192"/>
      <c r="D29" s="193"/>
      <c r="E29" s="193">
        <v>5321</v>
      </c>
      <c r="F29" s="194" t="s">
        <v>139</v>
      </c>
      <c r="G29" s="148">
        <v>120</v>
      </c>
      <c r="H29" s="148">
        <v>120</v>
      </c>
      <c r="I29" s="187"/>
      <c r="J29" s="188">
        <f>H29+I29</f>
        <v>120</v>
      </c>
    </row>
    <row r="30" spans="1:10" ht="12.75">
      <c r="A30" s="240"/>
      <c r="B30" s="189" t="s">
        <v>5</v>
      </c>
      <c r="C30" s="149" t="s">
        <v>156</v>
      </c>
      <c r="D30" s="190">
        <v>2223</v>
      </c>
      <c r="E30" s="190" t="s">
        <v>3</v>
      </c>
      <c r="F30" s="54" t="s">
        <v>157</v>
      </c>
      <c r="G30" s="49">
        <f>SUM(G31:G31)</f>
        <v>10</v>
      </c>
      <c r="H30" s="49">
        <f>SUM(H31:H31)</f>
        <v>10</v>
      </c>
      <c r="I30" s="48">
        <f>SUM(I31:I31)</f>
        <v>0</v>
      </c>
      <c r="J30" s="48">
        <f>SUM(J31:J31)</f>
        <v>10</v>
      </c>
    </row>
    <row r="31" spans="1:10" ht="13.5" thickBot="1">
      <c r="A31" s="240"/>
      <c r="B31" s="191"/>
      <c r="C31" s="192"/>
      <c r="D31" s="193"/>
      <c r="E31" s="193">
        <v>5321</v>
      </c>
      <c r="F31" s="194" t="s">
        <v>139</v>
      </c>
      <c r="G31" s="148">
        <v>10</v>
      </c>
      <c r="H31" s="148">
        <v>10</v>
      </c>
      <c r="I31" s="187"/>
      <c r="J31" s="188">
        <f>H31+I31</f>
        <v>10</v>
      </c>
    </row>
    <row r="32" spans="1:10" ht="20.25">
      <c r="A32" s="240"/>
      <c r="B32" s="189" t="s">
        <v>5</v>
      </c>
      <c r="C32" s="149" t="s">
        <v>158</v>
      </c>
      <c r="D32" s="190">
        <v>2212</v>
      </c>
      <c r="E32" s="190" t="s">
        <v>3</v>
      </c>
      <c r="F32" s="195" t="s">
        <v>159</v>
      </c>
      <c r="G32" s="49">
        <f>SUM(G33:G33)</f>
        <v>5000</v>
      </c>
      <c r="H32" s="49">
        <f>SUM(H33:H33)</f>
        <v>5011.43</v>
      </c>
      <c r="I32" s="48">
        <f>SUM(I33:I33)</f>
        <v>0</v>
      </c>
      <c r="J32" s="48">
        <f>SUM(J33:J33)</f>
        <v>5011.43</v>
      </c>
    </row>
    <row r="33" spans="1:12" ht="13.5" thickBot="1">
      <c r="A33" s="240"/>
      <c r="B33" s="191"/>
      <c r="C33" s="192"/>
      <c r="D33" s="193"/>
      <c r="E33" s="193">
        <v>6349</v>
      </c>
      <c r="F33" s="196" t="s">
        <v>160</v>
      </c>
      <c r="G33" s="148">
        <v>5000</v>
      </c>
      <c r="H33" s="148">
        <f>5000+11.43</f>
        <v>5011.43</v>
      </c>
      <c r="I33" s="187"/>
      <c r="J33" s="188">
        <f>H33+I33</f>
        <v>5011.43</v>
      </c>
      <c r="L33" s="197"/>
    </row>
    <row r="34" spans="1:10" ht="12.75">
      <c r="A34" s="240"/>
      <c r="B34" s="189" t="s">
        <v>5</v>
      </c>
      <c r="C34" s="149" t="s">
        <v>178</v>
      </c>
      <c r="D34" s="190">
        <v>2223</v>
      </c>
      <c r="E34" s="190" t="s">
        <v>3</v>
      </c>
      <c r="F34" s="53" t="s">
        <v>176</v>
      </c>
      <c r="G34" s="49">
        <f>SUM(G35:G35)</f>
        <v>0</v>
      </c>
      <c r="H34" s="48">
        <f>SUM(H35:H35)</f>
        <v>80</v>
      </c>
      <c r="I34" s="48">
        <f>SUM(I35:I35)</f>
        <v>0</v>
      </c>
      <c r="J34" s="48">
        <f>SUM(J35:J35)</f>
        <v>80</v>
      </c>
    </row>
    <row r="35" spans="1:10" ht="13.5" thickBot="1">
      <c r="A35" s="240"/>
      <c r="B35" s="191"/>
      <c r="C35" s="192"/>
      <c r="D35" s="193"/>
      <c r="E35" s="193">
        <v>5221</v>
      </c>
      <c r="F35" s="196" t="s">
        <v>167</v>
      </c>
      <c r="G35" s="148">
        <v>0</v>
      </c>
      <c r="H35" s="199">
        <v>80</v>
      </c>
      <c r="I35" s="199"/>
      <c r="J35" s="188">
        <f>H35+I35</f>
        <v>80</v>
      </c>
    </row>
    <row r="36" spans="1:10" ht="12.75">
      <c r="A36" s="240"/>
      <c r="B36" s="189" t="s">
        <v>5</v>
      </c>
      <c r="C36" s="149" t="s">
        <v>161</v>
      </c>
      <c r="D36" s="190">
        <v>2212</v>
      </c>
      <c r="E36" s="190" t="s">
        <v>3</v>
      </c>
      <c r="F36" s="53" t="s">
        <v>162</v>
      </c>
      <c r="G36" s="49">
        <f>SUM(G37:G37)</f>
        <v>0</v>
      </c>
      <c r="H36" s="48">
        <f>SUM(H37:H37)</f>
        <v>8900</v>
      </c>
      <c r="I36" s="48">
        <f>SUM(I37:I37)</f>
        <v>0</v>
      </c>
      <c r="J36" s="48">
        <f>SUM(J37:J37)</f>
        <v>8900</v>
      </c>
    </row>
    <row r="37" spans="1:10" ht="13.5" thickBot="1">
      <c r="A37" s="240"/>
      <c r="B37" s="191"/>
      <c r="C37" s="198"/>
      <c r="D37" s="193"/>
      <c r="E37" s="193">
        <v>6349</v>
      </c>
      <c r="F37" s="196" t="s">
        <v>160</v>
      </c>
      <c r="G37" s="148">
        <v>0</v>
      </c>
      <c r="H37" s="199">
        <v>8900</v>
      </c>
      <c r="I37" s="199"/>
      <c r="J37" s="188">
        <f>H37+I37</f>
        <v>8900</v>
      </c>
    </row>
    <row r="38" spans="1:10" ht="12.75">
      <c r="A38" s="240"/>
      <c r="B38" s="150" t="s">
        <v>5</v>
      </c>
      <c r="C38" s="149" t="s">
        <v>163</v>
      </c>
      <c r="D38" s="190">
        <v>2219</v>
      </c>
      <c r="E38" s="190" t="s">
        <v>3</v>
      </c>
      <c r="F38" s="200" t="s">
        <v>164</v>
      </c>
      <c r="G38" s="49">
        <f>SUM(G39:G39)</f>
        <v>0</v>
      </c>
      <c r="H38" s="49">
        <f>SUM(H39:H39)</f>
        <v>300</v>
      </c>
      <c r="I38" s="48">
        <f>SUM(I39:I39)</f>
        <v>0</v>
      </c>
      <c r="J38" s="48">
        <f>SUM(J39:J39)</f>
        <v>300</v>
      </c>
    </row>
    <row r="39" spans="1:10" ht="13.5" thickBot="1">
      <c r="A39" s="240"/>
      <c r="B39" s="201"/>
      <c r="C39" s="198"/>
      <c r="D39" s="193"/>
      <c r="E39" s="193">
        <v>5321</v>
      </c>
      <c r="F39" s="194" t="s">
        <v>139</v>
      </c>
      <c r="G39" s="148">
        <v>0</v>
      </c>
      <c r="H39" s="202">
        <v>300</v>
      </c>
      <c r="I39" s="199"/>
      <c r="J39" s="188">
        <f>H39+I39</f>
        <v>300</v>
      </c>
    </row>
    <row r="40" spans="1:10" ht="12.75">
      <c r="A40" s="240"/>
      <c r="B40" s="150" t="s">
        <v>5</v>
      </c>
      <c r="C40" s="149" t="s">
        <v>165</v>
      </c>
      <c r="D40" s="190">
        <v>2299</v>
      </c>
      <c r="E40" s="190" t="s">
        <v>3</v>
      </c>
      <c r="F40" s="200" t="s">
        <v>166</v>
      </c>
      <c r="G40" s="49">
        <f>SUM(G41:G41)</f>
        <v>0</v>
      </c>
      <c r="H40" s="48">
        <f>SUM(H41:H41)</f>
        <v>150</v>
      </c>
      <c r="I40" s="48">
        <f>SUM(I41:I41)</f>
        <v>0</v>
      </c>
      <c r="J40" s="48">
        <f>SUM(J41:J41)</f>
        <v>150</v>
      </c>
    </row>
    <row r="41" spans="1:10" ht="13.5" thickBot="1">
      <c r="A41" s="240"/>
      <c r="B41" s="201"/>
      <c r="C41" s="198"/>
      <c r="D41" s="193"/>
      <c r="E41" s="193">
        <v>5221</v>
      </c>
      <c r="F41" s="194" t="s">
        <v>167</v>
      </c>
      <c r="G41" s="148">
        <v>0</v>
      </c>
      <c r="H41" s="199">
        <v>150</v>
      </c>
      <c r="I41" s="199"/>
      <c r="J41" s="188">
        <f>H41+I41</f>
        <v>150</v>
      </c>
    </row>
    <row r="42" spans="1:10" ht="12.75">
      <c r="A42" s="240"/>
      <c r="B42" s="150" t="s">
        <v>5</v>
      </c>
      <c r="C42" s="149" t="s">
        <v>168</v>
      </c>
      <c r="D42" s="190">
        <v>2299</v>
      </c>
      <c r="E42" s="190" t="s">
        <v>3</v>
      </c>
      <c r="F42" s="200" t="s">
        <v>169</v>
      </c>
      <c r="G42" s="49">
        <f>SUM(G43:G43)</f>
        <v>0</v>
      </c>
      <c r="H42" s="48">
        <f>SUM(H43:H43)</f>
        <v>70</v>
      </c>
      <c r="I42" s="48">
        <f>SUM(I43:I43)</f>
        <v>0</v>
      </c>
      <c r="J42" s="48">
        <f>SUM(J43:J43)</f>
        <v>70</v>
      </c>
    </row>
    <row r="43" spans="1:10" ht="13.5" thickBot="1">
      <c r="A43" s="240"/>
      <c r="B43" s="201"/>
      <c r="C43" s="198"/>
      <c r="D43" s="193"/>
      <c r="E43" s="193">
        <v>5222</v>
      </c>
      <c r="F43" s="194" t="s">
        <v>170</v>
      </c>
      <c r="G43" s="148">
        <v>0</v>
      </c>
      <c r="H43" s="199">
        <v>70</v>
      </c>
      <c r="I43" s="199"/>
      <c r="J43" s="188">
        <f>H43+I43</f>
        <v>70</v>
      </c>
    </row>
    <row r="44" spans="1:10" ht="20.25">
      <c r="A44" s="240"/>
      <c r="B44" s="150" t="s">
        <v>5</v>
      </c>
      <c r="C44" s="149" t="s">
        <v>171</v>
      </c>
      <c r="D44" s="190">
        <v>2299</v>
      </c>
      <c r="E44" s="190" t="s">
        <v>3</v>
      </c>
      <c r="F44" s="200" t="s">
        <v>172</v>
      </c>
      <c r="G44" s="49">
        <f>SUM(G45:G45)</f>
        <v>0</v>
      </c>
      <c r="H44" s="48">
        <f>SUM(H45:H45)</f>
        <v>245</v>
      </c>
      <c r="I44" s="48">
        <f>SUM(I45:I45)</f>
        <v>0</v>
      </c>
      <c r="J44" s="48">
        <f>SUM(J45:J45)</f>
        <v>245</v>
      </c>
    </row>
    <row r="45" spans="1:10" ht="13.5" thickBot="1">
      <c r="A45" s="240"/>
      <c r="B45" s="201"/>
      <c r="C45" s="198"/>
      <c r="D45" s="193"/>
      <c r="E45" s="193">
        <v>5213</v>
      </c>
      <c r="F45" s="194" t="s">
        <v>173</v>
      </c>
      <c r="G45" s="148">
        <v>0</v>
      </c>
      <c r="H45" s="199">
        <v>245</v>
      </c>
      <c r="I45" s="199"/>
      <c r="J45" s="188">
        <f>H45+I45</f>
        <v>245</v>
      </c>
    </row>
    <row r="46" spans="1:10" ht="12.75">
      <c r="A46" s="240"/>
      <c r="B46" s="150" t="s">
        <v>5</v>
      </c>
      <c r="C46" s="149" t="s">
        <v>174</v>
      </c>
      <c r="D46" s="190">
        <v>2299</v>
      </c>
      <c r="E46" s="190" t="s">
        <v>3</v>
      </c>
      <c r="F46" s="200" t="s">
        <v>175</v>
      </c>
      <c r="G46" s="49">
        <f>SUM(G47:G47)</f>
        <v>0</v>
      </c>
      <c r="H46" s="48">
        <f>SUM(H47:H47)</f>
        <v>242</v>
      </c>
      <c r="I46" s="48">
        <f>SUM(I47:I47)</f>
        <v>0</v>
      </c>
      <c r="J46" s="48">
        <f>SUM(J47:J47)</f>
        <v>242</v>
      </c>
    </row>
    <row r="47" spans="1:10" ht="13.5" thickBot="1">
      <c r="A47" s="240"/>
      <c r="B47" s="201"/>
      <c r="C47" s="198"/>
      <c r="D47" s="193"/>
      <c r="E47" s="193">
        <v>5213</v>
      </c>
      <c r="F47" s="194" t="s">
        <v>173</v>
      </c>
      <c r="G47" s="148">
        <v>0</v>
      </c>
      <c r="H47" s="199">
        <v>242</v>
      </c>
      <c r="I47" s="199"/>
      <c r="J47" s="188">
        <f>H47+I47</f>
        <v>242</v>
      </c>
    </row>
    <row r="48" spans="1:10" ht="12.75">
      <c r="A48" s="240"/>
      <c r="B48" s="150" t="s">
        <v>5</v>
      </c>
      <c r="C48" s="149" t="s">
        <v>179</v>
      </c>
      <c r="D48" s="190">
        <v>2212</v>
      </c>
      <c r="E48" s="190" t="s">
        <v>3</v>
      </c>
      <c r="F48" s="200" t="s">
        <v>180</v>
      </c>
      <c r="G48" s="49">
        <f>SUM(G49:G49)</f>
        <v>0</v>
      </c>
      <c r="H48" s="48">
        <f>SUM(H49:H49)</f>
        <v>327.604</v>
      </c>
      <c r="I48" s="48">
        <f>SUM(I49:I49)</f>
        <v>0</v>
      </c>
      <c r="J48" s="48">
        <f>SUM(J49:J49)</f>
        <v>327.604</v>
      </c>
    </row>
    <row r="49" spans="1:10" ht="13.5" thickBot="1">
      <c r="A49" s="241"/>
      <c r="B49" s="201"/>
      <c r="C49" s="198"/>
      <c r="D49" s="193"/>
      <c r="E49" s="193">
        <v>5321</v>
      </c>
      <c r="F49" s="194" t="s">
        <v>139</v>
      </c>
      <c r="G49" s="148">
        <v>0</v>
      </c>
      <c r="H49" s="199">
        <v>327.604</v>
      </c>
      <c r="I49" s="199"/>
      <c r="J49" s="188">
        <f>H49+I49</f>
        <v>327.604</v>
      </c>
    </row>
  </sheetData>
  <sheetProtection/>
  <mergeCells count="13">
    <mergeCell ref="C7:C8"/>
    <mergeCell ref="D7:D8"/>
    <mergeCell ref="A9:A49"/>
    <mergeCell ref="A1:J1"/>
    <mergeCell ref="E7:E8"/>
    <mergeCell ref="A3:J3"/>
    <mergeCell ref="A5:J5"/>
    <mergeCell ref="H7:H8"/>
    <mergeCell ref="I7:J7"/>
    <mergeCell ref="F7:F8"/>
    <mergeCell ref="G7:G8"/>
    <mergeCell ref="A7:A8"/>
    <mergeCell ref="B7:B8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90" r:id="rId1"/>
  <headerFooter alignWithMargins="0"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2016-04-18T14:19:38Z</cp:lastPrinted>
  <dcterms:created xsi:type="dcterms:W3CDTF">2006-09-25T08:49:57Z</dcterms:created>
  <dcterms:modified xsi:type="dcterms:W3CDTF">2016-05-09T14:47:08Z</dcterms:modified>
  <cp:category/>
  <cp:version/>
  <cp:contentType/>
  <cp:contentStatus/>
</cp:coreProperties>
</file>