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56" windowHeight="12384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'List1'!$A$9:$M$19</definedName>
    <definedName name="_xlnm.Print_Titles" localSheetId="0">'List1'!$7:$9</definedName>
  </definedNames>
  <calcPr fullCalcOnLoad="1"/>
</workbook>
</file>

<file path=xl/sharedStrings.xml><?xml version="1.0" encoding="utf-8"?>
<sst xmlns="http://schemas.openxmlformats.org/spreadsheetml/2006/main" count="51" uniqueCount="48">
  <si>
    <t>Hodnotící formulář - souhrnná tabulka projektů</t>
  </si>
  <si>
    <t>část I. - informace o projektu</t>
  </si>
  <si>
    <t>část II. - hodnocení správce programu</t>
  </si>
  <si>
    <t>část III. - hodnocení komise</t>
  </si>
  <si>
    <t>Žadatel</t>
  </si>
  <si>
    <t>Název projektu</t>
  </si>
  <si>
    <t>Popis projektu</t>
  </si>
  <si>
    <t>Výstupy projektu</t>
  </si>
  <si>
    <t>Požadovaná výše dotace</t>
  </si>
  <si>
    <t>Závazná kritéria hodnocení (body)</t>
  </si>
  <si>
    <t>Specifická kritéria hodnocení (body)</t>
  </si>
  <si>
    <t>Celkový počet bodů</t>
  </si>
  <si>
    <t>Kč</t>
  </si>
  <si>
    <t>%</t>
  </si>
  <si>
    <t>1.</t>
  </si>
  <si>
    <t>3.</t>
  </si>
  <si>
    <t>Celkové výdaje projektu v Kč</t>
  </si>
  <si>
    <t>ANO</t>
  </si>
  <si>
    <t>alokace</t>
  </si>
  <si>
    <t>celkem požadovaná částka :</t>
  </si>
  <si>
    <t>celkem požadovaná částka žádostí v administrativním souladu:</t>
  </si>
  <si>
    <t>Poř. č. příjmu</t>
  </si>
  <si>
    <t>Pořadí hodnocení</t>
  </si>
  <si>
    <t>2.</t>
  </si>
  <si>
    <t>4.</t>
  </si>
  <si>
    <r>
      <t xml:space="preserve">Administrativní soulad </t>
    </r>
    <r>
      <rPr>
        <sz val="6"/>
        <rFont val="Times New Roman"/>
        <family val="1"/>
      </rPr>
      <t>(projekt je v souladu s podmínkami programu a je způsobilý pro další hodnocení) ANO/NE</t>
    </r>
  </si>
  <si>
    <t>Číslo a název oblasti podpory/ programu - 6. DOPRAVA / 6.1  ROZVOJ CYKLISTICKÉ DOPRAVY</t>
  </si>
  <si>
    <t>Číslo výzvy, příp. rok vyhlášení - 2016</t>
  </si>
  <si>
    <t>Údržba cyklostezky Varhany</t>
  </si>
  <si>
    <t>Cyklostezka svaté Zdislavy II. etapa Bílý Kostel - Jablonné v Podještědí - I. fáze Bílý Kostel  - Jítrava</t>
  </si>
  <si>
    <t>NE</t>
  </si>
  <si>
    <t>Mikroregion Podralsko, dobrovolný svazek obcí</t>
  </si>
  <si>
    <t>Zelená cyklomagistrála Ploučnice - úprava dopravního značení v úseku Druzcov - Osečná - Hamr.nJ. - Stráž p.R. - Noviny p.R.</t>
  </si>
  <si>
    <t>Město Mimoň</t>
  </si>
  <si>
    <t>Cyklostezka - Zámecký most - Srní Potok</t>
  </si>
  <si>
    <t>Svazek obcí - Cyklostezka Varhany</t>
  </si>
  <si>
    <t>údržba 17 km cyklostezky</t>
  </si>
  <si>
    <t>údržba cyklostezky Varhany v celé délce z České Lípy do Kamenického šenova</t>
  </si>
  <si>
    <t>úprava dopravního značení Zelené cyklomagistrály Ploučnice Z Osečné Druzcov až do Novin pod Ralskem v délce 20,984 km</t>
  </si>
  <si>
    <t>zbudování cyklostezky Zámecký most - Srní Potok v délce 1,84 km a s využitím dotace od SFDI pro rok 2016</t>
  </si>
  <si>
    <t>Cyklostezka svaté Zdislavy Nový Bor - Bílý Kostel nad Nisou</t>
  </si>
  <si>
    <t>stavba cyklostezky v úseku Bílý Kostel nad Nisou - Jítrava</t>
  </si>
  <si>
    <t>součet výše dotace projektů umístěných v pořadí 1-3</t>
  </si>
  <si>
    <t>úspora alokace - rozdíl alokace - požadované dotace žádostí v administrativním souladu</t>
  </si>
  <si>
    <t>výstavby cyklostezky 1,84 km</t>
  </si>
  <si>
    <t>20,984 km úpravy dopravního značení na Zelené cyklomagistrále Ploučnice</t>
  </si>
  <si>
    <t>dne 22.3.2016</t>
  </si>
  <si>
    <t>Příloha č.1 - 075_P01_ Hodnotící formulář - souhrnná tabulka podaných projektů do programu č.6.1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</si>
</sst>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60">
    <font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0"/>
    </font>
    <font>
      <sz val="8"/>
      <color indexed="12"/>
      <name val="Times New Roman"/>
      <family val="1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color indexed="10"/>
      <name val="Times New Roman"/>
      <family val="1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Arial"/>
      <family val="0"/>
    </font>
    <font>
      <sz val="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 vertical="top"/>
    </xf>
    <xf numFmtId="0" fontId="3" fillId="34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4" fontId="16" fillId="0" borderId="16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 vertical="top"/>
    </xf>
    <xf numFmtId="0" fontId="0" fillId="35" borderId="0" xfId="0" applyFill="1" applyAlignment="1">
      <alignment/>
    </xf>
    <xf numFmtId="0" fontId="17" fillId="0" borderId="0" xfId="0" applyFont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4" fontId="1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7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3" fillId="0" borderId="16" xfId="0" applyNumberFormat="1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4" fontId="8" fillId="0" borderId="20" xfId="0" applyNumberFormat="1" applyFont="1" applyFill="1" applyBorder="1" applyAlignment="1">
      <alignment horizontal="center" vertical="top"/>
    </xf>
    <xf numFmtId="4" fontId="7" fillId="0" borderId="20" xfId="0" applyNumberFormat="1" applyFont="1" applyFill="1" applyBorder="1" applyAlignment="1">
      <alignment horizontal="center" vertical="top"/>
    </xf>
    <xf numFmtId="10" fontId="9" fillId="0" borderId="11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/>
    </xf>
    <xf numFmtId="4" fontId="8" fillId="0" borderId="22" xfId="0" applyNumberFormat="1" applyFont="1" applyFill="1" applyBorder="1" applyAlignment="1">
      <alignment horizontal="center" vertical="top"/>
    </xf>
    <xf numFmtId="4" fontId="7" fillId="0" borderId="22" xfId="0" applyNumberFormat="1" applyFont="1" applyFill="1" applyBorder="1" applyAlignment="1">
      <alignment horizontal="center" vertical="top"/>
    </xf>
    <xf numFmtId="10" fontId="9" fillId="0" borderId="10" xfId="0" applyNumberFormat="1" applyFont="1" applyFill="1" applyBorder="1" applyAlignment="1">
      <alignment horizontal="center" vertical="top" wrapText="1"/>
    </xf>
    <xf numFmtId="0" fontId="15" fillId="36" borderId="16" xfId="0" applyFont="1" applyFill="1" applyBorder="1" applyAlignment="1">
      <alignment/>
    </xf>
    <xf numFmtId="4" fontId="21" fillId="36" borderId="17" xfId="0" applyNumberFormat="1" applyFont="1" applyFill="1" applyBorder="1" applyAlignment="1">
      <alignment/>
    </xf>
    <xf numFmtId="0" fontId="15" fillId="36" borderId="16" xfId="0" applyFont="1" applyFill="1" applyBorder="1" applyAlignment="1">
      <alignment vertical="top" wrapText="1"/>
    </xf>
    <xf numFmtId="0" fontId="14" fillId="36" borderId="10" xfId="0" applyFont="1" applyFill="1" applyBorder="1" applyAlignment="1">
      <alignment horizontal="center" vertical="top"/>
    </xf>
    <xf numFmtId="0" fontId="15" fillId="36" borderId="0" xfId="0" applyFont="1" applyFill="1" applyBorder="1" applyAlignment="1">
      <alignment/>
    </xf>
    <xf numFmtId="0" fontId="15" fillId="36" borderId="0" xfId="0" applyFont="1" applyFill="1" applyBorder="1" applyAlignment="1">
      <alignment vertical="top" wrapText="1"/>
    </xf>
    <xf numFmtId="0" fontId="14" fillId="36" borderId="11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4" fontId="16" fillId="36" borderId="17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4" fontId="16" fillId="37" borderId="17" xfId="0" applyNumberFormat="1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22" fillId="0" borderId="0" xfId="0" applyFont="1" applyAlignment="1">
      <alignment/>
    </xf>
    <xf numFmtId="4" fontId="23" fillId="36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vertical="top" wrapText="1"/>
    </xf>
    <xf numFmtId="0" fontId="0" fillId="0" borderId="0" xfId="0" applyAlignment="1">
      <alignment/>
    </xf>
    <xf numFmtId="0" fontId="3" fillId="34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4" fillId="33" borderId="23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3" fillId="36" borderId="23" xfId="0" applyFont="1" applyFill="1" applyBorder="1" applyAlignment="1">
      <alignment/>
    </xf>
    <xf numFmtId="0" fontId="13" fillId="36" borderId="16" xfId="0" applyFont="1" applyFill="1" applyBorder="1" applyAlignment="1">
      <alignment/>
    </xf>
    <xf numFmtId="0" fontId="14" fillId="36" borderId="16" xfId="0" applyFont="1" applyFill="1" applyBorder="1" applyAlignment="1">
      <alignment/>
    </xf>
    <xf numFmtId="0" fontId="3" fillId="34" borderId="24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25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3" fillId="34" borderId="26" xfId="0" applyFont="1" applyFill="1" applyBorder="1" applyAlignment="1">
      <alignment horizontal="center" vertical="top" wrapText="1"/>
    </xf>
    <xf numFmtId="0" fontId="3" fillId="34" borderId="27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34" borderId="23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" fontId="13" fillId="0" borderId="23" xfId="0" applyNumberFormat="1" applyFont="1" applyFill="1" applyBorder="1" applyAlignment="1">
      <alignment horizontal="center" vertical="top"/>
    </xf>
    <xf numFmtId="4" fontId="13" fillId="0" borderId="10" xfId="0" applyNumberFormat="1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4" fontId="13" fillId="36" borderId="23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4" fontId="59" fillId="37" borderId="23" xfId="0" applyNumberFormat="1" applyFont="1" applyFill="1" applyBorder="1" applyAlignment="1">
      <alignment horizontal="left"/>
    </xf>
    <xf numFmtId="4" fontId="59" fillId="37" borderId="10" xfId="0" applyNumberFormat="1" applyFont="1" applyFill="1" applyBorder="1" applyAlignment="1">
      <alignment horizontal="left"/>
    </xf>
    <xf numFmtId="0" fontId="13" fillId="36" borderId="19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4" fontId="13" fillId="36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4" sqref="A4:E4"/>
    </sheetView>
  </sheetViews>
  <sheetFormatPr defaultColWidth="9.140625" defaultRowHeight="12.75"/>
  <cols>
    <col min="1" max="1" width="3.8515625" style="0" customWidth="1"/>
    <col min="2" max="2" width="15.140625" style="0" customWidth="1"/>
    <col min="3" max="3" width="18.8515625" style="0" customWidth="1"/>
    <col min="4" max="4" width="23.7109375" style="0" customWidth="1"/>
    <col min="5" max="5" width="13.57421875" style="0" customWidth="1"/>
    <col min="6" max="6" width="11.28125" style="0" customWidth="1"/>
    <col min="7" max="7" width="12.8515625" style="0" customWidth="1"/>
    <col min="8" max="8" width="6.7109375" style="0" customWidth="1"/>
    <col min="10" max="11" width="8.57421875" style="0" customWidth="1"/>
    <col min="12" max="12" width="7.28125" style="0" customWidth="1"/>
    <col min="13" max="13" width="7.140625" style="8" customWidth="1"/>
    <col min="15" max="15" width="14.7109375" style="0" bestFit="1" customWidth="1"/>
    <col min="16" max="16" width="15.140625" style="0" bestFit="1" customWidth="1"/>
    <col min="17" max="17" width="13.28125" style="32" bestFit="1" customWidth="1"/>
  </cols>
  <sheetData>
    <row r="1" spans="1:6" ht="12.75">
      <c r="A1" s="112" t="s">
        <v>47</v>
      </c>
      <c r="B1" s="112"/>
      <c r="C1" s="112"/>
      <c r="D1" s="112"/>
      <c r="E1" s="112"/>
      <c r="F1" s="112"/>
    </row>
    <row r="2" spans="1:12" ht="12.75">
      <c r="A2" s="78" t="s">
        <v>0</v>
      </c>
      <c r="B2" s="78"/>
      <c r="C2" s="78"/>
      <c r="D2" s="78"/>
      <c r="E2" s="1"/>
      <c r="F2" s="1"/>
      <c r="G2" s="79"/>
      <c r="H2" s="79"/>
      <c r="I2" s="1"/>
      <c r="J2" s="2"/>
      <c r="K2" s="1"/>
      <c r="L2" s="68" t="s">
        <v>46</v>
      </c>
    </row>
    <row r="3" spans="1:12" ht="3.75" customHeight="1">
      <c r="A3" s="1"/>
      <c r="B3" s="79"/>
      <c r="C3" s="79"/>
      <c r="D3" s="1"/>
      <c r="E3" s="1"/>
      <c r="F3" s="1"/>
      <c r="G3" s="79"/>
      <c r="H3" s="79"/>
      <c r="I3" s="1"/>
      <c r="J3" s="2"/>
      <c r="K3" s="1"/>
      <c r="L3" s="1"/>
    </row>
    <row r="4" spans="1:12" ht="12.75">
      <c r="A4" s="73" t="s">
        <v>26</v>
      </c>
      <c r="B4" s="73"/>
      <c r="C4" s="73"/>
      <c r="D4" s="71"/>
      <c r="E4" s="71"/>
      <c r="F4" s="3"/>
      <c r="G4" s="93"/>
      <c r="H4" s="93"/>
      <c r="I4" s="1"/>
      <c r="J4" s="2"/>
      <c r="K4" s="1"/>
      <c r="L4" s="1"/>
    </row>
    <row r="5" spans="1:12" ht="12.75">
      <c r="A5" s="93" t="s">
        <v>27</v>
      </c>
      <c r="B5" s="93"/>
      <c r="C5" s="93"/>
      <c r="D5" s="3"/>
      <c r="E5" s="3"/>
      <c r="F5" s="3"/>
      <c r="G5" s="93"/>
      <c r="H5" s="93"/>
      <c r="I5" s="1"/>
      <c r="J5" s="2"/>
      <c r="K5" s="1"/>
      <c r="L5" s="1"/>
    </row>
    <row r="6" spans="1:12" ht="5.25" customHeight="1" thickBot="1">
      <c r="A6" s="3"/>
      <c r="B6" s="3"/>
      <c r="C6" s="6"/>
      <c r="D6" s="3"/>
      <c r="E6" s="3"/>
      <c r="F6" s="3"/>
      <c r="G6" s="74"/>
      <c r="H6" s="74"/>
      <c r="I6" s="1"/>
      <c r="J6" s="2"/>
      <c r="K6" s="1"/>
      <c r="L6" s="1"/>
    </row>
    <row r="7" spans="1:13" ht="47.25" customHeight="1" thickBot="1">
      <c r="A7" s="75" t="s">
        <v>1</v>
      </c>
      <c r="B7" s="76"/>
      <c r="C7" s="76"/>
      <c r="D7" s="76"/>
      <c r="E7" s="76"/>
      <c r="F7" s="76"/>
      <c r="G7" s="76"/>
      <c r="H7" s="77"/>
      <c r="I7" s="4" t="s">
        <v>2</v>
      </c>
      <c r="J7" s="75" t="s">
        <v>3</v>
      </c>
      <c r="K7" s="87"/>
      <c r="L7" s="87"/>
      <c r="M7" s="88"/>
    </row>
    <row r="8" spans="1:17" ht="92.25" customHeight="1" thickBot="1">
      <c r="A8" s="91" t="s">
        <v>21</v>
      </c>
      <c r="B8" s="83" t="s">
        <v>4</v>
      </c>
      <c r="C8" s="83" t="s">
        <v>5</v>
      </c>
      <c r="D8" s="91" t="s">
        <v>6</v>
      </c>
      <c r="E8" s="85" t="s">
        <v>7</v>
      </c>
      <c r="F8" s="91" t="s">
        <v>16</v>
      </c>
      <c r="G8" s="94" t="s">
        <v>8</v>
      </c>
      <c r="H8" s="95"/>
      <c r="I8" s="91" t="s">
        <v>25</v>
      </c>
      <c r="J8" s="72" t="s">
        <v>9</v>
      </c>
      <c r="K8" s="72" t="s">
        <v>10</v>
      </c>
      <c r="L8" s="84" t="s">
        <v>11</v>
      </c>
      <c r="M8" s="9" t="s">
        <v>22</v>
      </c>
      <c r="P8" s="30"/>
      <c r="Q8" s="37"/>
    </row>
    <row r="9" spans="1:13" ht="14.25" customHeight="1" thickBot="1">
      <c r="A9" s="92"/>
      <c r="B9" s="84"/>
      <c r="C9" s="84"/>
      <c r="D9" s="72"/>
      <c r="E9" s="86"/>
      <c r="F9" s="72"/>
      <c r="G9" s="5" t="s">
        <v>12</v>
      </c>
      <c r="H9" s="5" t="s">
        <v>13</v>
      </c>
      <c r="I9" s="72"/>
      <c r="J9" s="72"/>
      <c r="K9" s="72"/>
      <c r="L9" s="84"/>
      <c r="M9" s="10"/>
    </row>
    <row r="10" spans="1:17" s="18" customFormat="1" ht="78" customHeight="1" thickBot="1">
      <c r="A10" s="50" t="s">
        <v>14</v>
      </c>
      <c r="B10" s="48" t="s">
        <v>35</v>
      </c>
      <c r="C10" s="61" t="s">
        <v>28</v>
      </c>
      <c r="D10" s="49" t="s">
        <v>37</v>
      </c>
      <c r="E10" s="62" t="s">
        <v>36</v>
      </c>
      <c r="F10" s="51">
        <v>680000</v>
      </c>
      <c r="G10" s="52">
        <v>408000</v>
      </c>
      <c r="H10" s="53">
        <f>G10/F10</f>
        <v>0.6</v>
      </c>
      <c r="I10" s="63" t="s">
        <v>17</v>
      </c>
      <c r="J10" s="22">
        <v>2.75</v>
      </c>
      <c r="K10" s="23">
        <v>1.4</v>
      </c>
      <c r="L10" s="26">
        <f>SUM(J10:K10)</f>
        <v>4.15</v>
      </c>
      <c r="M10" s="11">
        <f>RANK(L10,$L$10:$L$13)</f>
        <v>2</v>
      </c>
      <c r="Q10" s="33"/>
    </row>
    <row r="11" spans="1:17" s="19" customFormat="1" ht="71.25" customHeight="1" thickBot="1">
      <c r="A11" s="41" t="s">
        <v>23</v>
      </c>
      <c r="B11" s="42" t="s">
        <v>40</v>
      </c>
      <c r="C11" s="43" t="s">
        <v>29</v>
      </c>
      <c r="D11" s="70" t="s">
        <v>41</v>
      </c>
      <c r="E11" s="44" t="s">
        <v>41</v>
      </c>
      <c r="F11" s="45">
        <v>20000000</v>
      </c>
      <c r="G11" s="46">
        <v>2000000</v>
      </c>
      <c r="H11" s="47">
        <f>G11/F11</f>
        <v>0.1</v>
      </c>
      <c r="I11" s="17" t="s">
        <v>30</v>
      </c>
      <c r="J11" s="20">
        <v>0</v>
      </c>
      <c r="K11" s="21">
        <v>0</v>
      </c>
      <c r="L11" s="25">
        <f>SUM(J11:K11)</f>
        <v>0</v>
      </c>
      <c r="M11" s="28"/>
      <c r="Q11" s="34"/>
    </row>
    <row r="12" spans="1:17" s="24" customFormat="1" ht="69.75" customHeight="1" thickBot="1">
      <c r="A12" s="50" t="s">
        <v>15</v>
      </c>
      <c r="B12" s="48" t="s">
        <v>31</v>
      </c>
      <c r="C12" s="61" t="s">
        <v>32</v>
      </c>
      <c r="D12" s="49" t="s">
        <v>38</v>
      </c>
      <c r="E12" s="62" t="s">
        <v>45</v>
      </c>
      <c r="F12" s="51">
        <v>475932</v>
      </c>
      <c r="G12" s="52">
        <v>333152.4</v>
      </c>
      <c r="H12" s="53">
        <f>G12/F12</f>
        <v>0.7000000000000001</v>
      </c>
      <c r="I12" s="63" t="s">
        <v>17</v>
      </c>
      <c r="J12" s="22">
        <v>2.35</v>
      </c>
      <c r="K12" s="23">
        <v>1.4</v>
      </c>
      <c r="L12" s="26">
        <f>SUM(J12:K12)</f>
        <v>3.75</v>
      </c>
      <c r="M12" s="27">
        <f>RANK(L12,$L$10:$L$13)</f>
        <v>3</v>
      </c>
      <c r="P12" s="31"/>
      <c r="Q12" s="35"/>
    </row>
    <row r="13" spans="1:16" ht="58.5" customHeight="1" thickBot="1">
      <c r="A13" s="50" t="s">
        <v>24</v>
      </c>
      <c r="B13" s="48" t="s">
        <v>33</v>
      </c>
      <c r="C13" s="61" t="s">
        <v>34</v>
      </c>
      <c r="D13" s="49" t="s">
        <v>39</v>
      </c>
      <c r="E13" s="62" t="s">
        <v>44</v>
      </c>
      <c r="F13" s="51">
        <v>13533000</v>
      </c>
      <c r="G13" s="52">
        <v>1000000</v>
      </c>
      <c r="H13" s="53">
        <f>G13/F13</f>
        <v>0.07389344565137072</v>
      </c>
      <c r="I13" s="63" t="s">
        <v>17</v>
      </c>
      <c r="J13" s="22">
        <v>7.25</v>
      </c>
      <c r="K13" s="23">
        <v>3.75</v>
      </c>
      <c r="L13" s="26">
        <f>SUM(J13:K13)</f>
        <v>11</v>
      </c>
      <c r="M13" s="28">
        <f>RANK(L13,$L$10:$L$13)</f>
        <v>1</v>
      </c>
      <c r="P13" s="30"/>
    </row>
    <row r="14" s="90" customFormat="1" ht="49.5" customHeight="1" thickBot="1">
      <c r="A14" s="89"/>
    </row>
    <row r="15" spans="1:17" s="7" customFormat="1" ht="20.25" customHeight="1" thickBot="1">
      <c r="A15" s="80" t="s">
        <v>19</v>
      </c>
      <c r="B15" s="81"/>
      <c r="C15" s="82"/>
      <c r="D15" s="82"/>
      <c r="E15" s="54"/>
      <c r="F15" s="55">
        <f>SUM(F10:F13)</f>
        <v>34688932</v>
      </c>
      <c r="G15" s="104">
        <f>SUM(G10:G13)</f>
        <v>3741152.4</v>
      </c>
      <c r="H15" s="105"/>
      <c r="I15" s="54"/>
      <c r="J15" s="56"/>
      <c r="K15" s="54"/>
      <c r="L15" s="54"/>
      <c r="M15" s="57"/>
      <c r="O15" s="29"/>
      <c r="P15" s="29"/>
      <c r="Q15" s="36"/>
    </row>
    <row r="16" spans="1:17" s="7" customFormat="1" ht="21.75" customHeight="1" thickBot="1">
      <c r="A16" s="108" t="s">
        <v>20</v>
      </c>
      <c r="B16" s="109"/>
      <c r="C16" s="110"/>
      <c r="D16" s="110"/>
      <c r="E16" s="58"/>
      <c r="F16" s="69">
        <f>F10+F12+F13</f>
        <v>14688932</v>
      </c>
      <c r="G16" s="104">
        <f>G10+G12+G13</f>
        <v>1741152.4</v>
      </c>
      <c r="H16" s="111"/>
      <c r="I16" s="58"/>
      <c r="J16" s="59"/>
      <c r="K16" s="58"/>
      <c r="L16" s="58"/>
      <c r="M16" s="60"/>
      <c r="P16" s="29"/>
      <c r="Q16" s="36"/>
    </row>
    <row r="17" spans="1:17" s="7" customFormat="1" ht="27.75" customHeight="1" thickBot="1">
      <c r="A17" s="101" t="s">
        <v>18</v>
      </c>
      <c r="B17" s="102"/>
      <c r="C17" s="103"/>
      <c r="D17" s="64">
        <v>3800000</v>
      </c>
      <c r="E17" s="65"/>
      <c r="F17" s="12"/>
      <c r="G17" s="99"/>
      <c r="H17" s="100"/>
      <c r="I17" s="13"/>
      <c r="J17" s="14"/>
      <c r="K17" s="13"/>
      <c r="L17" s="15"/>
      <c r="M17" s="16"/>
      <c r="Q17" s="36"/>
    </row>
    <row r="18" spans="1:17" s="7" customFormat="1" ht="35.25" customHeight="1" thickBot="1">
      <c r="A18" s="96" t="s">
        <v>42</v>
      </c>
      <c r="B18" s="97"/>
      <c r="C18" s="98"/>
      <c r="D18" s="106">
        <f>G10+G12+G13</f>
        <v>1741152.4</v>
      </c>
      <c r="E18" s="107"/>
      <c r="F18" s="12"/>
      <c r="G18" s="38"/>
      <c r="H18" s="38"/>
      <c r="I18" s="15"/>
      <c r="J18" s="39"/>
      <c r="K18" s="15"/>
      <c r="L18" s="15"/>
      <c r="M18" s="40"/>
      <c r="Q18" s="36"/>
    </row>
    <row r="19" spans="1:17" s="7" customFormat="1" ht="36" customHeight="1" thickBot="1">
      <c r="A19" s="96" t="s">
        <v>43</v>
      </c>
      <c r="B19" s="97"/>
      <c r="C19" s="98"/>
      <c r="D19" s="66">
        <f>D17-D18</f>
        <v>2058847.6</v>
      </c>
      <c r="E19" s="67"/>
      <c r="F19" s="12"/>
      <c r="G19" s="38"/>
      <c r="H19" s="38"/>
      <c r="I19" s="15"/>
      <c r="J19" s="39"/>
      <c r="K19" s="15"/>
      <c r="L19" s="15"/>
      <c r="M19" s="40"/>
      <c r="Q19" s="36"/>
    </row>
  </sheetData>
  <sheetProtection/>
  <autoFilter ref="A9:M19"/>
  <mergeCells count="33">
    <mergeCell ref="D18:E18"/>
    <mergeCell ref="A16:D16"/>
    <mergeCell ref="G16:H16"/>
    <mergeCell ref="A1:F1"/>
    <mergeCell ref="F8:F9"/>
    <mergeCell ref="G8:H8"/>
    <mergeCell ref="A5:C5"/>
    <mergeCell ref="A19:C19"/>
    <mergeCell ref="A18:C18"/>
    <mergeCell ref="G17:H17"/>
    <mergeCell ref="G5:H5"/>
    <mergeCell ref="A17:C17"/>
    <mergeCell ref="D8:D9"/>
    <mergeCell ref="G15:H15"/>
    <mergeCell ref="A15:D15"/>
    <mergeCell ref="B8:B9"/>
    <mergeCell ref="E8:E9"/>
    <mergeCell ref="J7:M7"/>
    <mergeCell ref="K8:K9"/>
    <mergeCell ref="L8:L9"/>
    <mergeCell ref="A14:IV14"/>
    <mergeCell ref="I8:I9"/>
    <mergeCell ref="A8:A9"/>
    <mergeCell ref="C8:C9"/>
    <mergeCell ref="J8:J9"/>
    <mergeCell ref="A4:E4"/>
    <mergeCell ref="G6:H6"/>
    <mergeCell ref="A7:H7"/>
    <mergeCell ref="A2:D2"/>
    <mergeCell ref="G2:H2"/>
    <mergeCell ref="B3:C3"/>
    <mergeCell ref="G3:H3"/>
    <mergeCell ref="G4:H4"/>
  </mergeCells>
  <printOptions/>
  <pageMargins left="0.17" right="0.17" top="0.22" bottom="0.23" header="0.18" footer="0.17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moravcovai</dc:creator>
  <cp:keywords/>
  <dc:description/>
  <cp:lastModifiedBy>Schroter Pavel</cp:lastModifiedBy>
  <cp:lastPrinted>2016-05-17T09:59:09Z</cp:lastPrinted>
  <dcterms:created xsi:type="dcterms:W3CDTF">2013-04-26T06:39:07Z</dcterms:created>
  <dcterms:modified xsi:type="dcterms:W3CDTF">2016-05-17T09:59:43Z</dcterms:modified>
  <cp:category/>
  <cp:version/>
  <cp:contentType/>
  <cp:contentStatus/>
</cp:coreProperties>
</file>