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560" windowWidth="15480" windowHeight="9255"/>
  </bookViews>
  <sheets>
    <sheet name="Příjmy" sheetId="2" r:id="rId1"/>
    <sheet name="Výdaje" sheetId="3" r:id="rId2"/>
    <sheet name="Přehled rozp.opatření 2016" sheetId="7" r:id="rId3"/>
  </sheets>
  <definedNames>
    <definedName name="_xlnm.Print_Titles" localSheetId="2">'Přehled rozp.opatření 2016'!$3:$5</definedName>
  </definedNames>
  <calcPr calcId="145621"/>
</workbook>
</file>

<file path=xl/calcChain.xml><?xml version="1.0" encoding="utf-8"?>
<calcChain xmlns="http://schemas.openxmlformats.org/spreadsheetml/2006/main">
  <c r="E32" i="2" l="1"/>
  <c r="E29" i="2"/>
  <c r="E19" i="2"/>
  <c r="D16" i="3"/>
  <c r="D72" i="3"/>
  <c r="D77" i="3"/>
  <c r="F138" i="7"/>
  <c r="G12" i="2" l="1"/>
  <c r="F69" i="3" l="1"/>
  <c r="G25" i="2" l="1"/>
  <c r="F31" i="2"/>
  <c r="G32" i="2"/>
  <c r="F89" i="3"/>
  <c r="F17" i="3"/>
  <c r="E21" i="3" l="1"/>
  <c r="C21" i="3"/>
  <c r="F20" i="3"/>
  <c r="F18" i="3"/>
  <c r="F16" i="3"/>
  <c r="F15" i="3"/>
  <c r="F88" i="3"/>
  <c r="F41" i="3"/>
  <c r="F35" i="3"/>
  <c r="D30" i="3"/>
  <c r="F57" i="3"/>
  <c r="F44" i="3"/>
  <c r="F76" i="3"/>
  <c r="F77" i="3"/>
  <c r="F126" i="3"/>
  <c r="F27" i="2"/>
  <c r="E27" i="2"/>
  <c r="D27" i="2"/>
  <c r="F113" i="3"/>
  <c r="F109" i="3"/>
  <c r="F86" i="3"/>
  <c r="F85" i="3"/>
  <c r="D114" i="3"/>
  <c r="F123" i="3"/>
  <c r="F120" i="3"/>
  <c r="F117" i="3"/>
  <c r="F61" i="3"/>
  <c r="E93" i="3"/>
  <c r="F26" i="3"/>
  <c r="F8" i="2"/>
  <c r="E80" i="3"/>
  <c r="C80" i="3"/>
  <c r="F79" i="3"/>
  <c r="F60" i="3"/>
  <c r="F58" i="3"/>
  <c r="F56" i="3"/>
  <c r="E47" i="3"/>
  <c r="C47" i="3"/>
  <c r="F46" i="3"/>
  <c r="F29" i="3"/>
  <c r="E63" i="3"/>
  <c r="C63" i="3"/>
  <c r="F59" i="3"/>
  <c r="F55" i="3"/>
  <c r="F110" i="3"/>
  <c r="F111" i="3"/>
  <c r="F78" i="3"/>
  <c r="F73" i="3"/>
  <c r="E9" i="3"/>
  <c r="E30" i="3"/>
  <c r="E114" i="3"/>
  <c r="C114" i="3"/>
  <c r="F106" i="3"/>
  <c r="F107" i="3"/>
  <c r="E31" i="2"/>
  <c r="G31" i="2" s="1"/>
  <c r="E24" i="2"/>
  <c r="F24" i="2"/>
  <c r="F75" i="3"/>
  <c r="F7" i="3"/>
  <c r="C9" i="3"/>
  <c r="D9" i="3"/>
  <c r="F12" i="3"/>
  <c r="F25" i="3"/>
  <c r="F27" i="3"/>
  <c r="F28" i="3"/>
  <c r="C30" i="3"/>
  <c r="F33" i="3"/>
  <c r="F36" i="3"/>
  <c r="F37" i="3"/>
  <c r="F38" i="3"/>
  <c r="F39" i="3"/>
  <c r="F40" i="3"/>
  <c r="F42" i="3"/>
  <c r="F43" i="3"/>
  <c r="F45" i="3"/>
  <c r="F52" i="3"/>
  <c r="F72" i="3"/>
  <c r="F74" i="3"/>
  <c r="F84" i="3"/>
  <c r="F87" i="3"/>
  <c r="F90" i="3"/>
  <c r="F92" i="3"/>
  <c r="C93" i="3"/>
  <c r="F100" i="3"/>
  <c r="F103" i="3"/>
  <c r="D8" i="2"/>
  <c r="D24" i="2"/>
  <c r="G9" i="2"/>
  <c r="G11" i="2"/>
  <c r="G14" i="2"/>
  <c r="G16" i="2"/>
  <c r="G17" i="2"/>
  <c r="G19" i="2"/>
  <c r="G20" i="2"/>
  <c r="G21" i="2"/>
  <c r="G23" i="2"/>
  <c r="D31" i="2"/>
  <c r="G28" i="2"/>
  <c r="G29" i="2"/>
  <c r="G30" i="2"/>
  <c r="D34" i="2"/>
  <c r="E34" i="2"/>
  <c r="F34" i="2"/>
  <c r="F108" i="3"/>
  <c r="G24" i="2" l="1"/>
  <c r="G34" i="2"/>
  <c r="D26" i="2"/>
  <c r="F26" i="2"/>
  <c r="G13" i="2"/>
  <c r="D7" i="2"/>
  <c r="E8" i="2"/>
  <c r="E7" i="2" s="1"/>
  <c r="G27" i="2"/>
  <c r="F7" i="2"/>
  <c r="E26" i="2"/>
  <c r="D37" i="2"/>
  <c r="F30" i="3"/>
  <c r="F9" i="3"/>
  <c r="F114" i="3"/>
  <c r="F24" i="3"/>
  <c r="F112" i="3"/>
  <c r="D80" i="3"/>
  <c r="F80" i="3" s="1"/>
  <c r="D63" i="3"/>
  <c r="F63" i="3" s="1"/>
  <c r="D47" i="3"/>
  <c r="F47" i="3" s="1"/>
  <c r="D93" i="3"/>
  <c r="F93" i="3" s="1"/>
  <c r="F70" i="3"/>
  <c r="F34" i="3"/>
  <c r="F62" i="3"/>
  <c r="D21" i="3"/>
  <c r="F21" i="3" s="1"/>
  <c r="D33" i="2" l="1"/>
  <c r="G8" i="2"/>
  <c r="G26" i="2"/>
  <c r="E33" i="2"/>
  <c r="E37" i="2"/>
  <c r="G7" i="2"/>
  <c r="F33" i="2"/>
  <c r="F37" i="2"/>
  <c r="G37" i="2" l="1"/>
  <c r="G33" i="2"/>
</calcChain>
</file>

<file path=xl/sharedStrings.xml><?xml version="1.0" encoding="utf-8"?>
<sst xmlns="http://schemas.openxmlformats.org/spreadsheetml/2006/main" count="921" uniqueCount="318">
  <si>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</si>
  <si>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</si>
  <si>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</si>
  <si>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</si>
  <si>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</si>
  <si>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</si>
  <si>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</si>
  <si>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</si>
  <si>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</si>
  <si>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</si>
  <si>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</si>
  <si>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</si>
  <si>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</si>
  <si>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</si>
  <si>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</si>
  <si>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</si>
  <si>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</si>
  <si>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01-OKH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</si>
  <si>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</si>
  <si>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</si>
  <si>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</si>
  <si>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</si>
  <si>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</si>
  <si>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</si>
  <si>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</si>
  <si>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</si>
  <si>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</si>
  <si>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</si>
  <si>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</si>
  <si>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</si>
  <si>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</si>
  <si>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</si>
  <si>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</si>
  <si>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</si>
  <si>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</si>
  <si>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</si>
  <si>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</si>
  <si>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</si>
  <si>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</si>
  <si>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</si>
  <si>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</si>
  <si>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</si>
  <si>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</si>
  <si>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</si>
  <si>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</si>
  <si>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</si>
  <si>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</si>
  <si>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</si>
  <si>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</si>
  <si>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</si>
  <si>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</si>
  <si>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</si>
  <si>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</si>
  <si>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</si>
  <si>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</si>
  <si>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</si>
  <si>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</si>
  <si>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</si>
  <si>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</si>
  <si>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</si>
  <si>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</si>
  <si>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</si>
  <si>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</si>
  <si>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</si>
  <si>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</si>
  <si>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</si>
  <si>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</si>
  <si>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</si>
  <si>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</si>
  <si>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</si>
  <si>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</si>
  <si>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</si>
  <si>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</si>
  <si>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</si>
  <si>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</si>
  <si>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</si>
  <si>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</si>
  <si>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</si>
  <si>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</si>
  <si>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</si>
  <si>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</si>
  <si>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</si>
  <si>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</si>
  <si>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</si>
  <si>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</si>
  <si>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</si>
  <si>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přesun z kap. 91903 do kap. 91305</t>
  </si>
  <si>
    <t>Kapitola 917 - Transfery (ZU)</t>
  </si>
  <si>
    <t>dotace z MPSV, zapojení do kap. 91705</t>
  </si>
  <si>
    <t>Kapitola 919 - Pokladní správa (ZU)</t>
  </si>
  <si>
    <t>dotace z MF, zapojení do kap. 91409 a 91709</t>
  </si>
  <si>
    <t>poskytnutí dotací z DF, kap. 92607</t>
  </si>
  <si>
    <t>poskytnutí dotací z DF, kap. 92602</t>
  </si>
  <si>
    <t>dotace z MZdr, zapojení do kap. 91709</t>
  </si>
  <si>
    <t>poskytnutí dotací z KF, kap. 93101</t>
  </si>
  <si>
    <t>poskytnutí dotací z DF, kap. 92609</t>
  </si>
  <si>
    <t>poskytnutí dotací z kap. 91704</t>
  </si>
  <si>
    <t>/</t>
  </si>
  <si>
    <t>08-ŽP a zeměď.</t>
  </si>
  <si>
    <t>poskytnutí dotací z kap. 91705</t>
  </si>
  <si>
    <t>poskytnutí dotací z kap. 91701</t>
  </si>
  <si>
    <t>úprava ukazatelů v kap. 92302</t>
  </si>
  <si>
    <t>poskytnutí dotací z FOV, kap. 93208</t>
  </si>
  <si>
    <t>odbory</t>
  </si>
  <si>
    <t>příspěvky obcí (na dopravní obslužnost)</t>
  </si>
  <si>
    <t>poskytnutí dotací z DF, kap. 92608</t>
  </si>
  <si>
    <t>SR 2016</t>
  </si>
  <si>
    <t>UR 2016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</si>
  <si>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2015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</si>
  <si>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2015</t>
    </r>
  </si>
  <si>
    <t>Kapitola 912 - účelové příspěvky PO (ZU)</t>
  </si>
  <si>
    <t>16</t>
  </si>
  <si>
    <t xml:space="preserve">přesun z kap. 91405 do kap.92305 </t>
  </si>
  <si>
    <t>19/16/ZK</t>
  </si>
  <si>
    <t>20/16/ZK</t>
  </si>
  <si>
    <t>21/16/ZK</t>
  </si>
  <si>
    <t>43/16/ZK</t>
  </si>
  <si>
    <t>26/16/ZK</t>
  </si>
  <si>
    <t>zapojení prostř. pen.fondů z roku 2015 na výdaje 2016, kap. 92608,93208 a 93408</t>
  </si>
  <si>
    <t>28/16/ZK</t>
  </si>
  <si>
    <t>zapojení prostř. z roku 2015 na výdaje 2016, kap. 91408</t>
  </si>
  <si>
    <t>zapojení prostř. pen.fondů z roku 2015 na výdaje 2016, kap. 92609</t>
  </si>
  <si>
    <t>23/16/ZK</t>
  </si>
  <si>
    <t>27/16/ZK</t>
  </si>
  <si>
    <t>79/16/RK</t>
  </si>
  <si>
    <t>81/16/RK</t>
  </si>
  <si>
    <t>úprava ukazatelů v kap. 91304</t>
  </si>
  <si>
    <t>zapojení prostř. z roku 2015 na výdaje 2016, kap. 91704</t>
  </si>
  <si>
    <t>40/16/ZK</t>
  </si>
  <si>
    <t>22/16/ZK</t>
  </si>
  <si>
    <t>zapojení prostř. z roku 2015 na výdaje 2016, kap. 91405</t>
  </si>
  <si>
    <t>zapojení prostř. z roku 2015 na výdaje 2016, kap. 92314,91402,91702,92302 a 92602</t>
  </si>
  <si>
    <t>32/16/ZK</t>
  </si>
  <si>
    <t>08/16/RK</t>
  </si>
  <si>
    <t>zapojení prostř. pen.fondů z roku 2015 na výdaje 2016, kap. 92606</t>
  </si>
  <si>
    <t>50/16/ZK</t>
  </si>
  <si>
    <t>zapojení prostř. z roku 2015 na výdaje 2016, kap. 92006</t>
  </si>
  <si>
    <t>51/16/Zk</t>
  </si>
  <si>
    <t>navýšení příjmů 2016 a výdajů 2016 v kap. 92014</t>
  </si>
  <si>
    <t>54/16/ZK</t>
  </si>
  <si>
    <t>55/16/ZK</t>
  </si>
  <si>
    <t>zapojení prostř. pen.fondů z roku 2015 na výdaje 2016, kap. 92604</t>
  </si>
  <si>
    <t>47/16/Zk</t>
  </si>
  <si>
    <t>46/16/ZK</t>
  </si>
  <si>
    <t>zapojení prostř. pen.fondů z roku 2015 na výdaje 2016, kap. 92601</t>
  </si>
  <si>
    <t>08/16/ZK</t>
  </si>
  <si>
    <t xml:space="preserve">přesun z kap. 92303 do kap.92304 </t>
  </si>
  <si>
    <t>37/16/ZK</t>
  </si>
  <si>
    <t>53/16/ZK</t>
  </si>
  <si>
    <t>zapojení prostř. z roku 2015 na výdaje 2016, kap. 92014</t>
  </si>
  <si>
    <t xml:space="preserve">přesun z kap. 91304 do kap.92014 </t>
  </si>
  <si>
    <t>zapojení prostř. z roku 2015 na výdaje 2016, kap. 91707</t>
  </si>
  <si>
    <t xml:space="preserve">přesun z kap. 91707 do kap.91204 </t>
  </si>
  <si>
    <t>149/16/RK</t>
  </si>
  <si>
    <t>zapojení prostř. pen.fondů z roku 2015 na výdaje 2016, kap. 925, 926 a 931</t>
  </si>
  <si>
    <t>zapojení prostř. z roku 2015 na výdaje 2016, kap. 91705</t>
  </si>
  <si>
    <t>150/16/RK</t>
  </si>
  <si>
    <t>151/16/RK</t>
  </si>
  <si>
    <t>152/16/RK</t>
  </si>
  <si>
    <t>přesun z kap. 91706 do kap.92006</t>
  </si>
  <si>
    <t>zapojení prostř. z roku 2015 na výdaje 2016, kap. 91406 a 91706</t>
  </si>
  <si>
    <t>zapojení prostř. z roku 2015 na výdaje 2016, kap. 91406 a 92006</t>
  </si>
  <si>
    <t>244/16/RK</t>
  </si>
  <si>
    <t>zapojení prostř. pen.fondů z roku 2015 na výdaje 2016, kap. 93408</t>
  </si>
  <si>
    <t>přesun z kap. 92314 do kap.92302</t>
  </si>
  <si>
    <t>zapojení prostř. z roku 2015 na výdaje 2016, kap. 91204</t>
  </si>
  <si>
    <t>zapojení prostř. z roku 2015 na výdaje 2016, kap. 91204 a 92004</t>
  </si>
  <si>
    <t>přesun z kap. 92008 do kap.91408</t>
  </si>
  <si>
    <t>235/16/RK</t>
  </si>
  <si>
    <t>230/16/Rk</t>
  </si>
  <si>
    <t>234/16/RK</t>
  </si>
  <si>
    <t>navýšení příjmů 2016 a výdajů v kap. 91604</t>
  </si>
  <si>
    <t>navýšení příjmů 2016 a výdajů v kap. 91306</t>
  </si>
  <si>
    <t>dotace z MŽP, zapojení do kap. 92302</t>
  </si>
  <si>
    <t>245/16/RK</t>
  </si>
  <si>
    <t xml:space="preserve">zapojení prostř. z roku 2015 na výdaje 2016, výdajové kapitoly 912,913,914,917,919,920,925,926,931 a financování - mimořádná splátka úvěru </t>
  </si>
  <si>
    <t>232/16/RK</t>
  </si>
  <si>
    <t>257/16/RK</t>
  </si>
  <si>
    <t xml:space="preserve">Celkem výdajová část rozpočtu 2016 upravena o </t>
  </si>
  <si>
    <t>97/16/ZK</t>
  </si>
  <si>
    <t>80/16/ZK</t>
  </si>
  <si>
    <t>106/16/ZK</t>
  </si>
  <si>
    <t>67/16/ZK</t>
  </si>
  <si>
    <t>68/16/ZK</t>
  </si>
  <si>
    <t>73/16/ZK</t>
  </si>
  <si>
    <t>66/16/ZK</t>
  </si>
  <si>
    <t>99/16/ZK</t>
  </si>
  <si>
    <t>101/16/ZK</t>
  </si>
  <si>
    <t>102/16/ZK</t>
  </si>
  <si>
    <t>103/16/ZK</t>
  </si>
  <si>
    <t>85/16/ZK</t>
  </si>
  <si>
    <t>88/16/ZK</t>
  </si>
  <si>
    <t>93/16/ZK</t>
  </si>
  <si>
    <t>94/16/ZK</t>
  </si>
  <si>
    <t>78/16/ZK</t>
  </si>
  <si>
    <t>86/16/ZK</t>
  </si>
  <si>
    <t>95/16/ZK</t>
  </si>
  <si>
    <t>111/16/ZK</t>
  </si>
  <si>
    <t>104/16/ZK</t>
  </si>
  <si>
    <t>98/16/ZK</t>
  </si>
  <si>
    <t>109/16/ZK</t>
  </si>
  <si>
    <t>107/16/ZK</t>
  </si>
  <si>
    <t>110/16/ZK</t>
  </si>
  <si>
    <t>328/16/RK</t>
  </si>
  <si>
    <t>327/16/RK</t>
  </si>
  <si>
    <t>329/16/RK</t>
  </si>
  <si>
    <t>úprava ukazatelů v kap. 91204-poskytnutí účel.příspěvků PO kraje</t>
  </si>
  <si>
    <t>326/16/RK</t>
  </si>
  <si>
    <t>302/16/RK</t>
  </si>
  <si>
    <t>navýšení příjmů 2016 a výdajů v kap. 92302</t>
  </si>
  <si>
    <t>358/16/RK</t>
  </si>
  <si>
    <t>355/16/RK</t>
  </si>
  <si>
    <t>úprava ukazatelů v kap. 91307</t>
  </si>
  <si>
    <t>384/16/RK</t>
  </si>
  <si>
    <t>dotace z MŠMT, zapojení do kap. 91704</t>
  </si>
  <si>
    <t>413/16/RK</t>
  </si>
  <si>
    <t>410/16/RK</t>
  </si>
  <si>
    <t>411/16/RK</t>
  </si>
  <si>
    <t>snížení dotace z MŠMT, snížení výdajů kap. 91604</t>
  </si>
  <si>
    <t>412/16/RK</t>
  </si>
  <si>
    <t>474/16/mRK</t>
  </si>
  <si>
    <t>úprava ukazatelů v kap. 92304</t>
  </si>
  <si>
    <t>úprava ukazatelů v kap. 92006</t>
  </si>
  <si>
    <t>175/16/ZK</t>
  </si>
  <si>
    <t>zapojení prostř. z roku 2015 na výdaje 2016, kap. 923</t>
  </si>
  <si>
    <t>122/16/ZK</t>
  </si>
  <si>
    <t>navýšení příjmů 2016 a výdajů v kap. 91705</t>
  </si>
  <si>
    <t>138/16/ZK</t>
  </si>
  <si>
    <t>úprava ukazatelů v kap. 91705</t>
  </si>
  <si>
    <t>139/16/ZK</t>
  </si>
  <si>
    <t>140/16/ZK</t>
  </si>
  <si>
    <t>zapojení prostř. z roku 2015 na výdaje 2016, kap. 92015</t>
  </si>
  <si>
    <t>135/16/ZK</t>
  </si>
  <si>
    <t>142/16/ZK</t>
  </si>
  <si>
    <t>177/16/ZK</t>
  </si>
  <si>
    <t>navýšení příjmů 2016 a výdajů v kap. 91206</t>
  </si>
  <si>
    <t>178/16/ZK</t>
  </si>
  <si>
    <t>168/16/ZK</t>
  </si>
  <si>
    <t>přesun z kap. 91404 do kap.91704-poskytnutíí darů</t>
  </si>
  <si>
    <t>141/16/ZK</t>
  </si>
  <si>
    <t>179/16/ZK</t>
  </si>
  <si>
    <t>přesun z kap. 92006 do kap. 91406</t>
  </si>
  <si>
    <t>150/16/ZK</t>
  </si>
  <si>
    <t>149/16/ZK</t>
  </si>
  <si>
    <t>118/16/ZK</t>
  </si>
  <si>
    <t>přesun z kap. 91707 do kap. 91307</t>
  </si>
  <si>
    <t>přesun z kap. 92303 do kap. 92302</t>
  </si>
  <si>
    <t>157/16/ZK</t>
  </si>
  <si>
    <t>zapojení prostř. z roku 2015 na výdaje 2016, kap. 91115</t>
  </si>
  <si>
    <t>137/16/ZK</t>
  </si>
  <si>
    <t>navýšení příjmů 2016 a výdajů v kap. 91701</t>
  </si>
  <si>
    <t>117/16/ZK</t>
  </si>
  <si>
    <t>172/16/ZK</t>
  </si>
  <si>
    <t>173/16/ZK</t>
  </si>
  <si>
    <t>navýšení příjmů 2016 a výdajů v kap. 91706 a 91403</t>
  </si>
  <si>
    <t>180/16/ZK</t>
  </si>
  <si>
    <t>152/16/ZK</t>
  </si>
  <si>
    <t>přesun z kap. 92004 do kap. 92014 a 91704</t>
  </si>
  <si>
    <t>174/16/ZK</t>
  </si>
  <si>
    <t>159/16/ZK</t>
  </si>
  <si>
    <t>161/16/ZK</t>
  </si>
  <si>
    <t>přesun z kap. 92005 do kap. 92014 a 91205</t>
  </si>
  <si>
    <t>143/16/ZK</t>
  </si>
  <si>
    <t>navýšení příjmů 2016 a výdajů v kap. 92014</t>
  </si>
  <si>
    <t>131/16/ZK</t>
  </si>
  <si>
    <t>132/16/ZK</t>
  </si>
  <si>
    <t>156/16/ZK</t>
  </si>
  <si>
    <t>181/16/ZK</t>
  </si>
  <si>
    <t>162/16/ZK</t>
  </si>
  <si>
    <t>úprava ukazatelů v kap. 92009-poskytnutí dotací NsP Česká Lípa</t>
  </si>
  <si>
    <t>147/16/ZK</t>
  </si>
  <si>
    <t xml:space="preserve">    Přehled změn rozpočtu a rozpočtových opatření přijatých  v období od 1. ledna do 30. dubna 2016</t>
  </si>
  <si>
    <t>Čerpání ze závazných a specifických ukazatelů výdajové části rozpočtu kraje za období 01 - 04/2016</t>
  </si>
  <si>
    <t>skut.01-04/2016</t>
  </si>
  <si>
    <t>Plnění závazných a specifických ukazatelů příjmové části rozpočtu kraje za období 01 - 04/2016</t>
  </si>
  <si>
    <t>navýšení příjmů 2016 a výdajů v kap. 91409</t>
  </si>
  <si>
    <t>516/16/RK</t>
  </si>
  <si>
    <t>zapojení prostř. z roku 2015 a navýšení příjmů 2016 na výdaje 2016, kap. 916,914 a 917 - finanční vypořádání účel.dotací za rok 2015</t>
  </si>
  <si>
    <t>519/16/RK</t>
  </si>
  <si>
    <t>505/16/RK</t>
  </si>
  <si>
    <t>506/16/RK</t>
  </si>
  <si>
    <t>594/16/RK</t>
  </si>
  <si>
    <t>127/16/RK</t>
  </si>
  <si>
    <t>673/16/RK</t>
  </si>
  <si>
    <t>dotace z MK, zapojení do kap. 91707</t>
  </si>
  <si>
    <t>738/16/RK</t>
  </si>
  <si>
    <t>přesun z kap. 92303 do kap. 92314 a úprava kap. 92314</t>
  </si>
  <si>
    <t>poskytnutí dotací z kap. 92302 - Kotlíkové dotace</t>
  </si>
  <si>
    <t>poskytnutí dotací z kap. 91704 - mimořádné sportovní akce</t>
  </si>
  <si>
    <t>poskytnutí dotací z kap. 91704 - vybrané sportovní akce</t>
  </si>
  <si>
    <t>navýšení příjmů 2016 a výdajů v kap. 91204</t>
  </si>
  <si>
    <t xml:space="preserve">přesun z kap. 92303 do kap. 92314 </t>
  </si>
  <si>
    <t>přesun z kap. 92314 do kap. 91207</t>
  </si>
  <si>
    <t>navýšení příjmů 2016 a výdajů v kap. 92006 a úprava ukazatelů v kap. 92006</t>
  </si>
  <si>
    <t xml:space="preserve">přesun z kap. 92601 do kap. 91701 </t>
  </si>
  <si>
    <t>dotace ze SFŽP, zapojení do kap. 92302 - Kotlíkové dotace</t>
  </si>
  <si>
    <t>poskytnutí dotací z kap. 91704 - významné kluby a reprezentace</t>
  </si>
  <si>
    <t>poskytnutí dotací z DF, kap. 92607 a kap. 91707</t>
  </si>
  <si>
    <t>zapojení prostř. z roku 2015 na výdaje 2016, jednotlivé kap. - rozdělení HV</t>
  </si>
  <si>
    <t>722/16/RK</t>
  </si>
  <si>
    <t>k 30.4. 2016 neprojednáno</t>
  </si>
  <si>
    <t>211/16/ZK</t>
  </si>
  <si>
    <t>217/16/ZK</t>
  </si>
  <si>
    <t>224/16/ZK</t>
  </si>
  <si>
    <t>225/16/ZK</t>
  </si>
  <si>
    <t>228/16/ZK</t>
  </si>
  <si>
    <t>218/16/ZK</t>
  </si>
  <si>
    <t>192/16/ZK</t>
  </si>
  <si>
    <t>210/16/ZK</t>
  </si>
  <si>
    <t>215/16/ZK</t>
  </si>
  <si>
    <t>216/16/ZK</t>
  </si>
  <si>
    <t>223/16/ZK</t>
  </si>
  <si>
    <t>191/16/ZK</t>
  </si>
  <si>
    <t>204/16/ZK</t>
  </si>
  <si>
    <t>219/16/ZK</t>
  </si>
  <si>
    <t>229/16/ZK</t>
  </si>
  <si>
    <t>205/16/ZK</t>
  </si>
  <si>
    <t>194/16/ZK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</si>
</sst>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59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0" applyNumberFormat="0" applyAlignment="0" applyProtection="0"/>
    <xf numFmtId="0" fontId="8" fillId="0" borderId="3" applyNumberFormat="0" applyFill="0" applyAlignment="0" applyProtection="0"/>
    <xf numFmtId="0" fontId="34" fillId="0" borderId="61" applyNumberFormat="0" applyFill="0" applyAlignment="0" applyProtection="0"/>
    <xf numFmtId="0" fontId="9" fillId="0" borderId="4" applyNumberFormat="0" applyFill="0" applyAlignment="0" applyProtection="0"/>
    <xf numFmtId="0" fontId="35" fillId="0" borderId="62" applyNumberFormat="0" applyFill="0" applyAlignment="0" applyProtection="0"/>
    <xf numFmtId="0" fontId="10" fillId="0" borderId="5" applyNumberFormat="0" applyFill="0" applyAlignment="0" applyProtection="0"/>
    <xf numFmtId="0" fontId="36" fillId="0" borderId="63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4" applyNumberFormat="0" applyFont="0" applyAlignment="0" applyProtection="0"/>
    <xf numFmtId="0" fontId="13" fillId="0" borderId="7" applyNumberFormat="0" applyFill="0" applyAlignment="0" applyProtection="0"/>
    <xf numFmtId="0" fontId="39" fillId="0" borderId="65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6" applyNumberFormat="0" applyAlignment="0" applyProtection="0"/>
    <xf numFmtId="0" fontId="17" fillId="19" borderId="8" applyNumberFormat="0" applyAlignment="0" applyProtection="0"/>
    <xf numFmtId="0" fontId="43" fillId="50" borderId="66" applyNumberFormat="0" applyAlignment="0" applyProtection="0"/>
    <xf numFmtId="0" fontId="18" fillId="19" borderId="9" applyNumberFormat="0" applyAlignment="0" applyProtection="0"/>
    <xf numFmtId="0" fontId="44" fillId="50" borderId="67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75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vertical="center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Border="1"/>
    <xf numFmtId="4" fontId="21" fillId="0" borderId="42" xfId="0" applyNumberFormat="1" applyFont="1" applyBorder="1"/>
    <xf numFmtId="4" fontId="21" fillId="0" borderId="42" xfId="0" applyNumberFormat="1" applyFont="1" applyFill="1" applyBorder="1"/>
    <xf numFmtId="2" fontId="21" fillId="25" borderId="43" xfId="0" applyNumberFormat="1" applyFont="1" applyFill="1" applyBorder="1"/>
    <xf numFmtId="0" fontId="25" fillId="0" borderId="44" xfId="0" applyFont="1" applyBorder="1"/>
    <xf numFmtId="0" fontId="21" fillId="57" borderId="40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" fontId="46" fillId="0" borderId="0" xfId="59" applyNumberFormat="1" applyFont="1" applyFill="1"/>
    <xf numFmtId="4" fontId="29" fillId="0" borderId="0" xfId="57" applyNumberFormat="1" applyFill="1"/>
    <xf numFmtId="4" fontId="46" fillId="0" borderId="0" xfId="59" applyNumberFormat="1" applyFont="1" applyFill="1" applyBorder="1"/>
    <xf numFmtId="4" fontId="29" fillId="0" borderId="0" xfId="57" applyNumberFormat="1" applyFill="1" applyBorder="1"/>
    <xf numFmtId="0" fontId="21" fillId="0" borderId="11" xfId="0" applyFont="1" applyFill="1" applyBorder="1" applyAlignment="1">
      <alignment vertical="center" wrapText="1"/>
    </xf>
    <xf numFmtId="2" fontId="21" fillId="25" borderId="12" xfId="0" applyNumberFormat="1" applyFont="1" applyFill="1" applyBorder="1" applyAlignment="1">
      <alignment horizontal="right"/>
    </xf>
    <xf numFmtId="0" fontId="21" fillId="58" borderId="39" xfId="0" applyFont="1" applyFill="1" applyBorder="1" applyAlignment="1">
      <alignment vertical="center"/>
    </xf>
    <xf numFmtId="49" fontId="21" fillId="58" borderId="36" xfId="0" applyNumberFormat="1" applyFont="1" applyFill="1" applyBorder="1" applyAlignment="1">
      <alignment vertical="center"/>
    </xf>
    <xf numFmtId="49" fontId="21" fillId="58" borderId="37" xfId="0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vertical="center"/>
    </xf>
    <xf numFmtId="2" fontId="21" fillId="0" borderId="20" xfId="0" applyNumberFormat="1" applyFont="1" applyFill="1" applyBorder="1" applyAlignment="1">
      <alignment horizontal="right"/>
    </xf>
    <xf numFmtId="0" fontId="25" fillId="0" borderId="24" xfId="0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horizontal="center" vertical="center" wrapText="1"/>
    </xf>
    <xf numFmtId="0" fontId="21" fillId="57" borderId="1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17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46" xfId="0" applyFont="1" applyFill="1" applyBorder="1" applyAlignment="1">
      <alignment horizontal="left"/>
    </xf>
    <xf numFmtId="0" fontId="21" fillId="0" borderId="37" xfId="0" applyFont="1" applyFill="1" applyBorder="1" applyAlignment="1">
      <alignment horizontal="left"/>
    </xf>
    <xf numFmtId="0" fontId="21" fillId="0" borderId="6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33" xfId="0" applyFont="1" applyFill="1" applyBorder="1" applyAlignment="1">
      <alignment horizontal="left"/>
    </xf>
    <xf numFmtId="0" fontId="21" fillId="0" borderId="68" xfId="0" applyFont="1" applyFill="1" applyBorder="1" applyAlignment="1">
      <alignment horizontal="left"/>
    </xf>
    <xf numFmtId="0" fontId="21" fillId="0" borderId="32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1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4" fontId="22" fillId="0" borderId="49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4"/>
  <sheetViews>
    <sheetView tabSelected="1" workbookViewId="0">
      <selection activeCell="F1" sqref="F1:G1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16384" width="9.140625" style="13"/>
  </cols>
  <sheetData>
    <row r="1" spans="1:7" ht="15" x14ac:dyDescent="0.25">
      <c r="F1" s="115" t="s">
        <v>80</v>
      </c>
      <c r="G1" s="115"/>
    </row>
    <row r="2" spans="1:7" ht="15" customHeight="1" x14ac:dyDescent="0.2">
      <c r="A2" s="119" t="s">
        <v>274</v>
      </c>
      <c r="B2" s="119"/>
      <c r="C2" s="119"/>
      <c r="D2" s="119"/>
      <c r="E2" s="119"/>
      <c r="F2" s="119"/>
      <c r="G2" s="119"/>
    </row>
    <row r="3" spans="1:7" ht="15.75" customHeight="1" x14ac:dyDescent="0.2">
      <c r="A3" s="119"/>
      <c r="B3" s="119"/>
      <c r="C3" s="119"/>
      <c r="D3" s="119"/>
      <c r="E3" s="119"/>
      <c r="F3" s="119"/>
      <c r="G3" s="119"/>
    </row>
    <row r="4" spans="1:7" ht="16.5" thickBot="1" x14ac:dyDescent="0.25">
      <c r="A4" s="35"/>
      <c r="B4" s="35"/>
      <c r="C4" s="35"/>
      <c r="D4" s="35"/>
      <c r="E4" s="35"/>
      <c r="F4" s="35"/>
      <c r="G4" s="36" t="s">
        <v>18</v>
      </c>
    </row>
    <row r="5" spans="1:7" ht="13.5" customHeight="1" x14ac:dyDescent="0.2">
      <c r="A5" s="120" t="s">
        <v>19</v>
      </c>
      <c r="B5" s="121"/>
      <c r="C5" s="121"/>
      <c r="D5" s="121" t="s">
        <v>106</v>
      </c>
      <c r="E5" s="121" t="s">
        <v>107</v>
      </c>
      <c r="F5" s="116" t="s">
        <v>273</v>
      </c>
      <c r="G5" s="124" t="s">
        <v>20</v>
      </c>
    </row>
    <row r="6" spans="1:7" ht="13.5" customHeight="1" thickBot="1" x14ac:dyDescent="0.25">
      <c r="A6" s="122"/>
      <c r="B6" s="123"/>
      <c r="C6" s="123"/>
      <c r="D6" s="123"/>
      <c r="E6" s="123"/>
      <c r="F6" s="117"/>
      <c r="G6" s="125"/>
    </row>
    <row r="7" spans="1:7" ht="15" customHeight="1" thickBot="1" x14ac:dyDescent="0.25">
      <c r="A7" s="126" t="s">
        <v>21</v>
      </c>
      <c r="B7" s="127"/>
      <c r="C7" s="127"/>
      <c r="D7" s="14">
        <f>D8+D24</f>
        <v>2522188</v>
      </c>
      <c r="E7" s="14">
        <f>E8+E24</f>
        <v>2550006.52</v>
      </c>
      <c r="F7" s="14">
        <f>F8+F24</f>
        <v>891378.49999999988</v>
      </c>
      <c r="G7" s="15">
        <f t="shared" ref="G7:G14" si="0">F7/E7*100</f>
        <v>34.955930230327411</v>
      </c>
    </row>
    <row r="8" spans="1:7" s="18" customFormat="1" ht="15" customHeight="1" thickBot="1" x14ac:dyDescent="0.3">
      <c r="A8" s="128" t="s">
        <v>22</v>
      </c>
      <c r="B8" s="129"/>
      <c r="C8" s="130"/>
      <c r="D8" s="16">
        <f>SUM(D9:D23)</f>
        <v>2522188</v>
      </c>
      <c r="E8" s="16">
        <f>SUM(E9:E23)</f>
        <v>2549790.27</v>
      </c>
      <c r="F8" s="16">
        <f>SUM(F9:F23)</f>
        <v>890742.71999999986</v>
      </c>
      <c r="G8" s="17">
        <f t="shared" si="0"/>
        <v>34.933960274309143</v>
      </c>
    </row>
    <row r="9" spans="1:7" s="18" customFormat="1" ht="15" customHeight="1" x14ac:dyDescent="0.25">
      <c r="A9" s="70" t="s">
        <v>23</v>
      </c>
      <c r="B9" s="135" t="s">
        <v>24</v>
      </c>
      <c r="C9" s="135"/>
      <c r="D9" s="19">
        <v>2460000</v>
      </c>
      <c r="E9" s="19">
        <v>2460000</v>
      </c>
      <c r="F9" s="19">
        <v>815283.89</v>
      </c>
      <c r="G9" s="20">
        <f t="shared" si="0"/>
        <v>33.141621544715449</v>
      </c>
    </row>
    <row r="10" spans="1:7" s="18" customFormat="1" ht="15" customHeight="1" x14ac:dyDescent="0.25">
      <c r="A10" s="70"/>
      <c r="B10" s="144" t="s">
        <v>84</v>
      </c>
      <c r="C10" s="145"/>
      <c r="D10" s="19">
        <v>0</v>
      </c>
      <c r="E10" s="19">
        <v>0</v>
      </c>
      <c r="F10" s="19">
        <v>5134.9399999999996</v>
      </c>
      <c r="G10" s="23" t="s">
        <v>27</v>
      </c>
    </row>
    <row r="11" spans="1:7" s="18" customFormat="1" ht="15" customHeight="1" x14ac:dyDescent="0.25">
      <c r="A11" s="71" t="s">
        <v>23</v>
      </c>
      <c r="B11" s="118" t="s">
        <v>25</v>
      </c>
      <c r="C11" s="118"/>
      <c r="D11" s="21">
        <v>1000</v>
      </c>
      <c r="E11" s="21">
        <v>1000</v>
      </c>
      <c r="F11" s="21">
        <v>209.58</v>
      </c>
      <c r="G11" s="22">
        <f t="shared" si="0"/>
        <v>20.958000000000002</v>
      </c>
    </row>
    <row r="12" spans="1:7" s="18" customFormat="1" ht="15" customHeight="1" x14ac:dyDescent="0.25">
      <c r="A12" s="72"/>
      <c r="B12" s="138" t="s">
        <v>26</v>
      </c>
      <c r="C12" s="139"/>
      <c r="D12" s="21">
        <v>0</v>
      </c>
      <c r="E12" s="21">
        <v>7.77</v>
      </c>
      <c r="F12" s="21">
        <v>45.85</v>
      </c>
      <c r="G12" s="22">
        <f t="shared" si="0"/>
        <v>590.09009009009014</v>
      </c>
    </row>
    <row r="13" spans="1:7" s="18" customFormat="1" ht="15" x14ac:dyDescent="0.25">
      <c r="A13" s="71" t="s">
        <v>23</v>
      </c>
      <c r="B13" s="118" t="s">
        <v>28</v>
      </c>
      <c r="C13" s="118"/>
      <c r="D13" s="21">
        <v>18368</v>
      </c>
      <c r="E13" s="21">
        <v>18368</v>
      </c>
      <c r="F13" s="21">
        <v>4662.17</v>
      </c>
      <c r="G13" s="22">
        <f t="shared" si="0"/>
        <v>25.382023083623693</v>
      </c>
    </row>
    <row r="14" spans="1:7" s="18" customFormat="1" ht="15" x14ac:dyDescent="0.25">
      <c r="A14" s="71" t="s">
        <v>23</v>
      </c>
      <c r="B14" s="118" t="s">
        <v>29</v>
      </c>
      <c r="C14" s="118"/>
      <c r="D14" s="21">
        <v>7500</v>
      </c>
      <c r="E14" s="21">
        <v>7861.79</v>
      </c>
      <c r="F14" s="21">
        <v>1440.44</v>
      </c>
      <c r="G14" s="22">
        <f t="shared" si="0"/>
        <v>18.322036075753743</v>
      </c>
    </row>
    <row r="15" spans="1:7" s="18" customFormat="1" ht="15" x14ac:dyDescent="0.25">
      <c r="A15" s="71" t="s">
        <v>23</v>
      </c>
      <c r="B15" s="118" t="s">
        <v>30</v>
      </c>
      <c r="C15" s="118"/>
      <c r="D15" s="21">
        <v>0</v>
      </c>
      <c r="E15" s="21">
        <v>0</v>
      </c>
      <c r="F15" s="21">
        <v>0</v>
      </c>
      <c r="G15" s="23" t="s">
        <v>27</v>
      </c>
    </row>
    <row r="16" spans="1:7" s="18" customFormat="1" ht="15" x14ac:dyDescent="0.25">
      <c r="A16" s="71" t="s">
        <v>23</v>
      </c>
      <c r="B16" s="118" t="s">
        <v>31</v>
      </c>
      <c r="C16" s="118"/>
      <c r="D16" s="21">
        <v>3700</v>
      </c>
      <c r="E16" s="21">
        <v>3700</v>
      </c>
      <c r="F16" s="21">
        <v>0</v>
      </c>
      <c r="G16" s="22">
        <f>F16/E16*100</f>
        <v>0</v>
      </c>
    </row>
    <row r="17" spans="1:7" s="18" customFormat="1" ht="15" x14ac:dyDescent="0.25">
      <c r="A17" s="71" t="s">
        <v>23</v>
      </c>
      <c r="B17" s="118" t="s">
        <v>32</v>
      </c>
      <c r="C17" s="118"/>
      <c r="D17" s="21">
        <v>120</v>
      </c>
      <c r="E17" s="21">
        <v>120</v>
      </c>
      <c r="F17" s="21">
        <v>30</v>
      </c>
      <c r="G17" s="22">
        <f>F17/E17*100</f>
        <v>25</v>
      </c>
    </row>
    <row r="18" spans="1:7" s="18" customFormat="1" ht="15" x14ac:dyDescent="0.25">
      <c r="A18" s="71" t="s">
        <v>23</v>
      </c>
      <c r="B18" s="118" t="s">
        <v>33</v>
      </c>
      <c r="C18" s="118"/>
      <c r="D18" s="21">
        <v>0</v>
      </c>
      <c r="E18" s="21">
        <v>0</v>
      </c>
      <c r="F18" s="21">
        <v>0</v>
      </c>
      <c r="G18" s="23" t="s">
        <v>27</v>
      </c>
    </row>
    <row r="19" spans="1:7" s="18" customFormat="1" ht="15" x14ac:dyDescent="0.25">
      <c r="A19" s="71" t="s">
        <v>23</v>
      </c>
      <c r="B19" s="118" t="s">
        <v>34</v>
      </c>
      <c r="C19" s="118"/>
      <c r="D19" s="21">
        <v>0</v>
      </c>
      <c r="E19" s="21">
        <f>4700.61-361.79</f>
        <v>4338.82</v>
      </c>
      <c r="F19" s="21">
        <v>4700.6099999999997</v>
      </c>
      <c r="G19" s="22">
        <f>F19/E19*100</f>
        <v>108.33844224927516</v>
      </c>
    </row>
    <row r="20" spans="1:7" s="18" customFormat="1" ht="15" x14ac:dyDescent="0.25">
      <c r="A20" s="71" t="s">
        <v>23</v>
      </c>
      <c r="B20" s="118" t="s">
        <v>35</v>
      </c>
      <c r="C20" s="118"/>
      <c r="D20" s="21">
        <v>1200</v>
      </c>
      <c r="E20" s="21">
        <v>1200</v>
      </c>
      <c r="F20" s="21">
        <v>286.52</v>
      </c>
      <c r="G20" s="22">
        <f>F20/E20*100</f>
        <v>23.876666666666665</v>
      </c>
    </row>
    <row r="21" spans="1:7" s="18" customFormat="1" ht="15" x14ac:dyDescent="0.25">
      <c r="A21" s="71" t="s">
        <v>23</v>
      </c>
      <c r="B21" s="118" t="s">
        <v>36</v>
      </c>
      <c r="C21" s="118"/>
      <c r="D21" s="21">
        <v>18000</v>
      </c>
      <c r="E21" s="21">
        <v>18000</v>
      </c>
      <c r="F21" s="21">
        <v>11849.1</v>
      </c>
      <c r="G21" s="22">
        <f>F21/E21*100</f>
        <v>65.828333333333333</v>
      </c>
    </row>
    <row r="22" spans="1:7" s="18" customFormat="1" ht="15.75" customHeight="1" x14ac:dyDescent="0.25">
      <c r="A22" s="71" t="s">
        <v>23</v>
      </c>
      <c r="B22" s="118" t="s">
        <v>37</v>
      </c>
      <c r="C22" s="118"/>
      <c r="D22" s="21">
        <v>0</v>
      </c>
      <c r="E22" s="21">
        <v>0</v>
      </c>
      <c r="F22" s="21">
        <v>0</v>
      </c>
      <c r="G22" s="23" t="s">
        <v>27</v>
      </c>
    </row>
    <row r="23" spans="1:7" s="18" customFormat="1" ht="15.75" thickBot="1" x14ac:dyDescent="0.3">
      <c r="A23" s="71" t="s">
        <v>23</v>
      </c>
      <c r="B23" s="118" t="s">
        <v>38</v>
      </c>
      <c r="C23" s="118"/>
      <c r="D23" s="21">
        <v>12300</v>
      </c>
      <c r="E23" s="24">
        <v>35193.89</v>
      </c>
      <c r="F23" s="21">
        <v>47099.62</v>
      </c>
      <c r="G23" s="22">
        <f t="shared" ref="G23:G34" si="1">F23/E23*100</f>
        <v>133.82896860790325</v>
      </c>
    </row>
    <row r="24" spans="1:7" s="18" customFormat="1" ht="15" customHeight="1" thickBot="1" x14ac:dyDescent="0.3">
      <c r="A24" s="128" t="s">
        <v>39</v>
      </c>
      <c r="B24" s="129"/>
      <c r="C24" s="130"/>
      <c r="D24" s="16">
        <f>D25</f>
        <v>0</v>
      </c>
      <c r="E24" s="16">
        <f>E25</f>
        <v>216.25</v>
      </c>
      <c r="F24" s="16">
        <f>F25</f>
        <v>635.78</v>
      </c>
      <c r="G24" s="17">
        <f t="shared" si="1"/>
        <v>294.00231213872831</v>
      </c>
    </row>
    <row r="25" spans="1:7" s="18" customFormat="1" ht="15" customHeight="1" thickBot="1" x14ac:dyDescent="0.3">
      <c r="A25" s="70" t="s">
        <v>23</v>
      </c>
      <c r="B25" s="135" t="s">
        <v>40</v>
      </c>
      <c r="C25" s="135"/>
      <c r="D25" s="19">
        <v>0</v>
      </c>
      <c r="E25" s="19">
        <v>216.25</v>
      </c>
      <c r="F25" s="19">
        <v>635.78</v>
      </c>
      <c r="G25" s="17">
        <f t="shared" si="1"/>
        <v>294.00231213872831</v>
      </c>
    </row>
    <row r="26" spans="1:7" ht="15" customHeight="1" thickBot="1" x14ac:dyDescent="0.25">
      <c r="A26" s="136" t="s">
        <v>41</v>
      </c>
      <c r="B26" s="137"/>
      <c r="C26" s="137"/>
      <c r="D26" s="25">
        <f>D27+D31</f>
        <v>87888.7</v>
      </c>
      <c r="E26" s="25">
        <f>E27+E31</f>
        <v>4266422.28</v>
      </c>
      <c r="F26" s="25">
        <f>F27+F31</f>
        <v>1809726.9300000002</v>
      </c>
      <c r="G26" s="26">
        <f t="shared" si="1"/>
        <v>42.417904539913479</v>
      </c>
    </row>
    <row r="27" spans="1:7" ht="15" customHeight="1" thickBot="1" x14ac:dyDescent="0.3">
      <c r="A27" s="142" t="s">
        <v>42</v>
      </c>
      <c r="B27" s="143"/>
      <c r="C27" s="141"/>
      <c r="D27" s="16">
        <f>SUM(D28:D30)</f>
        <v>87888.7</v>
      </c>
      <c r="E27" s="16">
        <f>SUM(E28:E30)</f>
        <v>4177235.43</v>
      </c>
      <c r="F27" s="16">
        <f>SUM(F28:F30)</f>
        <v>1572117.09</v>
      </c>
      <c r="G27" s="17">
        <f t="shared" si="1"/>
        <v>37.635347979417091</v>
      </c>
    </row>
    <row r="28" spans="1:7" ht="15" customHeight="1" x14ac:dyDescent="0.25">
      <c r="A28" s="71" t="s">
        <v>23</v>
      </c>
      <c r="B28" s="148" t="s">
        <v>43</v>
      </c>
      <c r="C28" s="149"/>
      <c r="D28" s="19">
        <v>63118.7</v>
      </c>
      <c r="E28" s="19">
        <v>63118.7</v>
      </c>
      <c r="F28" s="19">
        <v>21039.62</v>
      </c>
      <c r="G28" s="20">
        <f t="shared" si="1"/>
        <v>33.333417830215133</v>
      </c>
    </row>
    <row r="29" spans="1:7" ht="15" customHeight="1" x14ac:dyDescent="0.25">
      <c r="A29" s="71" t="s">
        <v>23</v>
      </c>
      <c r="B29" s="118" t="s">
        <v>44</v>
      </c>
      <c r="C29" s="118"/>
      <c r="D29" s="21">
        <v>0</v>
      </c>
      <c r="E29" s="21">
        <f>4179346.73-90000</f>
        <v>4089346.73</v>
      </c>
      <c r="F29" s="21">
        <v>1539448.59</v>
      </c>
      <c r="G29" s="22">
        <f t="shared" si="1"/>
        <v>37.645342682888625</v>
      </c>
    </row>
    <row r="30" spans="1:7" ht="15" customHeight="1" thickBot="1" x14ac:dyDescent="0.3">
      <c r="A30" s="110" t="s">
        <v>23</v>
      </c>
      <c r="B30" s="146" t="s">
        <v>104</v>
      </c>
      <c r="C30" s="147"/>
      <c r="D30" s="24">
        <v>24770</v>
      </c>
      <c r="E30" s="24">
        <v>24770</v>
      </c>
      <c r="F30" s="24">
        <v>11628.88</v>
      </c>
      <c r="G30" s="111">
        <f t="shared" si="1"/>
        <v>46.94743641501816</v>
      </c>
    </row>
    <row r="31" spans="1:7" ht="15" customHeight="1" thickBot="1" x14ac:dyDescent="0.3">
      <c r="A31" s="142" t="s">
        <v>45</v>
      </c>
      <c r="B31" s="143"/>
      <c r="C31" s="141"/>
      <c r="D31" s="16">
        <f>SUM(D32:D32)</f>
        <v>0</v>
      </c>
      <c r="E31" s="16">
        <f>SUM(E32:E32)</f>
        <v>89186.85</v>
      </c>
      <c r="F31" s="16">
        <f>F32</f>
        <v>237609.84</v>
      </c>
      <c r="G31" s="17">
        <f t="shared" si="1"/>
        <v>266.41802014534647</v>
      </c>
    </row>
    <row r="32" spans="1:7" ht="15" customHeight="1" thickBot="1" x14ac:dyDescent="0.3">
      <c r="A32" s="112" t="s">
        <v>23</v>
      </c>
      <c r="B32" s="140" t="s">
        <v>46</v>
      </c>
      <c r="C32" s="141"/>
      <c r="D32" s="16">
        <v>0</v>
      </c>
      <c r="E32" s="16">
        <f>128958.57-39771.72</f>
        <v>89186.85</v>
      </c>
      <c r="F32" s="16">
        <v>237609.84</v>
      </c>
      <c r="G32" s="17">
        <f t="shared" si="1"/>
        <v>266.41802014534647</v>
      </c>
    </row>
    <row r="33" spans="1:7" ht="15" customHeight="1" thickBot="1" x14ac:dyDescent="0.25">
      <c r="A33" s="131" t="s">
        <v>47</v>
      </c>
      <c r="B33" s="132"/>
      <c r="C33" s="132"/>
      <c r="D33" s="27">
        <f>D7+D26</f>
        <v>2610076.7000000002</v>
      </c>
      <c r="E33" s="27">
        <f>E7+E26</f>
        <v>6816428.8000000007</v>
      </c>
      <c r="F33" s="27">
        <f>F7+F26</f>
        <v>2701105.43</v>
      </c>
      <c r="G33" s="28">
        <f t="shared" si="1"/>
        <v>39.626401290951648</v>
      </c>
    </row>
    <row r="34" spans="1:7" ht="14.25" customHeight="1" thickBot="1" x14ac:dyDescent="0.3">
      <c r="A34" s="136" t="s">
        <v>48</v>
      </c>
      <c r="B34" s="137"/>
      <c r="C34" s="137"/>
      <c r="D34" s="25">
        <f>SUM(D35:D36)</f>
        <v>0</v>
      </c>
      <c r="E34" s="25">
        <f>SUM(E35:E36)</f>
        <v>1104940.57</v>
      </c>
      <c r="F34" s="25">
        <f>SUM(F35:F36)</f>
        <v>0</v>
      </c>
      <c r="G34" s="26">
        <f t="shared" si="1"/>
        <v>0</v>
      </c>
    </row>
    <row r="35" spans="1:7" ht="15" x14ac:dyDescent="0.25">
      <c r="A35" s="73" t="s">
        <v>49</v>
      </c>
      <c r="B35" s="133" t="s">
        <v>108</v>
      </c>
      <c r="C35" s="133"/>
      <c r="D35" s="29">
        <v>0</v>
      </c>
      <c r="E35" s="19">
        <v>127924.3</v>
      </c>
      <c r="F35" s="29">
        <v>0</v>
      </c>
      <c r="G35" s="30">
        <v>0</v>
      </c>
    </row>
    <row r="36" spans="1:7" ht="15.75" thickBot="1" x14ac:dyDescent="0.3">
      <c r="A36" s="74"/>
      <c r="B36" s="134" t="s">
        <v>109</v>
      </c>
      <c r="C36" s="134"/>
      <c r="D36" s="31">
        <v>0</v>
      </c>
      <c r="E36" s="31">
        <v>977016.27</v>
      </c>
      <c r="F36" s="31">
        <v>0</v>
      </c>
      <c r="G36" s="32">
        <v>0</v>
      </c>
    </row>
    <row r="37" spans="1:7" ht="14.25" customHeight="1" thickBot="1" x14ac:dyDescent="0.25">
      <c r="A37" s="131" t="s">
        <v>50</v>
      </c>
      <c r="B37" s="132"/>
      <c r="C37" s="132"/>
      <c r="D37" s="27">
        <f>D7+D26+D34</f>
        <v>2610076.7000000002</v>
      </c>
      <c r="E37" s="27">
        <f>E7+E26+E34</f>
        <v>7921369.370000001</v>
      </c>
      <c r="F37" s="27">
        <f>F7+F26+F34</f>
        <v>2701105.43</v>
      </c>
      <c r="G37" s="28">
        <f>F37/E37*100</f>
        <v>34.098970819738454</v>
      </c>
    </row>
    <row r="39" spans="1:7" x14ac:dyDescent="0.2">
      <c r="E39" s="33"/>
    </row>
    <row r="40" spans="1:7" x14ac:dyDescent="0.2">
      <c r="E40" s="33"/>
    </row>
    <row r="41" spans="1:7" x14ac:dyDescent="0.2">
      <c r="E41" s="34"/>
    </row>
    <row r="42" spans="1:7" x14ac:dyDescent="0.2">
      <c r="D42"/>
      <c r="E42"/>
    </row>
    <row r="44" spans="1:7" x14ac:dyDescent="0.2">
      <c r="F44" s="33"/>
    </row>
  </sheetData>
  <mergeCells count="38">
    <mergeCell ref="B19:C19"/>
    <mergeCell ref="B23:C23"/>
    <mergeCell ref="A26:C26"/>
    <mergeCell ref="B22:C22"/>
    <mergeCell ref="B25:C25"/>
    <mergeCell ref="A24:C24"/>
    <mergeCell ref="A37:C37"/>
    <mergeCell ref="B35:C35"/>
    <mergeCell ref="B36:C36"/>
    <mergeCell ref="B9:C9"/>
    <mergeCell ref="B11:C11"/>
    <mergeCell ref="A34:C34"/>
    <mergeCell ref="A33:C33"/>
    <mergeCell ref="B12:C12"/>
    <mergeCell ref="B13:C13"/>
    <mergeCell ref="B32:C32"/>
    <mergeCell ref="A31:C31"/>
    <mergeCell ref="B10:C10"/>
    <mergeCell ref="B29:C29"/>
    <mergeCell ref="B30:C30"/>
    <mergeCell ref="B28:C28"/>
    <mergeCell ref="A27:C27"/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6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6" width="10.42578125" style="13" bestFit="1" customWidth="1"/>
    <col min="7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15" t="s">
        <v>81</v>
      </c>
      <c r="G1" s="115"/>
    </row>
    <row r="2" spans="1:10" ht="15.75" customHeight="1" x14ac:dyDescent="0.2">
      <c r="A2" s="119" t="s">
        <v>272</v>
      </c>
      <c r="B2" s="119"/>
      <c r="C2" s="119"/>
      <c r="D2" s="119"/>
      <c r="E2" s="119"/>
      <c r="F2" s="119"/>
      <c r="G2" s="119"/>
    </row>
    <row r="3" spans="1:10" ht="15.75" customHeight="1" x14ac:dyDescent="0.2">
      <c r="A3" s="119"/>
      <c r="B3" s="119"/>
      <c r="C3" s="119"/>
      <c r="D3" s="119"/>
      <c r="E3" s="119"/>
      <c r="F3" s="119"/>
      <c r="G3" s="119"/>
    </row>
    <row r="4" spans="1:10" ht="13.5" thickBot="1" x14ac:dyDescent="0.25">
      <c r="F4" s="36" t="s">
        <v>18</v>
      </c>
    </row>
    <row r="5" spans="1:10" ht="15" thickBot="1" x14ac:dyDescent="0.25">
      <c r="B5" s="153" t="s">
        <v>51</v>
      </c>
      <c r="C5" s="154"/>
      <c r="D5" s="154"/>
      <c r="E5" s="154"/>
      <c r="F5" s="155"/>
    </row>
    <row r="6" spans="1:10" ht="15" x14ac:dyDescent="0.25">
      <c r="B6" s="37" t="s">
        <v>52</v>
      </c>
      <c r="C6" s="38" t="s">
        <v>106</v>
      </c>
      <c r="D6" s="38" t="s">
        <v>107</v>
      </c>
      <c r="E6" s="38" t="s">
        <v>273</v>
      </c>
      <c r="F6" s="39" t="s">
        <v>53</v>
      </c>
    </row>
    <row r="7" spans="1:10" ht="15" x14ac:dyDescent="0.25">
      <c r="B7" s="40" t="s">
        <v>17</v>
      </c>
      <c r="C7" s="41">
        <v>5450</v>
      </c>
      <c r="D7" s="41">
        <v>5450</v>
      </c>
      <c r="E7" s="41">
        <v>1097.8</v>
      </c>
      <c r="F7" s="42">
        <f>E7/D7*100</f>
        <v>20.143119266055045</v>
      </c>
      <c r="H7" s="101"/>
      <c r="I7" s="102"/>
    </row>
    <row r="8" spans="1:10" ht="15.75" thickBot="1" x14ac:dyDescent="0.3">
      <c r="B8" s="43" t="s">
        <v>9</v>
      </c>
      <c r="C8" s="44">
        <v>22911.82</v>
      </c>
      <c r="D8" s="44">
        <v>22911.82</v>
      </c>
      <c r="E8" s="44">
        <v>4356.09</v>
      </c>
      <c r="F8" s="45">
        <v>271.3</v>
      </c>
      <c r="H8" s="101"/>
      <c r="I8" s="102"/>
    </row>
    <row r="9" spans="1:10" ht="15.75" thickBot="1" x14ac:dyDescent="0.3">
      <c r="B9" s="46" t="s">
        <v>54</v>
      </c>
      <c r="C9" s="47">
        <f>SUM(C7:C8)</f>
        <v>28361.82</v>
      </c>
      <c r="D9" s="47">
        <f>SUM(D7:D8)</f>
        <v>28361.82</v>
      </c>
      <c r="E9" s="47">
        <f>SUM(E7:E8)</f>
        <v>5453.89</v>
      </c>
      <c r="F9" s="48">
        <f>E9/D9*100</f>
        <v>19.229689773082264</v>
      </c>
      <c r="H9" s="101"/>
      <c r="I9" s="102"/>
    </row>
    <row r="10" spans="1:10" ht="15.75" thickBot="1" x14ac:dyDescent="0.3">
      <c r="B10" s="153" t="s">
        <v>55</v>
      </c>
      <c r="C10" s="154"/>
      <c r="D10" s="154"/>
      <c r="E10" s="154"/>
      <c r="F10" s="155"/>
      <c r="I10" s="102"/>
    </row>
    <row r="11" spans="1:10" ht="15" x14ac:dyDescent="0.25">
      <c r="B11" s="98" t="s">
        <v>52</v>
      </c>
      <c r="C11" s="38" t="s">
        <v>106</v>
      </c>
      <c r="D11" s="38" t="s">
        <v>107</v>
      </c>
      <c r="E11" s="38" t="s">
        <v>273</v>
      </c>
      <c r="F11" s="61" t="s">
        <v>53</v>
      </c>
      <c r="I11" s="102"/>
    </row>
    <row r="12" spans="1:10" ht="15.75" thickBot="1" x14ac:dyDescent="0.3">
      <c r="B12" s="94" t="s">
        <v>9</v>
      </c>
      <c r="C12" s="95">
        <v>255021.85</v>
      </c>
      <c r="D12" s="96">
        <v>255521.85</v>
      </c>
      <c r="E12" s="96">
        <v>60228.54</v>
      </c>
      <c r="F12" s="97">
        <f>E12/D12*100</f>
        <v>23.570798348556103</v>
      </c>
      <c r="H12" s="101"/>
      <c r="I12" s="102"/>
      <c r="J12" s="102"/>
    </row>
    <row r="13" spans="1:10" ht="15.75" thickBot="1" x14ac:dyDescent="0.3">
      <c r="B13" s="150" t="s">
        <v>110</v>
      </c>
      <c r="C13" s="151"/>
      <c r="D13" s="151"/>
      <c r="E13" s="151"/>
      <c r="F13" s="152"/>
      <c r="H13" s="101"/>
      <c r="I13" s="102"/>
      <c r="J13" s="102"/>
    </row>
    <row r="14" spans="1:10" ht="15" x14ac:dyDescent="0.25">
      <c r="B14" s="37" t="s">
        <v>52</v>
      </c>
      <c r="C14" s="38" t="s">
        <v>106</v>
      </c>
      <c r="D14" s="38" t="s">
        <v>107</v>
      </c>
      <c r="E14" s="38" t="s">
        <v>273</v>
      </c>
      <c r="F14" s="39" t="s">
        <v>53</v>
      </c>
      <c r="H14" s="101"/>
      <c r="I14" s="102"/>
      <c r="J14" s="102"/>
    </row>
    <row r="15" spans="1:10" ht="15" x14ac:dyDescent="0.25">
      <c r="B15" s="40" t="s">
        <v>57</v>
      </c>
      <c r="C15" s="41">
        <v>3310</v>
      </c>
      <c r="D15" s="41">
        <v>59606.6</v>
      </c>
      <c r="E15" s="41">
        <v>2564</v>
      </c>
      <c r="F15" s="42">
        <f t="shared" ref="F15:F21" si="0">E15/D15*100</f>
        <v>4.3015370781088</v>
      </c>
      <c r="H15" s="101"/>
      <c r="I15" s="102"/>
      <c r="J15" s="102"/>
    </row>
    <row r="16" spans="1:10" ht="15" x14ac:dyDescent="0.25">
      <c r="B16" s="40" t="s">
        <v>58</v>
      </c>
      <c r="C16" s="41">
        <v>0</v>
      </c>
      <c r="D16" s="41">
        <f>5711.79-361.79+1800</f>
        <v>7150</v>
      </c>
      <c r="E16" s="41">
        <v>0</v>
      </c>
      <c r="F16" s="42">
        <f t="shared" si="0"/>
        <v>0</v>
      </c>
      <c r="H16" s="101"/>
      <c r="I16" s="102"/>
      <c r="J16" s="102"/>
    </row>
    <row r="17" spans="2:10" ht="15" x14ac:dyDescent="0.25">
      <c r="B17" s="40" t="s">
        <v>59</v>
      </c>
      <c r="C17" s="41">
        <v>0</v>
      </c>
      <c r="D17" s="41">
        <v>47470</v>
      </c>
      <c r="E17" s="41">
        <v>3500</v>
      </c>
      <c r="F17" s="42">
        <f t="shared" si="0"/>
        <v>7.3730777333052462</v>
      </c>
      <c r="H17" s="101"/>
      <c r="I17" s="102"/>
      <c r="J17" s="102"/>
    </row>
    <row r="18" spans="2:10" ht="15" x14ac:dyDescent="0.25">
      <c r="B18" s="40" t="s">
        <v>60</v>
      </c>
      <c r="C18" s="41">
        <v>0</v>
      </c>
      <c r="D18" s="41">
        <v>6790</v>
      </c>
      <c r="E18" s="41">
        <v>0</v>
      </c>
      <c r="F18" s="42">
        <f t="shared" si="0"/>
        <v>0</v>
      </c>
      <c r="H18" s="101"/>
      <c r="I18" s="102"/>
      <c r="J18" s="102"/>
    </row>
    <row r="19" spans="2:10" ht="15" x14ac:dyDescent="0.25">
      <c r="B19" s="40" t="s">
        <v>61</v>
      </c>
      <c r="C19" s="41">
        <v>0</v>
      </c>
      <c r="D19" s="41">
        <v>0</v>
      </c>
      <c r="E19" s="41">
        <v>0</v>
      </c>
      <c r="F19" s="63" t="s">
        <v>27</v>
      </c>
      <c r="H19" s="101"/>
      <c r="I19" s="102"/>
      <c r="J19" s="102"/>
    </row>
    <row r="20" spans="2:10" ht="15.75" thickBot="1" x14ac:dyDescent="0.3">
      <c r="B20" s="43" t="s">
        <v>62</v>
      </c>
      <c r="C20" s="44">
        <v>13897</v>
      </c>
      <c r="D20" s="44">
        <v>13897</v>
      </c>
      <c r="E20" s="44">
        <v>0</v>
      </c>
      <c r="F20" s="45">
        <f t="shared" si="0"/>
        <v>0</v>
      </c>
      <c r="H20" s="101"/>
      <c r="I20" s="102"/>
      <c r="J20" s="102"/>
    </row>
    <row r="21" spans="2:10" ht="15.75" thickBot="1" x14ac:dyDescent="0.3">
      <c r="B21" s="49" t="s">
        <v>54</v>
      </c>
      <c r="C21" s="50">
        <f>SUM(C15:C20)</f>
        <v>17207</v>
      </c>
      <c r="D21" s="50">
        <f>SUM(D15:D20)</f>
        <v>134913.60000000001</v>
      </c>
      <c r="E21" s="50">
        <f>SUM(E15:E20)</f>
        <v>6064</v>
      </c>
      <c r="F21" s="51">
        <f t="shared" si="0"/>
        <v>4.4947284780778221</v>
      </c>
      <c r="H21" s="101"/>
      <c r="I21" s="102"/>
      <c r="J21" s="102"/>
    </row>
    <row r="22" spans="2:10" ht="15.75" thickBot="1" x14ac:dyDescent="0.3">
      <c r="B22" s="150" t="s">
        <v>56</v>
      </c>
      <c r="C22" s="151"/>
      <c r="D22" s="151"/>
      <c r="E22" s="151"/>
      <c r="F22" s="152"/>
      <c r="I22" s="102"/>
    </row>
    <row r="23" spans="2:10" ht="15" x14ac:dyDescent="0.25">
      <c r="B23" s="37" t="s">
        <v>52</v>
      </c>
      <c r="C23" s="38" t="s">
        <v>106</v>
      </c>
      <c r="D23" s="38" t="s">
        <v>107</v>
      </c>
      <c r="E23" s="38" t="s">
        <v>273</v>
      </c>
      <c r="F23" s="39" t="s">
        <v>53</v>
      </c>
      <c r="I23" s="102"/>
    </row>
    <row r="24" spans="2:10" ht="15" x14ac:dyDescent="0.25">
      <c r="B24" s="40" t="s">
        <v>57</v>
      </c>
      <c r="C24" s="41">
        <v>266313</v>
      </c>
      <c r="D24" s="41">
        <v>263983</v>
      </c>
      <c r="E24" s="41">
        <v>88272</v>
      </c>
      <c r="F24" s="42">
        <f t="shared" ref="F24:F30" si="1">E24/D24*100</f>
        <v>33.438516874192658</v>
      </c>
      <c r="H24" s="101"/>
      <c r="I24" s="102"/>
    </row>
    <row r="25" spans="2:10" ht="15" x14ac:dyDescent="0.25">
      <c r="B25" s="40" t="s">
        <v>58</v>
      </c>
      <c r="C25" s="41">
        <v>100000</v>
      </c>
      <c r="D25" s="41">
        <v>119000</v>
      </c>
      <c r="E25" s="41">
        <v>37044.769999999997</v>
      </c>
      <c r="F25" s="42">
        <f t="shared" si="1"/>
        <v>31.13005882352941</v>
      </c>
      <c r="H25" s="101"/>
      <c r="I25" s="102"/>
    </row>
    <row r="26" spans="2:10" ht="15" x14ac:dyDescent="0.25">
      <c r="B26" s="40" t="s">
        <v>59</v>
      </c>
      <c r="C26" s="41">
        <v>281453</v>
      </c>
      <c r="D26" s="41">
        <v>294033</v>
      </c>
      <c r="E26" s="41">
        <v>102355.81</v>
      </c>
      <c r="F26" s="42">
        <f t="shared" si="1"/>
        <v>34.810994004074367</v>
      </c>
      <c r="H26" s="101"/>
      <c r="I26" s="102"/>
    </row>
    <row r="27" spans="2:10" ht="15" x14ac:dyDescent="0.25">
      <c r="B27" s="40" t="s">
        <v>60</v>
      </c>
      <c r="C27" s="41">
        <v>99450</v>
      </c>
      <c r="D27" s="41">
        <v>103690</v>
      </c>
      <c r="E27" s="41">
        <v>33152</v>
      </c>
      <c r="F27" s="42">
        <f t="shared" si="1"/>
        <v>31.972224901147651</v>
      </c>
      <c r="H27" s="101"/>
      <c r="I27" s="102"/>
    </row>
    <row r="28" spans="2:10" ht="15" x14ac:dyDescent="0.25">
      <c r="B28" s="40" t="s">
        <v>61</v>
      </c>
      <c r="C28" s="41">
        <v>5924</v>
      </c>
      <c r="D28" s="41">
        <v>5924</v>
      </c>
      <c r="E28" s="41">
        <v>2320</v>
      </c>
      <c r="F28" s="42">
        <f t="shared" si="1"/>
        <v>39.162727886563133</v>
      </c>
      <c r="H28" s="101"/>
      <c r="I28" s="102"/>
    </row>
    <row r="29" spans="2:10" ht="15.75" thickBot="1" x14ac:dyDescent="0.3">
      <c r="B29" s="43" t="s">
        <v>62</v>
      </c>
      <c r="C29" s="44">
        <v>154700</v>
      </c>
      <c r="D29" s="44">
        <v>154700</v>
      </c>
      <c r="E29" s="44">
        <v>51568</v>
      </c>
      <c r="F29" s="45">
        <f t="shared" si="1"/>
        <v>33.33419521654816</v>
      </c>
      <c r="H29" s="101"/>
      <c r="I29" s="102"/>
    </row>
    <row r="30" spans="2:10" ht="15.75" thickBot="1" x14ac:dyDescent="0.3">
      <c r="B30" s="49" t="s">
        <v>54</v>
      </c>
      <c r="C30" s="50">
        <f>SUM(C24:C29)</f>
        <v>907840</v>
      </c>
      <c r="D30" s="50">
        <f>SUM(D24:D29)</f>
        <v>941330</v>
      </c>
      <c r="E30" s="50">
        <f>SUM(E24:E29)</f>
        <v>314712.57999999996</v>
      </c>
      <c r="F30" s="51">
        <f t="shared" si="1"/>
        <v>33.432757906366518</v>
      </c>
      <c r="H30" s="101"/>
      <c r="I30" s="102"/>
    </row>
    <row r="31" spans="2:10" ht="15.75" thickBot="1" x14ac:dyDescent="0.3">
      <c r="B31" s="150" t="s">
        <v>63</v>
      </c>
      <c r="C31" s="151"/>
      <c r="D31" s="151"/>
      <c r="E31" s="151"/>
      <c r="F31" s="152"/>
      <c r="I31" s="102"/>
    </row>
    <row r="32" spans="2:10" ht="15" x14ac:dyDescent="0.25">
      <c r="B32" s="37" t="s">
        <v>52</v>
      </c>
      <c r="C32" s="38" t="s">
        <v>106</v>
      </c>
      <c r="D32" s="38" t="s">
        <v>107</v>
      </c>
      <c r="E32" s="38" t="s">
        <v>273</v>
      </c>
      <c r="F32" s="39" t="s">
        <v>53</v>
      </c>
      <c r="I32" s="102"/>
    </row>
    <row r="33" spans="2:10" ht="15" x14ac:dyDescent="0.25">
      <c r="B33" s="40" t="s">
        <v>17</v>
      </c>
      <c r="C33" s="41">
        <v>13058.5</v>
      </c>
      <c r="D33" s="41">
        <v>13058.5</v>
      </c>
      <c r="E33" s="41">
        <v>3024.9</v>
      </c>
      <c r="F33" s="42">
        <f t="shared" ref="F33:F47" si="2">E33/D33*100</f>
        <v>23.164222537044836</v>
      </c>
      <c r="H33" s="101"/>
      <c r="I33" s="102"/>
    </row>
    <row r="34" spans="2:10" ht="15" x14ac:dyDescent="0.25">
      <c r="B34" s="40" t="s">
        <v>64</v>
      </c>
      <c r="C34" s="41">
        <v>3925</v>
      </c>
      <c r="D34" s="41">
        <v>4231.8999999999996</v>
      </c>
      <c r="E34" s="41">
        <v>371.6</v>
      </c>
      <c r="F34" s="42">
        <f t="shared" si="2"/>
        <v>8.7809258252794269</v>
      </c>
      <c r="H34" s="101"/>
      <c r="I34" s="102"/>
    </row>
    <row r="35" spans="2:10" ht="15" x14ac:dyDescent="0.25">
      <c r="B35" s="40" t="s">
        <v>65</v>
      </c>
      <c r="C35" s="41">
        <v>11540</v>
      </c>
      <c r="D35" s="41">
        <v>11548.65</v>
      </c>
      <c r="E35" s="41">
        <v>5809.38</v>
      </c>
      <c r="F35" s="42">
        <f t="shared" si="2"/>
        <v>50.303541972438339</v>
      </c>
      <c r="H35" s="101"/>
      <c r="I35" s="102"/>
    </row>
    <row r="36" spans="2:10" ht="15" x14ac:dyDescent="0.25">
      <c r="B36" s="40" t="s">
        <v>57</v>
      </c>
      <c r="C36" s="41">
        <v>6450</v>
      </c>
      <c r="D36" s="41">
        <v>6418.6</v>
      </c>
      <c r="E36" s="41">
        <v>1327.77</v>
      </c>
      <c r="F36" s="42">
        <f t="shared" si="2"/>
        <v>20.686286729193281</v>
      </c>
      <c r="H36" s="101"/>
      <c r="I36" s="102"/>
    </row>
    <row r="37" spans="2:10" ht="15" x14ac:dyDescent="0.25">
      <c r="B37" s="40" t="s">
        <v>58</v>
      </c>
      <c r="C37" s="41">
        <v>2195</v>
      </c>
      <c r="D37" s="41">
        <v>2805.94</v>
      </c>
      <c r="E37" s="41">
        <v>496.18</v>
      </c>
      <c r="F37" s="42">
        <f t="shared" si="2"/>
        <v>17.683200638645161</v>
      </c>
      <c r="H37" s="101"/>
      <c r="I37" s="102"/>
    </row>
    <row r="38" spans="2:10" ht="15" x14ac:dyDescent="0.25">
      <c r="B38" s="40" t="s">
        <v>59</v>
      </c>
      <c r="C38" s="41">
        <v>552203.13</v>
      </c>
      <c r="D38" s="52">
        <v>570818.71</v>
      </c>
      <c r="E38" s="41">
        <v>152888.95999999999</v>
      </c>
      <c r="F38" s="42">
        <f t="shared" si="2"/>
        <v>26.784153588798798</v>
      </c>
      <c r="H38" s="101"/>
      <c r="I38" s="102"/>
    </row>
    <row r="39" spans="2:10" ht="15" x14ac:dyDescent="0.25">
      <c r="B39" s="40" t="s">
        <v>60</v>
      </c>
      <c r="C39" s="41">
        <v>3088.67</v>
      </c>
      <c r="D39" s="52">
        <v>4508.67</v>
      </c>
      <c r="E39" s="41">
        <v>1088.67</v>
      </c>
      <c r="F39" s="42">
        <f t="shared" si="2"/>
        <v>24.146145093785972</v>
      </c>
      <c r="H39" s="101"/>
      <c r="I39" s="102"/>
    </row>
    <row r="40" spans="2:10" ht="15" x14ac:dyDescent="0.25">
      <c r="B40" s="40" t="s">
        <v>61</v>
      </c>
      <c r="C40" s="41">
        <v>6166</v>
      </c>
      <c r="D40" s="52">
        <v>16797.439999999999</v>
      </c>
      <c r="E40" s="41">
        <v>307.52</v>
      </c>
      <c r="F40" s="42">
        <f t="shared" si="2"/>
        <v>1.8307551626914578</v>
      </c>
      <c r="H40" s="101"/>
      <c r="I40" s="102"/>
    </row>
    <row r="41" spans="2:10" ht="15" x14ac:dyDescent="0.25">
      <c r="B41" s="40" t="s">
        <v>62</v>
      </c>
      <c r="C41" s="41">
        <v>7109.56</v>
      </c>
      <c r="D41" s="52">
        <v>8091.13</v>
      </c>
      <c r="E41" s="41">
        <v>1947.22</v>
      </c>
      <c r="F41" s="42">
        <f t="shared" si="2"/>
        <v>24.066106959102129</v>
      </c>
      <c r="H41" s="101"/>
      <c r="I41" s="102"/>
    </row>
    <row r="42" spans="2:10" ht="15" x14ac:dyDescent="0.25">
      <c r="B42" s="40" t="s">
        <v>66</v>
      </c>
      <c r="C42" s="41">
        <v>3000</v>
      </c>
      <c r="D42" s="41">
        <v>3000</v>
      </c>
      <c r="E42" s="41">
        <v>413.79</v>
      </c>
      <c r="F42" s="42">
        <f t="shared" si="2"/>
        <v>13.792999999999999</v>
      </c>
      <c r="H42" s="101"/>
      <c r="I42" s="102"/>
    </row>
    <row r="43" spans="2:10" ht="15" x14ac:dyDescent="0.25">
      <c r="B43" s="40" t="s">
        <v>67</v>
      </c>
      <c r="C43" s="41">
        <v>551</v>
      </c>
      <c r="D43" s="41">
        <v>551</v>
      </c>
      <c r="E43" s="41">
        <v>7.89</v>
      </c>
      <c r="F43" s="42">
        <f t="shared" si="2"/>
        <v>1.4319419237749547</v>
      </c>
      <c r="H43" s="101"/>
      <c r="I43" s="102"/>
    </row>
    <row r="44" spans="2:10" ht="15" x14ac:dyDescent="0.25">
      <c r="B44" s="40" t="s">
        <v>68</v>
      </c>
      <c r="C44" s="41">
        <v>32812.39</v>
      </c>
      <c r="D44" s="41">
        <v>32812.39</v>
      </c>
      <c r="E44" s="41">
        <v>9776.65</v>
      </c>
      <c r="F44" s="53">
        <f t="shared" si="2"/>
        <v>29.795604648122247</v>
      </c>
      <c r="H44" s="101"/>
      <c r="I44" s="102"/>
    </row>
    <row r="45" spans="2:10" ht="15" x14ac:dyDescent="0.25">
      <c r="B45" s="43" t="s">
        <v>69</v>
      </c>
      <c r="C45" s="44">
        <v>3100</v>
      </c>
      <c r="D45" s="44">
        <v>3100</v>
      </c>
      <c r="E45" s="44">
        <v>225.56</v>
      </c>
      <c r="F45" s="45">
        <f t="shared" si="2"/>
        <v>7.2761290322580647</v>
      </c>
      <c r="H45" s="101"/>
      <c r="I45" s="102"/>
    </row>
    <row r="46" spans="2:10" ht="15.75" thickBot="1" x14ac:dyDescent="0.3">
      <c r="B46" s="43" t="s">
        <v>70</v>
      </c>
      <c r="C46" s="44">
        <v>1550</v>
      </c>
      <c r="D46" s="44">
        <v>1550</v>
      </c>
      <c r="E46" s="44">
        <v>545.15</v>
      </c>
      <c r="F46" s="45">
        <f>E46/D46*100</f>
        <v>35.170967741935485</v>
      </c>
      <c r="H46" s="101"/>
      <c r="I46" s="102"/>
    </row>
    <row r="47" spans="2:10" ht="15.75" thickBot="1" x14ac:dyDescent="0.3">
      <c r="B47" s="49" t="s">
        <v>54</v>
      </c>
      <c r="C47" s="50">
        <f>SUM(C33:C46)</f>
        <v>646749.25000000012</v>
      </c>
      <c r="D47" s="50">
        <f>SUM(D33:D46)</f>
        <v>679292.92999999993</v>
      </c>
      <c r="E47" s="50">
        <f>SUM(E33:E46)</f>
        <v>178231.24</v>
      </c>
      <c r="F47" s="51">
        <f t="shared" si="2"/>
        <v>26.237758723618693</v>
      </c>
      <c r="H47" s="101"/>
      <c r="I47" s="102"/>
    </row>
    <row r="48" spans="2:10" s="58" customFormat="1" ht="15" x14ac:dyDescent="0.25">
      <c r="B48" s="76"/>
      <c r="C48" s="77"/>
      <c r="D48" s="77"/>
      <c r="E48" s="77"/>
      <c r="F48" s="115" t="s">
        <v>82</v>
      </c>
      <c r="G48" s="115"/>
      <c r="H48" s="103"/>
      <c r="I48" s="104"/>
      <c r="J48" s="66"/>
    </row>
    <row r="49" spans="2:9" ht="13.5" thickBot="1" x14ac:dyDescent="0.25">
      <c r="F49" s="36" t="s">
        <v>18</v>
      </c>
    </row>
    <row r="50" spans="2:9" ht="15.75" thickBot="1" x14ac:dyDescent="0.3">
      <c r="B50" s="150" t="s">
        <v>71</v>
      </c>
      <c r="C50" s="151"/>
      <c r="D50" s="151"/>
      <c r="E50" s="151"/>
      <c r="F50" s="152"/>
      <c r="I50" s="102"/>
    </row>
    <row r="51" spans="2:9" ht="15" x14ac:dyDescent="0.25">
      <c r="B51" s="37" t="s">
        <v>52</v>
      </c>
      <c r="C51" s="38" t="s">
        <v>106</v>
      </c>
      <c r="D51" s="38" t="s">
        <v>107</v>
      </c>
      <c r="E51" s="38" t="s">
        <v>273</v>
      </c>
      <c r="F51" s="39" t="s">
        <v>53</v>
      </c>
      <c r="I51" s="102"/>
    </row>
    <row r="52" spans="2:9" ht="15.75" thickBot="1" x14ac:dyDescent="0.3">
      <c r="B52" s="54" t="s">
        <v>57</v>
      </c>
      <c r="C52" s="55">
        <v>0</v>
      </c>
      <c r="D52" s="75">
        <v>3736895.72</v>
      </c>
      <c r="E52" s="55">
        <v>1282937.57</v>
      </c>
      <c r="F52" s="56">
        <f>E52/D52*100</f>
        <v>34.331639578104152</v>
      </c>
      <c r="H52" s="101"/>
      <c r="I52" s="102"/>
    </row>
    <row r="53" spans="2:9" ht="15.75" thickBot="1" x14ac:dyDescent="0.3">
      <c r="B53" s="150" t="s">
        <v>87</v>
      </c>
      <c r="C53" s="151"/>
      <c r="D53" s="151"/>
      <c r="E53" s="151"/>
      <c r="F53" s="152"/>
      <c r="I53" s="102"/>
    </row>
    <row r="54" spans="2:9" ht="15" x14ac:dyDescent="0.25">
      <c r="B54" s="37" t="s">
        <v>52</v>
      </c>
      <c r="C54" s="38" t="s">
        <v>106</v>
      </c>
      <c r="D54" s="38" t="s">
        <v>107</v>
      </c>
      <c r="E54" s="38" t="s">
        <v>273</v>
      </c>
      <c r="F54" s="61" t="s">
        <v>53</v>
      </c>
      <c r="I54" s="102"/>
    </row>
    <row r="55" spans="2:9" ht="15" x14ac:dyDescent="0.25">
      <c r="B55" s="62" t="s">
        <v>17</v>
      </c>
      <c r="C55" s="41">
        <v>4000</v>
      </c>
      <c r="D55" s="41">
        <v>13525.91</v>
      </c>
      <c r="E55" s="41">
        <v>2330.73</v>
      </c>
      <c r="F55" s="42">
        <f t="shared" ref="F55:F63" si="3">E55/D55*100</f>
        <v>17.231594768854738</v>
      </c>
      <c r="H55" s="101"/>
      <c r="I55" s="102"/>
    </row>
    <row r="56" spans="2:9" ht="15" x14ac:dyDescent="0.25">
      <c r="B56" s="62" t="s">
        <v>64</v>
      </c>
      <c r="C56" s="41">
        <v>1830</v>
      </c>
      <c r="D56" s="41">
        <v>3630</v>
      </c>
      <c r="E56" s="41">
        <v>2300.4899999999998</v>
      </c>
      <c r="F56" s="42">
        <f t="shared" si="3"/>
        <v>63.374380165289246</v>
      </c>
      <c r="H56" s="101"/>
      <c r="I56" s="102"/>
    </row>
    <row r="57" spans="2:9" ht="15" x14ac:dyDescent="0.25">
      <c r="B57" s="40" t="s">
        <v>57</v>
      </c>
      <c r="C57" s="41">
        <v>26999.71</v>
      </c>
      <c r="D57" s="41">
        <v>44658.31</v>
      </c>
      <c r="E57" s="41">
        <v>1368.49</v>
      </c>
      <c r="F57" s="42">
        <f t="shared" si="3"/>
        <v>3.0643568912482362</v>
      </c>
      <c r="H57" s="101"/>
      <c r="I57" s="102"/>
    </row>
    <row r="58" spans="2:9" ht="15" x14ac:dyDescent="0.25">
      <c r="B58" s="40" t="s">
        <v>58</v>
      </c>
      <c r="C58" s="41">
        <v>9000</v>
      </c>
      <c r="D58" s="41">
        <v>358508.53</v>
      </c>
      <c r="E58" s="41">
        <v>210248.92</v>
      </c>
      <c r="F58" s="42">
        <f t="shared" si="3"/>
        <v>58.645444224158346</v>
      </c>
      <c r="H58" s="101"/>
      <c r="I58" s="102"/>
    </row>
    <row r="59" spans="2:9" ht="15" x14ac:dyDescent="0.25">
      <c r="B59" s="40" t="s">
        <v>59</v>
      </c>
      <c r="C59" s="41">
        <v>12920</v>
      </c>
      <c r="D59" s="52">
        <v>22838.43</v>
      </c>
      <c r="E59" s="41">
        <v>3800.14</v>
      </c>
      <c r="F59" s="42">
        <f t="shared" si="3"/>
        <v>16.639234833567805</v>
      </c>
      <c r="H59" s="101"/>
      <c r="I59" s="102"/>
    </row>
    <row r="60" spans="2:9" ht="15" x14ac:dyDescent="0.25">
      <c r="B60" s="40" t="s">
        <v>60</v>
      </c>
      <c r="C60" s="41">
        <v>11900</v>
      </c>
      <c r="D60" s="41">
        <v>21610</v>
      </c>
      <c r="E60" s="41">
        <v>5753</v>
      </c>
      <c r="F60" s="42">
        <f t="shared" si="3"/>
        <v>26.621934289680706</v>
      </c>
      <c r="H60" s="101"/>
      <c r="I60" s="102"/>
    </row>
    <row r="61" spans="2:9" ht="15" x14ac:dyDescent="0.25">
      <c r="B61" s="40" t="s">
        <v>61</v>
      </c>
      <c r="C61" s="41">
        <v>2894</v>
      </c>
      <c r="D61" s="41">
        <v>3344</v>
      </c>
      <c r="E61" s="41">
        <v>0</v>
      </c>
      <c r="F61" s="42">
        <f t="shared" si="3"/>
        <v>0</v>
      </c>
      <c r="H61" s="101"/>
      <c r="I61" s="102"/>
    </row>
    <row r="62" spans="2:9" ht="15.75" thickBot="1" x14ac:dyDescent="0.3">
      <c r="B62" s="40" t="s">
        <v>62</v>
      </c>
      <c r="C62" s="41">
        <v>19200</v>
      </c>
      <c r="D62" s="41">
        <v>36521.83</v>
      </c>
      <c r="E62" s="41">
        <v>11745.15</v>
      </c>
      <c r="F62" s="42">
        <f t="shared" si="3"/>
        <v>32.159259270414431</v>
      </c>
      <c r="H62" s="101"/>
      <c r="I62" s="102"/>
    </row>
    <row r="63" spans="2:9" ht="15.75" thickBot="1" x14ac:dyDescent="0.3">
      <c r="B63" s="49" t="s">
        <v>54</v>
      </c>
      <c r="C63" s="50">
        <f>SUM(C55:C62)</f>
        <v>88743.709999999992</v>
      </c>
      <c r="D63" s="50">
        <f>SUM(D55:D62)</f>
        <v>504637.01</v>
      </c>
      <c r="E63" s="50">
        <f>SUM(E55:E62)</f>
        <v>237546.92</v>
      </c>
      <c r="F63" s="51">
        <f t="shared" si="3"/>
        <v>47.072829636494554</v>
      </c>
      <c r="H63" s="101"/>
      <c r="I63" s="102"/>
    </row>
    <row r="64" spans="2:9" ht="15.75" thickBot="1" x14ac:dyDescent="0.3">
      <c r="B64" s="150" t="s">
        <v>89</v>
      </c>
      <c r="C64" s="151"/>
      <c r="D64" s="151"/>
      <c r="E64" s="151"/>
      <c r="F64" s="152"/>
      <c r="H64" s="101"/>
      <c r="I64" s="102"/>
    </row>
    <row r="65" spans="2:13" ht="15" x14ac:dyDescent="0.25">
      <c r="B65" s="37" t="s">
        <v>52</v>
      </c>
      <c r="C65" s="38" t="s">
        <v>106</v>
      </c>
      <c r="D65" s="38" t="s">
        <v>107</v>
      </c>
      <c r="E65" s="38" t="s">
        <v>273</v>
      </c>
      <c r="F65" s="57" t="s">
        <v>53</v>
      </c>
      <c r="H65" s="101"/>
      <c r="I65" s="102"/>
    </row>
    <row r="66" spans="2:13" ht="15.75" thickBot="1" x14ac:dyDescent="0.3">
      <c r="B66" s="54" t="s">
        <v>65</v>
      </c>
      <c r="C66" s="55">
        <v>24600</v>
      </c>
      <c r="D66" s="75">
        <v>30600</v>
      </c>
      <c r="E66" s="55">
        <v>0</v>
      </c>
      <c r="F66" s="56">
        <v>0</v>
      </c>
      <c r="H66" s="101"/>
      <c r="I66" s="102"/>
    </row>
    <row r="67" spans="2:13" ht="15.75" thickBot="1" x14ac:dyDescent="0.3">
      <c r="B67" s="150" t="s">
        <v>72</v>
      </c>
      <c r="C67" s="151"/>
      <c r="D67" s="151"/>
      <c r="E67" s="151"/>
      <c r="F67" s="152"/>
      <c r="I67" s="102"/>
    </row>
    <row r="68" spans="2:13" ht="15" x14ac:dyDescent="0.25">
      <c r="B68" s="37" t="s">
        <v>52</v>
      </c>
      <c r="C68" s="38" t="s">
        <v>106</v>
      </c>
      <c r="D68" s="38" t="s">
        <v>107</v>
      </c>
      <c r="E68" s="38" t="s">
        <v>273</v>
      </c>
      <c r="F68" s="61" t="s">
        <v>53</v>
      </c>
      <c r="I68" s="102"/>
    </row>
    <row r="69" spans="2:13" ht="15" x14ac:dyDescent="0.25">
      <c r="B69" s="62" t="s">
        <v>17</v>
      </c>
      <c r="C69" s="41">
        <v>500</v>
      </c>
      <c r="D69" s="41">
        <v>500</v>
      </c>
      <c r="E69" s="41">
        <v>196.02</v>
      </c>
      <c r="F69" s="42">
        <f>E69/D69*100</f>
        <v>39.204000000000001</v>
      </c>
      <c r="H69" s="101"/>
      <c r="I69" s="102"/>
    </row>
    <row r="70" spans="2:13" ht="15" x14ac:dyDescent="0.25">
      <c r="B70" s="40" t="s">
        <v>57</v>
      </c>
      <c r="C70" s="41">
        <v>62705.88</v>
      </c>
      <c r="D70" s="41">
        <v>36003.879999999997</v>
      </c>
      <c r="E70" s="41">
        <v>13503.88</v>
      </c>
      <c r="F70" s="42">
        <f>E70/D70*100</f>
        <v>37.506735385186261</v>
      </c>
      <c r="H70" s="101"/>
      <c r="I70" s="102"/>
    </row>
    <row r="71" spans="2:13" ht="15" x14ac:dyDescent="0.25">
      <c r="B71" s="40" t="s">
        <v>58</v>
      </c>
      <c r="C71" s="41">
        <v>9450</v>
      </c>
      <c r="D71" s="41">
        <v>0</v>
      </c>
      <c r="E71" s="41">
        <v>0</v>
      </c>
      <c r="F71" s="63" t="s">
        <v>27</v>
      </c>
      <c r="H71" s="101"/>
      <c r="I71" s="102"/>
    </row>
    <row r="72" spans="2:13" ht="15" x14ac:dyDescent="0.25">
      <c r="B72" s="40" t="s">
        <v>59</v>
      </c>
      <c r="C72" s="41">
        <v>87200</v>
      </c>
      <c r="D72" s="52">
        <f>382060.88-129771.72</f>
        <v>252289.16</v>
      </c>
      <c r="E72" s="41">
        <v>3635.68</v>
      </c>
      <c r="F72" s="42">
        <f>E72/D72*100</f>
        <v>1.4410765805395682</v>
      </c>
      <c r="H72" s="101"/>
      <c r="I72" s="102"/>
    </row>
    <row r="73" spans="2:13" ht="15" x14ac:dyDescent="0.25">
      <c r="B73" s="40" t="s">
        <v>61</v>
      </c>
      <c r="C73" s="41">
        <v>1600</v>
      </c>
      <c r="D73" s="41">
        <v>1200</v>
      </c>
      <c r="E73" s="41">
        <v>394.46</v>
      </c>
      <c r="F73" s="42">
        <f t="shared" ref="F73:F80" si="4">E73/D73*100</f>
        <v>32.871666666666663</v>
      </c>
      <c r="H73" s="101"/>
      <c r="I73" s="102"/>
    </row>
    <row r="74" spans="2:13" ht="15" x14ac:dyDescent="0.25">
      <c r="B74" s="40" t="s">
        <v>62</v>
      </c>
      <c r="C74" s="41">
        <v>50000</v>
      </c>
      <c r="D74" s="41">
        <v>70000</v>
      </c>
      <c r="E74" s="41">
        <v>0</v>
      </c>
      <c r="F74" s="42">
        <f t="shared" si="4"/>
        <v>0</v>
      </c>
      <c r="H74" s="101"/>
      <c r="I74" s="102"/>
    </row>
    <row r="75" spans="2:13" ht="15" x14ac:dyDescent="0.25">
      <c r="B75" s="40" t="s">
        <v>67</v>
      </c>
      <c r="C75" s="41">
        <v>950</v>
      </c>
      <c r="D75" s="41">
        <v>950</v>
      </c>
      <c r="E75" s="41">
        <v>0</v>
      </c>
      <c r="F75" s="42">
        <f t="shared" si="4"/>
        <v>0</v>
      </c>
      <c r="H75" s="101"/>
      <c r="I75" s="102"/>
    </row>
    <row r="76" spans="2:13" ht="15" x14ac:dyDescent="0.25">
      <c r="B76" s="40" t="s">
        <v>68</v>
      </c>
      <c r="C76" s="41">
        <v>4000</v>
      </c>
      <c r="D76" s="41">
        <v>4000</v>
      </c>
      <c r="E76" s="41">
        <v>181.5</v>
      </c>
      <c r="F76" s="42">
        <f t="shared" si="4"/>
        <v>4.5374999999999996</v>
      </c>
      <c r="H76" s="101"/>
      <c r="I76" s="102"/>
      <c r="M76" s="64"/>
    </row>
    <row r="77" spans="2:13" ht="15" x14ac:dyDescent="0.25">
      <c r="B77" s="40" t="s">
        <v>69</v>
      </c>
      <c r="C77" s="41">
        <v>0</v>
      </c>
      <c r="D77" s="41">
        <f>98186.11-1800</f>
        <v>96386.11</v>
      </c>
      <c r="E77" s="41">
        <v>17724.27</v>
      </c>
      <c r="F77" s="42">
        <f t="shared" si="4"/>
        <v>18.388821791853619</v>
      </c>
      <c r="H77" s="101"/>
      <c r="I77" s="102"/>
    </row>
    <row r="78" spans="2:13" ht="15" x14ac:dyDescent="0.25">
      <c r="B78" s="43" t="s">
        <v>9</v>
      </c>
      <c r="C78" s="44">
        <v>4000</v>
      </c>
      <c r="D78" s="44">
        <v>10731.28</v>
      </c>
      <c r="E78" s="44">
        <v>419.3</v>
      </c>
      <c r="F78" s="42">
        <f t="shared" si="4"/>
        <v>3.9072692167197198</v>
      </c>
      <c r="H78" s="101"/>
      <c r="I78" s="102"/>
    </row>
    <row r="79" spans="2:13" ht="15.75" thickBot="1" x14ac:dyDescent="0.3">
      <c r="B79" s="43" t="s">
        <v>70</v>
      </c>
      <c r="C79" s="44">
        <v>50</v>
      </c>
      <c r="D79" s="44">
        <v>50</v>
      </c>
      <c r="E79" s="44">
        <v>0</v>
      </c>
      <c r="F79" s="45">
        <f t="shared" si="4"/>
        <v>0</v>
      </c>
      <c r="H79" s="101"/>
      <c r="I79" s="102"/>
    </row>
    <row r="80" spans="2:13" ht="15.75" thickBot="1" x14ac:dyDescent="0.3">
      <c r="B80" s="49" t="s">
        <v>54</v>
      </c>
      <c r="C80" s="50">
        <f>SUM(C69:C79)</f>
        <v>220455.88</v>
      </c>
      <c r="D80" s="50">
        <f>SUM(D69:D79)</f>
        <v>472110.43</v>
      </c>
      <c r="E80" s="50">
        <f>SUM(E69:E79)</f>
        <v>36055.11</v>
      </c>
      <c r="F80" s="51">
        <f t="shared" si="4"/>
        <v>7.637007722960071</v>
      </c>
      <c r="H80" s="101"/>
      <c r="I80" s="102"/>
    </row>
    <row r="81" spans="2:9" ht="15.75" thickBot="1" x14ac:dyDescent="0.3">
      <c r="B81" s="150" t="s">
        <v>73</v>
      </c>
      <c r="C81" s="151"/>
      <c r="D81" s="151"/>
      <c r="E81" s="151"/>
      <c r="F81" s="152"/>
      <c r="H81" s="101"/>
      <c r="I81" s="102"/>
    </row>
    <row r="82" spans="2:9" ht="15" x14ac:dyDescent="0.25">
      <c r="B82" s="37" t="s">
        <v>52</v>
      </c>
      <c r="C82" s="38" t="s">
        <v>106</v>
      </c>
      <c r="D82" s="38" t="s">
        <v>107</v>
      </c>
      <c r="E82" s="38" t="s">
        <v>273</v>
      </c>
      <c r="F82" s="39" t="s">
        <v>53</v>
      </c>
      <c r="H82" s="101"/>
      <c r="I82" s="102"/>
    </row>
    <row r="83" spans="2:9" ht="15" x14ac:dyDescent="0.25">
      <c r="B83" s="62" t="s">
        <v>17</v>
      </c>
      <c r="C83" s="41">
        <v>0</v>
      </c>
      <c r="D83" s="41">
        <v>0</v>
      </c>
      <c r="E83" s="41">
        <v>0</v>
      </c>
      <c r="F83" s="63" t="s">
        <v>27</v>
      </c>
      <c r="H83" s="101"/>
      <c r="I83" s="102"/>
    </row>
    <row r="84" spans="2:9" ht="15" x14ac:dyDescent="0.25">
      <c r="B84" s="62" t="s">
        <v>64</v>
      </c>
      <c r="C84" s="41">
        <v>6210</v>
      </c>
      <c r="D84" s="41">
        <v>115056.82</v>
      </c>
      <c r="E84" s="41">
        <v>1823.28</v>
      </c>
      <c r="F84" s="42">
        <f t="shared" ref="F84:F90" si="5">E84/D84*100</f>
        <v>1.5846779008841023</v>
      </c>
      <c r="H84" s="101"/>
      <c r="I84" s="102"/>
    </row>
    <row r="85" spans="2:9" ht="15" x14ac:dyDescent="0.25">
      <c r="B85" s="62" t="s">
        <v>65</v>
      </c>
      <c r="C85" s="41">
        <v>6719.69</v>
      </c>
      <c r="D85" s="41">
        <v>17744.22</v>
      </c>
      <c r="E85" s="41">
        <v>9.25</v>
      </c>
      <c r="F85" s="42">
        <f t="shared" si="5"/>
        <v>5.2129651232908518E-2</v>
      </c>
      <c r="H85" s="101"/>
      <c r="I85" s="102"/>
    </row>
    <row r="86" spans="2:9" ht="15" x14ac:dyDescent="0.25">
      <c r="B86" s="62" t="s">
        <v>57</v>
      </c>
      <c r="C86" s="41">
        <v>150</v>
      </c>
      <c r="D86" s="41">
        <v>1384.81</v>
      </c>
      <c r="E86" s="41">
        <v>889</v>
      </c>
      <c r="F86" s="42">
        <f t="shared" si="5"/>
        <v>64.196532376282661</v>
      </c>
      <c r="H86" s="101"/>
      <c r="I86" s="102"/>
    </row>
    <row r="87" spans="2:9" ht="15" x14ac:dyDescent="0.25">
      <c r="B87" s="62" t="s">
        <v>58</v>
      </c>
      <c r="C87" s="41">
        <v>0</v>
      </c>
      <c r="D87" s="41">
        <v>11454.76</v>
      </c>
      <c r="E87" s="41">
        <v>9919.02</v>
      </c>
      <c r="F87" s="42">
        <f t="shared" si="5"/>
        <v>86.592997147037565</v>
      </c>
      <c r="H87" s="101"/>
      <c r="I87" s="102"/>
    </row>
    <row r="88" spans="2:9" ht="15" x14ac:dyDescent="0.25">
      <c r="B88" s="62" t="s">
        <v>59</v>
      </c>
      <c r="C88" s="41">
        <v>6977.5</v>
      </c>
      <c r="D88" s="52">
        <v>41574.01</v>
      </c>
      <c r="E88" s="41">
        <v>150.34</v>
      </c>
      <c r="F88" s="42">
        <f t="shared" si="5"/>
        <v>0.36162015643908296</v>
      </c>
      <c r="H88" s="101"/>
      <c r="I88" s="102"/>
    </row>
    <row r="89" spans="2:9" ht="15" x14ac:dyDescent="0.25">
      <c r="B89" s="62" t="s">
        <v>60</v>
      </c>
      <c r="C89" s="41">
        <v>0</v>
      </c>
      <c r="D89" s="41">
        <v>500</v>
      </c>
      <c r="E89" s="41">
        <v>0</v>
      </c>
      <c r="F89" s="42">
        <f t="shared" si="5"/>
        <v>0</v>
      </c>
      <c r="H89" s="101"/>
      <c r="I89" s="102"/>
    </row>
    <row r="90" spans="2:9" ht="15" x14ac:dyDescent="0.25">
      <c r="B90" s="62" t="s">
        <v>61</v>
      </c>
      <c r="C90" s="41">
        <v>1500</v>
      </c>
      <c r="D90" s="41">
        <v>1500</v>
      </c>
      <c r="E90" s="41">
        <v>0</v>
      </c>
      <c r="F90" s="42">
        <f t="shared" si="5"/>
        <v>0</v>
      </c>
      <c r="H90" s="101"/>
      <c r="I90" s="102"/>
    </row>
    <row r="91" spans="2:9" ht="15" x14ac:dyDescent="0.25">
      <c r="B91" s="62" t="s">
        <v>62</v>
      </c>
      <c r="C91" s="41">
        <v>0</v>
      </c>
      <c r="D91" s="41">
        <v>0</v>
      </c>
      <c r="E91" s="41">
        <v>67922.720000000001</v>
      </c>
      <c r="F91" s="63" t="s">
        <v>27</v>
      </c>
      <c r="G91" s="18"/>
      <c r="H91" s="101"/>
      <c r="I91" s="102"/>
    </row>
    <row r="92" spans="2:9" ht="15.75" thickBot="1" x14ac:dyDescent="0.3">
      <c r="B92" s="62" t="s">
        <v>69</v>
      </c>
      <c r="C92" s="41">
        <v>184649</v>
      </c>
      <c r="D92" s="41">
        <v>528574.09</v>
      </c>
      <c r="E92" s="41">
        <v>2465.0700000000002</v>
      </c>
      <c r="F92" s="106">
        <f>E92/D92*100</f>
        <v>0.46636224639766211</v>
      </c>
      <c r="H92" s="101"/>
      <c r="I92" s="102"/>
    </row>
    <row r="93" spans="2:9" ht="15.75" thickBot="1" x14ac:dyDescent="0.3">
      <c r="B93" s="49" t="s">
        <v>54</v>
      </c>
      <c r="C93" s="50">
        <f>SUM(C83:C92)</f>
        <v>206206.19</v>
      </c>
      <c r="D93" s="50">
        <f>SUM(D83:D92)</f>
        <v>717788.71</v>
      </c>
      <c r="E93" s="50">
        <f>SUM(E83:E92)</f>
        <v>83178.680000000008</v>
      </c>
      <c r="F93" s="51">
        <f>E93/D93*100</f>
        <v>11.5881844951281</v>
      </c>
      <c r="H93" s="101"/>
      <c r="I93" s="102"/>
    </row>
    <row r="94" spans="2:9" s="66" customFormat="1" ht="15" x14ac:dyDescent="0.25">
      <c r="B94" s="67"/>
      <c r="C94" s="68"/>
      <c r="D94" s="68"/>
      <c r="E94" s="68"/>
      <c r="F94" s="69"/>
      <c r="H94" s="101"/>
      <c r="I94" s="102"/>
    </row>
    <row r="95" spans="2:9" ht="15" x14ac:dyDescent="0.25">
      <c r="B95" s="58"/>
      <c r="C95" s="59"/>
      <c r="D95" s="59"/>
      <c r="E95" s="59"/>
      <c r="F95" s="115" t="s">
        <v>83</v>
      </c>
      <c r="G95" s="115"/>
      <c r="H95" s="101"/>
      <c r="I95" s="102"/>
    </row>
    <row r="96" spans="2:9" ht="15" x14ac:dyDescent="0.25">
      <c r="B96" s="58"/>
      <c r="C96" s="59"/>
      <c r="D96" s="59"/>
      <c r="E96" s="59"/>
      <c r="F96" s="60"/>
      <c r="G96" s="18"/>
      <c r="H96" s="101"/>
      <c r="I96" s="102"/>
    </row>
    <row r="97" spans="2:9" ht="15.75" thickBot="1" x14ac:dyDescent="0.3">
      <c r="B97" s="58"/>
      <c r="C97" s="59"/>
      <c r="D97" s="59"/>
      <c r="E97" s="59"/>
      <c r="F97" s="36" t="s">
        <v>18</v>
      </c>
      <c r="G97" s="18"/>
      <c r="H97" s="101"/>
      <c r="I97" s="102"/>
    </row>
    <row r="98" spans="2:9" ht="15.75" thickBot="1" x14ac:dyDescent="0.3">
      <c r="B98" s="150" t="s">
        <v>74</v>
      </c>
      <c r="C98" s="151"/>
      <c r="D98" s="151"/>
      <c r="E98" s="151"/>
      <c r="F98" s="152"/>
      <c r="H98" s="101"/>
      <c r="I98" s="102"/>
    </row>
    <row r="99" spans="2:9" ht="15" x14ac:dyDescent="0.25">
      <c r="B99" s="37" t="s">
        <v>52</v>
      </c>
      <c r="C99" s="38" t="s">
        <v>106</v>
      </c>
      <c r="D99" s="38" t="s">
        <v>107</v>
      </c>
      <c r="E99" s="38" t="s">
        <v>273</v>
      </c>
      <c r="F99" s="39" t="s">
        <v>53</v>
      </c>
      <c r="H99" s="101"/>
      <c r="I99" s="102"/>
    </row>
    <row r="100" spans="2:9" ht="15.75" thickBot="1" x14ac:dyDescent="0.3">
      <c r="B100" s="43" t="s">
        <v>65</v>
      </c>
      <c r="C100" s="44">
        <v>20000</v>
      </c>
      <c r="D100" s="44">
        <v>20000</v>
      </c>
      <c r="E100" s="44">
        <v>3969.33</v>
      </c>
      <c r="F100" s="45">
        <f>E100/D100*100</f>
        <v>19.84665</v>
      </c>
      <c r="H100" s="101"/>
      <c r="I100" s="102"/>
    </row>
    <row r="101" spans="2:9" ht="15.75" thickBot="1" x14ac:dyDescent="0.3">
      <c r="B101" s="150" t="s">
        <v>75</v>
      </c>
      <c r="C101" s="151"/>
      <c r="D101" s="151"/>
      <c r="E101" s="151"/>
      <c r="F101" s="152"/>
      <c r="H101" s="101"/>
      <c r="I101" s="102"/>
    </row>
    <row r="102" spans="2:9" ht="15" x14ac:dyDescent="0.25">
      <c r="B102" s="37" t="s">
        <v>52</v>
      </c>
      <c r="C102" s="38" t="s">
        <v>106</v>
      </c>
      <c r="D102" s="38" t="s">
        <v>107</v>
      </c>
      <c r="E102" s="38" t="s">
        <v>273</v>
      </c>
      <c r="F102" s="39" t="s">
        <v>53</v>
      </c>
      <c r="H102" s="101"/>
      <c r="I102" s="102"/>
    </row>
    <row r="103" spans="2:9" ht="15.75" thickBot="1" x14ac:dyDescent="0.3">
      <c r="B103" s="65" t="s">
        <v>9</v>
      </c>
      <c r="C103" s="55">
        <v>4016</v>
      </c>
      <c r="D103" s="55">
        <v>7787.89</v>
      </c>
      <c r="E103" s="55">
        <v>1184.67</v>
      </c>
      <c r="F103" s="56">
        <f>E103/D103*100</f>
        <v>15.211694053203114</v>
      </c>
      <c r="H103" s="101"/>
      <c r="I103" s="102"/>
    </row>
    <row r="104" spans="2:9" ht="15.75" thickBot="1" x14ac:dyDescent="0.3">
      <c r="B104" s="150" t="s">
        <v>85</v>
      </c>
      <c r="C104" s="151"/>
      <c r="D104" s="151"/>
      <c r="E104" s="151"/>
      <c r="F104" s="152"/>
      <c r="H104" s="101"/>
      <c r="I104" s="102"/>
    </row>
    <row r="105" spans="2:9" ht="15" x14ac:dyDescent="0.25">
      <c r="B105" s="37" t="s">
        <v>52</v>
      </c>
      <c r="C105" s="38" t="s">
        <v>106</v>
      </c>
      <c r="D105" s="38" t="s">
        <v>107</v>
      </c>
      <c r="E105" s="38" t="s">
        <v>273</v>
      </c>
      <c r="F105" s="39" t="s">
        <v>53</v>
      </c>
      <c r="H105" s="101"/>
      <c r="I105" s="102"/>
    </row>
    <row r="106" spans="2:9" ht="15" x14ac:dyDescent="0.25">
      <c r="B106" s="62" t="s">
        <v>17</v>
      </c>
      <c r="C106" s="41">
        <v>15000</v>
      </c>
      <c r="D106" s="41">
        <v>16782.64</v>
      </c>
      <c r="E106" s="41">
        <v>79.78</v>
      </c>
      <c r="F106" s="42">
        <f t="shared" ref="F106:F114" si="6">E106/D106*100</f>
        <v>0.47537217029025236</v>
      </c>
      <c r="H106" s="101"/>
      <c r="I106" s="102"/>
    </row>
    <row r="107" spans="2:9" ht="15" x14ac:dyDescent="0.25">
      <c r="B107" s="62" t="s">
        <v>64</v>
      </c>
      <c r="C107" s="41">
        <v>16000</v>
      </c>
      <c r="D107" s="41">
        <v>39755.58</v>
      </c>
      <c r="E107" s="41">
        <v>606.29</v>
      </c>
      <c r="F107" s="42">
        <f t="shared" si="6"/>
        <v>1.5250437800177987</v>
      </c>
      <c r="H107" s="101"/>
      <c r="I107" s="102"/>
    </row>
    <row r="108" spans="2:9" ht="15" x14ac:dyDescent="0.25">
      <c r="B108" s="40" t="s">
        <v>57</v>
      </c>
      <c r="C108" s="41">
        <v>19000</v>
      </c>
      <c r="D108" s="41">
        <v>51836.81</v>
      </c>
      <c r="E108" s="41">
        <v>18834.52</v>
      </c>
      <c r="F108" s="42">
        <f t="shared" si="6"/>
        <v>36.334257451413386</v>
      </c>
      <c r="H108" s="101"/>
      <c r="I108" s="102"/>
    </row>
    <row r="109" spans="2:9" ht="15" x14ac:dyDescent="0.25">
      <c r="B109" s="62" t="s">
        <v>59</v>
      </c>
      <c r="C109" s="41">
        <v>5000</v>
      </c>
      <c r="D109" s="41">
        <v>5728.02</v>
      </c>
      <c r="E109" s="41">
        <v>0</v>
      </c>
      <c r="F109" s="42">
        <f t="shared" si="6"/>
        <v>0</v>
      </c>
      <c r="H109" s="101"/>
      <c r="I109" s="102"/>
    </row>
    <row r="110" spans="2:9" ht="15" x14ac:dyDescent="0.25">
      <c r="B110" s="40" t="s">
        <v>60</v>
      </c>
      <c r="C110" s="41">
        <v>5500</v>
      </c>
      <c r="D110" s="41">
        <v>12879.12</v>
      </c>
      <c r="E110" s="41">
        <v>461.96</v>
      </c>
      <c r="F110" s="42">
        <f t="shared" si="6"/>
        <v>3.5868910298219125</v>
      </c>
      <c r="H110" s="101"/>
      <c r="I110" s="102"/>
    </row>
    <row r="111" spans="2:9" ht="15" x14ac:dyDescent="0.25">
      <c r="B111" s="62" t="s">
        <v>61</v>
      </c>
      <c r="C111" s="41">
        <v>4500</v>
      </c>
      <c r="D111" s="41">
        <v>9211.83</v>
      </c>
      <c r="E111" s="41">
        <v>1961.65</v>
      </c>
      <c r="F111" s="42">
        <f>E111/D111*100</f>
        <v>21.294900144705235</v>
      </c>
      <c r="H111" s="101"/>
      <c r="I111" s="102"/>
    </row>
    <row r="112" spans="2:9" ht="15" x14ac:dyDescent="0.25">
      <c r="B112" s="40" t="s">
        <v>62</v>
      </c>
      <c r="C112" s="41">
        <v>2000</v>
      </c>
      <c r="D112" s="41">
        <v>2749.7</v>
      </c>
      <c r="E112" s="41">
        <v>268.27</v>
      </c>
      <c r="F112" s="42">
        <f t="shared" si="6"/>
        <v>9.7563370549514481</v>
      </c>
      <c r="H112" s="101"/>
      <c r="I112" s="102"/>
    </row>
    <row r="113" spans="2:9" ht="15.75" thickBot="1" x14ac:dyDescent="0.3">
      <c r="B113" s="62" t="s">
        <v>67</v>
      </c>
      <c r="C113" s="41">
        <v>0</v>
      </c>
      <c r="D113" s="41">
        <v>328.97</v>
      </c>
      <c r="E113" s="41">
        <v>0</v>
      </c>
      <c r="F113" s="42">
        <f t="shared" si="6"/>
        <v>0</v>
      </c>
      <c r="H113" s="101"/>
      <c r="I113" s="102"/>
    </row>
    <row r="114" spans="2:9" ht="15.75" thickBot="1" x14ac:dyDescent="0.3">
      <c r="B114" s="49" t="s">
        <v>54</v>
      </c>
      <c r="C114" s="50">
        <f>SUM(C106:C113)</f>
        <v>67000</v>
      </c>
      <c r="D114" s="50">
        <f>SUM(D106:D113)</f>
        <v>139272.67000000001</v>
      </c>
      <c r="E114" s="50">
        <f>SUM(E106:E113)</f>
        <v>22212.47</v>
      </c>
      <c r="F114" s="51">
        <f t="shared" si="6"/>
        <v>15.948907994655375</v>
      </c>
      <c r="H114" s="101"/>
      <c r="I114" s="102"/>
    </row>
    <row r="115" spans="2:9" ht="15.75" thickBot="1" x14ac:dyDescent="0.3">
      <c r="B115" s="150" t="s">
        <v>76</v>
      </c>
      <c r="C115" s="151"/>
      <c r="D115" s="151"/>
      <c r="E115" s="151"/>
      <c r="F115" s="152"/>
      <c r="H115" s="101"/>
      <c r="I115" s="102"/>
    </row>
    <row r="116" spans="2:9" ht="15" x14ac:dyDescent="0.25">
      <c r="B116" s="37" t="s">
        <v>52</v>
      </c>
      <c r="C116" s="38" t="s">
        <v>106</v>
      </c>
      <c r="D116" s="38" t="s">
        <v>107</v>
      </c>
      <c r="E116" s="38" t="s">
        <v>273</v>
      </c>
      <c r="F116" s="39" t="s">
        <v>53</v>
      </c>
      <c r="H116" s="101"/>
      <c r="I116" s="102"/>
    </row>
    <row r="117" spans="2:9" ht="15.75" thickBot="1" x14ac:dyDescent="0.3">
      <c r="B117" s="65" t="s">
        <v>17</v>
      </c>
      <c r="C117" s="55">
        <v>5000</v>
      </c>
      <c r="D117" s="55">
        <v>13993.01</v>
      </c>
      <c r="E117" s="55">
        <v>204.54</v>
      </c>
      <c r="F117" s="56">
        <f>E117/D117*100</f>
        <v>1.4617298208176797</v>
      </c>
      <c r="H117" s="101"/>
      <c r="I117" s="102"/>
    </row>
    <row r="118" spans="2:9" ht="15.75" thickBot="1" x14ac:dyDescent="0.3">
      <c r="B118" s="150" t="s">
        <v>77</v>
      </c>
      <c r="C118" s="151"/>
      <c r="D118" s="151"/>
      <c r="E118" s="151"/>
      <c r="F118" s="152"/>
      <c r="H118" s="101"/>
      <c r="I118" s="102"/>
    </row>
    <row r="119" spans="2:9" ht="15" x14ac:dyDescent="0.25">
      <c r="B119" s="37" t="s">
        <v>52</v>
      </c>
      <c r="C119" s="38" t="s">
        <v>106</v>
      </c>
      <c r="D119" s="38" t="s">
        <v>107</v>
      </c>
      <c r="E119" s="38" t="s">
        <v>273</v>
      </c>
      <c r="F119" s="39" t="s">
        <v>53</v>
      </c>
      <c r="H119" s="101"/>
      <c r="I119" s="102"/>
    </row>
    <row r="120" spans="2:9" ht="15.75" thickBot="1" x14ac:dyDescent="0.3">
      <c r="B120" s="65" t="s">
        <v>61</v>
      </c>
      <c r="C120" s="55">
        <v>18000</v>
      </c>
      <c r="D120" s="55">
        <v>84728.29</v>
      </c>
      <c r="E120" s="55">
        <v>6989.27</v>
      </c>
      <c r="F120" s="56">
        <f>E120/D120*100</f>
        <v>8.2490393704393199</v>
      </c>
      <c r="H120" s="101"/>
      <c r="I120" s="102"/>
    </row>
    <row r="121" spans="2:9" ht="15.75" thickBot="1" x14ac:dyDescent="0.3">
      <c r="B121" s="150" t="s">
        <v>78</v>
      </c>
      <c r="C121" s="151"/>
      <c r="D121" s="151"/>
      <c r="E121" s="151"/>
      <c r="F121" s="152"/>
      <c r="H121" s="101"/>
      <c r="I121" s="102"/>
    </row>
    <row r="122" spans="2:9" ht="15" x14ac:dyDescent="0.25">
      <c r="B122" s="37" t="s">
        <v>52</v>
      </c>
      <c r="C122" s="38" t="s">
        <v>106</v>
      </c>
      <c r="D122" s="38" t="s">
        <v>107</v>
      </c>
      <c r="E122" s="38" t="s">
        <v>273</v>
      </c>
      <c r="F122" s="39" t="s">
        <v>53</v>
      </c>
      <c r="H122" s="101"/>
      <c r="I122" s="102"/>
    </row>
    <row r="123" spans="2:9" ht="15.75" thickBot="1" x14ac:dyDescent="0.3">
      <c r="B123" s="65" t="s">
        <v>61</v>
      </c>
      <c r="C123" s="55">
        <v>4000</v>
      </c>
      <c r="D123" s="55">
        <v>7260.44</v>
      </c>
      <c r="E123" s="55">
        <v>700.36</v>
      </c>
      <c r="F123" s="56">
        <f>E123/D123*100</f>
        <v>9.6462473348722675</v>
      </c>
      <c r="H123" s="101"/>
      <c r="I123" s="102"/>
    </row>
    <row r="124" spans="2:9" ht="15.75" thickBot="1" x14ac:dyDescent="0.3">
      <c r="B124" s="150" t="s">
        <v>79</v>
      </c>
      <c r="C124" s="151"/>
      <c r="D124" s="151"/>
      <c r="E124" s="151"/>
      <c r="F124" s="152"/>
      <c r="H124" s="101"/>
      <c r="I124" s="102"/>
    </row>
    <row r="125" spans="2:9" ht="15" x14ac:dyDescent="0.25">
      <c r="B125" s="37" t="s">
        <v>52</v>
      </c>
      <c r="C125" s="38" t="s">
        <v>106</v>
      </c>
      <c r="D125" s="38" t="s">
        <v>107</v>
      </c>
      <c r="E125" s="38" t="s">
        <v>273</v>
      </c>
      <c r="F125" s="39" t="s">
        <v>53</v>
      </c>
      <c r="H125" s="101"/>
      <c r="I125" s="102"/>
    </row>
    <row r="126" spans="2:9" ht="15.75" thickBot="1" x14ac:dyDescent="0.3">
      <c r="B126" s="54" t="s">
        <v>65</v>
      </c>
      <c r="C126" s="55">
        <v>96875</v>
      </c>
      <c r="D126" s="55">
        <v>146875</v>
      </c>
      <c r="E126" s="55">
        <v>12500</v>
      </c>
      <c r="F126" s="56">
        <f>E126/D126*100</f>
        <v>8.5106382978723403</v>
      </c>
      <c r="H126" s="101"/>
      <c r="I126" s="102"/>
    </row>
    <row r="127" spans="2:9" ht="15" x14ac:dyDescent="0.25">
      <c r="B127" s="1"/>
      <c r="C127" s="1"/>
      <c r="D127" s="1"/>
      <c r="E127" s="1"/>
      <c r="F127" s="1"/>
    </row>
    <row r="129" spans="3:5" x14ac:dyDescent="0.2">
      <c r="C129" s="33"/>
      <c r="D129" s="33"/>
      <c r="E129" s="33"/>
    </row>
    <row r="130" spans="3:5" x14ac:dyDescent="0.2">
      <c r="C130" s="33"/>
      <c r="D130" s="33"/>
      <c r="E130" s="33"/>
    </row>
    <row r="131" spans="3:5" x14ac:dyDescent="0.2">
      <c r="C131" s="33"/>
      <c r="D131" s="33"/>
    </row>
    <row r="133" spans="3:5" x14ac:dyDescent="0.2">
      <c r="D133" s="33"/>
    </row>
    <row r="136" spans="3:5" x14ac:dyDescent="0.2">
      <c r="D136" s="33"/>
    </row>
  </sheetData>
  <mergeCells count="21">
    <mergeCell ref="F1:G1"/>
    <mergeCell ref="B121:F121"/>
    <mergeCell ref="B64:F64"/>
    <mergeCell ref="B98:F98"/>
    <mergeCell ref="B50:F50"/>
    <mergeCell ref="B118:F118"/>
    <mergeCell ref="B81:F81"/>
    <mergeCell ref="F95:G95"/>
    <mergeCell ref="B13:F13"/>
    <mergeCell ref="F48:G48"/>
    <mergeCell ref="B104:F104"/>
    <mergeCell ref="B124:F124"/>
    <mergeCell ref="A2:G3"/>
    <mergeCell ref="B5:F5"/>
    <mergeCell ref="B10:F10"/>
    <mergeCell ref="B22:F22"/>
    <mergeCell ref="B31:F31"/>
    <mergeCell ref="B67:F67"/>
    <mergeCell ref="B115:F115"/>
    <mergeCell ref="B53:F53"/>
    <mergeCell ref="B101:F101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59" t="s">
        <v>0</v>
      </c>
      <c r="H1" s="159"/>
    </row>
    <row r="2" spans="1:8" ht="33.75" customHeight="1" thickBot="1" x14ac:dyDescent="0.3">
      <c r="C2" s="160" t="s">
        <v>271</v>
      </c>
      <c r="D2" s="160"/>
      <c r="E2" s="160"/>
      <c r="F2" s="160"/>
      <c r="G2" s="160"/>
      <c r="H2" s="160"/>
    </row>
    <row r="3" spans="1:8" ht="18" customHeight="1" x14ac:dyDescent="0.25">
      <c r="A3" s="161" t="s">
        <v>1</v>
      </c>
      <c r="B3" s="162"/>
      <c r="C3" s="163"/>
      <c r="D3" s="169" t="s">
        <v>2</v>
      </c>
      <c r="E3" s="169" t="s">
        <v>3</v>
      </c>
      <c r="F3" s="169" t="s">
        <v>4</v>
      </c>
      <c r="G3" s="169" t="s">
        <v>5</v>
      </c>
      <c r="H3" s="172" t="s">
        <v>6</v>
      </c>
    </row>
    <row r="4" spans="1:8" ht="18" customHeight="1" x14ac:dyDescent="0.25">
      <c r="A4" s="164"/>
      <c r="B4" s="160"/>
      <c r="C4" s="165"/>
      <c r="D4" s="170"/>
      <c r="E4" s="170"/>
      <c r="F4" s="170"/>
      <c r="G4" s="170"/>
      <c r="H4" s="173"/>
    </row>
    <row r="5" spans="1:8" ht="18" customHeight="1" thickBot="1" x14ac:dyDescent="0.3">
      <c r="A5" s="166"/>
      <c r="B5" s="167"/>
      <c r="C5" s="168"/>
      <c r="D5" s="171"/>
      <c r="E5" s="171"/>
      <c r="F5" s="171"/>
      <c r="G5" s="171"/>
      <c r="H5" s="174"/>
    </row>
    <row r="6" spans="1:8" s="7" customFormat="1" ht="14.25" customHeight="1" x14ac:dyDescent="0.2">
      <c r="A6" s="91">
        <v>1</v>
      </c>
      <c r="B6" s="83" t="s">
        <v>97</v>
      </c>
      <c r="C6" s="86" t="s">
        <v>111</v>
      </c>
      <c r="D6" s="9" t="s">
        <v>112</v>
      </c>
      <c r="E6" s="87">
        <v>42395</v>
      </c>
      <c r="F6" s="88" t="s">
        <v>113</v>
      </c>
      <c r="G6" s="89">
        <v>0</v>
      </c>
      <c r="H6" s="90" t="s">
        <v>11</v>
      </c>
    </row>
    <row r="7" spans="1:8" s="7" customFormat="1" ht="14.25" customHeight="1" x14ac:dyDescent="0.2">
      <c r="A7" s="92">
        <v>2</v>
      </c>
      <c r="B7" s="84" t="s">
        <v>97</v>
      </c>
      <c r="C7" s="86" t="s">
        <v>111</v>
      </c>
      <c r="D7" s="9" t="s">
        <v>112</v>
      </c>
      <c r="E7" s="87">
        <v>42395</v>
      </c>
      <c r="F7" s="4" t="s">
        <v>114</v>
      </c>
      <c r="G7" s="5">
        <v>0</v>
      </c>
      <c r="H7" s="8" t="s">
        <v>11</v>
      </c>
    </row>
    <row r="8" spans="1:8" s="7" customFormat="1" ht="14.25" customHeight="1" x14ac:dyDescent="0.2">
      <c r="A8" s="92">
        <v>3</v>
      </c>
      <c r="B8" s="84" t="s">
        <v>97</v>
      </c>
      <c r="C8" s="86" t="s">
        <v>111</v>
      </c>
      <c r="D8" s="9" t="s">
        <v>88</v>
      </c>
      <c r="E8" s="87">
        <v>42395</v>
      </c>
      <c r="F8" s="4" t="s">
        <v>115</v>
      </c>
      <c r="G8" s="10">
        <v>344241</v>
      </c>
      <c r="H8" s="6" t="s">
        <v>11</v>
      </c>
    </row>
    <row r="9" spans="1:8" s="7" customFormat="1" ht="28.5" customHeight="1" x14ac:dyDescent="0.2">
      <c r="A9" s="92">
        <v>4</v>
      </c>
      <c r="B9" s="84" t="s">
        <v>97</v>
      </c>
      <c r="C9" s="86" t="s">
        <v>111</v>
      </c>
      <c r="D9" s="105" t="s">
        <v>118</v>
      </c>
      <c r="E9" s="87">
        <v>42395</v>
      </c>
      <c r="F9" s="4" t="s">
        <v>117</v>
      </c>
      <c r="G9" s="10">
        <v>72200.56</v>
      </c>
      <c r="H9" s="6" t="s">
        <v>98</v>
      </c>
    </row>
    <row r="10" spans="1:8" s="7" customFormat="1" ht="14.25" customHeight="1" x14ac:dyDescent="0.2">
      <c r="A10" s="92">
        <v>5</v>
      </c>
      <c r="B10" s="84" t="s">
        <v>97</v>
      </c>
      <c r="C10" s="86" t="s">
        <v>111</v>
      </c>
      <c r="D10" s="9" t="s">
        <v>96</v>
      </c>
      <c r="E10" s="87">
        <v>42395</v>
      </c>
      <c r="F10" s="11" t="s">
        <v>116</v>
      </c>
      <c r="G10" s="10">
        <v>0</v>
      </c>
      <c r="H10" s="6" t="s">
        <v>7</v>
      </c>
    </row>
    <row r="11" spans="1:8" s="7" customFormat="1" ht="14.25" customHeight="1" x14ac:dyDescent="0.2">
      <c r="A11" s="92">
        <v>6</v>
      </c>
      <c r="B11" s="84" t="s">
        <v>97</v>
      </c>
      <c r="C11" s="86" t="s">
        <v>111</v>
      </c>
      <c r="D11" s="9" t="s">
        <v>12</v>
      </c>
      <c r="E11" s="3">
        <v>42381</v>
      </c>
      <c r="F11" s="11" t="s">
        <v>124</v>
      </c>
      <c r="G11" s="10">
        <v>38580</v>
      </c>
      <c r="H11" s="6" t="s">
        <v>7</v>
      </c>
    </row>
    <row r="12" spans="1:8" s="7" customFormat="1" ht="14.25" customHeight="1" x14ac:dyDescent="0.2">
      <c r="A12" s="92">
        <v>7</v>
      </c>
      <c r="B12" s="84" t="s">
        <v>97</v>
      </c>
      <c r="C12" s="86" t="s">
        <v>111</v>
      </c>
      <c r="D12" s="9" t="s">
        <v>105</v>
      </c>
      <c r="E12" s="87">
        <v>42395</v>
      </c>
      <c r="F12" s="11" t="s">
        <v>119</v>
      </c>
      <c r="G12" s="10">
        <v>0</v>
      </c>
      <c r="H12" s="6" t="s">
        <v>98</v>
      </c>
    </row>
    <row r="13" spans="1:8" s="7" customFormat="1" ht="14.25" customHeight="1" x14ac:dyDescent="0.2">
      <c r="A13" s="92">
        <v>8</v>
      </c>
      <c r="B13" s="84" t="s">
        <v>97</v>
      </c>
      <c r="C13" s="86" t="s">
        <v>111</v>
      </c>
      <c r="D13" s="9" t="s">
        <v>120</v>
      </c>
      <c r="E13" s="87">
        <v>42395</v>
      </c>
      <c r="F13" s="11" t="s">
        <v>123</v>
      </c>
      <c r="G13" s="10">
        <v>9531.44</v>
      </c>
      <c r="H13" s="6" t="s">
        <v>98</v>
      </c>
    </row>
    <row r="14" spans="1:8" s="7" customFormat="1" ht="14.25" customHeight="1" x14ac:dyDescent="0.2">
      <c r="A14" s="92">
        <v>9</v>
      </c>
      <c r="B14" s="84" t="s">
        <v>97</v>
      </c>
      <c r="C14" s="86" t="s">
        <v>111</v>
      </c>
      <c r="D14" s="2" t="s">
        <v>121</v>
      </c>
      <c r="E14" s="87">
        <v>42395</v>
      </c>
      <c r="F14" s="11" t="s">
        <v>122</v>
      </c>
      <c r="G14" s="10">
        <v>749.7</v>
      </c>
      <c r="H14" s="6" t="s">
        <v>16</v>
      </c>
    </row>
    <row r="15" spans="1:8" s="7" customFormat="1" ht="14.25" customHeight="1" x14ac:dyDescent="0.2">
      <c r="A15" s="92">
        <v>10</v>
      </c>
      <c r="B15" s="84" t="s">
        <v>97</v>
      </c>
      <c r="C15" s="86" t="s">
        <v>111</v>
      </c>
      <c r="D15" s="2" t="s">
        <v>126</v>
      </c>
      <c r="E15" s="3">
        <v>42381</v>
      </c>
      <c r="F15" s="11" t="s">
        <v>125</v>
      </c>
      <c r="G15" s="10">
        <v>0</v>
      </c>
      <c r="H15" s="6" t="s">
        <v>7</v>
      </c>
    </row>
    <row r="16" spans="1:8" s="7" customFormat="1" ht="14.25" customHeight="1" x14ac:dyDescent="0.2">
      <c r="A16" s="92">
        <v>11</v>
      </c>
      <c r="B16" s="84" t="s">
        <v>97</v>
      </c>
      <c r="C16" s="86" t="s">
        <v>111</v>
      </c>
      <c r="D16" s="2" t="s">
        <v>127</v>
      </c>
      <c r="E16" s="87">
        <v>42395</v>
      </c>
      <c r="F16" s="4" t="s">
        <v>128</v>
      </c>
      <c r="G16" s="10">
        <v>161.5</v>
      </c>
      <c r="H16" s="6" t="s">
        <v>7</v>
      </c>
    </row>
    <row r="17" spans="1:8" s="7" customFormat="1" ht="14.25" customHeight="1" x14ac:dyDescent="0.2">
      <c r="A17" s="92">
        <v>12</v>
      </c>
      <c r="B17" s="84" t="s">
        <v>97</v>
      </c>
      <c r="C17" s="86" t="s">
        <v>111</v>
      </c>
      <c r="D17" s="2" t="s">
        <v>130</v>
      </c>
      <c r="E17" s="87">
        <v>42395</v>
      </c>
      <c r="F17" s="11" t="s">
        <v>129</v>
      </c>
      <c r="G17" s="10">
        <v>400</v>
      </c>
      <c r="H17" s="6" t="s">
        <v>11</v>
      </c>
    </row>
    <row r="18" spans="1:8" s="7" customFormat="1" ht="28.5" customHeight="1" x14ac:dyDescent="0.2">
      <c r="A18" s="92">
        <v>13</v>
      </c>
      <c r="B18" s="84" t="s">
        <v>97</v>
      </c>
      <c r="C18" s="86" t="s">
        <v>111</v>
      </c>
      <c r="D18" s="2" t="s">
        <v>131</v>
      </c>
      <c r="E18" s="87">
        <v>42395</v>
      </c>
      <c r="F18" s="11" t="s">
        <v>132</v>
      </c>
      <c r="G18" s="10">
        <v>8384.94</v>
      </c>
      <c r="H18" s="6" t="s">
        <v>8</v>
      </c>
    </row>
    <row r="19" spans="1:8" s="7" customFormat="1" ht="14.25" customHeight="1" x14ac:dyDescent="0.2">
      <c r="A19" s="92">
        <v>14</v>
      </c>
      <c r="B19" s="84" t="s">
        <v>97</v>
      </c>
      <c r="C19" s="86" t="s">
        <v>111</v>
      </c>
      <c r="D19" s="9" t="s">
        <v>100</v>
      </c>
      <c r="E19" s="3">
        <v>42381</v>
      </c>
      <c r="F19" s="11" t="s">
        <v>133</v>
      </c>
      <c r="G19" s="10">
        <v>0</v>
      </c>
      <c r="H19" s="6" t="s">
        <v>17</v>
      </c>
    </row>
    <row r="20" spans="1:8" s="7" customFormat="1" ht="14.25" customHeight="1" x14ac:dyDescent="0.2">
      <c r="A20" s="92">
        <v>15</v>
      </c>
      <c r="B20" s="84" t="s">
        <v>97</v>
      </c>
      <c r="C20" s="86" t="s">
        <v>111</v>
      </c>
      <c r="D20" s="2" t="s">
        <v>134</v>
      </c>
      <c r="E20" s="87">
        <v>42395</v>
      </c>
      <c r="F20" s="11" t="s">
        <v>135</v>
      </c>
      <c r="G20" s="10">
        <v>728.02</v>
      </c>
      <c r="H20" s="6" t="s">
        <v>14</v>
      </c>
    </row>
    <row r="21" spans="1:8" s="7" customFormat="1" ht="14.25" customHeight="1" x14ac:dyDescent="0.2">
      <c r="A21" s="92">
        <v>16</v>
      </c>
      <c r="B21" s="84" t="s">
        <v>97</v>
      </c>
      <c r="C21" s="86" t="s">
        <v>111</v>
      </c>
      <c r="D21" s="2" t="s">
        <v>136</v>
      </c>
      <c r="E21" s="87">
        <v>42395</v>
      </c>
      <c r="F21" s="4" t="s">
        <v>137</v>
      </c>
      <c r="G21" s="10">
        <v>3202.28</v>
      </c>
      <c r="H21" s="6" t="s">
        <v>14</v>
      </c>
    </row>
    <row r="22" spans="1:8" s="7" customFormat="1" ht="14.25" customHeight="1" x14ac:dyDescent="0.2">
      <c r="A22" s="92">
        <v>17</v>
      </c>
      <c r="B22" s="84" t="s">
        <v>97</v>
      </c>
      <c r="C22" s="86" t="s">
        <v>111</v>
      </c>
      <c r="D22" s="9" t="s">
        <v>138</v>
      </c>
      <c r="E22" s="87">
        <v>42395</v>
      </c>
      <c r="F22" s="4" t="s">
        <v>139</v>
      </c>
      <c r="G22" s="10">
        <v>676.81</v>
      </c>
      <c r="H22" s="6" t="s">
        <v>15</v>
      </c>
    </row>
    <row r="23" spans="1:8" s="7" customFormat="1" ht="14.25" customHeight="1" x14ac:dyDescent="0.2">
      <c r="A23" s="92">
        <v>18</v>
      </c>
      <c r="B23" s="84" t="s">
        <v>97</v>
      </c>
      <c r="C23" s="86" t="s">
        <v>111</v>
      </c>
      <c r="D23" s="9" t="s">
        <v>138</v>
      </c>
      <c r="E23" s="87">
        <v>42395</v>
      </c>
      <c r="F23" s="11" t="s">
        <v>140</v>
      </c>
      <c r="G23" s="10">
        <v>124.35</v>
      </c>
      <c r="H23" s="6" t="s">
        <v>15</v>
      </c>
    </row>
    <row r="24" spans="1:8" s="7" customFormat="1" ht="14.25" customHeight="1" x14ac:dyDescent="0.2">
      <c r="A24" s="92">
        <v>19</v>
      </c>
      <c r="B24" s="84" t="s">
        <v>97</v>
      </c>
      <c r="C24" s="86" t="s">
        <v>111</v>
      </c>
      <c r="D24" s="2" t="s">
        <v>141</v>
      </c>
      <c r="E24" s="87">
        <v>42395</v>
      </c>
      <c r="F24" s="11" t="s">
        <v>142</v>
      </c>
      <c r="G24" s="10">
        <v>22035.75</v>
      </c>
      <c r="H24" s="6" t="s">
        <v>7</v>
      </c>
    </row>
    <row r="25" spans="1:8" s="7" customFormat="1" ht="14.25" customHeight="1" x14ac:dyDescent="0.2">
      <c r="A25" s="92">
        <v>20</v>
      </c>
      <c r="B25" s="84" t="s">
        <v>97</v>
      </c>
      <c r="C25" s="86" t="s">
        <v>111</v>
      </c>
      <c r="D25" s="2" t="s">
        <v>127</v>
      </c>
      <c r="E25" s="87">
        <v>42395</v>
      </c>
      <c r="F25" s="4" t="s">
        <v>143</v>
      </c>
      <c r="G25" s="10">
        <v>1023.7</v>
      </c>
      <c r="H25" s="6" t="s">
        <v>7</v>
      </c>
    </row>
    <row r="26" spans="1:8" s="7" customFormat="1" ht="14.25" customHeight="1" x14ac:dyDescent="0.2">
      <c r="A26" s="92">
        <v>21</v>
      </c>
      <c r="B26" s="84" t="s">
        <v>97</v>
      </c>
      <c r="C26" s="86" t="s">
        <v>111</v>
      </c>
      <c r="D26" s="2" t="s">
        <v>144</v>
      </c>
      <c r="E26" s="87">
        <v>42395</v>
      </c>
      <c r="F26" s="11" t="s">
        <v>145</v>
      </c>
      <c r="G26" s="10">
        <v>852.84</v>
      </c>
      <c r="H26" s="6" t="s">
        <v>17</v>
      </c>
    </row>
    <row r="27" spans="1:8" s="7" customFormat="1" ht="14.25" customHeight="1" x14ac:dyDescent="0.2">
      <c r="A27" s="92">
        <v>22</v>
      </c>
      <c r="B27" s="84" t="s">
        <v>97</v>
      </c>
      <c r="C27" s="86" t="s">
        <v>111</v>
      </c>
      <c r="D27" s="9" t="s">
        <v>146</v>
      </c>
      <c r="E27" s="87">
        <v>42395</v>
      </c>
      <c r="F27" s="11" t="s">
        <v>147</v>
      </c>
      <c r="G27" s="10">
        <v>0</v>
      </c>
      <c r="H27" s="6" t="s">
        <v>7</v>
      </c>
    </row>
    <row r="28" spans="1:8" s="7" customFormat="1" ht="14.25" customHeight="1" x14ac:dyDescent="0.2">
      <c r="A28" s="92">
        <v>23</v>
      </c>
      <c r="B28" s="84" t="s">
        <v>97</v>
      </c>
      <c r="C28" s="86" t="s">
        <v>111</v>
      </c>
      <c r="D28" s="9" t="s">
        <v>150</v>
      </c>
      <c r="E28" s="3">
        <v>42423</v>
      </c>
      <c r="F28" s="11" t="s">
        <v>179</v>
      </c>
      <c r="G28" s="10">
        <v>0</v>
      </c>
      <c r="H28" s="6" t="s">
        <v>7</v>
      </c>
    </row>
    <row r="29" spans="1:8" s="7" customFormat="1" ht="14.25" customHeight="1" x14ac:dyDescent="0.2">
      <c r="A29" s="92">
        <v>24</v>
      </c>
      <c r="B29" s="84" t="s">
        <v>97</v>
      </c>
      <c r="C29" s="86" t="s">
        <v>111</v>
      </c>
      <c r="D29" s="2" t="s">
        <v>149</v>
      </c>
      <c r="E29" s="87">
        <v>42395</v>
      </c>
      <c r="F29" s="11" t="s">
        <v>148</v>
      </c>
      <c r="G29" s="10">
        <v>36391.51</v>
      </c>
      <c r="H29" s="6" t="s">
        <v>15</v>
      </c>
    </row>
    <row r="30" spans="1:8" s="7" customFormat="1" ht="14.25" customHeight="1" x14ac:dyDescent="0.2">
      <c r="A30" s="92">
        <v>25</v>
      </c>
      <c r="B30" s="84" t="s">
        <v>97</v>
      </c>
      <c r="C30" s="86" t="s">
        <v>111</v>
      </c>
      <c r="D30" s="2" t="s">
        <v>151</v>
      </c>
      <c r="E30" s="3">
        <v>42423</v>
      </c>
      <c r="F30" s="11" t="s">
        <v>180</v>
      </c>
      <c r="G30" s="10">
        <v>2000</v>
      </c>
      <c r="H30" s="6" t="s">
        <v>10</v>
      </c>
    </row>
    <row r="31" spans="1:8" s="7" customFormat="1" ht="14.25" customHeight="1" x14ac:dyDescent="0.2">
      <c r="A31" s="92">
        <v>26</v>
      </c>
      <c r="B31" s="84" t="s">
        <v>97</v>
      </c>
      <c r="C31" s="86" t="s">
        <v>111</v>
      </c>
      <c r="D31" s="9" t="s">
        <v>152</v>
      </c>
      <c r="E31" s="3">
        <v>42423</v>
      </c>
      <c r="F31" s="11" t="s">
        <v>181</v>
      </c>
      <c r="G31" s="10">
        <v>0</v>
      </c>
      <c r="H31" s="6" t="s">
        <v>10</v>
      </c>
    </row>
    <row r="32" spans="1:8" s="7" customFormat="1" ht="14.25" customHeight="1" x14ac:dyDescent="0.2">
      <c r="A32" s="92">
        <v>27</v>
      </c>
      <c r="B32" s="84" t="s">
        <v>97</v>
      </c>
      <c r="C32" s="86" t="s">
        <v>111</v>
      </c>
      <c r="D32" s="9" t="s">
        <v>12</v>
      </c>
      <c r="E32" s="3">
        <v>42402</v>
      </c>
      <c r="F32" s="11" t="s">
        <v>153</v>
      </c>
      <c r="G32" s="10">
        <v>3630375</v>
      </c>
      <c r="H32" s="6" t="s">
        <v>7</v>
      </c>
    </row>
    <row r="33" spans="1:8" s="7" customFormat="1" ht="28.5" customHeight="1" x14ac:dyDescent="0.2">
      <c r="A33" s="92">
        <v>28</v>
      </c>
      <c r="B33" s="84" t="s">
        <v>97</v>
      </c>
      <c r="C33" s="86" t="s">
        <v>111</v>
      </c>
      <c r="D33" s="2" t="s">
        <v>154</v>
      </c>
      <c r="E33" s="3">
        <v>42423</v>
      </c>
      <c r="F33" s="11" t="s">
        <v>182</v>
      </c>
      <c r="G33" s="10">
        <v>30636.29</v>
      </c>
      <c r="H33" s="6" t="s">
        <v>103</v>
      </c>
    </row>
    <row r="34" spans="1:8" s="7" customFormat="1" ht="14.25" customHeight="1" x14ac:dyDescent="0.2">
      <c r="A34" s="92">
        <v>29</v>
      </c>
      <c r="B34" s="84" t="s">
        <v>97</v>
      </c>
      <c r="C34" s="86" t="s">
        <v>111</v>
      </c>
      <c r="D34" s="9" t="s">
        <v>138</v>
      </c>
      <c r="E34" s="3">
        <v>42423</v>
      </c>
      <c r="F34" s="11" t="s">
        <v>183</v>
      </c>
      <c r="G34" s="10">
        <v>910.96</v>
      </c>
      <c r="H34" s="6" t="s">
        <v>15</v>
      </c>
    </row>
    <row r="35" spans="1:8" s="7" customFormat="1" ht="14.25" customHeight="1" x14ac:dyDescent="0.2">
      <c r="A35" s="92">
        <v>30</v>
      </c>
      <c r="B35" s="84" t="s">
        <v>97</v>
      </c>
      <c r="C35" s="86" t="s">
        <v>111</v>
      </c>
      <c r="D35" s="2" t="s">
        <v>155</v>
      </c>
      <c r="E35" s="3">
        <v>42423</v>
      </c>
      <c r="F35" s="11" t="s">
        <v>184</v>
      </c>
      <c r="G35" s="10">
        <v>21.37</v>
      </c>
      <c r="H35" s="6" t="s">
        <v>11</v>
      </c>
    </row>
    <row r="36" spans="1:8" s="7" customFormat="1" ht="14.25" customHeight="1" x14ac:dyDescent="0.2">
      <c r="A36" s="92">
        <v>31</v>
      </c>
      <c r="B36" s="84" t="s">
        <v>97</v>
      </c>
      <c r="C36" s="86" t="s">
        <v>111</v>
      </c>
      <c r="D36" s="9" t="s">
        <v>94</v>
      </c>
      <c r="E36" s="3">
        <v>42423</v>
      </c>
      <c r="F36" s="11" t="s">
        <v>185</v>
      </c>
      <c r="G36" s="10">
        <v>0</v>
      </c>
      <c r="H36" s="6" t="s">
        <v>17</v>
      </c>
    </row>
    <row r="37" spans="1:8" s="7" customFormat="1" ht="14.25" customHeight="1" x14ac:dyDescent="0.2">
      <c r="A37" s="92">
        <v>32</v>
      </c>
      <c r="B37" s="84" t="s">
        <v>97</v>
      </c>
      <c r="C37" s="86" t="s">
        <v>111</v>
      </c>
      <c r="D37" s="9" t="s">
        <v>13</v>
      </c>
      <c r="E37" s="3">
        <v>42402</v>
      </c>
      <c r="F37" s="11" t="s">
        <v>156</v>
      </c>
      <c r="G37" s="10">
        <v>2879.5</v>
      </c>
      <c r="H37" s="6" t="s">
        <v>7</v>
      </c>
    </row>
    <row r="38" spans="1:8" s="7" customFormat="1" ht="14.25" customHeight="1" x14ac:dyDescent="0.2">
      <c r="A38" s="92">
        <v>33</v>
      </c>
      <c r="B38" s="84" t="s">
        <v>97</v>
      </c>
      <c r="C38" s="86" t="s">
        <v>111</v>
      </c>
      <c r="D38" s="9" t="s">
        <v>171</v>
      </c>
      <c r="E38" s="3">
        <v>42402</v>
      </c>
      <c r="F38" s="11" t="s">
        <v>157</v>
      </c>
      <c r="G38" s="10">
        <v>0.47</v>
      </c>
      <c r="H38" s="6" t="s">
        <v>7</v>
      </c>
    </row>
    <row r="39" spans="1:8" s="7" customFormat="1" ht="14.25" customHeight="1" x14ac:dyDescent="0.2">
      <c r="A39" s="92">
        <v>34</v>
      </c>
      <c r="B39" s="84" t="s">
        <v>97</v>
      </c>
      <c r="C39" s="86" t="s">
        <v>111</v>
      </c>
      <c r="D39" s="9" t="s">
        <v>13</v>
      </c>
      <c r="E39" s="3">
        <v>42402</v>
      </c>
      <c r="F39" s="11" t="s">
        <v>158</v>
      </c>
      <c r="G39" s="10">
        <v>1095</v>
      </c>
      <c r="H39" s="6" t="s">
        <v>7</v>
      </c>
    </row>
    <row r="40" spans="1:8" s="7" customFormat="1" ht="14.25" customHeight="1" x14ac:dyDescent="0.2">
      <c r="A40" s="92">
        <v>35</v>
      </c>
      <c r="B40" s="84" t="s">
        <v>97</v>
      </c>
      <c r="C40" s="86" t="s">
        <v>111</v>
      </c>
      <c r="D40" s="9" t="s">
        <v>159</v>
      </c>
      <c r="E40" s="3">
        <v>42423</v>
      </c>
      <c r="F40" s="11" t="s">
        <v>186</v>
      </c>
      <c r="G40" s="10">
        <v>0</v>
      </c>
      <c r="H40" s="6" t="s">
        <v>14</v>
      </c>
    </row>
    <row r="41" spans="1:8" s="7" customFormat="1" ht="14.25" customHeight="1" x14ac:dyDescent="0.2">
      <c r="A41" s="92">
        <v>36</v>
      </c>
      <c r="B41" s="84" t="s">
        <v>97</v>
      </c>
      <c r="C41" s="86" t="s">
        <v>111</v>
      </c>
      <c r="D41" s="2" t="s">
        <v>160</v>
      </c>
      <c r="E41" s="3">
        <v>42423</v>
      </c>
      <c r="F41" s="11" t="s">
        <v>187</v>
      </c>
      <c r="G41" s="10">
        <v>1512.33</v>
      </c>
      <c r="H41" s="6" t="s">
        <v>14</v>
      </c>
    </row>
    <row r="42" spans="1:8" s="7" customFormat="1" ht="14.25" customHeight="1" x14ac:dyDescent="0.2">
      <c r="A42" s="92">
        <v>37</v>
      </c>
      <c r="B42" s="84" t="s">
        <v>97</v>
      </c>
      <c r="C42" s="86" t="s">
        <v>111</v>
      </c>
      <c r="D42" s="2" t="s">
        <v>161</v>
      </c>
      <c r="E42" s="3">
        <v>42423</v>
      </c>
      <c r="F42" s="11" t="s">
        <v>188</v>
      </c>
      <c r="G42" s="10">
        <v>42482</v>
      </c>
      <c r="H42" s="6" t="s">
        <v>14</v>
      </c>
    </row>
    <row r="43" spans="1:8" s="7" customFormat="1" ht="14.25" customHeight="1" x14ac:dyDescent="0.2">
      <c r="A43" s="92">
        <v>38</v>
      </c>
      <c r="B43" s="84" t="s">
        <v>97</v>
      </c>
      <c r="C43" s="86" t="s">
        <v>111</v>
      </c>
      <c r="D43" s="2" t="s">
        <v>136</v>
      </c>
      <c r="E43" s="3">
        <v>42423</v>
      </c>
      <c r="F43" s="11" t="s">
        <v>189</v>
      </c>
      <c r="G43" s="10">
        <v>10297.91</v>
      </c>
      <c r="H43" s="6" t="s">
        <v>14</v>
      </c>
    </row>
    <row r="44" spans="1:8" s="7" customFormat="1" ht="14.25" customHeight="1" x14ac:dyDescent="0.2">
      <c r="A44" s="92">
        <v>39</v>
      </c>
      <c r="B44" s="84" t="s">
        <v>97</v>
      </c>
      <c r="C44" s="86" t="s">
        <v>111</v>
      </c>
      <c r="D44" s="2" t="s">
        <v>101</v>
      </c>
      <c r="E44" s="3">
        <v>42416</v>
      </c>
      <c r="F44" s="11" t="s">
        <v>162</v>
      </c>
      <c r="G44" s="10">
        <v>0</v>
      </c>
      <c r="H44" s="6" t="s">
        <v>8</v>
      </c>
    </row>
    <row r="45" spans="1:8" s="7" customFormat="1" ht="14.25" customHeight="1" x14ac:dyDescent="0.2">
      <c r="A45" s="92">
        <v>40</v>
      </c>
      <c r="B45" s="84" t="s">
        <v>97</v>
      </c>
      <c r="C45" s="86" t="s">
        <v>111</v>
      </c>
      <c r="D45" s="2" t="s">
        <v>163</v>
      </c>
      <c r="E45" s="3">
        <v>42423</v>
      </c>
      <c r="F45" s="11" t="s">
        <v>190</v>
      </c>
      <c r="G45" s="10">
        <v>2500</v>
      </c>
      <c r="H45" s="6" t="s">
        <v>98</v>
      </c>
    </row>
    <row r="46" spans="1:8" s="7" customFormat="1" ht="14.25" customHeight="1" x14ac:dyDescent="0.2">
      <c r="A46" s="92">
        <v>41</v>
      </c>
      <c r="B46" s="84" t="s">
        <v>97</v>
      </c>
      <c r="C46" s="86" t="s">
        <v>111</v>
      </c>
      <c r="D46" s="9" t="s">
        <v>164</v>
      </c>
      <c r="E46" s="3">
        <v>42423</v>
      </c>
      <c r="F46" s="11" t="s">
        <v>191</v>
      </c>
      <c r="G46" s="10">
        <v>0</v>
      </c>
      <c r="H46" s="6" t="s">
        <v>8</v>
      </c>
    </row>
    <row r="47" spans="1:8" s="7" customFormat="1" ht="14.25" customHeight="1" x14ac:dyDescent="0.2">
      <c r="A47" s="93">
        <v>42</v>
      </c>
      <c r="B47" s="85" t="s">
        <v>97</v>
      </c>
      <c r="C47" s="86" t="s">
        <v>111</v>
      </c>
      <c r="D47" s="2" t="s">
        <v>165</v>
      </c>
      <c r="E47" s="3">
        <v>42423</v>
      </c>
      <c r="F47" s="11" t="s">
        <v>192</v>
      </c>
      <c r="G47" s="10">
        <v>2230</v>
      </c>
      <c r="H47" s="6" t="s">
        <v>7</v>
      </c>
    </row>
    <row r="48" spans="1:8" s="7" customFormat="1" ht="14.25" customHeight="1" x14ac:dyDescent="0.2">
      <c r="A48" s="92">
        <v>43</v>
      </c>
      <c r="B48" s="85" t="s">
        <v>97</v>
      </c>
      <c r="C48" s="86" t="s">
        <v>111</v>
      </c>
      <c r="D48" s="2" t="s">
        <v>166</v>
      </c>
      <c r="E48" s="3">
        <v>42423</v>
      </c>
      <c r="F48" s="11" t="s">
        <v>193</v>
      </c>
      <c r="G48" s="10">
        <v>19000</v>
      </c>
      <c r="H48" s="6" t="s">
        <v>7</v>
      </c>
    </row>
    <row r="49" spans="1:8" s="7" customFormat="1" ht="14.25" customHeight="1" x14ac:dyDescent="0.2">
      <c r="A49" s="93">
        <v>44</v>
      </c>
      <c r="B49" s="85" t="s">
        <v>97</v>
      </c>
      <c r="C49" s="86" t="s">
        <v>111</v>
      </c>
      <c r="D49" s="9" t="s">
        <v>95</v>
      </c>
      <c r="E49" s="3">
        <v>42423</v>
      </c>
      <c r="F49" s="11" t="s">
        <v>194</v>
      </c>
      <c r="G49" s="10">
        <v>0</v>
      </c>
      <c r="H49" s="6" t="s">
        <v>16</v>
      </c>
    </row>
    <row r="50" spans="1:8" s="7" customFormat="1" ht="14.25" customHeight="1" x14ac:dyDescent="0.2">
      <c r="A50" s="92">
        <v>45</v>
      </c>
      <c r="B50" s="85" t="s">
        <v>97</v>
      </c>
      <c r="C50" s="86" t="s">
        <v>111</v>
      </c>
      <c r="D50" s="9" t="s">
        <v>167</v>
      </c>
      <c r="E50" s="3">
        <v>42423</v>
      </c>
      <c r="F50" s="11" t="s">
        <v>195</v>
      </c>
      <c r="G50" s="10">
        <v>0</v>
      </c>
      <c r="H50" s="6" t="s">
        <v>98</v>
      </c>
    </row>
    <row r="51" spans="1:8" s="7" customFormat="1" ht="14.25" customHeight="1" x14ac:dyDescent="0.2">
      <c r="A51" s="93">
        <v>46</v>
      </c>
      <c r="B51" s="85" t="s">
        <v>97</v>
      </c>
      <c r="C51" s="86" t="s">
        <v>111</v>
      </c>
      <c r="D51" s="9" t="s">
        <v>88</v>
      </c>
      <c r="E51" s="3">
        <v>42416</v>
      </c>
      <c r="F51" s="11" t="s">
        <v>168</v>
      </c>
      <c r="G51" s="10">
        <v>3500</v>
      </c>
      <c r="H51" s="6" t="s">
        <v>11</v>
      </c>
    </row>
    <row r="52" spans="1:8" s="7" customFormat="1" ht="14.25" customHeight="1" x14ac:dyDescent="0.2">
      <c r="A52" s="92">
        <v>47</v>
      </c>
      <c r="B52" s="85" t="s">
        <v>97</v>
      </c>
      <c r="C52" s="86" t="s">
        <v>111</v>
      </c>
      <c r="D52" s="2" t="s">
        <v>127</v>
      </c>
      <c r="E52" s="3">
        <v>42423</v>
      </c>
      <c r="F52" s="11" t="s">
        <v>196</v>
      </c>
      <c r="G52" s="10">
        <v>300</v>
      </c>
      <c r="H52" s="6" t="s">
        <v>7</v>
      </c>
    </row>
    <row r="53" spans="1:8" s="7" customFormat="1" ht="14.25" customHeight="1" x14ac:dyDescent="0.2">
      <c r="A53" s="93">
        <v>48</v>
      </c>
      <c r="B53" s="85" t="s">
        <v>97</v>
      </c>
      <c r="C53" s="86" t="s">
        <v>111</v>
      </c>
      <c r="D53" s="9" t="s">
        <v>100</v>
      </c>
      <c r="E53" s="3">
        <v>42416</v>
      </c>
      <c r="F53" s="11" t="s">
        <v>169</v>
      </c>
      <c r="G53" s="10">
        <v>0</v>
      </c>
      <c r="H53" s="6" t="s">
        <v>17</v>
      </c>
    </row>
    <row r="54" spans="1:8" s="7" customFormat="1" ht="14.25" customHeight="1" x14ac:dyDescent="0.2">
      <c r="A54" s="92">
        <v>49</v>
      </c>
      <c r="B54" s="85" t="s">
        <v>97</v>
      </c>
      <c r="C54" s="86" t="s">
        <v>111</v>
      </c>
      <c r="D54" s="9" t="s">
        <v>102</v>
      </c>
      <c r="E54" s="3">
        <v>42423</v>
      </c>
      <c r="F54" s="11" t="s">
        <v>197</v>
      </c>
      <c r="G54" s="10">
        <v>0</v>
      </c>
      <c r="H54" s="6" t="s">
        <v>98</v>
      </c>
    </row>
    <row r="55" spans="1:8" s="7" customFormat="1" ht="14.25" customHeight="1" x14ac:dyDescent="0.2">
      <c r="A55" s="93">
        <v>50</v>
      </c>
      <c r="B55" s="85" t="s">
        <v>97</v>
      </c>
      <c r="C55" s="86" t="s">
        <v>111</v>
      </c>
      <c r="D55" s="2" t="s">
        <v>130</v>
      </c>
      <c r="E55" s="3">
        <v>42416</v>
      </c>
      <c r="F55" s="11" t="s">
        <v>170</v>
      </c>
      <c r="G55" s="10">
        <v>117.67</v>
      </c>
      <c r="H55" s="6" t="s">
        <v>11</v>
      </c>
    </row>
    <row r="56" spans="1:8" s="7" customFormat="1" ht="14.25" customHeight="1" x14ac:dyDescent="0.2">
      <c r="A56" s="92">
        <v>51</v>
      </c>
      <c r="B56" s="85" t="s">
        <v>97</v>
      </c>
      <c r="C56" s="86" t="s">
        <v>111</v>
      </c>
      <c r="D56" s="9" t="s">
        <v>172</v>
      </c>
      <c r="E56" s="3">
        <v>42423</v>
      </c>
      <c r="F56" s="11" t="s">
        <v>198</v>
      </c>
      <c r="G56" s="10">
        <v>12580</v>
      </c>
      <c r="H56" s="6" t="s">
        <v>14</v>
      </c>
    </row>
    <row r="57" spans="1:8" s="7" customFormat="1" ht="14.25" customHeight="1" x14ac:dyDescent="0.2">
      <c r="A57" s="93">
        <v>52</v>
      </c>
      <c r="B57" s="85" t="s">
        <v>97</v>
      </c>
      <c r="C57" s="86" t="s">
        <v>111</v>
      </c>
      <c r="D57" s="9" t="s">
        <v>173</v>
      </c>
      <c r="E57" s="3">
        <v>42416</v>
      </c>
      <c r="F57" s="11" t="s">
        <v>174</v>
      </c>
      <c r="G57" s="10">
        <v>2246.4</v>
      </c>
      <c r="H57" s="6" t="s">
        <v>8</v>
      </c>
    </row>
    <row r="58" spans="1:8" s="7" customFormat="1" ht="14.25" customHeight="1" x14ac:dyDescent="0.2">
      <c r="A58" s="92">
        <v>53</v>
      </c>
      <c r="B58" s="85" t="s">
        <v>97</v>
      </c>
      <c r="C58" s="86" t="s">
        <v>111</v>
      </c>
      <c r="D58" s="9" t="s">
        <v>171</v>
      </c>
      <c r="E58" s="3">
        <v>42430</v>
      </c>
      <c r="F58" s="11" t="s">
        <v>203</v>
      </c>
      <c r="G58" s="10">
        <v>64.38</v>
      </c>
      <c r="H58" s="6" t="s">
        <v>7</v>
      </c>
    </row>
    <row r="59" spans="1:8" s="7" customFormat="1" ht="14.25" customHeight="1" x14ac:dyDescent="0.2">
      <c r="A59" s="93">
        <v>54</v>
      </c>
      <c r="B59" s="85" t="s">
        <v>97</v>
      </c>
      <c r="C59" s="86" t="s">
        <v>111</v>
      </c>
      <c r="D59" s="9" t="s">
        <v>96</v>
      </c>
      <c r="E59" s="3">
        <v>42423</v>
      </c>
      <c r="F59" s="11" t="s">
        <v>199</v>
      </c>
      <c r="G59" s="10">
        <v>0</v>
      </c>
      <c r="H59" s="6" t="s">
        <v>7</v>
      </c>
    </row>
    <row r="60" spans="1:8" s="7" customFormat="1" ht="28.5" customHeight="1" x14ac:dyDescent="0.2">
      <c r="A60" s="92">
        <v>55</v>
      </c>
      <c r="B60" s="85" t="s">
        <v>97</v>
      </c>
      <c r="C60" s="86" t="s">
        <v>111</v>
      </c>
      <c r="D60" s="2" t="s">
        <v>175</v>
      </c>
      <c r="E60" s="3">
        <v>42423</v>
      </c>
      <c r="F60" s="11" t="s">
        <v>200</v>
      </c>
      <c r="G60" s="10">
        <v>232154</v>
      </c>
      <c r="H60" s="6" t="s">
        <v>103</v>
      </c>
    </row>
    <row r="61" spans="1:8" s="7" customFormat="1" ht="14.25" customHeight="1" x14ac:dyDescent="0.2">
      <c r="A61" s="93">
        <v>56</v>
      </c>
      <c r="B61" s="85" t="s">
        <v>97</v>
      </c>
      <c r="C61" s="86" t="s">
        <v>111</v>
      </c>
      <c r="D61" s="2" t="s">
        <v>151</v>
      </c>
      <c r="E61" s="3">
        <v>42423</v>
      </c>
      <c r="F61" s="11" t="s">
        <v>201</v>
      </c>
      <c r="G61" s="10">
        <v>2300</v>
      </c>
      <c r="H61" s="6" t="s">
        <v>10</v>
      </c>
    </row>
    <row r="62" spans="1:8" s="7" customFormat="1" ht="14.25" customHeight="1" x14ac:dyDescent="0.2">
      <c r="A62" s="92">
        <v>57</v>
      </c>
      <c r="B62" s="85" t="s">
        <v>97</v>
      </c>
      <c r="C62" s="86" t="s">
        <v>111</v>
      </c>
      <c r="D62" s="2" t="s">
        <v>222</v>
      </c>
      <c r="E62" s="3">
        <v>42458</v>
      </c>
      <c r="F62" s="11" t="s">
        <v>223</v>
      </c>
      <c r="G62" s="10">
        <v>0</v>
      </c>
      <c r="H62" s="6" t="s">
        <v>14</v>
      </c>
    </row>
    <row r="63" spans="1:8" s="7" customFormat="1" ht="14.25" customHeight="1" x14ac:dyDescent="0.2">
      <c r="A63" s="93">
        <v>58</v>
      </c>
      <c r="B63" s="85" t="s">
        <v>97</v>
      </c>
      <c r="C63" s="86" t="s">
        <v>111</v>
      </c>
      <c r="D63" s="9" t="s">
        <v>100</v>
      </c>
      <c r="E63" s="3">
        <v>42416</v>
      </c>
      <c r="F63" s="11" t="s">
        <v>176</v>
      </c>
      <c r="G63" s="10">
        <v>0</v>
      </c>
      <c r="H63" s="6" t="s">
        <v>17</v>
      </c>
    </row>
    <row r="64" spans="1:8" s="7" customFormat="1" ht="14.25" customHeight="1" x14ac:dyDescent="0.2">
      <c r="A64" s="107">
        <v>59</v>
      </c>
      <c r="B64" s="108" t="s">
        <v>97</v>
      </c>
      <c r="C64" s="109" t="s">
        <v>111</v>
      </c>
      <c r="D64" s="9" t="s">
        <v>214</v>
      </c>
      <c r="E64" s="3">
        <v>42444</v>
      </c>
      <c r="F64" s="11" t="s">
        <v>215</v>
      </c>
      <c r="G64" s="10">
        <v>295</v>
      </c>
      <c r="H64" s="6" t="s">
        <v>7</v>
      </c>
    </row>
    <row r="65" spans="1:8" s="7" customFormat="1" ht="14.25" customHeight="1" x14ac:dyDescent="0.2">
      <c r="A65" s="93">
        <v>60</v>
      </c>
      <c r="B65" s="85" t="s">
        <v>97</v>
      </c>
      <c r="C65" s="86" t="s">
        <v>111</v>
      </c>
      <c r="D65" s="2" t="s">
        <v>224</v>
      </c>
      <c r="E65" s="3">
        <v>42458</v>
      </c>
      <c r="F65" s="11" t="s">
        <v>225</v>
      </c>
      <c r="G65" s="10">
        <v>420447</v>
      </c>
      <c r="H65" s="6" t="s">
        <v>103</v>
      </c>
    </row>
    <row r="66" spans="1:8" s="7" customFormat="1" ht="14.25" customHeight="1" x14ac:dyDescent="0.2">
      <c r="A66" s="92">
        <v>61</v>
      </c>
      <c r="B66" s="85" t="s">
        <v>97</v>
      </c>
      <c r="C66" s="86" t="s">
        <v>111</v>
      </c>
      <c r="D66" s="9" t="s">
        <v>13</v>
      </c>
      <c r="E66" s="3">
        <v>42416</v>
      </c>
      <c r="F66" s="11" t="s">
        <v>177</v>
      </c>
      <c r="G66" s="10">
        <v>9616.9699999999993</v>
      </c>
      <c r="H66" s="6" t="s">
        <v>7</v>
      </c>
    </row>
    <row r="67" spans="1:8" s="7" customFormat="1" ht="14.25" customHeight="1" x14ac:dyDescent="0.2">
      <c r="A67" s="93">
        <v>62</v>
      </c>
      <c r="B67" s="85" t="s">
        <v>97</v>
      </c>
      <c r="C67" s="86" t="s">
        <v>111</v>
      </c>
      <c r="D67" s="9" t="s">
        <v>102</v>
      </c>
      <c r="E67" s="3">
        <v>42423</v>
      </c>
      <c r="F67" s="11" t="s">
        <v>202</v>
      </c>
      <c r="G67" s="10">
        <v>0</v>
      </c>
      <c r="H67" s="6" t="s">
        <v>98</v>
      </c>
    </row>
    <row r="68" spans="1:8" s="7" customFormat="1" ht="14.25" customHeight="1" x14ac:dyDescent="0.2">
      <c r="A68" s="92">
        <v>63</v>
      </c>
      <c r="B68" s="85" t="s">
        <v>97</v>
      </c>
      <c r="C68" s="86" t="s">
        <v>111</v>
      </c>
      <c r="D68" s="2" t="s">
        <v>126</v>
      </c>
      <c r="E68" s="3">
        <v>42430</v>
      </c>
      <c r="F68" s="11" t="s">
        <v>204</v>
      </c>
      <c r="G68" s="10">
        <v>0</v>
      </c>
      <c r="H68" s="6" t="s">
        <v>7</v>
      </c>
    </row>
    <row r="69" spans="1:8" s="7" customFormat="1" ht="14.25" customHeight="1" x14ac:dyDescent="0.2">
      <c r="A69" s="93">
        <v>64</v>
      </c>
      <c r="B69" s="85" t="s">
        <v>97</v>
      </c>
      <c r="C69" s="86" t="s">
        <v>111</v>
      </c>
      <c r="D69" s="9" t="s">
        <v>226</v>
      </c>
      <c r="E69" s="3">
        <v>42458</v>
      </c>
      <c r="F69" s="11" t="s">
        <v>227</v>
      </c>
      <c r="G69" s="10">
        <v>57.37</v>
      </c>
      <c r="H69" s="6" t="s">
        <v>11</v>
      </c>
    </row>
    <row r="70" spans="1:8" s="7" customFormat="1" ht="14.25" customHeight="1" x14ac:dyDescent="0.2">
      <c r="A70" s="92">
        <v>65</v>
      </c>
      <c r="B70" s="85" t="s">
        <v>97</v>
      </c>
      <c r="C70" s="86" t="s">
        <v>111</v>
      </c>
      <c r="D70" s="2" t="s">
        <v>228</v>
      </c>
      <c r="E70" s="3">
        <v>42458</v>
      </c>
      <c r="F70" s="11" t="s">
        <v>229</v>
      </c>
      <c r="G70" s="10">
        <v>0</v>
      </c>
      <c r="H70" s="6" t="s">
        <v>11</v>
      </c>
    </row>
    <row r="71" spans="1:8" s="7" customFormat="1" ht="14.25" customHeight="1" x14ac:dyDescent="0.2">
      <c r="A71" s="93">
        <v>66</v>
      </c>
      <c r="B71" s="85" t="s">
        <v>97</v>
      </c>
      <c r="C71" s="86" t="s">
        <v>111</v>
      </c>
      <c r="D71" s="2" t="s">
        <v>130</v>
      </c>
      <c r="E71" s="3">
        <v>42458</v>
      </c>
      <c r="F71" s="11" t="s">
        <v>230</v>
      </c>
      <c r="G71" s="10">
        <v>96.82</v>
      </c>
      <c r="H71" s="6" t="s">
        <v>11</v>
      </c>
    </row>
    <row r="72" spans="1:8" s="7" customFormat="1" ht="14.25" customHeight="1" x14ac:dyDescent="0.2">
      <c r="A72" s="92">
        <v>67</v>
      </c>
      <c r="B72" s="85" t="s">
        <v>97</v>
      </c>
      <c r="C72" s="86" t="s">
        <v>111</v>
      </c>
      <c r="D72" s="9" t="s">
        <v>13</v>
      </c>
      <c r="E72" s="3">
        <v>42430</v>
      </c>
      <c r="F72" s="11" t="s">
        <v>205</v>
      </c>
      <c r="G72" s="10">
        <v>8681.17</v>
      </c>
      <c r="H72" s="6" t="s">
        <v>7</v>
      </c>
    </row>
    <row r="73" spans="1:8" s="7" customFormat="1" ht="14.25" customHeight="1" x14ac:dyDescent="0.2">
      <c r="A73" s="93">
        <v>68</v>
      </c>
      <c r="B73" s="85" t="s">
        <v>97</v>
      </c>
      <c r="C73" s="86" t="s">
        <v>111</v>
      </c>
      <c r="D73" s="2" t="s">
        <v>206</v>
      </c>
      <c r="E73" s="3">
        <v>42430</v>
      </c>
      <c r="F73" s="11" t="s">
        <v>207</v>
      </c>
      <c r="G73" s="10">
        <v>0</v>
      </c>
      <c r="H73" s="6" t="s">
        <v>7</v>
      </c>
    </row>
    <row r="74" spans="1:8" s="7" customFormat="1" ht="14.25" customHeight="1" x14ac:dyDescent="0.2">
      <c r="A74" s="92">
        <v>69</v>
      </c>
      <c r="B74" s="85" t="s">
        <v>97</v>
      </c>
      <c r="C74" s="86" t="s">
        <v>111</v>
      </c>
      <c r="D74" s="9" t="s">
        <v>100</v>
      </c>
      <c r="E74" s="3">
        <v>42430</v>
      </c>
      <c r="F74" s="11" t="s">
        <v>208</v>
      </c>
      <c r="G74" s="10">
        <v>0</v>
      </c>
      <c r="H74" s="6" t="s">
        <v>17</v>
      </c>
    </row>
    <row r="75" spans="1:8" s="7" customFormat="1" ht="14.25" customHeight="1" x14ac:dyDescent="0.2">
      <c r="A75" s="93">
        <v>70</v>
      </c>
      <c r="B75" s="85" t="s">
        <v>97</v>
      </c>
      <c r="C75" s="86" t="s">
        <v>111</v>
      </c>
      <c r="D75" s="2" t="s">
        <v>231</v>
      </c>
      <c r="E75" s="3">
        <v>42458</v>
      </c>
      <c r="F75" s="11" t="s">
        <v>232</v>
      </c>
      <c r="G75" s="10">
        <v>6731.28</v>
      </c>
      <c r="H75" s="6" t="s">
        <v>9</v>
      </c>
    </row>
    <row r="76" spans="1:8" s="7" customFormat="1" ht="14.25" customHeight="1" x14ac:dyDescent="0.2">
      <c r="A76" s="92">
        <v>71</v>
      </c>
      <c r="B76" s="85" t="s">
        <v>97</v>
      </c>
      <c r="C76" s="86" t="s">
        <v>111</v>
      </c>
      <c r="D76" s="2" t="s">
        <v>149</v>
      </c>
      <c r="E76" s="3">
        <v>42458</v>
      </c>
      <c r="F76" s="11" t="s">
        <v>233</v>
      </c>
      <c r="G76" s="10">
        <v>8000</v>
      </c>
      <c r="H76" s="6" t="s">
        <v>11</v>
      </c>
    </row>
    <row r="77" spans="1:8" s="7" customFormat="1" ht="14.25" customHeight="1" x14ac:dyDescent="0.2">
      <c r="A77" s="93">
        <v>72</v>
      </c>
      <c r="B77" s="85" t="s">
        <v>97</v>
      </c>
      <c r="C77" s="86" t="s">
        <v>111</v>
      </c>
      <c r="D77" s="2" t="s">
        <v>222</v>
      </c>
      <c r="E77" s="3">
        <v>42458</v>
      </c>
      <c r="F77" s="11" t="s">
        <v>234</v>
      </c>
      <c r="G77" s="10">
        <v>0</v>
      </c>
      <c r="H77" s="6" t="s">
        <v>14</v>
      </c>
    </row>
    <row r="78" spans="1:8" s="7" customFormat="1" ht="14.25" customHeight="1" x14ac:dyDescent="0.2">
      <c r="A78" s="92">
        <v>73</v>
      </c>
      <c r="B78" s="85" t="s">
        <v>97</v>
      </c>
      <c r="C78" s="86" t="s">
        <v>111</v>
      </c>
      <c r="D78" s="9" t="s">
        <v>235</v>
      </c>
      <c r="E78" s="3">
        <v>42458</v>
      </c>
      <c r="F78" s="11" t="s">
        <v>236</v>
      </c>
      <c r="G78" s="10">
        <v>7000</v>
      </c>
      <c r="H78" s="6" t="s">
        <v>14</v>
      </c>
    </row>
    <row r="79" spans="1:8" s="7" customFormat="1" ht="14.25" customHeight="1" x14ac:dyDescent="0.2">
      <c r="A79" s="93">
        <v>74</v>
      </c>
      <c r="B79" s="85" t="s">
        <v>97</v>
      </c>
      <c r="C79" s="86" t="s">
        <v>111</v>
      </c>
      <c r="D79" s="9" t="s">
        <v>238</v>
      </c>
      <c r="E79" s="3">
        <v>42458</v>
      </c>
      <c r="F79" s="11" t="s">
        <v>237</v>
      </c>
      <c r="G79" s="10">
        <v>0</v>
      </c>
      <c r="H79" s="6" t="s">
        <v>7</v>
      </c>
    </row>
    <row r="80" spans="1:8" s="7" customFormat="1" ht="14.25" customHeight="1" x14ac:dyDescent="0.2">
      <c r="A80" s="92">
        <v>75</v>
      </c>
      <c r="B80" s="85" t="s">
        <v>97</v>
      </c>
      <c r="C80" s="86" t="s">
        <v>111</v>
      </c>
      <c r="D80" s="9" t="s">
        <v>99</v>
      </c>
      <c r="E80" s="3">
        <v>42458</v>
      </c>
      <c r="F80" s="11" t="s">
        <v>239</v>
      </c>
      <c r="G80" s="10">
        <v>0</v>
      </c>
      <c r="H80" s="6" t="s">
        <v>11</v>
      </c>
    </row>
    <row r="81" spans="1:8" s="7" customFormat="1" ht="14.25" customHeight="1" x14ac:dyDescent="0.2">
      <c r="A81" s="93">
        <v>76</v>
      </c>
      <c r="B81" s="85" t="s">
        <v>97</v>
      </c>
      <c r="C81" s="86" t="s">
        <v>111</v>
      </c>
      <c r="D81" s="9" t="s">
        <v>241</v>
      </c>
      <c r="E81" s="3">
        <v>42458</v>
      </c>
      <c r="F81" s="11" t="s">
        <v>240</v>
      </c>
      <c r="G81" s="10">
        <v>0</v>
      </c>
      <c r="H81" s="6" t="s">
        <v>14</v>
      </c>
    </row>
    <row r="82" spans="1:8" s="7" customFormat="1" ht="14.25" customHeight="1" x14ac:dyDescent="0.2">
      <c r="A82" s="92">
        <v>77</v>
      </c>
      <c r="B82" s="85" t="s">
        <v>97</v>
      </c>
      <c r="C82" s="86" t="s">
        <v>111</v>
      </c>
      <c r="D82" s="9" t="s">
        <v>209</v>
      </c>
      <c r="E82" s="3">
        <v>42430</v>
      </c>
      <c r="F82" s="11" t="s">
        <v>210</v>
      </c>
      <c r="G82" s="10">
        <v>1.21</v>
      </c>
      <c r="H82" s="6" t="s">
        <v>8</v>
      </c>
    </row>
    <row r="83" spans="1:8" s="7" customFormat="1" ht="14.25" customHeight="1" x14ac:dyDescent="0.2">
      <c r="A83" s="93">
        <v>78</v>
      </c>
      <c r="B83" s="85" t="s">
        <v>97</v>
      </c>
      <c r="C83" s="86" t="s">
        <v>111</v>
      </c>
      <c r="D83" s="9" t="s">
        <v>93</v>
      </c>
      <c r="E83" s="3">
        <v>42430</v>
      </c>
      <c r="F83" s="11" t="s">
        <v>211</v>
      </c>
      <c r="G83" s="10">
        <v>1476.2</v>
      </c>
      <c r="H83" s="6" t="s">
        <v>16</v>
      </c>
    </row>
    <row r="84" spans="1:8" s="7" customFormat="1" ht="14.25" customHeight="1" x14ac:dyDescent="0.2">
      <c r="A84" s="92">
        <v>79</v>
      </c>
      <c r="B84" s="85" t="s">
        <v>97</v>
      </c>
      <c r="C84" s="86" t="s">
        <v>111</v>
      </c>
      <c r="D84" s="2" t="s">
        <v>212</v>
      </c>
      <c r="E84" s="3">
        <v>42430</v>
      </c>
      <c r="F84" s="11" t="s">
        <v>213</v>
      </c>
      <c r="G84" s="10">
        <v>0</v>
      </c>
      <c r="H84" s="6" t="s">
        <v>10</v>
      </c>
    </row>
    <row r="85" spans="1:8" s="7" customFormat="1" ht="14.25" customHeight="1" x14ac:dyDescent="0.2">
      <c r="A85" s="93">
        <v>80</v>
      </c>
      <c r="B85" s="85" t="s">
        <v>97</v>
      </c>
      <c r="C85" s="86" t="s">
        <v>111</v>
      </c>
      <c r="D85" s="9" t="s">
        <v>245</v>
      </c>
      <c r="E85" s="3">
        <v>42458</v>
      </c>
      <c r="F85" s="11" t="s">
        <v>242</v>
      </c>
      <c r="G85" s="10">
        <v>0</v>
      </c>
      <c r="H85" s="6" t="s">
        <v>10</v>
      </c>
    </row>
    <row r="86" spans="1:8" s="7" customFormat="1" ht="14.25" customHeight="1" x14ac:dyDescent="0.2">
      <c r="A86" s="92">
        <v>81</v>
      </c>
      <c r="B86" s="85" t="s">
        <v>97</v>
      </c>
      <c r="C86" s="86" t="s">
        <v>111</v>
      </c>
      <c r="D86" s="2" t="s">
        <v>151</v>
      </c>
      <c r="E86" s="3">
        <v>42458</v>
      </c>
      <c r="F86" s="11" t="s">
        <v>243</v>
      </c>
      <c r="G86" s="10">
        <v>200</v>
      </c>
      <c r="H86" s="6" t="s">
        <v>10</v>
      </c>
    </row>
    <row r="87" spans="1:8" s="7" customFormat="1" ht="14.25" customHeight="1" x14ac:dyDescent="0.2">
      <c r="A87" s="93">
        <v>82</v>
      </c>
      <c r="B87" s="85" t="s">
        <v>97</v>
      </c>
      <c r="C87" s="86" t="s">
        <v>111</v>
      </c>
      <c r="D87" s="9" t="s">
        <v>100</v>
      </c>
      <c r="E87" s="3">
        <v>42458</v>
      </c>
      <c r="F87" s="11" t="s">
        <v>244</v>
      </c>
      <c r="G87" s="10">
        <v>0</v>
      </c>
      <c r="H87" s="6" t="s">
        <v>17</v>
      </c>
    </row>
    <row r="88" spans="1:8" s="7" customFormat="1" ht="14.25" customHeight="1" x14ac:dyDescent="0.2">
      <c r="A88" s="92">
        <v>83</v>
      </c>
      <c r="B88" s="85" t="s">
        <v>97</v>
      </c>
      <c r="C88" s="86" t="s">
        <v>111</v>
      </c>
      <c r="D88" s="9" t="s">
        <v>246</v>
      </c>
      <c r="E88" s="3">
        <v>42458</v>
      </c>
      <c r="F88" s="11" t="s">
        <v>247</v>
      </c>
      <c r="G88" s="10">
        <v>0</v>
      </c>
      <c r="H88" s="6" t="s">
        <v>8</v>
      </c>
    </row>
    <row r="89" spans="1:8" s="7" customFormat="1" ht="14.25" customHeight="1" x14ac:dyDescent="0.2">
      <c r="A89" s="93">
        <v>84</v>
      </c>
      <c r="B89" s="85" t="s">
        <v>97</v>
      </c>
      <c r="C89" s="86" t="s">
        <v>111</v>
      </c>
      <c r="D89" s="2" t="s">
        <v>248</v>
      </c>
      <c r="E89" s="3">
        <v>42458</v>
      </c>
      <c r="F89" s="11" t="s">
        <v>249</v>
      </c>
      <c r="G89" s="10">
        <v>500</v>
      </c>
      <c r="H89" s="6" t="s">
        <v>9</v>
      </c>
    </row>
    <row r="90" spans="1:8" s="7" customFormat="1" ht="14.25" customHeight="1" x14ac:dyDescent="0.2">
      <c r="A90" s="92">
        <v>85</v>
      </c>
      <c r="B90" s="85" t="s">
        <v>97</v>
      </c>
      <c r="C90" s="86" t="s">
        <v>111</v>
      </c>
      <c r="D90" s="9" t="s">
        <v>250</v>
      </c>
      <c r="E90" s="3">
        <v>42458</v>
      </c>
      <c r="F90" s="11" t="s">
        <v>251</v>
      </c>
      <c r="G90" s="10">
        <v>724.55</v>
      </c>
      <c r="H90" s="6" t="s">
        <v>17</v>
      </c>
    </row>
    <row r="91" spans="1:8" s="7" customFormat="1" ht="14.25" customHeight="1" x14ac:dyDescent="0.2">
      <c r="A91" s="93">
        <v>86</v>
      </c>
      <c r="B91" s="85" t="s">
        <v>97</v>
      </c>
      <c r="C91" s="86" t="s">
        <v>111</v>
      </c>
      <c r="D91" s="9" t="s">
        <v>96</v>
      </c>
      <c r="E91" s="3">
        <v>42458</v>
      </c>
      <c r="F91" s="11" t="s">
        <v>252</v>
      </c>
      <c r="G91" s="10">
        <v>0</v>
      </c>
      <c r="H91" s="6" t="s">
        <v>7</v>
      </c>
    </row>
    <row r="92" spans="1:8" s="7" customFormat="1" ht="14.25" customHeight="1" x14ac:dyDescent="0.2">
      <c r="A92" s="92">
        <v>87</v>
      </c>
      <c r="B92" s="85" t="s">
        <v>97</v>
      </c>
      <c r="C92" s="86" t="s">
        <v>111</v>
      </c>
      <c r="D92" s="2" t="s">
        <v>126</v>
      </c>
      <c r="E92" s="3">
        <v>42444</v>
      </c>
      <c r="F92" s="11" t="s">
        <v>216</v>
      </c>
      <c r="G92" s="10">
        <v>0</v>
      </c>
      <c r="H92" s="6" t="s">
        <v>7</v>
      </c>
    </row>
    <row r="93" spans="1:8" s="7" customFormat="1" ht="14.25" customHeight="1" x14ac:dyDescent="0.2">
      <c r="A93" s="93">
        <v>88</v>
      </c>
      <c r="B93" s="85" t="s">
        <v>97</v>
      </c>
      <c r="C93" s="86" t="s">
        <v>111</v>
      </c>
      <c r="D93" s="2" t="s">
        <v>165</v>
      </c>
      <c r="E93" s="3">
        <v>42458</v>
      </c>
      <c r="F93" s="11" t="s">
        <v>253</v>
      </c>
      <c r="G93" s="10">
        <v>301.2</v>
      </c>
      <c r="H93" s="6" t="s">
        <v>7</v>
      </c>
    </row>
    <row r="94" spans="1:8" s="7" customFormat="1" ht="14.25" customHeight="1" x14ac:dyDescent="0.2">
      <c r="A94" s="92">
        <v>89</v>
      </c>
      <c r="B94" s="85" t="s">
        <v>97</v>
      </c>
      <c r="C94" s="86" t="s">
        <v>111</v>
      </c>
      <c r="D94" s="9" t="s">
        <v>254</v>
      </c>
      <c r="E94" s="3">
        <v>42458</v>
      </c>
      <c r="F94" s="11" t="s">
        <v>255</v>
      </c>
      <c r="G94" s="10">
        <v>715.65</v>
      </c>
      <c r="H94" s="6" t="s">
        <v>14</v>
      </c>
    </row>
    <row r="95" spans="1:8" s="7" customFormat="1" ht="14.25" customHeight="1" x14ac:dyDescent="0.2">
      <c r="A95" s="93">
        <v>90</v>
      </c>
      <c r="B95" s="85" t="s">
        <v>97</v>
      </c>
      <c r="C95" s="86" t="s">
        <v>111</v>
      </c>
      <c r="D95" s="9" t="s">
        <v>91</v>
      </c>
      <c r="E95" s="3">
        <v>42458</v>
      </c>
      <c r="F95" s="11" t="s">
        <v>256</v>
      </c>
      <c r="G95" s="10">
        <v>0</v>
      </c>
      <c r="H95" s="6" t="s">
        <v>10</v>
      </c>
    </row>
    <row r="96" spans="1:8" s="7" customFormat="1" ht="14.25" customHeight="1" x14ac:dyDescent="0.2">
      <c r="A96" s="92">
        <v>91</v>
      </c>
      <c r="B96" s="85" t="s">
        <v>97</v>
      </c>
      <c r="C96" s="86" t="s">
        <v>111</v>
      </c>
      <c r="D96" s="9" t="s">
        <v>257</v>
      </c>
      <c r="E96" s="3">
        <v>42458</v>
      </c>
      <c r="F96" s="11" t="s">
        <v>258</v>
      </c>
      <c r="G96" s="10">
        <v>0</v>
      </c>
      <c r="H96" s="6" t="s">
        <v>7</v>
      </c>
    </row>
    <row r="97" spans="1:8" s="7" customFormat="1" ht="14.25" customHeight="1" x14ac:dyDescent="0.2">
      <c r="A97" s="93">
        <v>92</v>
      </c>
      <c r="B97" s="85" t="s">
        <v>97</v>
      </c>
      <c r="C97" s="86" t="s">
        <v>111</v>
      </c>
      <c r="D97" s="9" t="s">
        <v>92</v>
      </c>
      <c r="E97" s="3">
        <v>42458</v>
      </c>
      <c r="F97" s="11" t="s">
        <v>259</v>
      </c>
      <c r="G97" s="10">
        <v>0</v>
      </c>
      <c r="H97" s="6" t="s">
        <v>8</v>
      </c>
    </row>
    <row r="98" spans="1:8" s="7" customFormat="1" ht="14.25" customHeight="1" x14ac:dyDescent="0.2">
      <c r="A98" s="92">
        <v>93</v>
      </c>
      <c r="B98" s="85" t="s">
        <v>97</v>
      </c>
      <c r="C98" s="86" t="s">
        <v>111</v>
      </c>
      <c r="D98" s="9" t="s">
        <v>13</v>
      </c>
      <c r="E98" s="3">
        <v>42444</v>
      </c>
      <c r="F98" s="11" t="s">
        <v>217</v>
      </c>
      <c r="G98" s="10">
        <v>5564.14</v>
      </c>
      <c r="H98" s="6" t="s">
        <v>7</v>
      </c>
    </row>
    <row r="99" spans="1:8" s="7" customFormat="1" ht="14.25" customHeight="1" x14ac:dyDescent="0.2">
      <c r="A99" s="93">
        <v>94</v>
      </c>
      <c r="B99" s="85" t="s">
        <v>97</v>
      </c>
      <c r="C99" s="86" t="s">
        <v>111</v>
      </c>
      <c r="D99" s="9" t="s">
        <v>218</v>
      </c>
      <c r="E99" s="3">
        <v>42444</v>
      </c>
      <c r="F99" s="11" t="s">
        <v>219</v>
      </c>
      <c r="G99" s="10">
        <v>-240.43</v>
      </c>
      <c r="H99" s="6" t="s">
        <v>7</v>
      </c>
    </row>
    <row r="100" spans="1:8" s="7" customFormat="1" ht="14.25" customHeight="1" x14ac:dyDescent="0.2">
      <c r="A100" s="92">
        <v>95</v>
      </c>
      <c r="B100" s="85" t="s">
        <v>97</v>
      </c>
      <c r="C100" s="86" t="s">
        <v>111</v>
      </c>
      <c r="D100" s="9" t="s">
        <v>246</v>
      </c>
      <c r="E100" s="3">
        <v>42458</v>
      </c>
      <c r="F100" s="11" t="s">
        <v>260</v>
      </c>
      <c r="G100" s="10">
        <v>0</v>
      </c>
      <c r="H100" s="6" t="s">
        <v>8</v>
      </c>
    </row>
    <row r="101" spans="1:8" s="7" customFormat="1" ht="14.25" customHeight="1" x14ac:dyDescent="0.2">
      <c r="A101" s="93">
        <v>96</v>
      </c>
      <c r="B101" s="85" t="s">
        <v>97</v>
      </c>
      <c r="C101" s="86" t="s">
        <v>111</v>
      </c>
      <c r="D101" s="9" t="s">
        <v>261</v>
      </c>
      <c r="E101" s="3">
        <v>42458</v>
      </c>
      <c r="F101" s="11" t="s">
        <v>262</v>
      </c>
      <c r="G101" s="10">
        <v>0</v>
      </c>
      <c r="H101" s="6" t="s">
        <v>11</v>
      </c>
    </row>
    <row r="102" spans="1:8" s="7" customFormat="1" ht="14.25" customHeight="1" x14ac:dyDescent="0.2">
      <c r="A102" s="92">
        <v>97</v>
      </c>
      <c r="B102" s="85" t="s">
        <v>97</v>
      </c>
      <c r="C102" s="86" t="s">
        <v>111</v>
      </c>
      <c r="D102" s="9" t="s">
        <v>263</v>
      </c>
      <c r="E102" s="3">
        <v>42458</v>
      </c>
      <c r="F102" s="11" t="s">
        <v>264</v>
      </c>
      <c r="G102" s="10">
        <v>2339.5</v>
      </c>
      <c r="H102" s="6" t="s">
        <v>15</v>
      </c>
    </row>
    <row r="103" spans="1:8" s="7" customFormat="1" ht="14.25" customHeight="1" x14ac:dyDescent="0.2">
      <c r="A103" s="93">
        <v>98</v>
      </c>
      <c r="B103" s="85" t="s">
        <v>97</v>
      </c>
      <c r="C103" s="86" t="s">
        <v>111</v>
      </c>
      <c r="D103" s="9" t="s">
        <v>263</v>
      </c>
      <c r="E103" s="3">
        <v>42458</v>
      </c>
      <c r="F103" s="11" t="s">
        <v>265</v>
      </c>
      <c r="G103" s="10">
        <v>648.99</v>
      </c>
      <c r="H103" s="6" t="s">
        <v>15</v>
      </c>
    </row>
    <row r="104" spans="1:8" s="7" customFormat="1" ht="14.25" customHeight="1" x14ac:dyDescent="0.2">
      <c r="A104" s="92">
        <v>99</v>
      </c>
      <c r="B104" s="85" t="s">
        <v>97</v>
      </c>
      <c r="C104" s="86" t="s">
        <v>111</v>
      </c>
      <c r="D104" s="9" t="s">
        <v>102</v>
      </c>
      <c r="E104" s="3">
        <v>42458</v>
      </c>
      <c r="F104" s="11" t="s">
        <v>266</v>
      </c>
      <c r="G104" s="10">
        <v>0</v>
      </c>
      <c r="H104" s="6" t="s">
        <v>98</v>
      </c>
    </row>
    <row r="105" spans="1:8" s="7" customFormat="1" ht="14.25" customHeight="1" x14ac:dyDescent="0.2">
      <c r="A105" s="93">
        <v>100</v>
      </c>
      <c r="B105" s="85" t="s">
        <v>97</v>
      </c>
      <c r="C105" s="86" t="s">
        <v>111</v>
      </c>
      <c r="D105" s="2" t="s">
        <v>222</v>
      </c>
      <c r="E105" s="3">
        <v>42458</v>
      </c>
      <c r="F105" s="11" t="s">
        <v>267</v>
      </c>
      <c r="G105" s="10">
        <v>0</v>
      </c>
      <c r="H105" s="6" t="s">
        <v>14</v>
      </c>
    </row>
    <row r="106" spans="1:8" s="7" customFormat="1" ht="14.25" customHeight="1" x14ac:dyDescent="0.2">
      <c r="A106" s="92">
        <v>101</v>
      </c>
      <c r="B106" s="85" t="s">
        <v>97</v>
      </c>
      <c r="C106" s="86" t="s">
        <v>111</v>
      </c>
      <c r="D106" s="9" t="s">
        <v>246</v>
      </c>
      <c r="E106" s="3">
        <v>42458</v>
      </c>
      <c r="F106" s="11" t="s">
        <v>268</v>
      </c>
      <c r="G106" s="10">
        <v>0</v>
      </c>
      <c r="H106" s="6" t="s">
        <v>8</v>
      </c>
    </row>
    <row r="107" spans="1:8" s="7" customFormat="1" ht="14.25" customHeight="1" x14ac:dyDescent="0.2">
      <c r="A107" s="93">
        <v>102</v>
      </c>
      <c r="B107" s="85" t="s">
        <v>97</v>
      </c>
      <c r="C107" s="86" t="s">
        <v>111</v>
      </c>
      <c r="D107" s="2" t="s">
        <v>269</v>
      </c>
      <c r="E107" s="3">
        <v>42458</v>
      </c>
      <c r="F107" s="11" t="s">
        <v>270</v>
      </c>
      <c r="G107" s="10">
        <v>0</v>
      </c>
      <c r="H107" s="6" t="s">
        <v>16</v>
      </c>
    </row>
    <row r="108" spans="1:8" s="7" customFormat="1" ht="14.25" customHeight="1" x14ac:dyDescent="0.2">
      <c r="A108" s="93">
        <v>103</v>
      </c>
      <c r="B108" s="85" t="s">
        <v>97</v>
      </c>
      <c r="C108" s="86" t="s">
        <v>111</v>
      </c>
      <c r="D108" s="9" t="s">
        <v>275</v>
      </c>
      <c r="E108" s="3">
        <v>42486</v>
      </c>
      <c r="F108" s="11" t="s">
        <v>301</v>
      </c>
      <c r="G108" s="10">
        <v>636.21</v>
      </c>
      <c r="H108" s="6" t="s">
        <v>16</v>
      </c>
    </row>
    <row r="109" spans="1:8" s="7" customFormat="1" ht="14.25" customHeight="1" x14ac:dyDescent="0.2">
      <c r="A109" s="92">
        <v>104</v>
      </c>
      <c r="B109" s="85" t="s">
        <v>97</v>
      </c>
      <c r="C109" s="86" t="s">
        <v>111</v>
      </c>
      <c r="D109" s="9" t="s">
        <v>90</v>
      </c>
      <c r="E109" s="3">
        <v>42465</v>
      </c>
      <c r="F109" s="11" t="s">
        <v>276</v>
      </c>
      <c r="G109" s="10">
        <v>536.99</v>
      </c>
      <c r="H109" s="6" t="s">
        <v>16</v>
      </c>
    </row>
    <row r="110" spans="1:8" s="7" customFormat="1" ht="28.5" customHeight="1" x14ac:dyDescent="0.2">
      <c r="A110" s="93">
        <v>105</v>
      </c>
      <c r="B110" s="85" t="s">
        <v>97</v>
      </c>
      <c r="C110" s="86" t="s">
        <v>111</v>
      </c>
      <c r="D110" s="2" t="s">
        <v>277</v>
      </c>
      <c r="E110" s="3">
        <v>42465</v>
      </c>
      <c r="F110" s="11" t="s">
        <v>278</v>
      </c>
      <c r="G110" s="10">
        <v>2065.92</v>
      </c>
      <c r="H110" s="6" t="s">
        <v>103</v>
      </c>
    </row>
    <row r="111" spans="1:8" s="7" customFormat="1" ht="14.25" customHeight="1" x14ac:dyDescent="0.2">
      <c r="A111" s="93">
        <v>106</v>
      </c>
      <c r="B111" s="85" t="s">
        <v>97</v>
      </c>
      <c r="C111" s="86" t="s">
        <v>111</v>
      </c>
      <c r="D111" s="2" t="s">
        <v>221</v>
      </c>
      <c r="E111" s="3">
        <v>42450</v>
      </c>
      <c r="F111" s="11" t="s">
        <v>220</v>
      </c>
      <c r="G111" s="10">
        <v>0</v>
      </c>
      <c r="H111" s="6" t="s">
        <v>7</v>
      </c>
    </row>
    <row r="112" spans="1:8" s="7" customFormat="1" ht="14.25" customHeight="1" x14ac:dyDescent="0.2">
      <c r="A112" s="93">
        <v>107</v>
      </c>
      <c r="B112" s="85" t="s">
        <v>97</v>
      </c>
      <c r="C112" s="86" t="s">
        <v>111</v>
      </c>
      <c r="D112" s="9" t="s">
        <v>96</v>
      </c>
      <c r="E112" s="3">
        <v>42465</v>
      </c>
      <c r="F112" s="11" t="s">
        <v>279</v>
      </c>
      <c r="G112" s="10">
        <v>0</v>
      </c>
      <c r="H112" s="6" t="s">
        <v>7</v>
      </c>
    </row>
    <row r="113" spans="1:8" s="7" customFormat="1" ht="14.25" customHeight="1" x14ac:dyDescent="0.2">
      <c r="A113" s="93">
        <v>108</v>
      </c>
      <c r="B113" s="85" t="s">
        <v>97</v>
      </c>
      <c r="C113" s="86" t="s">
        <v>111</v>
      </c>
      <c r="D113" s="9" t="s">
        <v>286</v>
      </c>
      <c r="E113" s="3">
        <v>42486</v>
      </c>
      <c r="F113" s="11" t="s">
        <v>302</v>
      </c>
      <c r="G113" s="10">
        <v>0</v>
      </c>
      <c r="H113" s="6" t="s">
        <v>8</v>
      </c>
    </row>
    <row r="114" spans="1:8" s="7" customFormat="1" ht="14.25" customHeight="1" x14ac:dyDescent="0.2">
      <c r="A114" s="93">
        <v>109</v>
      </c>
      <c r="B114" s="85" t="s">
        <v>97</v>
      </c>
      <c r="C114" s="86" t="s">
        <v>111</v>
      </c>
      <c r="D114" s="9" t="s">
        <v>288</v>
      </c>
      <c r="E114" s="3">
        <v>42486</v>
      </c>
      <c r="F114" s="11" t="s">
        <v>303</v>
      </c>
      <c r="G114" s="10">
        <v>0</v>
      </c>
      <c r="H114" s="6" t="s">
        <v>7</v>
      </c>
    </row>
    <row r="115" spans="1:8" s="7" customFormat="1" ht="14.25" customHeight="1" x14ac:dyDescent="0.2">
      <c r="A115" s="93">
        <v>110</v>
      </c>
      <c r="B115" s="85" t="s">
        <v>97</v>
      </c>
      <c r="C115" s="86" t="s">
        <v>111</v>
      </c>
      <c r="D115" s="9" t="s">
        <v>289</v>
      </c>
      <c r="E115" s="3">
        <v>42486</v>
      </c>
      <c r="F115" s="11" t="s">
        <v>304</v>
      </c>
      <c r="G115" s="10">
        <v>0</v>
      </c>
      <c r="H115" s="6" t="s">
        <v>7</v>
      </c>
    </row>
    <row r="116" spans="1:8" s="7" customFormat="1" ht="14.25" customHeight="1" x14ac:dyDescent="0.2">
      <c r="A116" s="93">
        <v>111</v>
      </c>
      <c r="B116" s="85" t="s">
        <v>97</v>
      </c>
      <c r="C116" s="86" t="s">
        <v>111</v>
      </c>
      <c r="D116" s="9" t="s">
        <v>290</v>
      </c>
      <c r="E116" s="3">
        <v>42486</v>
      </c>
      <c r="F116" s="11" t="s">
        <v>305</v>
      </c>
      <c r="G116" s="10">
        <v>258.39999999999998</v>
      </c>
      <c r="H116" s="6" t="s">
        <v>7</v>
      </c>
    </row>
    <row r="117" spans="1:8" s="7" customFormat="1" ht="14.25" customHeight="1" x14ac:dyDescent="0.2">
      <c r="A117" s="93">
        <v>112</v>
      </c>
      <c r="B117" s="85" t="s">
        <v>97</v>
      </c>
      <c r="C117" s="86" t="s">
        <v>111</v>
      </c>
      <c r="D117" s="9" t="s">
        <v>92</v>
      </c>
      <c r="E117" s="3">
        <v>42486</v>
      </c>
      <c r="F117" s="11" t="s">
        <v>306</v>
      </c>
      <c r="G117" s="10">
        <v>0</v>
      </c>
      <c r="H117" s="6" t="s">
        <v>8</v>
      </c>
    </row>
    <row r="118" spans="1:8" s="7" customFormat="1" ht="14.25" customHeight="1" x14ac:dyDescent="0.2">
      <c r="A118" s="93">
        <v>113</v>
      </c>
      <c r="B118" s="85" t="s">
        <v>97</v>
      </c>
      <c r="C118" s="86" t="s">
        <v>111</v>
      </c>
      <c r="D118" s="9" t="s">
        <v>13</v>
      </c>
      <c r="E118" s="3">
        <v>42465</v>
      </c>
      <c r="F118" s="11" t="s">
        <v>280</v>
      </c>
      <c r="G118" s="10">
        <v>1410.21</v>
      </c>
      <c r="H118" s="6" t="s">
        <v>7</v>
      </c>
    </row>
    <row r="119" spans="1:8" s="7" customFormat="1" ht="14.25" customHeight="1" x14ac:dyDescent="0.2">
      <c r="A119" s="93">
        <v>114</v>
      </c>
      <c r="B119" s="85" t="s">
        <v>97</v>
      </c>
      <c r="C119" s="86" t="s">
        <v>111</v>
      </c>
      <c r="D119" s="9" t="s">
        <v>100</v>
      </c>
      <c r="E119" s="3">
        <v>42465</v>
      </c>
      <c r="F119" s="11" t="s">
        <v>281</v>
      </c>
      <c r="G119" s="10">
        <v>0</v>
      </c>
      <c r="H119" s="6" t="s">
        <v>17</v>
      </c>
    </row>
    <row r="120" spans="1:8" s="7" customFormat="1" ht="14.25" customHeight="1" x14ac:dyDescent="0.2">
      <c r="A120" s="93">
        <v>115</v>
      </c>
      <c r="B120" s="85" t="s">
        <v>97</v>
      </c>
      <c r="C120" s="86" t="s">
        <v>111</v>
      </c>
      <c r="D120" s="9" t="s">
        <v>100</v>
      </c>
      <c r="E120" s="3">
        <v>42486</v>
      </c>
      <c r="F120" s="11" t="s">
        <v>307</v>
      </c>
      <c r="G120" s="10">
        <v>0</v>
      </c>
      <c r="H120" s="6" t="s">
        <v>17</v>
      </c>
    </row>
    <row r="121" spans="1:8" s="7" customFormat="1" ht="14.25" customHeight="1" x14ac:dyDescent="0.2">
      <c r="A121" s="93">
        <v>116</v>
      </c>
      <c r="B121" s="85" t="s">
        <v>97</v>
      </c>
      <c r="C121" s="86" t="s">
        <v>111</v>
      </c>
      <c r="D121" s="9" t="s">
        <v>86</v>
      </c>
      <c r="E121" s="3">
        <v>42486</v>
      </c>
      <c r="F121" s="11" t="s">
        <v>308</v>
      </c>
      <c r="G121" s="10">
        <v>0</v>
      </c>
      <c r="H121" s="6" t="s">
        <v>11</v>
      </c>
    </row>
    <row r="122" spans="1:8" s="7" customFormat="1" ht="14.25" customHeight="1" x14ac:dyDescent="0.2">
      <c r="A122" s="93">
        <v>117</v>
      </c>
      <c r="B122" s="85" t="s">
        <v>97</v>
      </c>
      <c r="C122" s="86" t="s">
        <v>111</v>
      </c>
      <c r="D122" s="9" t="s">
        <v>291</v>
      </c>
      <c r="E122" s="3">
        <v>42486</v>
      </c>
      <c r="F122" s="11" t="s">
        <v>309</v>
      </c>
      <c r="G122" s="10">
        <v>0</v>
      </c>
      <c r="H122" s="6" t="s">
        <v>8</v>
      </c>
    </row>
    <row r="123" spans="1:8" s="7" customFormat="1" ht="14.25" customHeight="1" x14ac:dyDescent="0.2">
      <c r="A123" s="93">
        <v>118</v>
      </c>
      <c r="B123" s="85" t="s">
        <v>97</v>
      </c>
      <c r="C123" s="86" t="s">
        <v>111</v>
      </c>
      <c r="D123" s="9" t="s">
        <v>292</v>
      </c>
      <c r="E123" s="3">
        <v>42486</v>
      </c>
      <c r="F123" s="11" t="s">
        <v>310</v>
      </c>
      <c r="G123" s="10">
        <v>0</v>
      </c>
      <c r="H123" s="6" t="s">
        <v>8</v>
      </c>
    </row>
    <row r="124" spans="1:8" s="7" customFormat="1" ht="28.5" customHeight="1" x14ac:dyDescent="0.2">
      <c r="A124" s="93">
        <v>119</v>
      </c>
      <c r="B124" s="85" t="s">
        <v>97</v>
      </c>
      <c r="C124" s="86" t="s">
        <v>111</v>
      </c>
      <c r="D124" s="2" t="s">
        <v>293</v>
      </c>
      <c r="E124" s="3">
        <v>42486</v>
      </c>
      <c r="F124" s="11" t="s">
        <v>311</v>
      </c>
      <c r="G124" s="10">
        <v>2651.64</v>
      </c>
      <c r="H124" s="6" t="s">
        <v>14</v>
      </c>
    </row>
    <row r="125" spans="1:8" s="7" customFormat="1" ht="14.25" customHeight="1" x14ac:dyDescent="0.2">
      <c r="A125" s="93">
        <v>120</v>
      </c>
      <c r="B125" s="85" t="s">
        <v>97</v>
      </c>
      <c r="C125" s="86" t="s">
        <v>111</v>
      </c>
      <c r="D125" s="9" t="s">
        <v>294</v>
      </c>
      <c r="E125" s="3">
        <v>42486</v>
      </c>
      <c r="F125" s="11" t="s">
        <v>312</v>
      </c>
      <c r="G125" s="10">
        <v>0</v>
      </c>
      <c r="H125" s="6" t="s">
        <v>17</v>
      </c>
    </row>
    <row r="126" spans="1:8" s="7" customFormat="1" ht="14.25" customHeight="1" x14ac:dyDescent="0.2">
      <c r="A126" s="93">
        <v>121</v>
      </c>
      <c r="B126" s="85" t="s">
        <v>97</v>
      </c>
      <c r="C126" s="86" t="s">
        <v>111</v>
      </c>
      <c r="D126" s="2" t="s">
        <v>149</v>
      </c>
      <c r="E126" s="3">
        <v>42486</v>
      </c>
      <c r="F126" s="11" t="s">
        <v>313</v>
      </c>
      <c r="G126" s="10">
        <v>1064</v>
      </c>
      <c r="H126" s="6" t="s">
        <v>15</v>
      </c>
    </row>
    <row r="127" spans="1:8" s="7" customFormat="1" ht="14.25" customHeight="1" x14ac:dyDescent="0.2">
      <c r="A127" s="93">
        <v>122</v>
      </c>
      <c r="B127" s="85" t="s">
        <v>97</v>
      </c>
      <c r="C127" s="86" t="s">
        <v>111</v>
      </c>
      <c r="D127" s="9" t="s">
        <v>295</v>
      </c>
      <c r="E127" s="3">
        <v>42486</v>
      </c>
      <c r="F127" s="11" t="s">
        <v>314</v>
      </c>
      <c r="G127" s="10">
        <v>85000</v>
      </c>
      <c r="H127" s="6" t="s">
        <v>8</v>
      </c>
    </row>
    <row r="128" spans="1:8" s="7" customFormat="1" ht="14.25" customHeight="1" x14ac:dyDescent="0.2">
      <c r="A128" s="93">
        <v>123</v>
      </c>
      <c r="B128" s="85" t="s">
        <v>97</v>
      </c>
      <c r="C128" s="86" t="s">
        <v>111</v>
      </c>
      <c r="D128" s="9" t="s">
        <v>296</v>
      </c>
      <c r="E128" s="3">
        <v>42486</v>
      </c>
      <c r="F128" s="11" t="s">
        <v>315</v>
      </c>
      <c r="G128" s="10">
        <v>0</v>
      </c>
      <c r="H128" s="6" t="s">
        <v>7</v>
      </c>
    </row>
    <row r="129" spans="1:8" s="7" customFormat="1" ht="14.25" customHeight="1" x14ac:dyDescent="0.2">
      <c r="A129" s="93">
        <v>124</v>
      </c>
      <c r="B129" s="85" t="s">
        <v>97</v>
      </c>
      <c r="C129" s="86" t="s">
        <v>111</v>
      </c>
      <c r="D129" s="9" t="s">
        <v>297</v>
      </c>
      <c r="E129" s="3">
        <v>42486</v>
      </c>
      <c r="F129" s="11" t="s">
        <v>316</v>
      </c>
      <c r="G129" s="10">
        <v>0</v>
      </c>
      <c r="H129" s="6" t="s">
        <v>10</v>
      </c>
    </row>
    <row r="130" spans="1:8" s="7" customFormat="1" ht="14.25" customHeight="1" x14ac:dyDescent="0.2">
      <c r="A130" s="99">
        <v>125</v>
      </c>
      <c r="B130" s="100" t="s">
        <v>97</v>
      </c>
      <c r="C130" s="113" t="s">
        <v>111</v>
      </c>
      <c r="D130" s="114" t="s">
        <v>300</v>
      </c>
      <c r="E130" s="78"/>
      <c r="F130" s="79"/>
      <c r="G130" s="80"/>
      <c r="H130" s="81"/>
    </row>
    <row r="131" spans="1:8" s="7" customFormat="1" ht="14.25" customHeight="1" x14ac:dyDescent="0.2">
      <c r="A131" s="99">
        <v>126</v>
      </c>
      <c r="B131" s="100" t="s">
        <v>97</v>
      </c>
      <c r="C131" s="113" t="s">
        <v>111</v>
      </c>
      <c r="D131" s="114" t="s">
        <v>300</v>
      </c>
      <c r="E131" s="78"/>
      <c r="F131" s="79"/>
      <c r="G131" s="80"/>
      <c r="H131" s="81"/>
    </row>
    <row r="132" spans="1:8" s="7" customFormat="1" ht="14.25" customHeight="1" x14ac:dyDescent="0.2">
      <c r="A132" s="93">
        <v>127</v>
      </c>
      <c r="B132" s="85" t="s">
        <v>97</v>
      </c>
      <c r="C132" s="86" t="s">
        <v>111</v>
      </c>
      <c r="D132" s="9" t="s">
        <v>13</v>
      </c>
      <c r="E132" s="3">
        <v>42479</v>
      </c>
      <c r="F132" s="11" t="s">
        <v>282</v>
      </c>
      <c r="G132" s="10">
        <v>38300</v>
      </c>
      <c r="H132" s="6" t="s">
        <v>7</v>
      </c>
    </row>
    <row r="133" spans="1:8" s="7" customFormat="1" ht="14.25" customHeight="1" x14ac:dyDescent="0.2">
      <c r="A133" s="93">
        <v>128</v>
      </c>
      <c r="B133" s="85" t="s">
        <v>97</v>
      </c>
      <c r="C133" s="86" t="s">
        <v>111</v>
      </c>
      <c r="D133" s="2" t="s">
        <v>126</v>
      </c>
      <c r="E133" s="3">
        <v>42479</v>
      </c>
      <c r="F133" s="11" t="s">
        <v>283</v>
      </c>
      <c r="G133" s="10">
        <v>0</v>
      </c>
      <c r="H133" s="6" t="s">
        <v>7</v>
      </c>
    </row>
    <row r="134" spans="1:8" s="7" customFormat="1" ht="14.25" customHeight="1" x14ac:dyDescent="0.2">
      <c r="A134" s="99">
        <v>129</v>
      </c>
      <c r="B134" s="100" t="s">
        <v>97</v>
      </c>
      <c r="C134" s="113" t="s">
        <v>111</v>
      </c>
      <c r="D134" s="114" t="s">
        <v>300</v>
      </c>
      <c r="E134" s="78"/>
      <c r="F134" s="79"/>
      <c r="G134" s="80"/>
      <c r="H134" s="81"/>
    </row>
    <row r="135" spans="1:8" s="7" customFormat="1" ht="14.25" customHeight="1" x14ac:dyDescent="0.2">
      <c r="A135" s="93">
        <v>130</v>
      </c>
      <c r="B135" s="85" t="s">
        <v>97</v>
      </c>
      <c r="C135" s="86" t="s">
        <v>111</v>
      </c>
      <c r="D135" s="2" t="s">
        <v>298</v>
      </c>
      <c r="E135" s="3">
        <v>42486</v>
      </c>
      <c r="F135" s="11" t="s">
        <v>317</v>
      </c>
      <c r="G135" s="10">
        <v>115400</v>
      </c>
      <c r="H135" s="6" t="s">
        <v>103</v>
      </c>
    </row>
    <row r="136" spans="1:8" s="7" customFormat="1" ht="14.25" customHeight="1" x14ac:dyDescent="0.2">
      <c r="A136" s="93">
        <v>131</v>
      </c>
      <c r="B136" s="85" t="s">
        <v>97</v>
      </c>
      <c r="C136" s="86" t="s">
        <v>111</v>
      </c>
      <c r="D136" s="9" t="s">
        <v>284</v>
      </c>
      <c r="E136" s="3">
        <v>42479</v>
      </c>
      <c r="F136" s="11" t="s">
        <v>299</v>
      </c>
      <c r="G136" s="10">
        <v>2325</v>
      </c>
      <c r="H136" s="6" t="s">
        <v>10</v>
      </c>
    </row>
    <row r="137" spans="1:8" s="7" customFormat="1" ht="14.25" customHeight="1" thickBot="1" x14ac:dyDescent="0.25">
      <c r="A137" s="93">
        <v>132</v>
      </c>
      <c r="B137" s="85" t="s">
        <v>97</v>
      </c>
      <c r="C137" s="86" t="s">
        <v>111</v>
      </c>
      <c r="D137" s="2" t="s">
        <v>287</v>
      </c>
      <c r="E137" s="3">
        <v>42479</v>
      </c>
      <c r="F137" s="11" t="s">
        <v>285</v>
      </c>
      <c r="G137" s="10">
        <v>0</v>
      </c>
      <c r="H137" s="6" t="s">
        <v>8</v>
      </c>
    </row>
    <row r="138" spans="1:8" ht="21.75" customHeight="1" thickBot="1" x14ac:dyDescent="0.3">
      <c r="A138" s="156" t="s">
        <v>178</v>
      </c>
      <c r="B138" s="157"/>
      <c r="C138" s="157"/>
      <c r="D138" s="157"/>
      <c r="E138" s="157"/>
      <c r="F138" s="158">
        <f>SUM(G6:G137)</f>
        <v>5261292.6700000009</v>
      </c>
      <c r="G138" s="158"/>
      <c r="H138" s="82" t="s">
        <v>18</v>
      </c>
    </row>
    <row r="139" spans="1:8" x14ac:dyDescent="0.25">
      <c r="H139" s="12"/>
    </row>
    <row r="140" spans="1:8" x14ac:dyDescent="0.25">
      <c r="G140" s="12"/>
    </row>
    <row r="141" spans="1:8" x14ac:dyDescent="0.25">
      <c r="F141" s="12"/>
      <c r="G141" s="12"/>
    </row>
    <row r="142" spans="1:8" x14ac:dyDescent="0.25">
      <c r="D142" s="12"/>
      <c r="F142" s="12"/>
      <c r="G142" s="12"/>
    </row>
    <row r="143" spans="1:8" x14ac:dyDescent="0.25">
      <c r="G143" s="12"/>
    </row>
    <row r="145" spans="7:8" x14ac:dyDescent="0.25">
      <c r="H145" s="12"/>
    </row>
    <row r="156" spans="7:8" x14ac:dyDescent="0.25">
      <c r="G156" s="12"/>
    </row>
  </sheetData>
  <mergeCells count="10">
    <mergeCell ref="A138:E138"/>
    <mergeCell ref="F138:G138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2016</vt:lpstr>
      <vt:lpstr>'Přehled rozp.opatření 2016'!Názvy_tisku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Fantova Lucie</cp:lastModifiedBy>
  <cp:lastPrinted>2016-05-13T08:41:15Z</cp:lastPrinted>
  <dcterms:created xsi:type="dcterms:W3CDTF">2013-04-10T13:34:02Z</dcterms:created>
  <dcterms:modified xsi:type="dcterms:W3CDTF">2016-05-13T09:20:11Z</dcterms:modified>
</cp:coreProperties>
</file>