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65" windowWidth="17220" windowHeight="7290" activeTab="3"/>
  </bookViews>
  <sheets>
    <sheet name="Bilance PaV" sheetId="3" r:id="rId1"/>
    <sheet name="912 04" sheetId="2" r:id="rId2"/>
    <sheet name="91707" sheetId="4" r:id="rId3"/>
    <sheet name="92607" sheetId="5" r:id="rId4"/>
  </sheets>
  <definedNames>
    <definedName name="_xlnm.Print_Area" localSheetId="1">'912 04'!$A$1:$R$99</definedName>
  </definedNames>
  <calcPr calcId="145621"/>
</workbook>
</file>

<file path=xl/calcChain.xml><?xml version="1.0" encoding="utf-8"?>
<calcChain xmlns="http://schemas.openxmlformats.org/spreadsheetml/2006/main">
  <c r="J13" i="5" l="1"/>
  <c r="I25" i="4"/>
  <c r="I10" i="4"/>
  <c r="J221" i="5"/>
  <c r="J220" i="5"/>
  <c r="H220" i="5"/>
  <c r="G220" i="5"/>
  <c r="I219" i="5"/>
  <c r="J219" i="5" s="1"/>
  <c r="H219" i="5"/>
  <c r="G219" i="5"/>
  <c r="J218" i="5"/>
  <c r="J217" i="5"/>
  <c r="H217" i="5"/>
  <c r="J216" i="5"/>
  <c r="H215" i="5"/>
  <c r="J215" i="5" s="1"/>
  <c r="J214" i="5"/>
  <c r="H213" i="5"/>
  <c r="H210" i="5" s="1"/>
  <c r="J210" i="5" s="1"/>
  <c r="J212" i="5"/>
  <c r="J211" i="5"/>
  <c r="H211" i="5"/>
  <c r="I210" i="5"/>
  <c r="G210" i="5"/>
  <c r="J209" i="5"/>
  <c r="J208" i="5"/>
  <c r="J207" i="5"/>
  <c r="J206" i="5"/>
  <c r="J205" i="5"/>
  <c r="J204" i="5"/>
  <c r="J203" i="5"/>
  <c r="J202" i="5"/>
  <c r="J201" i="5"/>
  <c r="J200" i="5"/>
  <c r="J199" i="5"/>
  <c r="J198" i="5"/>
  <c r="J197" i="5"/>
  <c r="J196" i="5"/>
  <c r="J195" i="5"/>
  <c r="J194" i="5"/>
  <c r="J193" i="5"/>
  <c r="J192" i="5"/>
  <c r="J191" i="5"/>
  <c r="J190" i="5"/>
  <c r="J189" i="5"/>
  <c r="J188" i="5"/>
  <c r="G188" i="5"/>
  <c r="I187" i="5"/>
  <c r="H187" i="5"/>
  <c r="J187" i="5" s="1"/>
  <c r="G187" i="5"/>
  <c r="J186" i="5"/>
  <c r="J185" i="5"/>
  <c r="J184" i="5"/>
  <c r="J183" i="5"/>
  <c r="J182" i="5"/>
  <c r="J181" i="5"/>
  <c r="J180" i="5"/>
  <c r="J179" i="5"/>
  <c r="J178" i="5"/>
  <c r="J177" i="5"/>
  <c r="J176" i="5"/>
  <c r="J175" i="5"/>
  <c r="J174" i="5"/>
  <c r="J173" i="5"/>
  <c r="J172" i="5"/>
  <c r="J171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J149" i="5"/>
  <c r="J148" i="5"/>
  <c r="J147" i="5"/>
  <c r="J146" i="5"/>
  <c r="J145" i="5"/>
  <c r="J144" i="5"/>
  <c r="J143" i="5"/>
  <c r="J142" i="5"/>
  <c r="J141" i="5"/>
  <c r="J140" i="5"/>
  <c r="J139" i="5"/>
  <c r="J138" i="5"/>
  <c r="J137" i="5"/>
  <c r="J136" i="5"/>
  <c r="J135" i="5"/>
  <c r="J134" i="5"/>
  <c r="J133" i="5"/>
  <c r="J132" i="5"/>
  <c r="J131" i="5"/>
  <c r="J130" i="5"/>
  <c r="J129" i="5"/>
  <c r="J128" i="5"/>
  <c r="J127" i="5"/>
  <c r="J126" i="5"/>
  <c r="J125" i="5"/>
  <c r="J124" i="5"/>
  <c r="J123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H89" i="5"/>
  <c r="J89" i="5" s="1"/>
  <c r="J88" i="5"/>
  <c r="J87" i="5"/>
  <c r="J86" i="5"/>
  <c r="J85" i="5"/>
  <c r="J84" i="5"/>
  <c r="J83" i="5"/>
  <c r="J82" i="5"/>
  <c r="J81" i="5"/>
  <c r="G81" i="5"/>
  <c r="I80" i="5"/>
  <c r="H80" i="5"/>
  <c r="J80" i="5" s="1"/>
  <c r="G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I13" i="5"/>
  <c r="G13" i="5"/>
  <c r="G11" i="5"/>
  <c r="I11" i="5" l="1"/>
  <c r="H11" i="5"/>
  <c r="J213" i="5"/>
  <c r="J11" i="5" l="1"/>
  <c r="J37" i="4" l="1"/>
  <c r="J36" i="4"/>
  <c r="H50" i="4"/>
  <c r="H32" i="4"/>
  <c r="I50" i="4"/>
  <c r="J96" i="4"/>
  <c r="J95" i="4"/>
  <c r="J94" i="4"/>
  <c r="J93" i="4"/>
  <c r="J92" i="4" l="1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3" i="4"/>
  <c r="J38" i="4"/>
  <c r="I38" i="4"/>
  <c r="H38" i="4"/>
  <c r="J35" i="4"/>
  <c r="J34" i="4"/>
  <c r="J33" i="4"/>
  <c r="J32" i="4"/>
  <c r="J31" i="4"/>
  <c r="J30" i="4"/>
  <c r="J29" i="4"/>
  <c r="H28" i="4"/>
  <c r="J28" i="4" s="1"/>
  <c r="H26" i="4"/>
  <c r="H23" i="4"/>
  <c r="H21" i="4"/>
  <c r="H20" i="4" s="1"/>
  <c r="H10" i="4" l="1"/>
  <c r="J10" i="4"/>
  <c r="D45" i="3" l="1"/>
  <c r="C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45" i="3" s="1"/>
  <c r="E29" i="3"/>
  <c r="E28" i="3"/>
  <c r="E24" i="3"/>
  <c r="E23" i="3"/>
  <c r="E22" i="3"/>
  <c r="E21" i="3"/>
  <c r="D20" i="3"/>
  <c r="C20" i="3"/>
  <c r="E20" i="3" s="1"/>
  <c r="E18" i="3"/>
  <c r="E17" i="3"/>
  <c r="E16" i="3"/>
  <c r="E15" i="3"/>
  <c r="E14" i="3"/>
  <c r="D14" i="3"/>
  <c r="C14" i="3"/>
  <c r="E13" i="3"/>
  <c r="E12" i="3"/>
  <c r="E11" i="3"/>
  <c r="E10" i="3"/>
  <c r="E9" i="3"/>
  <c r="E8" i="3"/>
  <c r="D8" i="3"/>
  <c r="C8" i="3"/>
  <c r="C7" i="3" s="1"/>
  <c r="E7" i="3" s="1"/>
  <c r="D7" i="3"/>
  <c r="E6" i="3"/>
  <c r="E5" i="3"/>
  <c r="E4" i="3"/>
  <c r="D3" i="3"/>
  <c r="D19" i="3" s="1"/>
  <c r="D25" i="3" s="1"/>
  <c r="C3" i="3"/>
  <c r="C25" i="3" s="1"/>
  <c r="E25" i="3" s="1"/>
  <c r="C19" i="3" l="1"/>
  <c r="E19" i="3" s="1"/>
  <c r="E3" i="3"/>
  <c r="P75" i="2"/>
  <c r="P9" i="2" s="1"/>
  <c r="K96" i="2" l="1"/>
  <c r="M96" i="2" s="1"/>
  <c r="O96" i="2" s="1"/>
  <c r="Q96" i="2" s="1"/>
  <c r="J95" i="2"/>
  <c r="I95" i="2"/>
  <c r="H95" i="2"/>
  <c r="G95" i="2"/>
  <c r="K94" i="2"/>
  <c r="M94" i="2" s="1"/>
  <c r="O94" i="2" s="1"/>
  <c r="Q94" i="2" s="1"/>
  <c r="J93" i="2"/>
  <c r="I93" i="2"/>
  <c r="H93" i="2"/>
  <c r="G93" i="2"/>
  <c r="K92" i="2"/>
  <c r="M92" i="2" s="1"/>
  <c r="O92" i="2" s="1"/>
  <c r="Q92" i="2" s="1"/>
  <c r="J91" i="2"/>
  <c r="I91" i="2"/>
  <c r="H91" i="2"/>
  <c r="G91" i="2"/>
  <c r="K90" i="2"/>
  <c r="M90" i="2" s="1"/>
  <c r="O90" i="2" s="1"/>
  <c r="Q90" i="2" s="1"/>
  <c r="J89" i="2"/>
  <c r="I89" i="2"/>
  <c r="H89" i="2"/>
  <c r="G89" i="2"/>
  <c r="K88" i="2"/>
  <c r="M88" i="2" s="1"/>
  <c r="O88" i="2" s="1"/>
  <c r="Q88" i="2" s="1"/>
  <c r="J87" i="2"/>
  <c r="I87" i="2"/>
  <c r="H87" i="2"/>
  <c r="G87" i="2"/>
  <c r="K86" i="2"/>
  <c r="M86" i="2" s="1"/>
  <c r="O86" i="2" s="1"/>
  <c r="Q86" i="2" s="1"/>
  <c r="J85" i="2"/>
  <c r="I85" i="2"/>
  <c r="H85" i="2"/>
  <c r="G85" i="2"/>
  <c r="I84" i="2"/>
  <c r="K84" i="2" s="1"/>
  <c r="M84" i="2" s="1"/>
  <c r="O84" i="2" s="1"/>
  <c r="Q84" i="2" s="1"/>
  <c r="H83" i="2"/>
  <c r="G83" i="2"/>
  <c r="I82" i="2"/>
  <c r="K82" i="2" s="1"/>
  <c r="M82" i="2" s="1"/>
  <c r="O82" i="2" s="1"/>
  <c r="Q82" i="2" s="1"/>
  <c r="H81" i="2"/>
  <c r="G81" i="2"/>
  <c r="I80" i="2"/>
  <c r="K80" i="2" s="1"/>
  <c r="M80" i="2" s="1"/>
  <c r="O80" i="2" s="1"/>
  <c r="Q80" i="2" s="1"/>
  <c r="H79" i="2"/>
  <c r="G79" i="2"/>
  <c r="I78" i="2"/>
  <c r="K78" i="2" s="1"/>
  <c r="M78" i="2" s="1"/>
  <c r="O78" i="2" s="1"/>
  <c r="Q78" i="2" s="1"/>
  <c r="H77" i="2"/>
  <c r="G77" i="2"/>
  <c r="I76" i="2"/>
  <c r="K76" i="2" s="1"/>
  <c r="M76" i="2" s="1"/>
  <c r="O76" i="2" s="1"/>
  <c r="Q76" i="2" s="1"/>
  <c r="H75" i="2"/>
  <c r="G75" i="2"/>
  <c r="I74" i="2"/>
  <c r="K74" i="2" s="1"/>
  <c r="M74" i="2" s="1"/>
  <c r="O74" i="2" s="1"/>
  <c r="Q74" i="2" s="1"/>
  <c r="H73" i="2"/>
  <c r="G73" i="2"/>
  <c r="O72" i="2"/>
  <c r="Q72" i="2" s="1"/>
  <c r="I71" i="2"/>
  <c r="K71" i="2" s="1"/>
  <c r="M71" i="2" s="1"/>
  <c r="O71" i="2" s="1"/>
  <c r="Q71" i="2" s="1"/>
  <c r="N70" i="2"/>
  <c r="H70" i="2"/>
  <c r="I70" i="2" s="1"/>
  <c r="K70" i="2" s="1"/>
  <c r="M70" i="2" s="1"/>
  <c r="I69" i="2"/>
  <c r="K69" i="2" s="1"/>
  <c r="M69" i="2" s="1"/>
  <c r="O69" i="2" s="1"/>
  <c r="Q69" i="2" s="1"/>
  <c r="H68" i="2"/>
  <c r="I68" i="2" s="1"/>
  <c r="K68" i="2" s="1"/>
  <c r="M68" i="2" s="1"/>
  <c r="O68" i="2" s="1"/>
  <c r="Q68" i="2" s="1"/>
  <c r="I67" i="2"/>
  <c r="K67" i="2" s="1"/>
  <c r="M67" i="2" s="1"/>
  <c r="O67" i="2" s="1"/>
  <c r="Q67" i="2" s="1"/>
  <c r="H66" i="2"/>
  <c r="I66" i="2" s="1"/>
  <c r="K66" i="2" s="1"/>
  <c r="M66" i="2" s="1"/>
  <c r="O66" i="2" s="1"/>
  <c r="Q66" i="2" s="1"/>
  <c r="I65" i="2"/>
  <c r="K65" i="2" s="1"/>
  <c r="M65" i="2" s="1"/>
  <c r="O65" i="2" s="1"/>
  <c r="Q65" i="2" s="1"/>
  <c r="H64" i="2"/>
  <c r="I64" i="2" s="1"/>
  <c r="K64" i="2" s="1"/>
  <c r="M64" i="2" s="1"/>
  <c r="O64" i="2" s="1"/>
  <c r="Q64" i="2" s="1"/>
  <c r="I63" i="2"/>
  <c r="K63" i="2" s="1"/>
  <c r="M63" i="2" s="1"/>
  <c r="O63" i="2" s="1"/>
  <c r="Q63" i="2" s="1"/>
  <c r="H62" i="2"/>
  <c r="I62" i="2" s="1"/>
  <c r="K62" i="2" s="1"/>
  <c r="M62" i="2" s="1"/>
  <c r="O62" i="2" s="1"/>
  <c r="Q62" i="2" s="1"/>
  <c r="I61" i="2"/>
  <c r="K61" i="2" s="1"/>
  <c r="M61" i="2" s="1"/>
  <c r="O61" i="2" s="1"/>
  <c r="Q61" i="2" s="1"/>
  <c r="P60" i="2"/>
  <c r="H60" i="2"/>
  <c r="I60" i="2" s="1"/>
  <c r="K60" i="2" s="1"/>
  <c r="M60" i="2" s="1"/>
  <c r="O60" i="2" s="1"/>
  <c r="I59" i="2"/>
  <c r="K59" i="2" s="1"/>
  <c r="M59" i="2" s="1"/>
  <c r="O59" i="2" s="1"/>
  <c r="Q59" i="2" s="1"/>
  <c r="H58" i="2"/>
  <c r="I58" i="2" s="1"/>
  <c r="K58" i="2" s="1"/>
  <c r="M58" i="2" s="1"/>
  <c r="O58" i="2" s="1"/>
  <c r="Q58" i="2" s="1"/>
  <c r="O57" i="2"/>
  <c r="Q57" i="2" s="1"/>
  <c r="I56" i="2"/>
  <c r="K56" i="2" s="1"/>
  <c r="M56" i="2" s="1"/>
  <c r="O56" i="2" s="1"/>
  <c r="Q56" i="2" s="1"/>
  <c r="N55" i="2"/>
  <c r="H55" i="2"/>
  <c r="I55" i="2" s="1"/>
  <c r="K55" i="2" s="1"/>
  <c r="M55" i="2" s="1"/>
  <c r="O54" i="2"/>
  <c r="Q54" i="2" s="1"/>
  <c r="I53" i="2"/>
  <c r="K53" i="2" s="1"/>
  <c r="M53" i="2" s="1"/>
  <c r="O53" i="2" s="1"/>
  <c r="Q53" i="2" s="1"/>
  <c r="N52" i="2"/>
  <c r="H52" i="2"/>
  <c r="I52" i="2" s="1"/>
  <c r="K52" i="2" s="1"/>
  <c r="M52" i="2" s="1"/>
  <c r="O52" i="2" s="1"/>
  <c r="Q52" i="2" s="1"/>
  <c r="O51" i="2"/>
  <c r="Q51" i="2" s="1"/>
  <c r="I50" i="2"/>
  <c r="K50" i="2" s="1"/>
  <c r="M50" i="2" s="1"/>
  <c r="O50" i="2" s="1"/>
  <c r="Q50" i="2" s="1"/>
  <c r="N49" i="2"/>
  <c r="H49" i="2"/>
  <c r="I49" i="2" s="1"/>
  <c r="K49" i="2" s="1"/>
  <c r="M49" i="2" s="1"/>
  <c r="O49" i="2" s="1"/>
  <c r="Q49" i="2" s="1"/>
  <c r="O48" i="2"/>
  <c r="Q48" i="2" s="1"/>
  <c r="I47" i="2"/>
  <c r="K47" i="2" s="1"/>
  <c r="M47" i="2" s="1"/>
  <c r="O47" i="2" s="1"/>
  <c r="Q47" i="2" s="1"/>
  <c r="N46" i="2"/>
  <c r="H46" i="2"/>
  <c r="I46" i="2" s="1"/>
  <c r="K46" i="2" s="1"/>
  <c r="M46" i="2" s="1"/>
  <c r="I45" i="2"/>
  <c r="K45" i="2" s="1"/>
  <c r="M45" i="2" s="1"/>
  <c r="O45" i="2" s="1"/>
  <c r="Q45" i="2" s="1"/>
  <c r="H44" i="2"/>
  <c r="I44" i="2" s="1"/>
  <c r="K44" i="2" s="1"/>
  <c r="M44" i="2" s="1"/>
  <c r="O44" i="2" s="1"/>
  <c r="Q44" i="2" s="1"/>
  <c r="I43" i="2"/>
  <c r="K43" i="2" s="1"/>
  <c r="M43" i="2" s="1"/>
  <c r="O43" i="2" s="1"/>
  <c r="Q43" i="2" s="1"/>
  <c r="J42" i="2"/>
  <c r="H42" i="2"/>
  <c r="I42" i="2" s="1"/>
  <c r="I41" i="2"/>
  <c r="K41" i="2" s="1"/>
  <c r="M41" i="2" s="1"/>
  <c r="O41" i="2" s="1"/>
  <c r="Q41" i="2" s="1"/>
  <c r="H40" i="2"/>
  <c r="I40" i="2" s="1"/>
  <c r="K40" i="2" s="1"/>
  <c r="M40" i="2" s="1"/>
  <c r="O40" i="2" s="1"/>
  <c r="Q40" i="2" s="1"/>
  <c r="I39" i="2"/>
  <c r="K39" i="2" s="1"/>
  <c r="M39" i="2" s="1"/>
  <c r="O39" i="2" s="1"/>
  <c r="Q39" i="2" s="1"/>
  <c r="H38" i="2"/>
  <c r="I38" i="2" s="1"/>
  <c r="K38" i="2" s="1"/>
  <c r="M38" i="2" s="1"/>
  <c r="O38" i="2" s="1"/>
  <c r="Q38" i="2" s="1"/>
  <c r="I37" i="2"/>
  <c r="K37" i="2" s="1"/>
  <c r="M37" i="2" s="1"/>
  <c r="O37" i="2" s="1"/>
  <c r="Q37" i="2" s="1"/>
  <c r="H36" i="2"/>
  <c r="G36" i="2"/>
  <c r="I36" i="2" s="1"/>
  <c r="K36" i="2" s="1"/>
  <c r="M36" i="2" s="1"/>
  <c r="O36" i="2" s="1"/>
  <c r="Q36" i="2" s="1"/>
  <c r="I35" i="2"/>
  <c r="K35" i="2" s="1"/>
  <c r="M35" i="2" s="1"/>
  <c r="O35" i="2" s="1"/>
  <c r="Q35" i="2" s="1"/>
  <c r="G34" i="2"/>
  <c r="I34" i="2" s="1"/>
  <c r="K34" i="2" s="1"/>
  <c r="M34" i="2" s="1"/>
  <c r="O34" i="2" s="1"/>
  <c r="Q34" i="2" s="1"/>
  <c r="I33" i="2"/>
  <c r="K33" i="2" s="1"/>
  <c r="M33" i="2" s="1"/>
  <c r="O33" i="2" s="1"/>
  <c r="Q33" i="2" s="1"/>
  <c r="G32" i="2"/>
  <c r="I32" i="2" s="1"/>
  <c r="K32" i="2" s="1"/>
  <c r="M32" i="2" s="1"/>
  <c r="O32" i="2" s="1"/>
  <c r="Q32" i="2" s="1"/>
  <c r="I31" i="2"/>
  <c r="K31" i="2" s="1"/>
  <c r="M31" i="2" s="1"/>
  <c r="O31" i="2" s="1"/>
  <c r="Q31" i="2" s="1"/>
  <c r="G30" i="2"/>
  <c r="I30" i="2" s="1"/>
  <c r="K30" i="2" s="1"/>
  <c r="M30" i="2" s="1"/>
  <c r="O30" i="2" s="1"/>
  <c r="Q30" i="2" s="1"/>
  <c r="I29" i="2"/>
  <c r="K29" i="2" s="1"/>
  <c r="M29" i="2" s="1"/>
  <c r="O29" i="2" s="1"/>
  <c r="Q29" i="2" s="1"/>
  <c r="H28" i="2"/>
  <c r="I28" i="2" s="1"/>
  <c r="K28" i="2" s="1"/>
  <c r="M28" i="2" s="1"/>
  <c r="O28" i="2" s="1"/>
  <c r="Q28" i="2" s="1"/>
  <c r="I27" i="2"/>
  <c r="K27" i="2" s="1"/>
  <c r="M27" i="2" s="1"/>
  <c r="O27" i="2" s="1"/>
  <c r="Q27" i="2" s="1"/>
  <c r="H26" i="2"/>
  <c r="I26" i="2" s="1"/>
  <c r="K26" i="2" s="1"/>
  <c r="M26" i="2" s="1"/>
  <c r="O26" i="2" s="1"/>
  <c r="Q26" i="2" s="1"/>
  <c r="I25" i="2"/>
  <c r="K25" i="2" s="1"/>
  <c r="M25" i="2" s="1"/>
  <c r="O25" i="2" s="1"/>
  <c r="Q25" i="2" s="1"/>
  <c r="H24" i="2"/>
  <c r="I24" i="2" s="1"/>
  <c r="K24" i="2" s="1"/>
  <c r="M24" i="2" s="1"/>
  <c r="O24" i="2" s="1"/>
  <c r="Q24" i="2" s="1"/>
  <c r="I23" i="2"/>
  <c r="K23" i="2" s="1"/>
  <c r="M23" i="2" s="1"/>
  <c r="O23" i="2" s="1"/>
  <c r="Q23" i="2" s="1"/>
  <c r="H22" i="2"/>
  <c r="I22" i="2" s="1"/>
  <c r="K22" i="2" s="1"/>
  <c r="M22" i="2" s="1"/>
  <c r="O22" i="2" s="1"/>
  <c r="Q22" i="2" s="1"/>
  <c r="I21" i="2"/>
  <c r="K21" i="2" s="1"/>
  <c r="M21" i="2" s="1"/>
  <c r="O21" i="2" s="1"/>
  <c r="Q21" i="2" s="1"/>
  <c r="H20" i="2"/>
  <c r="I20" i="2" s="1"/>
  <c r="K20" i="2" s="1"/>
  <c r="M20" i="2" s="1"/>
  <c r="O20" i="2" s="1"/>
  <c r="Q20" i="2" s="1"/>
  <c r="I19" i="2"/>
  <c r="K19" i="2" s="1"/>
  <c r="M19" i="2" s="1"/>
  <c r="O19" i="2" s="1"/>
  <c r="Q19" i="2" s="1"/>
  <c r="H18" i="2"/>
  <c r="I18" i="2" s="1"/>
  <c r="K18" i="2" s="1"/>
  <c r="M18" i="2" s="1"/>
  <c r="O18" i="2" s="1"/>
  <c r="Q18" i="2" s="1"/>
  <c r="I17" i="2"/>
  <c r="K17" i="2" s="1"/>
  <c r="M17" i="2" s="1"/>
  <c r="O17" i="2" s="1"/>
  <c r="Q17" i="2" s="1"/>
  <c r="H16" i="2"/>
  <c r="I16" i="2" s="1"/>
  <c r="K16" i="2" s="1"/>
  <c r="M16" i="2" s="1"/>
  <c r="O16" i="2" s="1"/>
  <c r="Q16" i="2" s="1"/>
  <c r="I15" i="2"/>
  <c r="K15" i="2" s="1"/>
  <c r="M15" i="2" s="1"/>
  <c r="O15" i="2" s="1"/>
  <c r="Q15" i="2" s="1"/>
  <c r="H14" i="2"/>
  <c r="I14" i="2" s="1"/>
  <c r="K14" i="2" s="1"/>
  <c r="M14" i="2" s="1"/>
  <c r="O14" i="2" s="1"/>
  <c r="Q14" i="2" s="1"/>
  <c r="I13" i="2"/>
  <c r="K13" i="2" s="1"/>
  <c r="M13" i="2" s="1"/>
  <c r="O13" i="2" s="1"/>
  <c r="Q13" i="2" s="1"/>
  <c r="H12" i="2"/>
  <c r="I12" i="2" s="1"/>
  <c r="K12" i="2" s="1"/>
  <c r="M12" i="2" s="1"/>
  <c r="O12" i="2" s="1"/>
  <c r="Q12" i="2" s="1"/>
  <c r="I11" i="2"/>
  <c r="K11" i="2" s="1"/>
  <c r="M11" i="2" s="1"/>
  <c r="O11" i="2" s="1"/>
  <c r="Q11" i="2" s="1"/>
  <c r="L10" i="2"/>
  <c r="J10" i="2"/>
  <c r="H10" i="2"/>
  <c r="H9" i="2" s="1"/>
  <c r="G10" i="2"/>
  <c r="I10" i="2" s="1"/>
  <c r="K10" i="2" s="1"/>
  <c r="M10" i="2" s="1"/>
  <c r="O10" i="2" s="1"/>
  <c r="Q10" i="2" s="1"/>
  <c r="L9" i="2"/>
  <c r="J9" i="2" l="1"/>
  <c r="I81" i="2"/>
  <c r="K81" i="2" s="1"/>
  <c r="M81" i="2" s="1"/>
  <c r="O81" i="2" s="1"/>
  <c r="Q81" i="2" s="1"/>
  <c r="G9" i="2"/>
  <c r="O70" i="2"/>
  <c r="Q70" i="2" s="1"/>
  <c r="I75" i="2"/>
  <c r="K75" i="2" s="1"/>
  <c r="M75" i="2" s="1"/>
  <c r="O75" i="2" s="1"/>
  <c r="Q75" i="2" s="1"/>
  <c r="K42" i="2"/>
  <c r="M42" i="2" s="1"/>
  <c r="O42" i="2" s="1"/>
  <c r="Q42" i="2" s="1"/>
  <c r="O46" i="2"/>
  <c r="Q46" i="2" s="1"/>
  <c r="O55" i="2"/>
  <c r="Q55" i="2" s="1"/>
  <c r="I9" i="2"/>
  <c r="K9" i="2" s="1"/>
  <c r="M9" i="2" s="1"/>
  <c r="O9" i="2" s="1"/>
  <c r="K87" i="2"/>
  <c r="M87" i="2" s="1"/>
  <c r="O87" i="2" s="1"/>
  <c r="Q87" i="2" s="1"/>
  <c r="K91" i="2"/>
  <c r="M91" i="2" s="1"/>
  <c r="O91" i="2" s="1"/>
  <c r="Q91" i="2" s="1"/>
  <c r="K95" i="2"/>
  <c r="M95" i="2" s="1"/>
  <c r="O95" i="2" s="1"/>
  <c r="Q95" i="2" s="1"/>
  <c r="I73" i="2"/>
  <c r="K73" i="2" s="1"/>
  <c r="M73" i="2" s="1"/>
  <c r="O73" i="2" s="1"/>
  <c r="Q73" i="2" s="1"/>
  <c r="I77" i="2"/>
  <c r="K77" i="2" s="1"/>
  <c r="M77" i="2" s="1"/>
  <c r="O77" i="2" s="1"/>
  <c r="Q77" i="2" s="1"/>
  <c r="I79" i="2"/>
  <c r="K79" i="2" s="1"/>
  <c r="M79" i="2" s="1"/>
  <c r="O79" i="2" s="1"/>
  <c r="Q79" i="2" s="1"/>
  <c r="I83" i="2"/>
  <c r="K83" i="2" s="1"/>
  <c r="M83" i="2" s="1"/>
  <c r="O83" i="2" s="1"/>
  <c r="Q83" i="2" s="1"/>
  <c r="K85" i="2"/>
  <c r="M85" i="2" s="1"/>
  <c r="O85" i="2" s="1"/>
  <c r="Q85" i="2" s="1"/>
  <c r="K89" i="2"/>
  <c r="M89" i="2" s="1"/>
  <c r="O89" i="2" s="1"/>
  <c r="Q89" i="2" s="1"/>
  <c r="K93" i="2"/>
  <c r="M93" i="2" s="1"/>
  <c r="O93" i="2" s="1"/>
  <c r="Q93" i="2" s="1"/>
  <c r="Q60" i="2"/>
  <c r="Q9" i="2"/>
</calcChain>
</file>

<file path=xl/sharedStrings.xml><?xml version="1.0" encoding="utf-8"?>
<sst xmlns="http://schemas.openxmlformats.org/spreadsheetml/2006/main" count="1531" uniqueCount="558">
  <si>
    <t>Odbor školství, mládeže, tělovýchovy a sportu</t>
  </si>
  <si>
    <t>uk.</t>
  </si>
  <si>
    <t>§</t>
  </si>
  <si>
    <t>pol.</t>
  </si>
  <si>
    <t>SR 2016</t>
  </si>
  <si>
    <t>UR 2016</t>
  </si>
  <si>
    <t>SU</t>
  </si>
  <si>
    <t>x</t>
  </si>
  <si>
    <t>DU</t>
  </si>
  <si>
    <t>1411</t>
  </si>
  <si>
    <t>1420</t>
  </si>
  <si>
    <t>1448</t>
  </si>
  <si>
    <t>1433</t>
  </si>
  <si>
    <t>1432</t>
  </si>
  <si>
    <t>1450</t>
  </si>
  <si>
    <t>1485</t>
  </si>
  <si>
    <t>1427</t>
  </si>
  <si>
    <t>1438</t>
  </si>
  <si>
    <t>1440</t>
  </si>
  <si>
    <t>1412</t>
  </si>
  <si>
    <t>1418</t>
  </si>
  <si>
    <t>1437</t>
  </si>
  <si>
    <t>1424</t>
  </si>
  <si>
    <t>1472</t>
  </si>
  <si>
    <t>1434</t>
  </si>
  <si>
    <t>1452</t>
  </si>
  <si>
    <t>0000</t>
  </si>
  <si>
    <t>neinvestiční příspěvky zřízeným příspěvkovým organizacím</t>
  </si>
  <si>
    <t>912 04 - ÚČELOVÉ PŘÍSPĚVKY PO</t>
  </si>
  <si>
    <t>v tis. Kč</t>
  </si>
  <si>
    <t>č.a.</t>
  </si>
  <si>
    <t>91204 - Ú Č E L O V É  P Ř Í S P Ě V K Y  P O</t>
  </si>
  <si>
    <t>ZR-RO č. 26,42,43,55,68/16</t>
  </si>
  <si>
    <t>ZR-RO č. 88,91/16</t>
  </si>
  <si>
    <t>ZR-RO č. 111/16</t>
  </si>
  <si>
    <t>RU č. 1/16</t>
  </si>
  <si>
    <t>Jmenovité inv. a neinv. akce resortu</t>
  </si>
  <si>
    <t>0450001</t>
  </si>
  <si>
    <t>Stipendijní program pro žáky odborných škol</t>
  </si>
  <si>
    <t>0450011</t>
  </si>
  <si>
    <t>SOŠ a SOU, Česká Lípa, 28. října 2707, p.o. - Stipendijní program pro žáky středních škol</t>
  </si>
  <si>
    <t>0450012</t>
  </si>
  <si>
    <t>SŠSSaD, Liberec II, Truhlářská 360/3, p.o. - Stipendijní program pro žáky středních škol</t>
  </si>
  <si>
    <t>0450013</t>
  </si>
  <si>
    <t>SŠHaL, Frýdlant, Bělíkova 1387, p.o. - Stipendijní program pro žáky středních škol</t>
  </si>
  <si>
    <t>0450014</t>
  </si>
  <si>
    <t>VOŠ sklářská a SŠ, Nový Bor, Wolkerova 316 , p.o. - Stipendijní program pro žáky středních škol</t>
  </si>
  <si>
    <t>0450015</t>
  </si>
  <si>
    <t>ISŠ, Semily, 28. října 607, p.o. - Stipendijní program pro žáky středních škol</t>
  </si>
  <si>
    <t>0450016</t>
  </si>
  <si>
    <t>OA , HŠ a SOŠ, Turnov, Zborovská 519, p.o. - Stipendijní program pro žáky středních škol</t>
  </si>
  <si>
    <t>0450017</t>
  </si>
  <si>
    <t>SPŠ technická, Jablonec n/N, Belgická 4852, p.o. - Stipendijní program pro žáky středních škol</t>
  </si>
  <si>
    <t>0450018</t>
  </si>
  <si>
    <t>SŠ a MŠ, Liberec, Na Bojišti 15, p.o. - Stipendijní program pro žáky středních škol</t>
  </si>
  <si>
    <t>0450019</t>
  </si>
  <si>
    <t>SŠ řemesel a služeb, Jablonec n/N, Smetanova 66, p.o. - Stipendijní program pro žáky středních škol</t>
  </si>
  <si>
    <t>0450002</t>
  </si>
  <si>
    <t>Diagnostické nástroje pro školská poradenská zařízení</t>
  </si>
  <si>
    <t>0450003</t>
  </si>
  <si>
    <t>SOŠ a SOU, Česká Lípa, 28. října 2707, p.o. - Burza středních škol QUO VADIS 2016</t>
  </si>
  <si>
    <t>0450004</t>
  </si>
  <si>
    <t>OA, HŠ a SOŠ, Turnov, Zborovská 519, p.o. - 22. Burza středních škol 2016</t>
  </si>
  <si>
    <t>0450005</t>
  </si>
  <si>
    <t>Podpora aktivit příspěvkových organizací</t>
  </si>
  <si>
    <t>0450020</t>
  </si>
  <si>
    <t>DDM Větrník, Liberec 1, Riegrova 16, p.o. - Okresní a krajská kola soutěží MŠMT pro žáky SŠ v r. 2016</t>
  </si>
  <si>
    <t>0450021</t>
  </si>
  <si>
    <t>OA , Česká Lípa, nám. Osvobození 422, p.o. - Krajské kolo Mistrovství v grafických předmětech 2016</t>
  </si>
  <si>
    <t>0480302</t>
  </si>
  <si>
    <t>OA, HŠ a SOŠ, Turnov, Zborovská 519, p.o. - 21. BURZA STŘEDNÍCH ŠKOL 2015</t>
  </si>
  <si>
    <t/>
  </si>
  <si>
    <t>0480322</t>
  </si>
  <si>
    <t>SPŠ stavební, Liberec, Sokolovské nám. 14,p.o.-Oprava podlah a schodiště – Appeltův dům a hlavní budova</t>
  </si>
  <si>
    <t>0480323</t>
  </si>
  <si>
    <t>SPŠ stavební, Liberec, Sokolovské nám. 14,p.o.-Podhledy a osvětlení tříd 3. NP v hlavní budově</t>
  </si>
  <si>
    <t>investiční transfery zřízeným příspěvkovým organizacím</t>
  </si>
  <si>
    <t>0480324</t>
  </si>
  <si>
    <t>SZŠ a VOŠ zdravotnická, Liberec, Kostelní 9,p.o.-Nákup software pro výuku a oprava zasíťování počítačů</t>
  </si>
  <si>
    <t>0480325</t>
  </si>
  <si>
    <t>SZŠ a VOŠ zdravotnická, Liberec, Kostelní 9,p.o. - Nákup hardwarového vybavení pro výuku</t>
  </si>
  <si>
    <t>0480326</t>
  </si>
  <si>
    <t>SZŠ a VOŠ zdravotnická, Liberec, Kostelní 9,p.o.-Nákup učebních pomůcek pro obor Ošetřovatelství</t>
  </si>
  <si>
    <t>0480328</t>
  </si>
  <si>
    <t>SOŠ a SOU, Česká Lípa, 28. října 2707,p.o.-Další etapa oprav asfaltových komunikací v areálu školy</t>
  </si>
  <si>
    <t>0480329</t>
  </si>
  <si>
    <t xml:space="preserve">SPŠ technická, Jablonec n/N., Belgická 4852,p.o.-Oprava osobního výtahu – havarijní stav </t>
  </si>
  <si>
    <t>0480330</t>
  </si>
  <si>
    <t>SŠ gastro. a služeb, Liberec, Dvorská 447/29,p.o.-Oprava části topení v objektu Dvorská 458 (kosmetika, krejčovství)</t>
  </si>
  <si>
    <t>0480331</t>
  </si>
  <si>
    <t xml:space="preserve">ZŠ a mš logopedická, Liberec, E.Krásnohorské 921,p.o.-Oprava – výměna povrchu venkovního hřiště </t>
  </si>
  <si>
    <t>0480332</t>
  </si>
  <si>
    <t>ZŠ, Jablonec n/N., Liberecká 1734/31,p.o.-Úpravy a modernizace odborných učeben pro žáky zš praktické a přípravného stupně zš speciální</t>
  </si>
  <si>
    <t>0480333</t>
  </si>
  <si>
    <t>ZŠ a MŠ, Jablonec n/N., Kamenná 404/4,p.o.-Malířské a natěračské práce v budově školy</t>
  </si>
  <si>
    <t>0480334</t>
  </si>
  <si>
    <t>Dětský domov, Jablonec n/N., Pasecká 20,p.o.-Náklady spojené s pořízením nové bytové jednotky</t>
  </si>
  <si>
    <t>0049156</t>
  </si>
  <si>
    <t>SUPŠ sklářská, Železný Brod - výměna otvorových výplní</t>
  </si>
  <si>
    <t>0450006</t>
  </si>
  <si>
    <t>DDM Větrník, Liberec, Riegrova 16 - Umělecké přehlídky v roce 2016 (DS a DR)</t>
  </si>
  <si>
    <t>0450007</t>
  </si>
  <si>
    <t>1421</t>
  </si>
  <si>
    <t>SPŠSaE a VOŠ, Liberec, Masarykova 3 - výměna otvorových výplní a oprava fasády vč. termoizolačního nátěru</t>
  </si>
  <si>
    <t>0450008</t>
  </si>
  <si>
    <t>Gymnázium a SOŠ pedagogická, Liberec, Jeronýmova 27 - Výměna umělého trávníku víceúčelového hřiště a pořízení mantinelového systému</t>
  </si>
  <si>
    <t>0450009</t>
  </si>
  <si>
    <t>SPŠ stavební, Liberec, Sokolovské nám. 14 - úprava prostor šaten včetně pořízení vybavení</t>
  </si>
  <si>
    <t>0450010</t>
  </si>
  <si>
    <t>SPŠ, Česká Lípa, Havlíčkova 426 - Částečná oprava fasády hlavního objektu</t>
  </si>
  <si>
    <t>0049168</t>
  </si>
  <si>
    <t>Unifikace napětí v městském kabelovém systému v Liberci - projektová dokumentace</t>
  </si>
  <si>
    <t>0049170</t>
  </si>
  <si>
    <t>SŠ řemesel a služeb, Jablonec nad Nisou - oprava střechy Podhorská ul.</t>
  </si>
  <si>
    <t>0049171</t>
  </si>
  <si>
    <t>Dětský domov, ZŠ a MŠ, Krompach - rekonstrukce střechy 3. etapa</t>
  </si>
  <si>
    <t>0049172</t>
  </si>
  <si>
    <t>1406</t>
  </si>
  <si>
    <t>Gymnázium, Frýdlant - výměna otvorových výplní (PD a inžen.činnost)</t>
  </si>
  <si>
    <t>0049174</t>
  </si>
  <si>
    <t>SOŠ, Liberec - rekonstrukce fasády objektu školy</t>
  </si>
  <si>
    <t>Změna rozpočtu - rozpočtové opatření č. 204/16</t>
  </si>
  <si>
    <t>ZR-RO č. 204/16</t>
  </si>
  <si>
    <t xml:space="preserve">  </t>
  </si>
  <si>
    <t xml:space="preserve"> </t>
  </si>
  <si>
    <t>Zdrojová část rozpočtu LK 2016</t>
  </si>
  <si>
    <t>ukazatel</t>
  </si>
  <si>
    <t xml:space="preserve">pol. </t>
  </si>
  <si>
    <t>UR I.  2016</t>
  </si>
  <si>
    <t>UR II.  2016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</si>
  <si>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</si>
  <si>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</si>
  <si>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</si>
  <si>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</si>
  <si>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</si>
  <si>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</si>
  <si>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</si>
  <si>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</si>
  <si>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</si>
  <si>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</si>
  <si>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</si>
  <si>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</si>
  <si>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</si>
  <si>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</si>
  <si>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</si>
  <si>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</si>
  <si>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</si>
  <si>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</si>
  <si>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</si>
  <si>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</si>
  <si>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42xx</t>
  </si>
  <si>
    <t>421x</t>
  </si>
  <si>
    <t xml:space="preserve">    dotace od regionální rady</t>
  </si>
  <si>
    <t>423x</t>
  </si>
  <si>
    <t>P ř í j m y   celkem</t>
  </si>
  <si>
    <t>1-4xxx</t>
  </si>
  <si>
    <t>C/ F i n a n c o v á n í</t>
  </si>
  <si>
    <t>8xxx</t>
  </si>
  <si>
    <t>1. Zapojení fondů z r. 2015</t>
  </si>
  <si>
    <t>8115</t>
  </si>
  <si>
    <t>2. Zapojení  zákl.běžného účtu z r. 2015</t>
  </si>
  <si>
    <t>3. úvěr</t>
  </si>
  <si>
    <t>4. uhrazené splátky dlouhod.půjč.</t>
  </si>
  <si>
    <t xml:space="preserve">Z d r o j e  L K   c e l k e m </t>
  </si>
  <si>
    <t>Výdajová část rozpočtu LK 2016</t>
  </si>
  <si>
    <t xml:space="preserve">     ukazatel</t>
  </si>
  <si>
    <t>Kap.910-zastupitelstvo</t>
  </si>
  <si>
    <t>5xxx</t>
  </si>
  <si>
    <t>Kap.911-krajský úřad</t>
  </si>
  <si>
    <t>Kap.912-účelové příspěvky PO</t>
  </si>
  <si>
    <t>5-6xxx</t>
  </si>
  <si>
    <t>Kap.913-příspěvkové organizace</t>
  </si>
  <si>
    <t>Kap.914-působnosti</t>
  </si>
  <si>
    <t>Kap.916-úč.neinv.dot.-škol.</t>
  </si>
  <si>
    <t>Kap.917-transfery</t>
  </si>
  <si>
    <t>Kap.919-Pokladní správa</t>
  </si>
  <si>
    <t>Kap.920-kapitálové výdaje</t>
  </si>
  <si>
    <t>Kap.921-úč.invest.dotace-škol.</t>
  </si>
  <si>
    <t>6xxx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</si>
  <si>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</si>
  <si>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</si>
  <si>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</si>
  <si>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</si>
  <si>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</si>
  <si>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</si>
  <si>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</si>
  <si>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</si>
  <si>
    <t>Odbor kultury, památkové péče a cestovního ruchu</t>
  </si>
  <si>
    <t>Kapitola 917 07 - Transfery</t>
  </si>
  <si>
    <t>tis.Kč</t>
  </si>
  <si>
    <t>UZ</t>
  </si>
  <si>
    <t>T R A N S F E R Y</t>
  </si>
  <si>
    <t>UR I  2016</t>
  </si>
  <si>
    <t>UR II 2016</t>
  </si>
  <si>
    <t>Výdajový limit resortu v kapitole</t>
  </si>
  <si>
    <t>Regionální funkce knihoven</t>
  </si>
  <si>
    <t>0770001</t>
  </si>
  <si>
    <t>1701</t>
  </si>
  <si>
    <t>Krajská vědecká knihovna v Liberci</t>
  </si>
  <si>
    <t>3314</t>
  </si>
  <si>
    <t>0770002</t>
  </si>
  <si>
    <t>3702</t>
  </si>
  <si>
    <t>Městská knihovna Jablonec n. Nisou, přísp. organizace</t>
  </si>
  <si>
    <t>neinvestiční transfery obcím</t>
  </si>
  <si>
    <t>0770003</t>
  </si>
  <si>
    <t>4701</t>
  </si>
  <si>
    <t>Městská knihovna Česká Lípa, přísp. organizace</t>
  </si>
  <si>
    <t>0770004</t>
  </si>
  <si>
    <t>5710</t>
  </si>
  <si>
    <t>Městská knihovna Semily</t>
  </si>
  <si>
    <t>Podpora českých divadel - Liberec</t>
  </si>
  <si>
    <t>0770005</t>
  </si>
  <si>
    <t>2701</t>
  </si>
  <si>
    <t>Divadlo F.X.Šaldy Liberec, příspěvková organizace</t>
  </si>
  <si>
    <t>3311</t>
  </si>
  <si>
    <t>0770006</t>
  </si>
  <si>
    <t>2703</t>
  </si>
  <si>
    <t>Naivní divadlo Liberec, příspěvková organizace</t>
  </si>
  <si>
    <t>Podpora vybraných aktivit v resortu</t>
  </si>
  <si>
    <t>0780137</t>
  </si>
  <si>
    <t>ARBOR - Koncert České filharmonie v Liberci</t>
  </si>
  <si>
    <t>3312</t>
  </si>
  <si>
    <t>neinvestiční transfery spolkům</t>
  </si>
  <si>
    <t>0780138</t>
  </si>
  <si>
    <t xml:space="preserve"> 5016</t>
  </si>
  <si>
    <t>Obec Bystrá n.J. - Obnova věšadlového mostu v Bystré nad Jizerou</t>
  </si>
  <si>
    <t>3322</t>
  </si>
  <si>
    <t>investiční transfery obcím</t>
  </si>
  <si>
    <t>0780140</t>
  </si>
  <si>
    <t>Pivovar Svijany - Zámek Svijany - slavnostní otevření archeologické expozice</t>
  </si>
  <si>
    <t>3319</t>
  </si>
  <si>
    <t>neinvestiční transfery nefin.podni.subj. - právnickým os.</t>
  </si>
  <si>
    <t>0780141</t>
  </si>
  <si>
    <t>Železniční společnost Tanvald - výtopna Kořenov</t>
  </si>
  <si>
    <t>neinvestiční transfery obecně prospěšným společnostem</t>
  </si>
  <si>
    <t>0780142</t>
  </si>
  <si>
    <t>Naivní divadlo Liberec, p.o. - pořízení zvukového pultu</t>
  </si>
  <si>
    <t>Program regenerace městských památkových rez. a zón</t>
  </si>
  <si>
    <t>0770021</t>
  </si>
  <si>
    <t>Odměna za vitězství  soutěže o Cenu za nejlepší přípravu a realizaci Programu regenerace měst.památ.rez.a měst.památ.zón</t>
  </si>
  <si>
    <t>neinvestiční dotace obcím</t>
  </si>
  <si>
    <t>0780139</t>
  </si>
  <si>
    <t>2003</t>
  </si>
  <si>
    <t>Město Frýdlant - finanční dar Program regenerace</t>
  </si>
  <si>
    <t>Plány ochrany památkových rezervací a zón</t>
  </si>
  <si>
    <t>0770022</t>
  </si>
  <si>
    <t>Dotace zhotovitelům plánů ochrany památk.rezervací</t>
  </si>
  <si>
    <t>3329</t>
  </si>
  <si>
    <t>5005</t>
  </si>
  <si>
    <t xml:space="preserve">Město Lomnice nad Popelkou - Plány ochrany památkových rez.a zón </t>
  </si>
  <si>
    <t>5008</t>
  </si>
  <si>
    <t>Město Turnov - Plány ochrany památkových rezervací a zón</t>
  </si>
  <si>
    <t>Účelové neinvestiční dotace POK</t>
  </si>
  <si>
    <t>0780143</t>
  </si>
  <si>
    <t xml:space="preserve">KVK -  Harmonizace a opravy tematických autorit v KVK </t>
  </si>
  <si>
    <t>neinvestiční transfery zřízeným PO</t>
  </si>
  <si>
    <t>0780144</t>
  </si>
  <si>
    <t>KVK - Jeden lot předcházení lepší než 1 libra léčení</t>
  </si>
  <si>
    <t>0780145</t>
  </si>
  <si>
    <t>KVK - Kurzy informační gramotnosti</t>
  </si>
  <si>
    <t>0780146</t>
  </si>
  <si>
    <t>KVK - Děti čtou nevidomým dětem</t>
  </si>
  <si>
    <t>0780147</t>
  </si>
  <si>
    <t xml:space="preserve">KVK - Doplňování  záznamů článků do báze ANL </t>
  </si>
  <si>
    <t>0780148</t>
  </si>
  <si>
    <t>ix</t>
  </si>
  <si>
    <t>KVK - Zapojení 9 knihoven do systému Clavius REKS</t>
  </si>
  <si>
    <t>0780149</t>
  </si>
  <si>
    <t>KVK - Digitalizace regionálních novin z Českých zemí</t>
  </si>
  <si>
    <t>0780150</t>
  </si>
  <si>
    <t>1702</t>
  </si>
  <si>
    <t xml:space="preserve">SčML - Rekatalogizace nejstarší části fondu knihovny </t>
  </si>
  <si>
    <t>0780151</t>
  </si>
  <si>
    <t>SčML - Rukopisy ze sbírek Severočeského muzea</t>
  </si>
  <si>
    <t>0780152</t>
  </si>
  <si>
    <t>SčML - Restaurování: Die Erde, Poslední večeře</t>
  </si>
  <si>
    <t>0780153</t>
  </si>
  <si>
    <t>1703</t>
  </si>
  <si>
    <t>OGL - Server pro knihovnu Oblastní galerie Liberec</t>
  </si>
  <si>
    <t>jiné investiční transfery zřízeným PO</t>
  </si>
  <si>
    <t>0780154</t>
  </si>
  <si>
    <t>OGL - Německá výstava Liberec 1906</t>
  </si>
  <si>
    <t>0780155</t>
  </si>
  <si>
    <t>OGL - Celoroční výstavní činnost</t>
  </si>
  <si>
    <t>0780156</t>
  </si>
  <si>
    <t>1704</t>
  </si>
  <si>
    <t>VMaGČL-Digitalizace unikátních starých tisků – 2. část</t>
  </si>
  <si>
    <t>0780157</t>
  </si>
  <si>
    <t>1705</t>
  </si>
  <si>
    <t>MČRT - Mistři svého řemesla</t>
  </si>
  <si>
    <t>0780158</t>
  </si>
  <si>
    <t>MČRT - 24. mez.sympozium současného šperku</t>
  </si>
  <si>
    <t>0780159</t>
  </si>
  <si>
    <t>MČRT - Retrokonverze a rekatalog.sb.starých tisků</t>
  </si>
  <si>
    <t>0780160</t>
  </si>
  <si>
    <t>MČRT - Letopisy bukovinské–zpřístup.kronikář.díla</t>
  </si>
  <si>
    <t>0780161</t>
  </si>
  <si>
    <t>MČRT - Zpracování nominační dokumentace –UNESCO</t>
  </si>
  <si>
    <t>0780162</t>
  </si>
  <si>
    <t xml:space="preserve">MČRT - Zpracování národop.sbírky J.V. Scheybala–VI. </t>
  </si>
  <si>
    <t>0780163</t>
  </si>
  <si>
    <t xml:space="preserve">MČRT - 300 let Dlaskova statku v Dolánkách </t>
  </si>
  <si>
    <t>MČR Turnov - "Už 130 let"</t>
  </si>
  <si>
    <t>OGL Liberec - "Karel IV. Na zakázané stezce"</t>
  </si>
  <si>
    <t>0780164</t>
  </si>
  <si>
    <t>0780165</t>
  </si>
  <si>
    <t>odbor kultury, památkové péče a cestovního ruchu</t>
  </si>
  <si>
    <t>926 07 - Dotační fond LK</t>
  </si>
  <si>
    <t>uk</t>
  </si>
  <si>
    <t>D O T A Č N Í  F O N D   L K</t>
  </si>
  <si>
    <t>UR I 02016</t>
  </si>
  <si>
    <t>Běžné a kapitálové výdaje resortu celkem</t>
  </si>
  <si>
    <t>z toho</t>
  </si>
  <si>
    <t>7010000</t>
  </si>
  <si>
    <t>Program 7.1 - Kulturní aktivity v LK</t>
  </si>
  <si>
    <t>nespecifikované rezervy fondu</t>
  </si>
  <si>
    <t>nespecifikované rezervy</t>
  </si>
  <si>
    <t>7010059</t>
  </si>
  <si>
    <t>Spolek Dubáci - Pouť mezi dvěma Jány</t>
  </si>
  <si>
    <t>7010060</t>
  </si>
  <si>
    <t>Spolek jablon.dam a pánů - 18. ročník Léto tančí</t>
  </si>
  <si>
    <t>7010061</t>
  </si>
  <si>
    <t>Filosofický klub Progres - Vsudybud open-air</t>
  </si>
  <si>
    <t>7010062</t>
  </si>
  <si>
    <t>4043</t>
  </si>
  <si>
    <t>Město Ralsko - 150. výročí srážka u Kuřívod</t>
  </si>
  <si>
    <t>neinvestiční stransfery obcím</t>
  </si>
  <si>
    <t>7010063</t>
  </si>
  <si>
    <t>Podkrk.symf.orchestr - Dvořákovo "Te Deum"</t>
  </si>
  <si>
    <t>7010064</t>
  </si>
  <si>
    <t>Cetnrum pro zdrav.postiž.LK-Modrý slon 2016</t>
  </si>
  <si>
    <t>neinvestič.transfery obecně prospěšným společnostem</t>
  </si>
  <si>
    <t>7010065</t>
  </si>
  <si>
    <t>AB Studio - Letní jazzová dílna Karla Velebného</t>
  </si>
  <si>
    <t>7010066</t>
  </si>
  <si>
    <t>Podkrk.spol. Semily-19.ročník fest.Patříme k sobě</t>
  </si>
  <si>
    <t>7010067</t>
  </si>
  <si>
    <t>Klub přátel divadla Semily-Semilský paroháč 2016</t>
  </si>
  <si>
    <t>7010068</t>
  </si>
  <si>
    <t>Divadelní klub Jirášek - Českolipský div.podzim</t>
  </si>
  <si>
    <t>7010069</t>
  </si>
  <si>
    <t>3002</t>
  </si>
  <si>
    <t>Město Desná - Sympozium Desná 2016</t>
  </si>
  <si>
    <t>7010070</t>
  </si>
  <si>
    <t>Sdružení TULIPAN - Rok 2016 s TULIPANem</t>
  </si>
  <si>
    <t>7010071</t>
  </si>
  <si>
    <t>Spolek př.Muzea ČR - Staroč.řem.trhy Turnov 2016</t>
  </si>
  <si>
    <t>7010072</t>
  </si>
  <si>
    <t xml:space="preserve">Jilelmlnicko-sv.obcí - Krakonoš.letní podvečery </t>
  </si>
  <si>
    <t>ost. neinv.transfery veřejným rozpočtům územní úrovně</t>
  </si>
  <si>
    <t>7010073</t>
  </si>
  <si>
    <t>Česká kultura - Tanvaldské hudební jaro 2016</t>
  </si>
  <si>
    <t>7010074</t>
  </si>
  <si>
    <t xml:space="preserve">Kultura Nový Bor - Masopust v duchu karnevalu </t>
  </si>
  <si>
    <t>neinv.transfery neinv.podnik.subjektům-práv.osobám</t>
  </si>
  <si>
    <t>7010075</t>
  </si>
  <si>
    <t>Brána Trojzemí - Hrádecký divadelní podzim</t>
  </si>
  <si>
    <t>7010076</t>
  </si>
  <si>
    <t>LOKACER - Zámecké hudební soboty</t>
  </si>
  <si>
    <t>7010077</t>
  </si>
  <si>
    <t>5704</t>
  </si>
  <si>
    <t>Kult. a inf.stř.Města Lomnice n.P.-Léto na zámku</t>
  </si>
  <si>
    <t>7010078</t>
  </si>
  <si>
    <t xml:space="preserve">KPaS Domu dětí a mládeže-Lomnické hudební jaro </t>
  </si>
  <si>
    <t>7010079</t>
  </si>
  <si>
    <t>Klub přátel festivalu-Festival Jazz pod Kozákovem</t>
  </si>
  <si>
    <t>7010080</t>
  </si>
  <si>
    <t>Rudolf Musil - Hudební festival Eurion 2016</t>
  </si>
  <si>
    <t>neinv.transfery nefin.podnikatel.sub.-fyzickým osobám</t>
  </si>
  <si>
    <t>7010081</t>
  </si>
  <si>
    <t>Folklorní soubor Nisanka - Vánoce s Nisankou</t>
  </si>
  <si>
    <t>7010082</t>
  </si>
  <si>
    <t>Div.sp.Krakonoš-Oslavy 230 let div.tradic Vysoké</t>
  </si>
  <si>
    <t>7010083</t>
  </si>
  <si>
    <t>5706</t>
  </si>
  <si>
    <t>Kult.centrum Golf Semily-Film.festival Fokus Fest</t>
  </si>
  <si>
    <t>7010084</t>
  </si>
  <si>
    <t>Zách.tov.Mastných Lomnice-Den architektury2016</t>
  </si>
  <si>
    <t>7010085</t>
  </si>
  <si>
    <t>PLAC - Galeri kaplička</t>
  </si>
  <si>
    <t>7010086</t>
  </si>
  <si>
    <t>BEZMEZER - Particoloured ART</t>
  </si>
  <si>
    <t>7010087</t>
  </si>
  <si>
    <t>Bedřichováci - Kulturně společenské akce 2016</t>
  </si>
  <si>
    <t>7010088</t>
  </si>
  <si>
    <t>Spolek přátel hudby Jbc - Pocta pro Karla IV.</t>
  </si>
  <si>
    <t>7010089</t>
  </si>
  <si>
    <t>5002</t>
  </si>
  <si>
    <t>Město Harrachov -  Příjezd Krakonoše</t>
  </si>
  <si>
    <t>7010090</t>
  </si>
  <si>
    <t>5029</t>
  </si>
  <si>
    <t>Obec Koťálov - 14. ročník Obl.přehl.dech.hudeb</t>
  </si>
  <si>
    <t>7020000</t>
  </si>
  <si>
    <t>Program 7.2 - Záchrana a obnova památek v LK</t>
  </si>
  <si>
    <t>5901</t>
  </si>
  <si>
    <t>7020097</t>
  </si>
  <si>
    <t>Petra Přenosilová-objekt sýpky v Blíževedlech</t>
  </si>
  <si>
    <t>účelové neinv. transfery fyzickým osobám</t>
  </si>
  <si>
    <t>7020098</t>
  </si>
  <si>
    <t>Náb.obec Církve čs.h.Frýdlant v Č.- fara-4.etapa</t>
  </si>
  <si>
    <t>neinvest.transfery cílrkvím a náboženským společnostem</t>
  </si>
  <si>
    <t>7020104</t>
  </si>
  <si>
    <t>ŘKF Brenná-kostel sv. Jana Křtitele Brenná-II.etapa</t>
  </si>
  <si>
    <t>7020111</t>
  </si>
  <si>
    <t>ŘKF Děkanství Jablonné, střecha kostel Petrovice</t>
  </si>
  <si>
    <t>7020112</t>
  </si>
  <si>
    <t>Farní obec Jbc - Restaurování kostel Povýšení I.</t>
  </si>
  <si>
    <t>neinv.transfery církvím a náboženským společnostem</t>
  </si>
  <si>
    <t>7020113</t>
  </si>
  <si>
    <t>Turnov - Hrad Valdštejn obnova střešní krytiny</t>
  </si>
  <si>
    <t>7020114</t>
  </si>
  <si>
    <t>ŘKF Bozkov - Záchrana bozkovských vrhan IV.</t>
  </si>
  <si>
    <t>7020115</t>
  </si>
  <si>
    <t>Ing. Šimonek - Hrad Houska nástěnné  malby IX.</t>
  </si>
  <si>
    <t>neivn.transfery nefin.podnik. subjektům - fyzickým os.</t>
  </si>
  <si>
    <t>7020116</t>
  </si>
  <si>
    <t xml:space="preserve">ŘKF Brniště - kostel sv. Mikuláše v Brništi 4. </t>
  </si>
  <si>
    <t>7020117</t>
  </si>
  <si>
    <t xml:space="preserve">Bartoníček - Dolení mlýn v Bradlecké Lhotě </t>
  </si>
  <si>
    <t>7020118</t>
  </si>
  <si>
    <t>Pivovar Svijany a.s. - Zámek Svijany restarování</t>
  </si>
  <si>
    <t>neinv.transfery nefin. podnik. Sub. - právnický osobám</t>
  </si>
  <si>
    <t>7020119</t>
  </si>
  <si>
    <t>ŘKF Český Dub - kostel Letařovice - III.</t>
  </si>
  <si>
    <t>7020120</t>
  </si>
  <si>
    <t>Krejčí - Papírny Hamr na Jezeře</t>
  </si>
  <si>
    <t>7020121</t>
  </si>
  <si>
    <t>ŘKF - Cvikov - kostel sv. Alžběty Uh. ve Cvikově I.</t>
  </si>
  <si>
    <t>7020122</t>
  </si>
  <si>
    <t>Jánské kameny-Johannisstein-kostel Krompach</t>
  </si>
  <si>
    <t>neinvestiční tranfery spolkům</t>
  </si>
  <si>
    <t>7020123</t>
  </si>
  <si>
    <t>ŘKF Krásná - kostel sv. Josefa Krásná</t>
  </si>
  <si>
    <t>7020124</t>
  </si>
  <si>
    <t>Šefr - venkovský dům Víska II.</t>
  </si>
  <si>
    <t>7020125</t>
  </si>
  <si>
    <t>3022</t>
  </si>
  <si>
    <t>Lučany nad Nisou - rozhledna Bramberk</t>
  </si>
  <si>
    <t>7020126</t>
  </si>
  <si>
    <t>4021</t>
  </si>
  <si>
    <t>Horní Libchava - socha Panny Marie Horní Libchava</t>
  </si>
  <si>
    <t>7020127</t>
  </si>
  <si>
    <t>5061</t>
  </si>
  <si>
    <t xml:space="preserve">Vítkovice - socha sv. Jana Nepomuckého </t>
  </si>
  <si>
    <t>7020128</t>
  </si>
  <si>
    <t>Havelka - Baranův hostinec v Trávníčků II.</t>
  </si>
  <si>
    <t>7020129</t>
  </si>
  <si>
    <t>ŘKF Vítkov u Chrastavy-kostel Horní Vítkov</t>
  </si>
  <si>
    <t>7020130</t>
  </si>
  <si>
    <t>ŘKF Mařenice - schodiště s balustrádou</t>
  </si>
  <si>
    <t>7020131</t>
  </si>
  <si>
    <t>Habásko - objekt Žďár v Podbezdězí</t>
  </si>
  <si>
    <t>7020132</t>
  </si>
  <si>
    <t>Marečková  - schodiště domu Nový Bor</t>
  </si>
  <si>
    <t>7020133</t>
  </si>
  <si>
    <t>Froněk - objekt v Polevsku</t>
  </si>
  <si>
    <t>7020134</t>
  </si>
  <si>
    <t>Bucek - dům Nový Bor</t>
  </si>
  <si>
    <t>7020135</t>
  </si>
  <si>
    <t>Knob - sušárna ovoce Újezd - Syřenov</t>
  </si>
  <si>
    <t>7020136</t>
  </si>
  <si>
    <t>Stvolínky - zámek ve Stvolínkách</t>
  </si>
  <si>
    <t>7020137</t>
  </si>
  <si>
    <t>00000</t>
  </si>
  <si>
    <t>Hejduková - socha Panny Marie Dlaskův statek</t>
  </si>
  <si>
    <t>7020138</t>
  </si>
  <si>
    <t>Suchardová - dům Zvědavá ulička, Jilemnice</t>
  </si>
  <si>
    <t>7020139</t>
  </si>
  <si>
    <t>Havlová Ester - usedlost Žďár v Podbezdězí III.</t>
  </si>
  <si>
    <t>7020140</t>
  </si>
  <si>
    <t>4007</t>
  </si>
  <si>
    <t>Mimoň - socha sv. Vavřince Mimoň</t>
  </si>
  <si>
    <t>7020141</t>
  </si>
  <si>
    <t>ŘKF Jilemnice - kostel sv. Vavřince Jilemnice</t>
  </si>
  <si>
    <t>7020142</t>
  </si>
  <si>
    <t>2004</t>
  </si>
  <si>
    <t>Hejnice - bazilika Hejnice II.</t>
  </si>
  <si>
    <t>7020143</t>
  </si>
  <si>
    <t>2015</t>
  </si>
  <si>
    <t>Černousy - kostel sv. Vavřince ve Vsi II.</t>
  </si>
  <si>
    <t>7020144</t>
  </si>
  <si>
    <t>ŘKF Frýdlant - sanktusová věž kostel Frýdlant II.</t>
  </si>
  <si>
    <t>7020145</t>
  </si>
  <si>
    <t>ŘKF Rokytnice nad Jizerou - kostel Rokytnice n.J.</t>
  </si>
  <si>
    <t>7020146</t>
  </si>
  <si>
    <t>2006</t>
  </si>
  <si>
    <t>Hrádek nad Nisou - objekt Camelot v Hradku n.N.</t>
  </si>
  <si>
    <t>7020147</t>
  </si>
  <si>
    <t>Hlubuček - objekt Zahrádky u České Lípy II.</t>
  </si>
  <si>
    <t>7020148</t>
  </si>
  <si>
    <t>4059</t>
  </si>
  <si>
    <t>Zahrádky-sochy kostel sv. Barbory u Z. při Č.L.</t>
  </si>
  <si>
    <t>7020149</t>
  </si>
  <si>
    <t>2038</t>
  </si>
  <si>
    <t>Osečná - okna kostel sv. Víta v Osečné</t>
  </si>
  <si>
    <t>7020150</t>
  </si>
  <si>
    <t>Antoňová - objekt Přepeře</t>
  </si>
  <si>
    <t>7020151</t>
  </si>
  <si>
    <t>ŘKF Jezvé - kostel sv. Vavřince v Jezvé 3.</t>
  </si>
  <si>
    <t>7020152</t>
  </si>
  <si>
    <t>INISOFT s.r.o. - okna objekt Liberec Rumjancevova</t>
  </si>
  <si>
    <t>neinv.transfery nefin. podnik. sub. - právnický osobám</t>
  </si>
  <si>
    <t>7020153</t>
  </si>
  <si>
    <t>ŘKF Zákupy - kostel v Zákupech</t>
  </si>
  <si>
    <t>7020154</t>
  </si>
  <si>
    <t>ŘKF Jenišovice - kostel sv. Jiří v Jenišovicích</t>
  </si>
  <si>
    <t>7020155</t>
  </si>
  <si>
    <t>Ochran.sbor Českobratr.církvi Ž. Brod-Kaple Ž.B.</t>
  </si>
  <si>
    <t>7020156</t>
  </si>
  <si>
    <t>4003</t>
  </si>
  <si>
    <t>Doksy - zamek v Doksech</t>
  </si>
  <si>
    <t>7020157</t>
  </si>
  <si>
    <t>Tichý - roubenka Kryštofovo Údolí</t>
  </si>
  <si>
    <t>7020158</t>
  </si>
  <si>
    <t xml:space="preserve">ŘKF Kunratice u Cvikova - kostel Kunratice </t>
  </si>
  <si>
    <t>7020159</t>
  </si>
  <si>
    <t>Kilián Oldřich - zámek v Horní Libchavě</t>
  </si>
  <si>
    <t>7030000</t>
  </si>
  <si>
    <t>Program 7.3 - Stavebně historický průzkum</t>
  </si>
  <si>
    <t>7030017</t>
  </si>
  <si>
    <t>ŘKF Vítkov u Chrastavy-SHP kostel Horní Vítkov</t>
  </si>
  <si>
    <t>7030018</t>
  </si>
  <si>
    <t>ŔKF Kamenický Šenov - SHP kostel sv.Jana Křtitele</t>
  </si>
  <si>
    <t>7030019</t>
  </si>
  <si>
    <t>ŘKF Brniště - SHP kostel sv. Mikuláše v Brništi</t>
  </si>
  <si>
    <t>7030020</t>
  </si>
  <si>
    <t>ŘKF Česká Lípa - SHP kostel Máří Magdaléńy Č.L.</t>
  </si>
  <si>
    <t>7030021</t>
  </si>
  <si>
    <t>Kamil Ryšánek - SHP dům č. p. 5  Nový Bor</t>
  </si>
  <si>
    <t>7030022</t>
  </si>
  <si>
    <t>2027</t>
  </si>
  <si>
    <t>Jindřichovice p. S. - SHP kostel Jindřichovice</t>
  </si>
  <si>
    <t>7030023</t>
  </si>
  <si>
    <t>ŘKF Jablonné v Podještědí - SHP kostel Petrovice</t>
  </si>
  <si>
    <t>7030024</t>
  </si>
  <si>
    <t>Č.kongr.sester dominikánek-SHP dům Podještědí</t>
  </si>
  <si>
    <t>7030025</t>
  </si>
  <si>
    <t>3001</t>
  </si>
  <si>
    <t>Jablonec nad Nisou - SHP kaple sv. AnnyMšeno</t>
  </si>
  <si>
    <t>7030026</t>
  </si>
  <si>
    <t>Lomnice n.P. - SHP kaple sv. Jana Křtitele</t>
  </si>
  <si>
    <t>7040000</t>
  </si>
  <si>
    <t>Program 7.4 -Archeologie</t>
  </si>
  <si>
    <t>7040001</t>
  </si>
  <si>
    <t>Muzeum ČR Turnov - Záchr. arch. výzk. Hrubá Skála</t>
  </si>
  <si>
    <t>neinvestiční příspěvky zřízeným PO</t>
  </si>
  <si>
    <t>0704007</t>
  </si>
  <si>
    <t>NPÚ - Archeologický průzkum býv. konírny Zákupy</t>
  </si>
  <si>
    <t>neinvestiční transfery cizím PO</t>
  </si>
  <si>
    <t>7040008</t>
  </si>
  <si>
    <t>SML - Restaurování a konzervace textilií ze hřbitova</t>
  </si>
  <si>
    <t>7050000</t>
  </si>
  <si>
    <t>Program 7.5 -Cestujeme s LK a pozváváme kulturu v regionu</t>
  </si>
  <si>
    <t>Program 7.5 - Cestujeme s LK a poznáváme kulturu v regionu</t>
  </si>
  <si>
    <t>0780168</t>
  </si>
  <si>
    <t>Libuše Vrtišková Hájková-doprava divadlo Vydýcháno</t>
  </si>
  <si>
    <t>neinvestiční transfery nefinan.podn.subjektům-fyz. osobám</t>
  </si>
  <si>
    <t>příloha č. 3 k ZRRO č. 204/16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</si>
</sst>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K_č_-;\-* #,##0.00\ _K_č_-;_-* &quot;-&quot;??\ _K_č_-;_-@_-"/>
    <numFmt numFmtId="164" formatCode="#,##0.000"/>
    <numFmt numFmtId="165" formatCode="#,##0.0"/>
    <numFmt numFmtId="166" formatCode="#,##0.00000"/>
    <numFmt numFmtId="167" formatCode="#,##0.0000"/>
  </numFmts>
  <fonts count="4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4"/>
      <color rgb="FFFF0000"/>
      <name val="Arial CE"/>
      <charset val="238"/>
    </font>
    <font>
      <sz val="8"/>
      <name val="Arial"/>
      <family val="2"/>
    </font>
    <font>
      <b/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name val="Arial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8"/>
      <name val="Arial"/>
      <family val="2"/>
    </font>
    <font>
      <b/>
      <sz val="8"/>
      <color rgb="FF0000CC"/>
      <name val="Arial"/>
      <family val="2"/>
    </font>
    <font>
      <b/>
      <sz val="8"/>
      <color rgb="FF0000CC"/>
      <name val="Arial"/>
      <family val="2"/>
      <charset val="238"/>
    </font>
    <font>
      <sz val="11"/>
      <color rgb="FF0000CC"/>
      <name val="Calibri"/>
      <family val="2"/>
      <charset val="238"/>
      <scheme val="minor"/>
    </font>
    <font>
      <b/>
      <sz val="8"/>
      <color rgb="FF000099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0"/>
      <name val="Arial"/>
      <family val="2"/>
    </font>
    <font>
      <b/>
      <sz val="8"/>
      <color indexed="12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6" tint="0.59999389629810485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23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9" fillId="0" borderId="60" applyNumberFormat="0" applyFill="0" applyAlignment="0" applyProtection="0"/>
    <xf numFmtId="0" fontId="29" fillId="0" borderId="60" applyNumberFormat="0" applyFill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1" fillId="19" borderId="61" applyNumberFormat="0" applyAlignment="0" applyProtection="0"/>
    <xf numFmtId="0" fontId="31" fillId="19" borderId="61" applyNumberFormat="0" applyAlignment="0" applyProtection="0"/>
    <xf numFmtId="0" fontId="32" fillId="0" borderId="62" applyNumberFormat="0" applyFill="0" applyAlignment="0" applyProtection="0"/>
    <xf numFmtId="0" fontId="32" fillId="0" borderId="62" applyNumberFormat="0" applyFill="0" applyAlignment="0" applyProtection="0"/>
    <xf numFmtId="0" fontId="33" fillId="0" borderId="63" applyNumberFormat="0" applyFill="0" applyAlignment="0" applyProtection="0"/>
    <xf numFmtId="0" fontId="33" fillId="0" borderId="63" applyNumberFormat="0" applyFill="0" applyAlignment="0" applyProtection="0"/>
    <xf numFmtId="0" fontId="34" fillId="0" borderId="64" applyNumberFormat="0" applyFill="0" applyAlignment="0" applyProtection="0"/>
    <xf numFmtId="0" fontId="34" fillId="0" borderId="64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27" fillId="21" borderId="65" applyNumberFormat="0" applyFont="0" applyAlignment="0" applyProtection="0"/>
    <xf numFmtId="0" fontId="27" fillId="21" borderId="65" applyNumberFormat="0" applyFont="0" applyAlignment="0" applyProtection="0"/>
    <xf numFmtId="0" fontId="37" fillId="0" borderId="66" applyNumberFormat="0" applyFill="0" applyAlignment="0" applyProtection="0"/>
    <xf numFmtId="0" fontId="37" fillId="0" borderId="66" applyNumberFormat="0" applyFill="0" applyAlignment="0" applyProtection="0"/>
    <xf numFmtId="0" fontId="38" fillId="22" borderId="0">
      <alignment horizontal="left" vertical="center"/>
    </xf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10" borderId="67" applyNumberFormat="0" applyAlignment="0" applyProtection="0"/>
    <xf numFmtId="0" fontId="41" fillId="10" borderId="67" applyNumberFormat="0" applyAlignment="0" applyProtection="0"/>
    <xf numFmtId="0" fontId="42" fillId="23" borderId="67" applyNumberFormat="0" applyAlignment="0" applyProtection="0"/>
    <xf numFmtId="0" fontId="42" fillId="23" borderId="67" applyNumberFormat="0" applyAlignment="0" applyProtection="0"/>
    <xf numFmtId="0" fontId="43" fillId="23" borderId="68" applyNumberFormat="0" applyAlignment="0" applyProtection="0"/>
    <xf numFmtId="0" fontId="43" fillId="23" borderId="68" applyNumberFormat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1" fillId="0" borderId="0"/>
    <xf numFmtId="0" fontId="2" fillId="0" borderId="0"/>
    <xf numFmtId="0" fontId="1" fillId="0" borderId="0"/>
  </cellStyleXfs>
  <cellXfs count="507">
    <xf numFmtId="0" fontId="0" fillId="0" borderId="0" xfId="0"/>
    <xf numFmtId="0" fontId="1" fillId="2" borderId="0" xfId="1" applyFill="1"/>
    <xf numFmtId="4" fontId="1" fillId="2" borderId="0" xfId="1" applyNumberFormat="1" applyFill="1"/>
    <xf numFmtId="0" fontId="3" fillId="2" borderId="0" xfId="1" applyFont="1" applyFill="1"/>
    <xf numFmtId="0" fontId="2" fillId="2" borderId="0" xfId="2" applyFill="1"/>
    <xf numFmtId="0" fontId="1" fillId="2" borderId="0" xfId="3" applyFill="1"/>
    <xf numFmtId="0" fontId="1" fillId="2" borderId="0" xfId="5" applyFill="1"/>
    <xf numFmtId="0" fontId="3" fillId="2" borderId="0" xfId="5" applyFont="1" applyFill="1"/>
    <xf numFmtId="0" fontId="8" fillId="2" borderId="0" xfId="2" applyFont="1" applyFill="1" applyAlignment="1">
      <alignment horizontal="left"/>
    </xf>
    <xf numFmtId="0" fontId="3" fillId="2" borderId="0" xfId="1" applyFont="1" applyFill="1" applyAlignment="1">
      <alignment horizontal="right"/>
    </xf>
    <xf numFmtId="0" fontId="7" fillId="2" borderId="1" xfId="7" applyFont="1" applyFill="1" applyBorder="1" applyAlignment="1">
      <alignment horizontal="center"/>
    </xf>
    <xf numFmtId="0" fontId="7" fillId="2" borderId="2" xfId="7" applyFont="1" applyFill="1" applyBorder="1" applyAlignment="1">
      <alignment horizontal="center"/>
    </xf>
    <xf numFmtId="0" fontId="7" fillId="2" borderId="5" xfId="5" applyFont="1" applyFill="1" applyBorder="1" applyAlignment="1">
      <alignment horizontal="center"/>
    </xf>
    <xf numFmtId="0" fontId="7" fillId="2" borderId="5" xfId="5" applyFont="1" applyFill="1" applyBorder="1" applyAlignment="1">
      <alignment horizontal="center" wrapText="1"/>
    </xf>
    <xf numFmtId="0" fontId="7" fillId="2" borderId="18" xfId="6" applyFont="1" applyFill="1" applyBorder="1" applyAlignment="1">
      <alignment horizontal="center"/>
    </xf>
    <xf numFmtId="0" fontId="7" fillId="2" borderId="19" xfId="6" applyFont="1" applyFill="1" applyBorder="1" applyAlignment="1">
      <alignment horizontal="center"/>
    </xf>
    <xf numFmtId="0" fontId="7" fillId="2" borderId="2" xfId="6" applyFont="1" applyFill="1" applyBorder="1" applyAlignment="1">
      <alignment horizontal="left"/>
    </xf>
    <xf numFmtId="164" fontId="7" fillId="2" borderId="5" xfId="6" applyNumberFormat="1" applyFont="1" applyFill="1" applyBorder="1" applyAlignment="1"/>
    <xf numFmtId="164" fontId="7" fillId="2" borderId="5" xfId="5" applyNumberFormat="1" applyFont="1" applyFill="1" applyBorder="1" applyAlignment="1"/>
    <xf numFmtId="164" fontId="7" fillId="2" borderId="5" xfId="5" applyNumberFormat="1" applyFont="1" applyFill="1" applyBorder="1"/>
    <xf numFmtId="164" fontId="7" fillId="2" borderId="7" xfId="5" applyNumberFormat="1" applyFont="1" applyFill="1" applyBorder="1" applyAlignment="1"/>
    <xf numFmtId="164" fontId="7" fillId="2" borderId="20" xfId="5" applyNumberFormat="1" applyFont="1" applyFill="1" applyBorder="1"/>
    <xf numFmtId="164" fontId="7" fillId="2" borderId="6" xfId="5" applyNumberFormat="1" applyFont="1" applyFill="1" applyBorder="1"/>
    <xf numFmtId="164" fontId="7" fillId="2" borderId="7" xfId="5" applyNumberFormat="1" applyFont="1" applyFill="1" applyBorder="1"/>
    <xf numFmtId="0" fontId="3" fillId="2" borderId="8" xfId="6" applyFont="1" applyFill="1" applyBorder="1" applyAlignment="1">
      <alignment horizontal="center"/>
    </xf>
    <xf numFmtId="49" fontId="3" fillId="2" borderId="9" xfId="6" applyNumberFormat="1" applyFont="1" applyFill="1" applyBorder="1" applyAlignment="1">
      <alignment horizontal="center"/>
    </xf>
    <xf numFmtId="49" fontId="3" fillId="2" borderId="10" xfId="6" applyNumberFormat="1" applyFont="1" applyFill="1" applyBorder="1" applyAlignment="1">
      <alignment horizontal="center"/>
    </xf>
    <xf numFmtId="0" fontId="3" fillId="2" borderId="11" xfId="6" applyFont="1" applyFill="1" applyBorder="1" applyAlignment="1">
      <alignment horizontal="center"/>
    </xf>
    <xf numFmtId="0" fontId="3" fillId="2" borderId="9" xfId="6" applyFont="1" applyFill="1" applyBorder="1" applyAlignment="1">
      <alignment horizontal="center"/>
    </xf>
    <xf numFmtId="0" fontId="3" fillId="2" borderId="9" xfId="6" applyFont="1" applyFill="1" applyBorder="1" applyAlignment="1"/>
    <xf numFmtId="164" fontId="3" fillId="2" borderId="7" xfId="6" applyNumberFormat="1" applyFont="1" applyFill="1" applyBorder="1" applyAlignment="1"/>
    <xf numFmtId="164" fontId="3" fillId="2" borderId="7" xfId="5" applyNumberFormat="1" applyFont="1" applyFill="1" applyBorder="1" applyAlignment="1"/>
    <xf numFmtId="164" fontId="3" fillId="2" borderId="21" xfId="5" applyNumberFormat="1" applyFont="1" applyFill="1" applyBorder="1"/>
    <xf numFmtId="164" fontId="3" fillId="2" borderId="7" xfId="5" applyNumberFormat="1" applyFont="1" applyFill="1" applyBorder="1"/>
    <xf numFmtId="0" fontId="7" fillId="2" borderId="8" xfId="6" applyFont="1" applyFill="1" applyBorder="1" applyAlignment="1">
      <alignment horizontal="center"/>
    </xf>
    <xf numFmtId="49" fontId="7" fillId="2" borderId="9" xfId="6" applyNumberFormat="1" applyFont="1" applyFill="1" applyBorder="1" applyAlignment="1">
      <alignment horizontal="center"/>
    </xf>
    <xf numFmtId="49" fontId="7" fillId="2" borderId="10" xfId="6" applyNumberFormat="1" applyFont="1" applyFill="1" applyBorder="1" applyAlignment="1">
      <alignment horizontal="center"/>
    </xf>
    <xf numFmtId="0" fontId="7" fillId="2" borderId="11" xfId="6" applyFont="1" applyFill="1" applyBorder="1" applyAlignment="1">
      <alignment horizontal="center"/>
    </xf>
    <xf numFmtId="0" fontId="7" fillId="2" borderId="9" xfId="6" applyFont="1" applyFill="1" applyBorder="1" applyAlignment="1">
      <alignment horizontal="center"/>
    </xf>
    <xf numFmtId="0" fontId="7" fillId="2" borderId="9" xfId="6" applyFont="1" applyFill="1" applyBorder="1" applyAlignment="1">
      <alignment wrapText="1"/>
    </xf>
    <xf numFmtId="164" fontId="7" fillId="2" borderId="7" xfId="6" applyNumberFormat="1" applyFont="1" applyFill="1" applyBorder="1" applyAlignment="1"/>
    <xf numFmtId="164" fontId="7" fillId="2" borderId="21" xfId="5" applyNumberFormat="1" applyFont="1" applyFill="1" applyBorder="1"/>
    <xf numFmtId="0" fontId="3" fillId="2" borderId="9" xfId="6" applyFont="1" applyFill="1" applyBorder="1" applyAlignment="1">
      <alignment wrapText="1"/>
    </xf>
    <xf numFmtId="0" fontId="7" fillId="2" borderId="9" xfId="6" applyFont="1" applyFill="1" applyBorder="1" applyAlignment="1"/>
    <xf numFmtId="49" fontId="7" fillId="2" borderId="22" xfId="6" applyNumberFormat="1" applyFont="1" applyFill="1" applyBorder="1" applyAlignment="1">
      <alignment horizontal="center"/>
    </xf>
    <xf numFmtId="0" fontId="9" fillId="2" borderId="8" xfId="6" applyFont="1" applyFill="1" applyBorder="1" applyAlignment="1">
      <alignment horizontal="center"/>
    </xf>
    <xf numFmtId="0" fontId="9" fillId="2" borderId="9" xfId="6" applyFont="1" applyFill="1" applyBorder="1" applyAlignment="1">
      <alignment horizontal="center"/>
    </xf>
    <xf numFmtId="0" fontId="7" fillId="2" borderId="10" xfId="4" applyFont="1" applyFill="1" applyBorder="1" applyAlignment="1">
      <alignment horizontal="center"/>
    </xf>
    <xf numFmtId="0" fontId="7" fillId="2" borderId="9" xfId="0" applyFont="1" applyFill="1" applyBorder="1" applyAlignment="1">
      <alignment wrapText="1"/>
    </xf>
    <xf numFmtId="164" fontId="7" fillId="2" borderId="7" xfId="6" applyNumberFormat="1" applyFont="1" applyFill="1" applyBorder="1" applyAlignment="1">
      <alignment horizontal="right"/>
    </xf>
    <xf numFmtId="0" fontId="7" fillId="2" borderId="10" xfId="1" applyFont="1" applyFill="1" applyBorder="1" applyAlignment="1"/>
    <xf numFmtId="164" fontId="3" fillId="2" borderId="7" xfId="6" applyNumberFormat="1" applyFont="1" applyFill="1" applyBorder="1" applyAlignment="1">
      <alignment horizontal="right"/>
    </xf>
    <xf numFmtId="0" fontId="7" fillId="2" borderId="9" xfId="0" applyFont="1" applyFill="1" applyBorder="1" applyAlignment="1">
      <alignment horizontal="left" wrapText="1"/>
    </xf>
    <xf numFmtId="164" fontId="3" fillId="2" borderId="7" xfId="1" applyNumberFormat="1" applyFont="1" applyFill="1" applyBorder="1" applyAlignment="1"/>
    <xf numFmtId="0" fontId="7" fillId="2" borderId="23" xfId="6" applyFont="1" applyFill="1" applyBorder="1" applyAlignment="1">
      <alignment wrapText="1"/>
    </xf>
    <xf numFmtId="0" fontId="10" fillId="2" borderId="22" xfId="1" applyFont="1" applyFill="1" applyBorder="1" applyAlignment="1">
      <alignment wrapText="1"/>
    </xf>
    <xf numFmtId="0" fontId="3" fillId="2" borderId="22" xfId="6" applyFont="1" applyFill="1" applyBorder="1" applyAlignment="1"/>
    <xf numFmtId="0" fontId="3" fillId="2" borderId="22" xfId="6" applyFont="1" applyFill="1" applyBorder="1" applyAlignment="1">
      <alignment wrapText="1"/>
    </xf>
    <xf numFmtId="49" fontId="9" fillId="2" borderId="9" xfId="6" applyNumberFormat="1" applyFont="1" applyFill="1" applyBorder="1" applyAlignment="1">
      <alignment horizontal="center"/>
    </xf>
    <xf numFmtId="49" fontId="9" fillId="2" borderId="10" xfId="6" applyNumberFormat="1" applyFont="1" applyFill="1" applyBorder="1" applyAlignment="1">
      <alignment horizontal="center"/>
    </xf>
    <xf numFmtId="0" fontId="9" fillId="2" borderId="11" xfId="6" applyFont="1" applyFill="1" applyBorder="1" applyAlignment="1">
      <alignment horizontal="center"/>
    </xf>
    <xf numFmtId="0" fontId="1" fillId="2" borderId="0" xfId="1" applyFont="1" applyFill="1"/>
    <xf numFmtId="14" fontId="11" fillId="2" borderId="0" xfId="0" applyNumberFormat="1" applyFont="1" applyFill="1" applyAlignment="1">
      <alignment horizontal="left"/>
    </xf>
    <xf numFmtId="4" fontId="1" fillId="2" borderId="0" xfId="1" applyNumberFormat="1" applyFont="1" applyFill="1"/>
    <xf numFmtId="0" fontId="11" fillId="2" borderId="0" xfId="1" applyFont="1" applyFill="1"/>
    <xf numFmtId="14" fontId="11" fillId="2" borderId="0" xfId="1" applyNumberFormat="1" applyFont="1" applyFill="1"/>
    <xf numFmtId="0" fontId="11" fillId="2" borderId="0" xfId="1" applyFont="1" applyFill="1" applyAlignment="1"/>
    <xf numFmtId="0" fontId="5" fillId="2" borderId="0" xfId="2" applyFont="1" applyFill="1" applyAlignment="1">
      <alignment horizontal="center"/>
    </xf>
    <xf numFmtId="0" fontId="11" fillId="2" borderId="0" xfId="1" applyFont="1" applyFill="1" applyAlignment="1">
      <alignment wrapText="1"/>
    </xf>
    <xf numFmtId="0" fontId="7" fillId="2" borderId="4" xfId="7" applyFont="1" applyFill="1" applyBorder="1" applyAlignment="1">
      <alignment horizontal="center"/>
    </xf>
    <xf numFmtId="0" fontId="7" fillId="2" borderId="2" xfId="6" applyFont="1" applyFill="1" applyBorder="1" applyAlignment="1">
      <alignment horizontal="center"/>
    </xf>
    <xf numFmtId="164" fontId="3" fillId="2" borderId="0" xfId="1" applyNumberFormat="1" applyFont="1" applyFill="1"/>
    <xf numFmtId="14" fontId="3" fillId="2" borderId="0" xfId="1" applyNumberFormat="1" applyFont="1" applyFill="1"/>
    <xf numFmtId="164" fontId="1" fillId="2" borderId="0" xfId="5" applyNumberFormat="1" applyFill="1"/>
    <xf numFmtId="0" fontId="7" fillId="2" borderId="25" xfId="6" applyFont="1" applyFill="1" applyBorder="1" applyAlignment="1">
      <alignment horizontal="center"/>
    </xf>
    <xf numFmtId="49" fontId="7" fillId="2" borderId="26" xfId="6" applyNumberFormat="1" applyFont="1" applyFill="1" applyBorder="1" applyAlignment="1">
      <alignment horizontal="center"/>
    </xf>
    <xf numFmtId="49" fontId="7" fillId="2" borderId="27" xfId="6" applyNumberFormat="1" applyFont="1" applyFill="1" applyBorder="1" applyAlignment="1">
      <alignment horizontal="center"/>
    </xf>
    <xf numFmtId="0" fontId="7" fillId="2" borderId="28" xfId="6" applyFont="1" applyFill="1" applyBorder="1" applyAlignment="1">
      <alignment horizontal="center"/>
    </xf>
    <xf numFmtId="0" fontId="7" fillId="2" borderId="26" xfId="6" applyFont="1" applyFill="1" applyBorder="1" applyAlignment="1">
      <alignment horizontal="center"/>
    </xf>
    <xf numFmtId="0" fontId="7" fillId="2" borderId="26" xfId="6" applyFont="1" applyFill="1" applyBorder="1" applyAlignment="1"/>
    <xf numFmtId="164" fontId="7" fillId="2" borderId="6" xfId="6" applyNumberFormat="1" applyFont="1" applyFill="1" applyBorder="1" applyAlignment="1"/>
    <xf numFmtId="164" fontId="7" fillId="2" borderId="6" xfId="5" applyNumberFormat="1" applyFont="1" applyFill="1" applyBorder="1" applyAlignment="1"/>
    <xf numFmtId="0" fontId="9" fillId="2" borderId="12" xfId="6" applyFont="1" applyFill="1" applyBorder="1" applyAlignment="1">
      <alignment horizontal="center"/>
    </xf>
    <xf numFmtId="49" fontId="9" fillId="2" borderId="13" xfId="6" applyNumberFormat="1" applyFont="1" applyFill="1" applyBorder="1" applyAlignment="1">
      <alignment horizontal="center"/>
    </xf>
    <xf numFmtId="49" fontId="9" fillId="2" borderId="14" xfId="6" applyNumberFormat="1" applyFont="1" applyFill="1" applyBorder="1" applyAlignment="1">
      <alignment horizontal="center"/>
    </xf>
    <xf numFmtId="0" fontId="9" fillId="2" borderId="15" xfId="6" applyFont="1" applyFill="1" applyBorder="1" applyAlignment="1">
      <alignment horizontal="center"/>
    </xf>
    <xf numFmtId="0" fontId="3" fillId="2" borderId="15" xfId="6" applyFont="1" applyFill="1" applyBorder="1" applyAlignment="1">
      <alignment horizontal="center"/>
    </xf>
    <xf numFmtId="0" fontId="3" fillId="2" borderId="24" xfId="6" applyFont="1" applyFill="1" applyBorder="1" applyAlignment="1">
      <alignment wrapText="1"/>
    </xf>
    <xf numFmtId="164" fontId="3" fillId="2" borderId="16" xfId="6" applyNumberFormat="1" applyFont="1" applyFill="1" applyBorder="1" applyAlignment="1"/>
    <xf numFmtId="164" fontId="3" fillId="2" borderId="16" xfId="5" applyNumberFormat="1" applyFont="1" applyFill="1" applyBorder="1" applyAlignment="1"/>
    <xf numFmtId="164" fontId="3" fillId="2" borderId="16" xfId="5" applyNumberFormat="1" applyFont="1" applyFill="1" applyBorder="1"/>
    <xf numFmtId="164" fontId="3" fillId="2" borderId="29" xfId="5" applyNumberFormat="1" applyFont="1" applyFill="1" applyBorder="1"/>
    <xf numFmtId="0" fontId="15" fillId="0" borderId="0" xfId="8" applyFont="1" applyFill="1"/>
    <xf numFmtId="0" fontId="15" fillId="0" borderId="0" xfId="8" applyFont="1" applyFill="1" applyAlignment="1">
      <alignment horizontal="right"/>
    </xf>
    <xf numFmtId="0" fontId="13" fillId="0" borderId="0" xfId="8"/>
    <xf numFmtId="0" fontId="16" fillId="3" borderId="31" xfId="8" applyFont="1" applyFill="1" applyBorder="1" applyAlignment="1">
      <alignment horizontal="center" vertical="center" wrapText="1"/>
    </xf>
    <xf numFmtId="0" fontId="16" fillId="3" borderId="19" xfId="8" applyFont="1" applyFill="1" applyBorder="1" applyAlignment="1">
      <alignment horizontal="center" vertical="center" wrapText="1"/>
    </xf>
    <xf numFmtId="0" fontId="16" fillId="3" borderId="32" xfId="8" applyFont="1" applyFill="1" applyBorder="1" applyAlignment="1">
      <alignment horizontal="center" vertical="center" wrapText="1"/>
    </xf>
    <xf numFmtId="0" fontId="17" fillId="0" borderId="25" xfId="8" applyFont="1" applyBorder="1" applyAlignment="1">
      <alignment vertical="center" wrapText="1"/>
    </xf>
    <xf numFmtId="0" fontId="17" fillId="0" borderId="28" xfId="8" applyFont="1" applyBorder="1" applyAlignment="1">
      <alignment horizontal="right" vertical="center" wrapText="1"/>
    </xf>
    <xf numFmtId="4" fontId="17" fillId="0" borderId="28" xfId="8" applyNumberFormat="1" applyFont="1" applyBorder="1" applyAlignment="1">
      <alignment horizontal="right" vertical="center" wrapText="1"/>
    </xf>
    <xf numFmtId="4" fontId="17" fillId="0" borderId="33" xfId="8" applyNumberFormat="1" applyFont="1" applyBorder="1" applyAlignment="1">
      <alignment horizontal="right" vertical="center" wrapText="1"/>
    </xf>
    <xf numFmtId="0" fontId="18" fillId="0" borderId="8" xfId="8" applyFont="1" applyBorder="1" applyAlignment="1">
      <alignment vertical="center" wrapText="1"/>
    </xf>
    <xf numFmtId="0" fontId="18" fillId="0" borderId="11" xfId="8" applyFont="1" applyBorder="1" applyAlignment="1">
      <alignment horizontal="right" vertical="center" wrapText="1"/>
    </xf>
    <xf numFmtId="4" fontId="18" fillId="0" borderId="11" xfId="8" applyNumberFormat="1" applyFont="1" applyBorder="1" applyAlignment="1">
      <alignment horizontal="right" vertical="center" wrapText="1"/>
    </xf>
    <xf numFmtId="4" fontId="18" fillId="0" borderId="11" xfId="8" applyNumberFormat="1" applyFont="1" applyBorder="1" applyAlignment="1">
      <alignment vertical="center"/>
    </xf>
    <xf numFmtId="4" fontId="18" fillId="0" borderId="23" xfId="8" applyNumberFormat="1" applyFont="1" applyBorder="1" applyAlignment="1">
      <alignment vertical="center"/>
    </xf>
    <xf numFmtId="4" fontId="13" fillId="0" borderId="0" xfId="8" applyNumberFormat="1"/>
    <xf numFmtId="4" fontId="18" fillId="0" borderId="28" xfId="8" applyNumberFormat="1" applyFont="1" applyBorder="1" applyAlignment="1">
      <alignment horizontal="right" vertical="center" wrapText="1"/>
    </xf>
    <xf numFmtId="0" fontId="17" fillId="0" borderId="8" xfId="8" applyFont="1" applyBorder="1" applyAlignment="1">
      <alignment vertical="center" wrapText="1"/>
    </xf>
    <xf numFmtId="4" fontId="17" fillId="0" borderId="11" xfId="8" applyNumberFormat="1" applyFont="1" applyBorder="1" applyAlignment="1">
      <alignment horizontal="right" vertical="center" wrapText="1"/>
    </xf>
    <xf numFmtId="4" fontId="17" fillId="0" borderId="23" xfId="8" applyNumberFormat="1" applyFont="1" applyBorder="1" applyAlignment="1">
      <alignment horizontal="right" vertical="center" wrapText="1"/>
    </xf>
    <xf numFmtId="4" fontId="18" fillId="0" borderId="23" xfId="8" applyNumberFormat="1" applyFont="1" applyBorder="1" applyAlignment="1">
      <alignment horizontal="right" vertical="center" wrapText="1"/>
    </xf>
    <xf numFmtId="0" fontId="17" fillId="0" borderId="11" xfId="8" applyFont="1" applyBorder="1" applyAlignment="1">
      <alignment horizontal="right" vertical="center" wrapText="1"/>
    </xf>
    <xf numFmtId="0" fontId="18" fillId="0" borderId="34" xfId="8" applyFont="1" applyBorder="1" applyAlignment="1">
      <alignment vertical="center" wrapText="1"/>
    </xf>
    <xf numFmtId="0" fontId="18" fillId="0" borderId="35" xfId="8" applyFont="1" applyBorder="1" applyAlignment="1">
      <alignment horizontal="right" vertical="center" wrapText="1"/>
    </xf>
    <xf numFmtId="4" fontId="18" fillId="0" borderId="35" xfId="8" applyNumberFormat="1" applyFont="1" applyBorder="1" applyAlignment="1">
      <alignment horizontal="right" vertical="center" wrapText="1"/>
    </xf>
    <xf numFmtId="4" fontId="18" fillId="0" borderId="36" xfId="8" applyNumberFormat="1" applyFont="1" applyBorder="1" applyAlignment="1">
      <alignment horizontal="right" vertical="center" wrapText="1"/>
    </xf>
    <xf numFmtId="0" fontId="17" fillId="0" borderId="31" xfId="8" applyFont="1" applyBorder="1" applyAlignment="1">
      <alignment vertical="center" wrapText="1"/>
    </xf>
    <xf numFmtId="0" fontId="17" fillId="0" borderId="19" xfId="8" applyFont="1" applyBorder="1" applyAlignment="1">
      <alignment horizontal="right" vertical="center" wrapText="1"/>
    </xf>
    <xf numFmtId="4" fontId="17" fillId="0" borderId="19" xfId="8" applyNumberFormat="1" applyFont="1" applyBorder="1" applyAlignment="1">
      <alignment horizontal="right" vertical="center" wrapText="1"/>
    </xf>
    <xf numFmtId="4" fontId="17" fillId="0" borderId="32" xfId="8" applyNumberFormat="1" applyFont="1" applyBorder="1" applyAlignment="1">
      <alignment horizontal="right" vertical="center" wrapText="1"/>
    </xf>
    <xf numFmtId="0" fontId="15" fillId="0" borderId="0" xfId="8" applyFont="1" applyFill="1" applyBorder="1"/>
    <xf numFmtId="165" fontId="15" fillId="0" borderId="30" xfId="8" applyNumberFormat="1" applyFont="1" applyFill="1" applyBorder="1" applyAlignment="1">
      <alignment horizontal="right"/>
    </xf>
    <xf numFmtId="0" fontId="18" fillId="0" borderId="25" xfId="8" applyFont="1" applyBorder="1" applyAlignment="1">
      <alignment horizontal="left" vertical="center" wrapText="1"/>
    </xf>
    <xf numFmtId="0" fontId="18" fillId="0" borderId="28" xfId="8" applyFont="1" applyBorder="1" applyAlignment="1">
      <alignment horizontal="right" vertical="center" wrapText="1"/>
    </xf>
    <xf numFmtId="4" fontId="18" fillId="0" borderId="33" xfId="8" applyNumberFormat="1" applyFont="1" applyBorder="1" applyAlignment="1">
      <alignment horizontal="right" vertical="center" wrapText="1"/>
    </xf>
    <xf numFmtId="0" fontId="18" fillId="0" borderId="8" xfId="8" applyFont="1" applyBorder="1" applyAlignment="1">
      <alignment horizontal="left" vertical="center" wrapText="1"/>
    </xf>
    <xf numFmtId="0" fontId="17" fillId="0" borderId="31" xfId="8" applyFont="1" applyBorder="1" applyAlignment="1">
      <alignment horizontal="left" vertical="center" wrapText="1"/>
    </xf>
    <xf numFmtId="0" fontId="1" fillId="0" borderId="0" xfId="9"/>
    <xf numFmtId="4" fontId="1" fillId="0" borderId="0" xfId="9" applyNumberFormat="1"/>
    <xf numFmtId="0" fontId="3" fillId="0" borderId="0" xfId="10" applyFont="1" applyAlignment="1">
      <alignment horizontal="right"/>
    </xf>
    <xf numFmtId="0" fontId="0" fillId="0" borderId="0" xfId="0" applyFill="1"/>
    <xf numFmtId="0" fontId="20" fillId="0" borderId="0" xfId="10" applyFont="1" applyAlignment="1">
      <alignment horizontal="right"/>
    </xf>
    <xf numFmtId="0" fontId="5" fillId="0" borderId="0" xfId="2" applyFont="1" applyAlignment="1">
      <alignment horizontal="center"/>
    </xf>
    <xf numFmtId="0" fontId="2" fillId="0" borderId="0" xfId="2"/>
    <xf numFmtId="0" fontId="1" fillId="0" borderId="0" xfId="3"/>
    <xf numFmtId="0" fontId="7" fillId="0" borderId="0" xfId="11" applyFont="1" applyFill="1" applyBorder="1" applyAlignment="1">
      <alignment horizontal="center" vertical="center"/>
    </xf>
    <xf numFmtId="0" fontId="1" fillId="0" borderId="0" xfId="12"/>
    <xf numFmtId="4" fontId="1" fillId="0" borderId="0" xfId="12" applyNumberFormat="1"/>
    <xf numFmtId="0" fontId="7" fillId="0" borderId="0" xfId="12" applyFont="1" applyAlignment="1">
      <alignment horizontal="center"/>
    </xf>
    <xf numFmtId="0" fontId="21" fillId="0" borderId="1" xfId="12" applyFont="1" applyFill="1" applyBorder="1" applyAlignment="1">
      <alignment horizontal="center" vertical="center"/>
    </xf>
    <xf numFmtId="0" fontId="21" fillId="0" borderId="37" xfId="12" applyFont="1" applyFill="1" applyBorder="1" applyAlignment="1">
      <alignment horizontal="center" vertical="center"/>
    </xf>
    <xf numFmtId="0" fontId="21" fillId="0" borderId="38" xfId="12" applyFont="1" applyFill="1" applyBorder="1" applyAlignment="1">
      <alignment horizontal="center" vertical="center"/>
    </xf>
    <xf numFmtId="0" fontId="21" fillId="0" borderId="4" xfId="12" applyFont="1" applyFill="1" applyBorder="1" applyAlignment="1">
      <alignment horizontal="center" vertical="center"/>
    </xf>
    <xf numFmtId="0" fontId="21" fillId="4" borderId="38" xfId="12" applyFont="1" applyFill="1" applyBorder="1" applyAlignment="1">
      <alignment horizontal="center" vertical="center"/>
    </xf>
    <xf numFmtId="0" fontId="7" fillId="0" borderId="2" xfId="11" applyFont="1" applyBorder="1" applyAlignment="1">
      <alignment horizontal="center" vertical="center"/>
    </xf>
    <xf numFmtId="4" fontId="7" fillId="0" borderId="19" xfId="11" applyNumberFormat="1" applyFont="1" applyBorder="1" applyAlignment="1">
      <alignment horizontal="center" vertical="center" wrapText="1"/>
    </xf>
    <xf numFmtId="0" fontId="7" fillId="0" borderId="32" xfId="11" applyFont="1" applyBorder="1" applyAlignment="1">
      <alignment horizontal="center" vertical="center"/>
    </xf>
    <xf numFmtId="0" fontId="22" fillId="0" borderId="31" xfId="12" applyFont="1" applyFill="1" applyBorder="1" applyAlignment="1">
      <alignment horizontal="center" vertical="center"/>
    </xf>
    <xf numFmtId="0" fontId="22" fillId="0" borderId="39" xfId="12" applyFont="1" applyFill="1" applyBorder="1" applyAlignment="1">
      <alignment horizontal="center" vertical="center"/>
    </xf>
    <xf numFmtId="0" fontId="22" fillId="0" borderId="2" xfId="12" applyFont="1" applyFill="1" applyBorder="1" applyAlignment="1">
      <alignment horizontal="center" vertical="center"/>
    </xf>
    <xf numFmtId="0" fontId="22" fillId="0" borderId="19" xfId="12" applyFont="1" applyFill="1" applyBorder="1" applyAlignment="1">
      <alignment horizontal="left" vertical="center"/>
    </xf>
    <xf numFmtId="4" fontId="22" fillId="4" borderId="19" xfId="12" applyNumberFormat="1" applyFont="1" applyFill="1" applyBorder="1" applyAlignment="1">
      <alignment vertical="center"/>
    </xf>
    <xf numFmtId="4" fontId="22" fillId="4" borderId="40" xfId="12" applyNumberFormat="1" applyFont="1" applyFill="1" applyBorder="1" applyAlignment="1">
      <alignment vertical="center"/>
    </xf>
    <xf numFmtId="0" fontId="23" fillId="0" borderId="31" xfId="9" applyFont="1" applyFill="1" applyBorder="1" applyAlignment="1">
      <alignment horizontal="center" vertical="center"/>
    </xf>
    <xf numFmtId="0" fontId="23" fillId="0" borderId="39" xfId="9" applyFont="1" applyFill="1" applyBorder="1" applyAlignment="1">
      <alignment horizontal="center" vertical="center"/>
    </xf>
    <xf numFmtId="49" fontId="23" fillId="0" borderId="19" xfId="9" applyNumberFormat="1" applyFont="1" applyFill="1" applyBorder="1" applyAlignment="1">
      <alignment horizontal="center" vertical="center"/>
    </xf>
    <xf numFmtId="0" fontId="23" fillId="0" borderId="19" xfId="9" applyFont="1" applyFill="1" applyBorder="1" applyAlignment="1">
      <alignment vertical="center"/>
    </xf>
    <xf numFmtId="4" fontId="23" fillId="0" borderId="3" xfId="9" applyNumberFormat="1" applyFont="1" applyFill="1" applyBorder="1" applyAlignment="1">
      <alignment horizontal="right" vertical="center"/>
    </xf>
    <xf numFmtId="4" fontId="23" fillId="0" borderId="19" xfId="9" applyNumberFormat="1" applyFont="1" applyFill="1" applyBorder="1" applyAlignment="1">
      <alignment vertical="center"/>
    </xf>
    <xf numFmtId="4" fontId="23" fillId="0" borderId="40" xfId="9" applyNumberFormat="1" applyFont="1" applyFill="1" applyBorder="1" applyAlignment="1">
      <alignment vertical="center"/>
    </xf>
    <xf numFmtId="0" fontId="24" fillId="0" borderId="0" xfId="0" applyFont="1" applyFill="1"/>
    <xf numFmtId="0" fontId="24" fillId="0" borderId="0" xfId="0" applyFont="1"/>
    <xf numFmtId="0" fontId="7" fillId="0" borderId="25" xfId="9" applyFont="1" applyFill="1" applyBorder="1" applyAlignment="1">
      <alignment horizontal="center" vertical="center"/>
    </xf>
    <xf numFmtId="0" fontId="7" fillId="0" borderId="41" xfId="9" applyFont="1" applyFill="1" applyBorder="1" applyAlignment="1">
      <alignment horizontal="center" vertical="center"/>
    </xf>
    <xf numFmtId="49" fontId="7" fillId="0" borderId="26" xfId="9" applyNumberFormat="1" applyFont="1" applyFill="1" applyBorder="1" applyAlignment="1">
      <alignment horizontal="center" vertical="center"/>
    </xf>
    <xf numFmtId="49" fontId="7" fillId="0" borderId="27" xfId="9" applyNumberFormat="1" applyFont="1" applyFill="1" applyBorder="1" applyAlignment="1">
      <alignment horizontal="center" vertical="center"/>
    </xf>
    <xf numFmtId="49" fontId="7" fillId="0" borderId="28" xfId="9" applyNumberFormat="1" applyFont="1" applyFill="1" applyBorder="1" applyAlignment="1">
      <alignment horizontal="center" vertical="center"/>
    </xf>
    <xf numFmtId="0" fontId="7" fillId="0" borderId="28" xfId="9" applyFont="1" applyFill="1" applyBorder="1" applyAlignment="1">
      <alignment vertical="center"/>
    </xf>
    <xf numFmtId="4" fontId="7" fillId="0" borderId="27" xfId="9" applyNumberFormat="1" applyFont="1" applyFill="1" applyBorder="1" applyAlignment="1">
      <alignment horizontal="right" vertical="center"/>
    </xf>
    <xf numFmtId="4" fontId="7" fillId="0" borderId="28" xfId="9" applyNumberFormat="1" applyFont="1" applyFill="1" applyBorder="1" applyAlignment="1">
      <alignment vertical="center"/>
    </xf>
    <xf numFmtId="4" fontId="7" fillId="0" borderId="20" xfId="9" applyNumberFormat="1" applyFont="1" applyFill="1" applyBorder="1" applyAlignment="1">
      <alignment vertical="center"/>
    </xf>
    <xf numFmtId="0" fontId="3" fillId="0" borderId="8" xfId="9" applyFont="1" applyFill="1" applyBorder="1" applyAlignment="1">
      <alignment horizontal="center" vertical="center"/>
    </xf>
    <xf numFmtId="0" fontId="3" fillId="0" borderId="22" xfId="9" applyFont="1" applyFill="1" applyBorder="1" applyAlignment="1">
      <alignment horizontal="center" vertical="center"/>
    </xf>
    <xf numFmtId="49" fontId="3" fillId="0" borderId="9" xfId="9" applyNumberFormat="1" applyFont="1" applyFill="1" applyBorder="1" applyAlignment="1">
      <alignment horizontal="center" vertical="center"/>
    </xf>
    <xf numFmtId="49" fontId="3" fillId="0" borderId="10" xfId="9" applyNumberFormat="1" applyFont="1" applyFill="1" applyBorder="1" applyAlignment="1">
      <alignment horizontal="center" vertical="center"/>
    </xf>
    <xf numFmtId="49" fontId="3" fillId="0" borderId="11" xfId="9" applyNumberFormat="1" applyFont="1" applyFill="1" applyBorder="1" applyAlignment="1">
      <alignment horizontal="center" vertical="center"/>
    </xf>
    <xf numFmtId="0" fontId="3" fillId="0" borderId="11" xfId="9" applyFont="1" applyFill="1" applyBorder="1" applyAlignment="1">
      <alignment vertical="center"/>
    </xf>
    <xf numFmtId="4" fontId="3" fillId="0" borderId="10" xfId="9" applyNumberFormat="1" applyFont="1" applyFill="1" applyBorder="1" applyAlignment="1">
      <alignment horizontal="right" vertical="center"/>
    </xf>
    <xf numFmtId="4" fontId="3" fillId="0" borderId="11" xfId="9" applyNumberFormat="1" applyFont="1" applyFill="1" applyBorder="1" applyAlignment="1">
      <alignment vertical="center"/>
    </xf>
    <xf numFmtId="4" fontId="3" fillId="0" borderId="21" xfId="9" applyNumberFormat="1" applyFont="1" applyFill="1" applyBorder="1" applyAlignment="1">
      <alignment vertical="center"/>
    </xf>
    <xf numFmtId="0" fontId="7" fillId="0" borderId="8" xfId="9" applyFont="1" applyFill="1" applyBorder="1" applyAlignment="1">
      <alignment horizontal="center" vertical="center"/>
    </xf>
    <xf numFmtId="0" fontId="7" fillId="0" borderId="22" xfId="9" applyFont="1" applyFill="1" applyBorder="1" applyAlignment="1">
      <alignment horizontal="center" vertical="center"/>
    </xf>
    <xf numFmtId="49" fontId="7" fillId="0" borderId="9" xfId="9" applyNumberFormat="1" applyFont="1" applyFill="1" applyBorder="1" applyAlignment="1">
      <alignment horizontal="center" vertical="center"/>
    </xf>
    <xf numFmtId="49" fontId="7" fillId="0" borderId="10" xfId="9" applyNumberFormat="1" applyFont="1" applyFill="1" applyBorder="1" applyAlignment="1">
      <alignment horizontal="center" vertical="center"/>
    </xf>
    <xf numFmtId="49" fontId="7" fillId="0" borderId="11" xfId="9" applyNumberFormat="1" applyFont="1" applyFill="1" applyBorder="1" applyAlignment="1">
      <alignment horizontal="center" vertical="center"/>
    </xf>
    <xf numFmtId="0" fontId="7" fillId="0" borderId="11" xfId="9" applyFont="1" applyFill="1" applyBorder="1" applyAlignment="1">
      <alignment vertical="center"/>
    </xf>
    <xf numFmtId="4" fontId="7" fillId="0" borderId="10" xfId="9" applyNumberFormat="1" applyFont="1" applyFill="1" applyBorder="1" applyAlignment="1">
      <alignment horizontal="right" vertical="center"/>
    </xf>
    <xf numFmtId="4" fontId="7" fillId="0" borderId="11" xfId="9" applyNumberFormat="1" applyFont="1" applyFill="1" applyBorder="1" applyAlignment="1">
      <alignment vertical="center"/>
    </xf>
    <xf numFmtId="4" fontId="7" fillId="0" borderId="21" xfId="9" applyNumberFormat="1" applyFont="1" applyFill="1" applyBorder="1" applyAlignment="1">
      <alignment vertical="center"/>
    </xf>
    <xf numFmtId="0" fontId="3" fillId="0" borderId="12" xfId="9" applyFont="1" applyFill="1" applyBorder="1" applyAlignment="1">
      <alignment horizontal="center" vertical="center"/>
    </xf>
    <xf numFmtId="0" fontId="3" fillId="0" borderId="24" xfId="9" applyFont="1" applyFill="1" applyBorder="1" applyAlignment="1">
      <alignment horizontal="center" vertical="center"/>
    </xf>
    <xf numFmtId="49" fontId="3" fillId="0" borderId="13" xfId="9" applyNumberFormat="1" applyFont="1" applyFill="1" applyBorder="1" applyAlignment="1">
      <alignment horizontal="center" vertical="center"/>
    </xf>
    <xf numFmtId="49" fontId="3" fillId="0" borderId="14" xfId="9" applyNumberFormat="1" applyFont="1" applyFill="1" applyBorder="1" applyAlignment="1">
      <alignment horizontal="center" vertical="center"/>
    </xf>
    <xf numFmtId="49" fontId="3" fillId="0" borderId="15" xfId="9" applyNumberFormat="1" applyFont="1" applyFill="1" applyBorder="1" applyAlignment="1">
      <alignment horizontal="center" vertical="center"/>
    </xf>
    <xf numFmtId="0" fontId="3" fillId="0" borderId="15" xfId="9" applyFont="1" applyFill="1" applyBorder="1" applyAlignment="1">
      <alignment vertical="center"/>
    </xf>
    <xf numFmtId="4" fontId="3" fillId="0" borderId="14" xfId="9" applyNumberFormat="1" applyFont="1" applyFill="1" applyBorder="1" applyAlignment="1">
      <alignment horizontal="right" vertical="center"/>
    </xf>
    <xf numFmtId="4" fontId="3" fillId="0" borderId="15" xfId="9" applyNumberFormat="1" applyFont="1" applyFill="1" applyBorder="1" applyAlignment="1">
      <alignment vertical="center"/>
    </xf>
    <xf numFmtId="4" fontId="3" fillId="0" borderId="29" xfId="9" applyNumberFormat="1" applyFont="1" applyFill="1" applyBorder="1" applyAlignment="1">
      <alignment vertical="center"/>
    </xf>
    <xf numFmtId="0" fontId="23" fillId="0" borderId="42" xfId="9" applyFont="1" applyFill="1" applyBorder="1" applyAlignment="1">
      <alignment horizontal="center" vertical="center"/>
    </xf>
    <xf numFmtId="0" fontId="23" fillId="0" borderId="30" xfId="9" applyFont="1" applyFill="1" applyBorder="1" applyAlignment="1">
      <alignment horizontal="center" vertical="center"/>
    </xf>
    <xf numFmtId="49" fontId="23" fillId="0" borderId="43" xfId="9" applyNumberFormat="1" applyFont="1" applyFill="1" applyBorder="1" applyAlignment="1">
      <alignment horizontal="center" vertical="center"/>
    </xf>
    <xf numFmtId="49" fontId="23" fillId="0" borderId="44" xfId="9" applyNumberFormat="1" applyFont="1" applyFill="1" applyBorder="1" applyAlignment="1">
      <alignment horizontal="center" vertical="center"/>
    </xf>
    <xf numFmtId="49" fontId="23" fillId="0" borderId="45" xfId="9" applyNumberFormat="1" applyFont="1" applyFill="1" applyBorder="1" applyAlignment="1">
      <alignment horizontal="center" vertical="center"/>
    </xf>
    <xf numFmtId="0" fontId="23" fillId="0" borderId="45" xfId="9" applyFont="1" applyFill="1" applyBorder="1" applyAlignment="1">
      <alignment vertical="center"/>
    </xf>
    <xf numFmtId="4" fontId="23" fillId="0" borderId="44" xfId="9" applyNumberFormat="1" applyFont="1" applyFill="1" applyBorder="1" applyAlignment="1">
      <alignment horizontal="right" vertical="center"/>
    </xf>
    <xf numFmtId="4" fontId="23" fillId="0" borderId="45" xfId="9" applyNumberFormat="1" applyFont="1" applyFill="1" applyBorder="1" applyAlignment="1">
      <alignment vertical="center"/>
    </xf>
    <xf numFmtId="4" fontId="23" fillId="0" borderId="46" xfId="9" applyNumberFormat="1" applyFont="1" applyFill="1" applyBorder="1" applyAlignment="1">
      <alignment vertical="center"/>
    </xf>
    <xf numFmtId="0" fontId="3" fillId="0" borderId="34" xfId="9" applyFont="1" applyFill="1" applyBorder="1" applyAlignment="1">
      <alignment horizontal="center" vertical="center"/>
    </xf>
    <xf numFmtId="0" fontId="3" fillId="0" borderId="47" xfId="9" applyFont="1" applyFill="1" applyBorder="1" applyAlignment="1">
      <alignment horizontal="center" vertical="center"/>
    </xf>
    <xf numFmtId="49" fontId="3" fillId="0" borderId="48" xfId="9" applyNumberFormat="1" applyFont="1" applyFill="1" applyBorder="1" applyAlignment="1">
      <alignment horizontal="center" vertical="center"/>
    </xf>
    <xf numFmtId="49" fontId="3" fillId="0" borderId="49" xfId="9" applyNumberFormat="1" applyFont="1" applyFill="1" applyBorder="1" applyAlignment="1">
      <alignment horizontal="center" vertical="center"/>
    </xf>
    <xf numFmtId="49" fontId="3" fillId="0" borderId="35" xfId="9" applyNumberFormat="1" applyFont="1" applyFill="1" applyBorder="1" applyAlignment="1">
      <alignment horizontal="center" vertical="center"/>
    </xf>
    <xf numFmtId="0" fontId="3" fillId="0" borderId="35" xfId="9" applyFont="1" applyFill="1" applyBorder="1" applyAlignment="1">
      <alignment vertical="center"/>
    </xf>
    <xf numFmtId="4" fontId="3" fillId="0" borderId="49" xfId="9" applyNumberFormat="1" applyFont="1" applyFill="1" applyBorder="1" applyAlignment="1">
      <alignment horizontal="right" vertical="center"/>
    </xf>
    <xf numFmtId="4" fontId="7" fillId="0" borderId="50" xfId="9" applyNumberFormat="1" applyFont="1" applyFill="1" applyBorder="1" applyAlignment="1">
      <alignment vertical="center"/>
    </xf>
    <xf numFmtId="4" fontId="7" fillId="0" borderId="51" xfId="9" applyNumberFormat="1" applyFont="1" applyFill="1" applyBorder="1" applyAlignment="1">
      <alignment vertical="center"/>
    </xf>
    <xf numFmtId="0" fontId="7" fillId="0" borderId="52" xfId="9" applyFont="1" applyFill="1" applyBorder="1" applyAlignment="1">
      <alignment horizontal="center" vertical="center"/>
    </xf>
    <xf numFmtId="0" fontId="7" fillId="0" borderId="53" xfId="9" applyFont="1" applyFill="1" applyBorder="1" applyAlignment="1">
      <alignment horizontal="center" vertical="center"/>
    </xf>
    <xf numFmtId="49" fontId="7" fillId="0" borderId="54" xfId="9" applyNumberFormat="1" applyFont="1" applyFill="1" applyBorder="1" applyAlignment="1">
      <alignment horizontal="center" vertical="center"/>
    </xf>
    <xf numFmtId="49" fontId="7" fillId="0" borderId="55" xfId="9" applyNumberFormat="1" applyFont="1" applyFill="1" applyBorder="1" applyAlignment="1">
      <alignment horizontal="center" vertical="center"/>
    </xf>
    <xf numFmtId="49" fontId="7" fillId="0" borderId="56" xfId="9" applyNumberFormat="1" applyFont="1" applyFill="1" applyBorder="1" applyAlignment="1">
      <alignment horizontal="center" vertical="center"/>
    </xf>
    <xf numFmtId="0" fontId="7" fillId="0" borderId="56" xfId="9" applyFont="1" applyFill="1" applyBorder="1" applyAlignment="1">
      <alignment vertical="center"/>
    </xf>
    <xf numFmtId="4" fontId="7" fillId="0" borderId="55" xfId="9" applyNumberFormat="1" applyFont="1" applyFill="1" applyBorder="1" applyAlignment="1">
      <alignment horizontal="right" vertical="center"/>
    </xf>
    <xf numFmtId="4" fontId="7" fillId="0" borderId="56" xfId="9" applyNumberFormat="1" applyFont="1" applyFill="1" applyBorder="1" applyAlignment="1">
      <alignment vertical="center"/>
    </xf>
    <xf numFmtId="4" fontId="7" fillId="0" borderId="57" xfId="9" applyNumberFormat="1" applyFont="1" applyFill="1" applyBorder="1" applyAlignment="1">
      <alignment vertical="center"/>
    </xf>
    <xf numFmtId="49" fontId="23" fillId="0" borderId="2" xfId="9" applyNumberFormat="1" applyFont="1" applyFill="1" applyBorder="1" applyAlignment="1">
      <alignment horizontal="center" vertical="center"/>
    </xf>
    <xf numFmtId="49" fontId="23" fillId="0" borderId="3" xfId="9" applyNumberFormat="1" applyFont="1" applyFill="1" applyBorder="1" applyAlignment="1">
      <alignment horizontal="center" vertical="center"/>
    </xf>
    <xf numFmtId="0" fontId="7" fillId="0" borderId="56" xfId="9" applyFont="1" applyFill="1" applyBorder="1" applyAlignment="1">
      <alignment vertical="center" wrapText="1"/>
    </xf>
    <xf numFmtId="4" fontId="0" fillId="0" borderId="0" xfId="0" applyNumberFormat="1"/>
    <xf numFmtId="0" fontId="7" fillId="0" borderId="55" xfId="9" applyFont="1" applyFill="1" applyBorder="1" applyAlignment="1">
      <alignment horizontal="center" vertical="center"/>
    </xf>
    <xf numFmtId="0" fontId="3" fillId="0" borderId="30" xfId="9" applyFont="1" applyFill="1" applyBorder="1" applyAlignment="1">
      <alignment horizontal="center" vertical="center"/>
    </xf>
    <xf numFmtId="4" fontId="23" fillId="0" borderId="40" xfId="9" applyNumberFormat="1" applyFont="1" applyFill="1" applyBorder="1" applyAlignment="1">
      <alignment horizontal="right" vertical="center"/>
    </xf>
    <xf numFmtId="0" fontId="3" fillId="0" borderId="52" xfId="9" applyFont="1" applyFill="1" applyBorder="1" applyAlignment="1">
      <alignment horizontal="center" vertical="center"/>
    </xf>
    <xf numFmtId="0" fontId="3" fillId="0" borderId="55" xfId="9" applyFont="1" applyFill="1" applyBorder="1" applyAlignment="1">
      <alignment horizontal="center" vertical="center"/>
    </xf>
    <xf numFmtId="4" fontId="7" fillId="0" borderId="58" xfId="9" applyNumberFormat="1" applyFont="1" applyFill="1" applyBorder="1" applyAlignment="1">
      <alignment vertical="center"/>
    </xf>
    <xf numFmtId="0" fontId="3" fillId="0" borderId="25" xfId="9" applyFont="1" applyFill="1" applyBorder="1" applyAlignment="1">
      <alignment horizontal="center" vertical="center"/>
    </xf>
    <xf numFmtId="0" fontId="3" fillId="0" borderId="41" xfId="9" applyFont="1" applyFill="1" applyBorder="1" applyAlignment="1">
      <alignment horizontal="center" vertical="center"/>
    </xf>
    <xf numFmtId="4" fontId="7" fillId="0" borderId="33" xfId="9" applyNumberFormat="1" applyFont="1" applyFill="1" applyBorder="1" applyAlignment="1">
      <alignment vertical="center"/>
    </xf>
    <xf numFmtId="0" fontId="3" fillId="0" borderId="27" xfId="9" applyFont="1" applyFill="1" applyBorder="1" applyAlignment="1">
      <alignment horizontal="center" vertical="center"/>
    </xf>
    <xf numFmtId="0" fontId="3" fillId="0" borderId="42" xfId="9" applyFont="1" applyFill="1" applyBorder="1" applyAlignment="1">
      <alignment horizontal="center" vertical="center"/>
    </xf>
    <xf numFmtId="4" fontId="7" fillId="0" borderId="59" xfId="9" applyNumberFormat="1" applyFont="1" applyFill="1" applyBorder="1" applyAlignment="1">
      <alignment vertical="center"/>
    </xf>
    <xf numFmtId="4" fontId="7" fillId="0" borderId="20" xfId="9" applyNumberFormat="1" applyFont="1" applyFill="1" applyBorder="1" applyAlignment="1">
      <alignment horizontal="right" vertical="center"/>
    </xf>
    <xf numFmtId="4" fontId="3" fillId="0" borderId="21" xfId="9" applyNumberFormat="1" applyFont="1" applyFill="1" applyBorder="1" applyAlignment="1">
      <alignment horizontal="right" vertical="center"/>
    </xf>
    <xf numFmtId="4" fontId="3" fillId="0" borderId="29" xfId="9" applyNumberFormat="1" applyFont="1" applyFill="1" applyBorder="1" applyAlignment="1">
      <alignment horizontal="right" vertical="center"/>
    </xf>
    <xf numFmtId="0" fontId="25" fillId="0" borderId="31" xfId="9" applyFont="1" applyFill="1" applyBorder="1" applyAlignment="1">
      <alignment horizontal="center" vertical="center"/>
    </xf>
    <xf numFmtId="49" fontId="25" fillId="0" borderId="39" xfId="13" applyNumberFormat="1" applyFont="1" applyFill="1" applyBorder="1" applyAlignment="1">
      <alignment horizontal="center"/>
    </xf>
    <xf numFmtId="0" fontId="25" fillId="0" borderId="3" xfId="9" applyFont="1" applyFill="1" applyBorder="1" applyAlignment="1">
      <alignment horizontal="center" vertical="center"/>
    </xf>
    <xf numFmtId="0" fontId="25" fillId="0" borderId="2" xfId="9" applyFont="1" applyFill="1" applyBorder="1" applyAlignment="1">
      <alignment horizontal="center" vertical="center"/>
    </xf>
    <xf numFmtId="0" fontId="25" fillId="0" borderId="19" xfId="9" applyFont="1" applyFill="1" applyBorder="1" applyAlignment="1">
      <alignment horizontal="left" vertical="center"/>
    </xf>
    <xf numFmtId="4" fontId="25" fillId="0" borderId="3" xfId="14" applyNumberFormat="1" applyFont="1" applyFill="1" applyBorder="1" applyAlignment="1">
      <alignment horizontal="right" vertical="center"/>
    </xf>
    <xf numFmtId="165" fontId="25" fillId="0" borderId="40" xfId="14" applyNumberFormat="1" applyFont="1" applyFill="1" applyBorder="1" applyAlignment="1">
      <alignment horizontal="right" vertical="center"/>
    </xf>
    <xf numFmtId="0" fontId="3" fillId="0" borderId="14" xfId="9" applyFont="1" applyFill="1" applyBorder="1" applyAlignment="1">
      <alignment horizontal="center" vertical="center"/>
    </xf>
    <xf numFmtId="0" fontId="7" fillId="0" borderId="52" xfId="13" applyFont="1" applyFill="1" applyBorder="1"/>
    <xf numFmtId="0" fontId="7" fillId="0" borderId="56" xfId="13" applyFont="1" applyFill="1" applyBorder="1"/>
    <xf numFmtId="49" fontId="7" fillId="0" borderId="53" xfId="13" applyNumberFormat="1" applyFont="1" applyFill="1" applyBorder="1" applyAlignment="1">
      <alignment horizontal="center"/>
    </xf>
    <xf numFmtId="49" fontId="7" fillId="0" borderId="53" xfId="13" applyNumberFormat="1" applyFont="1" applyFill="1" applyBorder="1"/>
    <xf numFmtId="0" fontId="7" fillId="0" borderId="56" xfId="13" applyFont="1" applyFill="1" applyBorder="1" applyAlignment="1">
      <alignment horizontal="center"/>
    </xf>
    <xf numFmtId="0" fontId="7" fillId="0" borderId="55" xfId="1" applyFont="1" applyFill="1" applyBorder="1"/>
    <xf numFmtId="2" fontId="7" fillId="0" borderId="56" xfId="13" applyNumberFormat="1" applyFont="1" applyFill="1" applyBorder="1"/>
    <xf numFmtId="165" fontId="7" fillId="0" borderId="58" xfId="13" applyNumberFormat="1" applyFont="1" applyFill="1" applyBorder="1"/>
    <xf numFmtId="0" fontId="26" fillId="0" borderId="25" xfId="1" applyFont="1" applyFill="1" applyBorder="1"/>
    <xf numFmtId="0" fontId="26" fillId="0" borderId="28" xfId="1" applyFont="1" applyFill="1" applyBorder="1"/>
    <xf numFmtId="0" fontId="3" fillId="0" borderId="22" xfId="13" applyFont="1" applyFill="1" applyBorder="1" applyAlignment="1">
      <alignment horizontal="center"/>
    </xf>
    <xf numFmtId="0" fontId="26" fillId="0" borderId="41" xfId="1" applyFont="1" applyFill="1" applyBorder="1"/>
    <xf numFmtId="0" fontId="3" fillId="0" borderId="11" xfId="3" applyFont="1" applyFill="1" applyBorder="1" applyAlignment="1">
      <alignment horizontal="center"/>
    </xf>
    <xf numFmtId="0" fontId="3" fillId="0" borderId="28" xfId="3" applyFont="1" applyFill="1" applyBorder="1"/>
    <xf numFmtId="0" fontId="3" fillId="0" borderId="10" xfId="3" applyFont="1" applyFill="1" applyBorder="1"/>
    <xf numFmtId="2" fontId="3" fillId="0" borderId="10" xfId="13" applyNumberFormat="1" applyFont="1" applyFill="1" applyBorder="1"/>
    <xf numFmtId="165" fontId="3" fillId="0" borderId="21" xfId="13" applyNumberFormat="1" applyFont="1" applyFill="1" applyBorder="1"/>
    <xf numFmtId="0" fontId="26" fillId="0" borderId="42" xfId="1" applyFont="1" applyFill="1" applyBorder="1"/>
    <xf numFmtId="0" fontId="26" fillId="0" borderId="45" xfId="1" applyFont="1" applyFill="1" applyBorder="1"/>
    <xf numFmtId="0" fontId="3" fillId="0" borderId="24" xfId="13" applyFont="1" applyFill="1" applyBorder="1" applyAlignment="1">
      <alignment horizontal="center"/>
    </xf>
    <xf numFmtId="0" fontId="26" fillId="0" borderId="30" xfId="1" applyFont="1" applyFill="1" applyBorder="1"/>
    <xf numFmtId="0" fontId="3" fillId="0" borderId="15" xfId="3" applyFont="1" applyFill="1" applyBorder="1" applyAlignment="1">
      <alignment horizontal="center"/>
    </xf>
    <xf numFmtId="0" fontId="3" fillId="0" borderId="45" xfId="3" applyFont="1" applyFill="1" applyBorder="1"/>
    <xf numFmtId="0" fontId="3" fillId="0" borderId="14" xfId="3" applyFont="1" applyFill="1" applyBorder="1"/>
    <xf numFmtId="2" fontId="3" fillId="0" borderId="14" xfId="13" applyNumberFormat="1" applyFont="1" applyFill="1" applyBorder="1"/>
    <xf numFmtId="165" fontId="3" fillId="0" borderId="29" xfId="13" applyNumberFormat="1" applyFont="1" applyFill="1" applyBorder="1"/>
    <xf numFmtId="0" fontId="7" fillId="0" borderId="25" xfId="13" applyFont="1" applyFill="1" applyBorder="1"/>
    <xf numFmtId="0" fontId="7" fillId="0" borderId="28" xfId="1" applyFont="1" applyFill="1" applyBorder="1"/>
    <xf numFmtId="0" fontId="7" fillId="0" borderId="28" xfId="13" applyFont="1" applyFill="1" applyBorder="1" applyAlignment="1">
      <alignment horizontal="center"/>
    </xf>
    <xf numFmtId="0" fontId="7" fillId="0" borderId="27" xfId="1" applyFont="1" applyFill="1" applyBorder="1"/>
    <xf numFmtId="2" fontId="7" fillId="0" borderId="28" xfId="13" applyNumberFormat="1" applyFont="1" applyFill="1" applyBorder="1"/>
    <xf numFmtId="165" fontId="7" fillId="0" borderId="33" xfId="13" applyNumberFormat="1" applyFont="1" applyFill="1" applyBorder="1"/>
    <xf numFmtId="0" fontId="7" fillId="0" borderId="52" xfId="13" applyFont="1" applyFill="1" applyBorder="1" applyAlignment="1">
      <alignment horizontal="center"/>
    </xf>
    <xf numFmtId="0" fontId="7" fillId="0" borderId="55" xfId="90" applyFont="1" applyFill="1" applyBorder="1" applyAlignment="1">
      <alignment horizontal="center"/>
    </xf>
    <xf numFmtId="0" fontId="7" fillId="0" borderId="55" xfId="90" applyFont="1" applyFill="1" applyBorder="1"/>
    <xf numFmtId="0" fontId="26" fillId="0" borderId="12" xfId="90" applyFont="1" applyFill="1" applyBorder="1" applyAlignment="1">
      <alignment horizontal="center"/>
    </xf>
    <xf numFmtId="0" fontId="7" fillId="0" borderId="15" xfId="90" applyFont="1" applyFill="1" applyBorder="1" applyAlignment="1">
      <alignment horizontal="center"/>
    </xf>
    <xf numFmtId="49" fontId="7" fillId="0" borderId="30" xfId="13" applyNumberFormat="1" applyFont="1" applyFill="1" applyBorder="1" applyAlignment="1">
      <alignment horizontal="center"/>
    </xf>
    <xf numFmtId="0" fontId="7" fillId="0" borderId="30" xfId="90" applyFont="1" applyFill="1" applyBorder="1" applyAlignment="1">
      <alignment horizontal="center"/>
    </xf>
    <xf numFmtId="165" fontId="3" fillId="0" borderId="69" xfId="13" applyNumberFormat="1" applyFont="1" applyFill="1" applyBorder="1"/>
    <xf numFmtId="0" fontId="7" fillId="0" borderId="25" xfId="13" applyFont="1" applyFill="1" applyBorder="1" applyAlignment="1">
      <alignment horizontal="center"/>
    </xf>
    <xf numFmtId="49" fontId="7" fillId="0" borderId="26" xfId="13" applyNumberFormat="1" applyFont="1" applyFill="1" applyBorder="1" applyAlignment="1">
      <alignment horizontal="center"/>
    </xf>
    <xf numFmtId="0" fontId="7" fillId="0" borderId="27" xfId="90" applyFont="1" applyFill="1" applyBorder="1" applyAlignment="1">
      <alignment horizontal="center"/>
    </xf>
    <xf numFmtId="0" fontId="7" fillId="0" borderId="27" xfId="90" applyFont="1" applyFill="1" applyBorder="1"/>
    <xf numFmtId="0" fontId="23" fillId="0" borderId="52" xfId="9" applyFont="1" applyFill="1" applyBorder="1" applyAlignment="1">
      <alignment horizontal="center" vertical="center"/>
    </xf>
    <xf numFmtId="0" fontId="25" fillId="0" borderId="19" xfId="9" applyFont="1" applyFill="1" applyBorder="1" applyAlignment="1">
      <alignment horizontal="center" vertical="center"/>
    </xf>
    <xf numFmtId="0" fontId="23" fillId="4" borderId="52" xfId="9" applyFont="1" applyFill="1" applyBorder="1" applyAlignment="1">
      <alignment horizontal="center" vertical="center"/>
    </xf>
    <xf numFmtId="0" fontId="3" fillId="4" borderId="53" xfId="9" applyFont="1" applyFill="1" applyBorder="1" applyAlignment="1">
      <alignment horizontal="center" vertical="center"/>
    </xf>
    <xf numFmtId="49" fontId="7" fillId="4" borderId="54" xfId="9" applyNumberFormat="1" applyFont="1" applyFill="1" applyBorder="1" applyAlignment="1">
      <alignment horizontal="center" vertical="center"/>
    </xf>
    <xf numFmtId="49" fontId="7" fillId="4" borderId="55" xfId="9" applyNumberFormat="1" applyFont="1" applyFill="1" applyBorder="1" applyAlignment="1">
      <alignment horizontal="center" vertical="center"/>
    </xf>
    <xf numFmtId="49" fontId="7" fillId="4" borderId="56" xfId="9" applyNumberFormat="1" applyFont="1" applyFill="1" applyBorder="1" applyAlignment="1">
      <alignment horizontal="center" vertical="center"/>
    </xf>
    <xf numFmtId="0" fontId="7" fillId="4" borderId="55" xfId="9" applyFont="1" applyFill="1" applyBorder="1" applyAlignment="1">
      <alignment horizontal="center" vertical="center"/>
    </xf>
    <xf numFmtId="0" fontId="7" fillId="4" borderId="56" xfId="9" applyFont="1" applyFill="1" applyBorder="1" applyAlignment="1">
      <alignment vertical="center" wrapText="1"/>
    </xf>
    <xf numFmtId="4" fontId="7" fillId="4" borderId="55" xfId="9" applyNumberFormat="1" applyFont="1" applyFill="1" applyBorder="1" applyAlignment="1">
      <alignment horizontal="right" vertical="center"/>
    </xf>
    <xf numFmtId="4" fontId="7" fillId="4" borderId="56" xfId="9" applyNumberFormat="1" applyFont="1" applyFill="1" applyBorder="1" applyAlignment="1">
      <alignment vertical="center"/>
    </xf>
    <xf numFmtId="4" fontId="7" fillId="4" borderId="57" xfId="9" applyNumberFormat="1" applyFont="1" applyFill="1" applyBorder="1" applyAlignment="1">
      <alignment vertical="center"/>
    </xf>
    <xf numFmtId="0" fontId="23" fillId="4" borderId="42" xfId="9" applyFont="1" applyFill="1" applyBorder="1" applyAlignment="1">
      <alignment horizontal="center" vertical="center"/>
    </xf>
    <xf numFmtId="0" fontId="3" fillId="4" borderId="30" xfId="9" applyFont="1" applyFill="1" applyBorder="1" applyAlignment="1">
      <alignment horizontal="center" vertical="center"/>
    </xf>
    <xf numFmtId="49" fontId="3" fillId="4" borderId="43" xfId="9" applyNumberFormat="1" applyFont="1" applyFill="1" applyBorder="1" applyAlignment="1">
      <alignment horizontal="center" vertical="center"/>
    </xf>
    <xf numFmtId="49" fontId="3" fillId="4" borderId="14" xfId="9" applyNumberFormat="1" applyFont="1" applyFill="1" applyBorder="1" applyAlignment="1">
      <alignment horizontal="center" vertical="center"/>
    </xf>
    <xf numFmtId="49" fontId="3" fillId="4" borderId="15" xfId="9" applyNumberFormat="1" applyFont="1" applyFill="1" applyBorder="1" applyAlignment="1">
      <alignment horizontal="center" vertical="center"/>
    </xf>
    <xf numFmtId="0" fontId="3" fillId="4" borderId="24" xfId="9" applyFont="1" applyFill="1" applyBorder="1" applyAlignment="1">
      <alignment horizontal="center" vertical="center"/>
    </xf>
    <xf numFmtId="0" fontId="3" fillId="4" borderId="15" xfId="9" applyFont="1" applyFill="1" applyBorder="1" applyAlignment="1">
      <alignment vertical="center"/>
    </xf>
    <xf numFmtId="4" fontId="3" fillId="4" borderId="14" xfId="9" applyNumberFormat="1" applyFont="1" applyFill="1" applyBorder="1" applyAlignment="1">
      <alignment horizontal="right" vertical="center"/>
    </xf>
    <xf numFmtId="4" fontId="3" fillId="4" borderId="15" xfId="9" applyNumberFormat="1" applyFont="1" applyFill="1" applyBorder="1" applyAlignment="1">
      <alignment vertical="center"/>
    </xf>
    <xf numFmtId="4" fontId="3" fillId="4" borderId="29" xfId="9" applyNumberFormat="1" applyFont="1" applyFill="1" applyBorder="1" applyAlignment="1">
      <alignment vertical="center"/>
    </xf>
    <xf numFmtId="0" fontId="7" fillId="4" borderId="8" xfId="6" applyFont="1" applyFill="1" applyBorder="1" applyAlignment="1">
      <alignment horizontal="center" wrapText="1"/>
    </xf>
    <xf numFmtId="49" fontId="7" fillId="4" borderId="9" xfId="6" applyNumberFormat="1" applyFont="1" applyFill="1" applyBorder="1" applyAlignment="1">
      <alignment horizontal="center" wrapText="1"/>
    </xf>
    <xf numFmtId="49" fontId="7" fillId="4" borderId="10" xfId="6" applyNumberFormat="1" applyFont="1" applyFill="1" applyBorder="1" applyAlignment="1">
      <alignment horizontal="center" wrapText="1"/>
    </xf>
    <xf numFmtId="0" fontId="7" fillId="4" borderId="11" xfId="6" applyFont="1" applyFill="1" applyBorder="1" applyAlignment="1">
      <alignment horizontal="center" wrapText="1"/>
    </xf>
    <xf numFmtId="0" fontId="7" fillId="4" borderId="9" xfId="6" applyFont="1" applyFill="1" applyBorder="1" applyAlignment="1">
      <alignment horizontal="center" wrapText="1"/>
    </xf>
    <xf numFmtId="0" fontId="7" fillId="4" borderId="9" xfId="6" applyFont="1" applyFill="1" applyBorder="1" applyAlignment="1">
      <alignment wrapText="1"/>
    </xf>
    <xf numFmtId="164" fontId="7" fillId="4" borderId="7" xfId="6" applyNumberFormat="1" applyFont="1" applyFill="1" applyBorder="1" applyAlignment="1">
      <alignment wrapText="1"/>
    </xf>
    <xf numFmtId="164" fontId="7" fillId="4" borderId="7" xfId="5" applyNumberFormat="1" applyFont="1" applyFill="1" applyBorder="1" applyAlignment="1"/>
    <xf numFmtId="164" fontId="7" fillId="4" borderId="7" xfId="5" applyNumberFormat="1" applyFont="1" applyFill="1" applyBorder="1"/>
    <xf numFmtId="164" fontId="7" fillId="4" borderId="21" xfId="5" applyNumberFormat="1" applyFont="1" applyFill="1" applyBorder="1"/>
    <xf numFmtId="0" fontId="3" fillId="4" borderId="8" xfId="6" applyFont="1" applyFill="1" applyBorder="1" applyAlignment="1">
      <alignment horizontal="center" wrapText="1"/>
    </xf>
    <xf numFmtId="49" fontId="3" fillId="4" borderId="9" xfId="6" applyNumberFormat="1" applyFont="1" applyFill="1" applyBorder="1" applyAlignment="1">
      <alignment horizontal="center" wrapText="1"/>
    </xf>
    <xf numFmtId="49" fontId="3" fillId="4" borderId="10" xfId="6" applyNumberFormat="1" applyFont="1" applyFill="1" applyBorder="1" applyAlignment="1">
      <alignment horizontal="center" wrapText="1"/>
    </xf>
    <xf numFmtId="0" fontId="3" fillId="4" borderId="11" xfId="6" applyFont="1" applyFill="1" applyBorder="1" applyAlignment="1">
      <alignment horizontal="center" wrapText="1"/>
    </xf>
    <xf numFmtId="0" fontId="3" fillId="4" borderId="9" xfId="6" applyFont="1" applyFill="1" applyBorder="1" applyAlignment="1">
      <alignment horizontal="center" wrapText="1"/>
    </xf>
    <xf numFmtId="0" fontId="3" fillId="4" borderId="9" xfId="6" applyFont="1" applyFill="1" applyBorder="1" applyAlignment="1">
      <alignment wrapText="1"/>
    </xf>
    <xf numFmtId="164" fontId="3" fillId="4" borderId="7" xfId="6" applyNumberFormat="1" applyFont="1" applyFill="1" applyBorder="1" applyAlignment="1">
      <alignment wrapText="1"/>
    </xf>
    <xf numFmtId="164" fontId="3" fillId="4" borderId="7" xfId="5" applyNumberFormat="1" applyFont="1" applyFill="1" applyBorder="1" applyAlignment="1"/>
    <xf numFmtId="164" fontId="3" fillId="4" borderId="7" xfId="5" applyNumberFormat="1" applyFont="1" applyFill="1" applyBorder="1"/>
    <xf numFmtId="164" fontId="3" fillId="4" borderId="21" xfId="5" applyNumberFormat="1" applyFont="1" applyFill="1" applyBorder="1"/>
    <xf numFmtId="0" fontId="1" fillId="0" borderId="0" xfId="120"/>
    <xf numFmtId="0" fontId="1" fillId="0" borderId="0" xfId="11" applyAlignment="1"/>
    <xf numFmtId="164" fontId="1" fillId="0" borderId="0" xfId="11" applyNumberFormat="1" applyAlignment="1"/>
    <xf numFmtId="164" fontId="1" fillId="0" borderId="0" xfId="120" applyNumberFormat="1"/>
    <xf numFmtId="0" fontId="1" fillId="0" borderId="0" xfId="11"/>
    <xf numFmtId="164" fontId="1" fillId="0" borderId="0" xfId="81" applyNumberFormat="1"/>
    <xf numFmtId="0" fontId="1" fillId="0" borderId="0" xfId="90"/>
    <xf numFmtId="0" fontId="1" fillId="0" borderId="0" xfId="81"/>
    <xf numFmtId="164" fontId="7" fillId="0" borderId="0" xfId="81" applyNumberFormat="1" applyFont="1" applyAlignment="1">
      <alignment horizontal="center"/>
    </xf>
    <xf numFmtId="0" fontId="45" fillId="0" borderId="0" xfId="90" applyFont="1" applyFill="1" applyAlignment="1">
      <alignment horizontal="center"/>
    </xf>
    <xf numFmtId="4" fontId="45" fillId="0" borderId="0" xfId="90" applyNumberFormat="1" applyFont="1" applyFill="1" applyAlignment="1">
      <alignment horizontal="center"/>
    </xf>
    <xf numFmtId="164" fontId="7" fillId="0" borderId="0" xfId="90" applyNumberFormat="1" applyFont="1" applyFill="1" applyAlignment="1">
      <alignment horizontal="center"/>
    </xf>
    <xf numFmtId="0" fontId="1" fillId="0" borderId="0" xfId="90" applyFill="1"/>
    <xf numFmtId="0" fontId="21" fillId="0" borderId="1" xfId="90" applyFont="1" applyFill="1" applyBorder="1" applyAlignment="1">
      <alignment horizontal="center" vertical="center" wrapText="1"/>
    </xf>
    <xf numFmtId="0" fontId="21" fillId="0" borderId="38" xfId="90" applyFont="1" applyFill="1" applyBorder="1" applyAlignment="1">
      <alignment horizontal="center" vertical="center" wrapText="1"/>
    </xf>
    <xf numFmtId="0" fontId="21" fillId="0" borderId="4" xfId="90" applyFont="1" applyFill="1" applyBorder="1" applyAlignment="1">
      <alignment horizontal="center" vertical="center" wrapText="1"/>
    </xf>
    <xf numFmtId="0" fontId="7" fillId="0" borderId="19" xfId="76" applyFont="1" applyFill="1" applyBorder="1" applyAlignment="1">
      <alignment horizontal="center" vertical="center" wrapText="1"/>
    </xf>
    <xf numFmtId="164" fontId="21" fillId="0" borderId="19" xfId="7" applyNumberFormat="1" applyFont="1" applyBorder="1" applyAlignment="1">
      <alignment horizontal="center" vertical="center" wrapText="1"/>
    </xf>
    <xf numFmtId="164" fontId="7" fillId="0" borderId="40" xfId="76" applyNumberFormat="1" applyFont="1" applyFill="1" applyBorder="1" applyAlignment="1">
      <alignment horizontal="center" vertical="center" wrapText="1"/>
    </xf>
    <xf numFmtId="0" fontId="1" fillId="0" borderId="0" xfId="90" applyFill="1" applyAlignment="1">
      <alignment vertical="center" wrapText="1"/>
    </xf>
    <xf numFmtId="0" fontId="21" fillId="0" borderId="31" xfId="90" applyFont="1" applyFill="1" applyBorder="1" applyAlignment="1">
      <alignment horizontal="center"/>
    </xf>
    <xf numFmtId="0" fontId="21" fillId="0" borderId="19" xfId="90" applyFont="1" applyFill="1" applyBorder="1" applyAlignment="1">
      <alignment horizontal="center"/>
    </xf>
    <xf numFmtId="0" fontId="21" fillId="0" borderId="2" xfId="90" applyFont="1" applyFill="1" applyBorder="1" applyAlignment="1">
      <alignment horizontal="center"/>
    </xf>
    <xf numFmtId="0" fontId="21" fillId="0" borderId="19" xfId="90" applyFont="1" applyFill="1" applyBorder="1" applyAlignment="1">
      <alignment horizontal="left"/>
    </xf>
    <xf numFmtId="4" fontId="21" fillId="0" borderId="3" xfId="90" applyNumberFormat="1" applyFont="1" applyFill="1" applyBorder="1"/>
    <xf numFmtId="166" fontId="21" fillId="0" borderId="3" xfId="90" applyNumberFormat="1" applyFont="1" applyFill="1" applyBorder="1"/>
    <xf numFmtId="166" fontId="21" fillId="0" borderId="40" xfId="90" applyNumberFormat="1" applyFont="1" applyFill="1" applyBorder="1"/>
    <xf numFmtId="164" fontId="1" fillId="0" borderId="0" xfId="90" applyNumberFormat="1" applyFill="1"/>
    <xf numFmtId="0" fontId="21" fillId="0" borderId="3" xfId="90" applyFont="1" applyFill="1" applyBorder="1" applyAlignment="1">
      <alignment horizontal="center"/>
    </xf>
    <xf numFmtId="0" fontId="46" fillId="0" borderId="31" xfId="90" applyFont="1" applyFill="1" applyBorder="1" applyAlignment="1">
      <alignment horizontal="center" vertical="center"/>
    </xf>
    <xf numFmtId="49" fontId="46" fillId="0" borderId="2" xfId="90" applyNumberFormat="1" applyFont="1" applyFill="1" applyBorder="1" applyAlignment="1">
      <alignment horizontal="center" vertical="center"/>
    </xf>
    <xf numFmtId="49" fontId="46" fillId="0" borderId="3" xfId="90" applyNumberFormat="1" applyFont="1" applyFill="1" applyBorder="1" applyAlignment="1">
      <alignment horizontal="center" vertical="center"/>
    </xf>
    <xf numFmtId="0" fontId="46" fillId="0" borderId="19" xfId="90" applyFont="1" applyFill="1" applyBorder="1" applyAlignment="1">
      <alignment horizontal="center" vertical="center"/>
    </xf>
    <xf numFmtId="0" fontId="46" fillId="0" borderId="2" xfId="90" applyFont="1" applyFill="1" applyBorder="1" applyAlignment="1">
      <alignment horizontal="center" vertical="center"/>
    </xf>
    <xf numFmtId="0" fontId="46" fillId="0" borderId="19" xfId="90" applyFont="1" applyFill="1" applyBorder="1" applyAlignment="1">
      <alignment vertical="center" wrapText="1"/>
    </xf>
    <xf numFmtId="4" fontId="46" fillId="0" borderId="3" xfId="54" applyNumberFormat="1" applyFont="1" applyFill="1" applyBorder="1" applyAlignment="1">
      <alignment horizontal="right" vertical="center"/>
    </xf>
    <xf numFmtId="166" fontId="46" fillId="0" borderId="3" xfId="54" applyNumberFormat="1" applyFont="1" applyFill="1" applyBorder="1" applyAlignment="1">
      <alignment horizontal="right" vertical="center"/>
    </xf>
    <xf numFmtId="166" fontId="46" fillId="0" borderId="40" xfId="54" applyNumberFormat="1" applyFont="1" applyFill="1" applyBorder="1" applyAlignment="1">
      <alignment horizontal="right" vertical="center"/>
    </xf>
    <xf numFmtId="4" fontId="1" fillId="0" borderId="0" xfId="90" applyNumberFormat="1" applyFill="1"/>
    <xf numFmtId="0" fontId="7" fillId="4" borderId="52" xfId="90" applyFont="1" applyFill="1" applyBorder="1" applyAlignment="1">
      <alignment horizontal="center" vertical="center"/>
    </xf>
    <xf numFmtId="49" fontId="7" fillId="4" borderId="54" xfId="90" applyNumberFormat="1" applyFont="1" applyFill="1" applyBorder="1" applyAlignment="1">
      <alignment horizontal="center" vertical="center"/>
    </xf>
    <xf numFmtId="49" fontId="7" fillId="4" borderId="55" xfId="90" applyNumberFormat="1" applyFont="1" applyFill="1" applyBorder="1" applyAlignment="1">
      <alignment horizontal="center" vertical="center"/>
    </xf>
    <xf numFmtId="0" fontId="7" fillId="4" borderId="56" xfId="90" applyFont="1" applyFill="1" applyBorder="1" applyAlignment="1">
      <alignment horizontal="center" vertical="center"/>
    </xf>
    <xf numFmtId="0" fontId="7" fillId="4" borderId="54" xfId="90" applyFont="1" applyFill="1" applyBorder="1" applyAlignment="1">
      <alignment horizontal="center" vertical="center"/>
    </xf>
    <xf numFmtId="0" fontId="7" fillId="4" borderId="56" xfId="90" applyFont="1" applyFill="1" applyBorder="1" applyAlignment="1">
      <alignment vertical="center" wrapText="1"/>
    </xf>
    <xf numFmtId="4" fontId="7" fillId="4" borderId="55" xfId="54" applyNumberFormat="1" applyFont="1" applyFill="1" applyBorder="1" applyAlignment="1">
      <alignment horizontal="right" vertical="center"/>
    </xf>
    <xf numFmtId="166" fontId="7" fillId="4" borderId="55" xfId="54" applyNumberFormat="1" applyFont="1" applyFill="1" applyBorder="1" applyAlignment="1">
      <alignment horizontal="right" vertical="center"/>
    </xf>
    <xf numFmtId="164" fontId="7" fillId="4" borderId="55" xfId="54" applyNumberFormat="1" applyFont="1" applyFill="1" applyBorder="1" applyAlignment="1">
      <alignment horizontal="right" vertical="center"/>
    </xf>
    <xf numFmtId="166" fontId="7" fillId="4" borderId="57" xfId="54" applyNumberFormat="1" applyFont="1" applyFill="1" applyBorder="1" applyAlignment="1">
      <alignment horizontal="right" vertical="center"/>
    </xf>
    <xf numFmtId="0" fontId="7" fillId="4" borderId="12" xfId="90" applyFont="1" applyFill="1" applyBorder="1" applyAlignment="1">
      <alignment horizontal="center" vertical="center"/>
    </xf>
    <xf numFmtId="49" fontId="7" fillId="4" borderId="13" xfId="90" applyNumberFormat="1" applyFont="1" applyFill="1" applyBorder="1" applyAlignment="1">
      <alignment horizontal="center" vertical="center"/>
    </xf>
    <xf numFmtId="49" fontId="7" fillId="4" borderId="14" xfId="90" applyNumberFormat="1" applyFont="1" applyFill="1" applyBorder="1" applyAlignment="1">
      <alignment horizontal="center" vertical="center"/>
    </xf>
    <xf numFmtId="0" fontId="3" fillId="4" borderId="15" xfId="90" applyFont="1" applyFill="1" applyBorder="1" applyAlignment="1">
      <alignment horizontal="center" vertical="center"/>
    </xf>
    <xf numFmtId="0" fontId="3" fillId="4" borderId="13" xfId="90" applyFont="1" applyFill="1" applyBorder="1" applyAlignment="1">
      <alignment horizontal="center" vertical="center"/>
    </xf>
    <xf numFmtId="0" fontId="3" fillId="4" borderId="15" xfId="90" applyFont="1" applyFill="1" applyBorder="1" applyAlignment="1">
      <alignment vertical="center" wrapText="1"/>
    </xf>
    <xf numFmtId="4" fontId="3" fillId="4" borderId="14" xfId="54" applyNumberFormat="1" applyFont="1" applyFill="1" applyBorder="1" applyAlignment="1">
      <alignment horizontal="right" vertical="center"/>
    </xf>
    <xf numFmtId="166" fontId="3" fillId="4" borderId="14" xfId="54" applyNumberFormat="1" applyFont="1" applyFill="1" applyBorder="1" applyAlignment="1">
      <alignment horizontal="right" vertical="center"/>
    </xf>
    <xf numFmtId="164" fontId="3" fillId="4" borderId="14" xfId="54" applyNumberFormat="1" applyFont="1" applyFill="1" applyBorder="1" applyAlignment="1">
      <alignment horizontal="right" vertical="center"/>
    </xf>
    <xf numFmtId="166" fontId="3" fillId="4" borderId="29" xfId="54" applyNumberFormat="1" applyFont="1" applyFill="1" applyBorder="1" applyAlignment="1">
      <alignment horizontal="right" vertical="center"/>
    </xf>
    <xf numFmtId="164" fontId="46" fillId="0" borderId="3" xfId="54" applyNumberFormat="1" applyFont="1" applyFill="1" applyBorder="1" applyAlignment="1">
      <alignment horizontal="right" vertical="center"/>
    </xf>
    <xf numFmtId="2" fontId="1" fillId="0" borderId="0" xfId="90" applyNumberFormat="1" applyFill="1"/>
    <xf numFmtId="0" fontId="7" fillId="0" borderId="25" xfId="90" applyFont="1" applyFill="1" applyBorder="1" applyAlignment="1">
      <alignment horizontal="center" vertical="center"/>
    </xf>
    <xf numFmtId="49" fontId="7" fillId="0" borderId="26" xfId="90" applyNumberFormat="1" applyFont="1" applyFill="1" applyBorder="1" applyAlignment="1">
      <alignment horizontal="center" vertical="center"/>
    </xf>
    <xf numFmtId="49" fontId="7" fillId="0" borderId="27" xfId="90" applyNumberFormat="1" applyFont="1" applyFill="1" applyBorder="1" applyAlignment="1">
      <alignment horizontal="center" vertical="center"/>
    </xf>
    <xf numFmtId="0" fontId="7" fillId="0" borderId="50" xfId="90" applyFont="1" applyFill="1" applyBorder="1" applyAlignment="1">
      <alignment horizontal="center" vertical="center"/>
    </xf>
    <xf numFmtId="0" fontId="7" fillId="0" borderId="71" xfId="90" applyFont="1" applyFill="1" applyBorder="1" applyAlignment="1">
      <alignment horizontal="center" vertical="center"/>
    </xf>
    <xf numFmtId="0" fontId="7" fillId="0" borderId="50" xfId="90" applyFont="1" applyFill="1" applyBorder="1" applyAlignment="1">
      <alignment vertical="center" wrapText="1"/>
    </xf>
    <xf numFmtId="4" fontId="7" fillId="0" borderId="70" xfId="54" applyNumberFormat="1" applyFont="1" applyFill="1" applyBorder="1" applyAlignment="1">
      <alignment horizontal="right" vertical="center"/>
    </xf>
    <xf numFmtId="164" fontId="7" fillId="0" borderId="70" xfId="54" applyNumberFormat="1" applyFont="1" applyFill="1" applyBorder="1" applyAlignment="1">
      <alignment horizontal="right" vertical="center"/>
    </xf>
    <xf numFmtId="166" fontId="7" fillId="0" borderId="51" xfId="54" applyNumberFormat="1" applyFont="1" applyFill="1" applyBorder="1" applyAlignment="1">
      <alignment horizontal="right" vertical="center"/>
    </xf>
    <xf numFmtId="0" fontId="3" fillId="0" borderId="42" xfId="90" applyFont="1" applyFill="1" applyBorder="1" applyAlignment="1">
      <alignment horizontal="center" vertical="center"/>
    </xf>
    <xf numFmtId="49" fontId="3" fillId="0" borderId="43" xfId="90" applyNumberFormat="1" applyFont="1" applyFill="1" applyBorder="1" applyAlignment="1">
      <alignment horizontal="center" vertical="center"/>
    </xf>
    <xf numFmtId="49" fontId="3" fillId="0" borderId="44" xfId="90" applyNumberFormat="1" applyFont="1" applyFill="1" applyBorder="1" applyAlignment="1">
      <alignment horizontal="center" vertical="center"/>
    </xf>
    <xf numFmtId="0" fontId="3" fillId="0" borderId="15" xfId="90" applyFont="1" applyFill="1" applyBorder="1" applyAlignment="1">
      <alignment horizontal="center" vertical="center"/>
    </xf>
    <xf numFmtId="49" fontId="20" fillId="0" borderId="13" xfId="81" applyNumberFormat="1" applyFont="1" applyFill="1" applyBorder="1" applyAlignment="1">
      <alignment horizontal="center" vertical="center"/>
    </xf>
    <xf numFmtId="0" fontId="20" fillId="0" borderId="15" xfId="121" applyFont="1" applyFill="1" applyBorder="1" applyAlignment="1">
      <alignment vertical="center"/>
    </xf>
    <xf numFmtId="4" fontId="3" fillId="0" borderId="14" xfId="54" applyNumberFormat="1" applyFont="1" applyFill="1" applyBorder="1" applyAlignment="1">
      <alignment horizontal="right" vertical="center"/>
    </xf>
    <xf numFmtId="164" fontId="3" fillId="0" borderId="14" xfId="54" applyNumberFormat="1" applyFont="1" applyFill="1" applyBorder="1" applyAlignment="1">
      <alignment horizontal="right" vertical="center"/>
    </xf>
    <xf numFmtId="166" fontId="3" fillId="0" borderId="29" xfId="54" applyNumberFormat="1" applyFont="1" applyFill="1" applyBorder="1" applyAlignment="1">
      <alignment horizontal="right" vertical="center"/>
    </xf>
    <xf numFmtId="0" fontId="7" fillId="0" borderId="56" xfId="90" applyFont="1" applyFill="1" applyBorder="1" applyAlignment="1">
      <alignment horizontal="center" vertical="center"/>
    </xf>
    <xf numFmtId="0" fontId="7" fillId="0" borderId="54" xfId="90" applyFont="1" applyFill="1" applyBorder="1" applyAlignment="1">
      <alignment horizontal="center" vertical="center"/>
    </xf>
    <xf numFmtId="0" fontId="7" fillId="0" borderId="56" xfId="90" applyFont="1" applyFill="1" applyBorder="1" applyAlignment="1">
      <alignment vertical="center" wrapText="1"/>
    </xf>
    <xf numFmtId="4" fontId="7" fillId="0" borderId="55" xfId="54" applyNumberFormat="1" applyFont="1" applyFill="1" applyBorder="1" applyAlignment="1">
      <alignment horizontal="right" vertical="center"/>
    </xf>
    <xf numFmtId="164" fontId="7" fillId="0" borderId="56" xfId="54" applyNumberFormat="1" applyFont="1" applyFill="1" applyBorder="1" applyAlignment="1">
      <alignment horizontal="right" vertical="center"/>
    </xf>
    <xf numFmtId="0" fontId="3" fillId="0" borderId="13" xfId="90" applyFont="1" applyFill="1" applyBorder="1" applyAlignment="1">
      <alignment horizontal="center" vertical="center"/>
    </xf>
    <xf numFmtId="0" fontId="3" fillId="0" borderId="15" xfId="90" applyFont="1" applyFill="1" applyBorder="1" applyAlignment="1">
      <alignment vertical="center" wrapText="1"/>
    </xf>
    <xf numFmtId="164" fontId="3" fillId="0" borderId="15" xfId="54" applyNumberFormat="1" applyFont="1" applyFill="1" applyBorder="1" applyAlignment="1">
      <alignment horizontal="right" vertical="center"/>
    </xf>
    <xf numFmtId="49" fontId="7" fillId="0" borderId="54" xfId="90" applyNumberFormat="1" applyFont="1" applyFill="1" applyBorder="1" applyAlignment="1">
      <alignment horizontal="center" vertical="center"/>
    </xf>
    <xf numFmtId="167" fontId="7" fillId="0" borderId="70" xfId="54" applyNumberFormat="1" applyFont="1" applyFill="1" applyBorder="1" applyAlignment="1">
      <alignment horizontal="right" vertical="center"/>
    </xf>
    <xf numFmtId="167" fontId="3" fillId="0" borderId="14" xfId="54" applyNumberFormat="1" applyFont="1" applyFill="1" applyBorder="1" applyAlignment="1">
      <alignment horizontal="right" vertical="center"/>
    </xf>
    <xf numFmtId="164" fontId="23" fillId="0" borderId="14" xfId="54" applyNumberFormat="1" applyFont="1" applyFill="1" applyBorder="1" applyAlignment="1">
      <alignment horizontal="right" vertical="center"/>
    </xf>
    <xf numFmtId="166" fontId="7" fillId="0" borderId="55" xfId="54" applyNumberFormat="1" applyFont="1" applyFill="1" applyBorder="1" applyAlignment="1">
      <alignment horizontal="right" vertical="center"/>
    </xf>
    <xf numFmtId="164" fontId="3" fillId="0" borderId="56" xfId="54" applyNumberFormat="1" applyFont="1" applyFill="1" applyBorder="1" applyAlignment="1">
      <alignment horizontal="right" vertical="center"/>
    </xf>
    <xf numFmtId="166" fontId="7" fillId="0" borderId="57" xfId="54" applyNumberFormat="1" applyFont="1" applyFill="1" applyBorder="1" applyAlignment="1">
      <alignment horizontal="right" vertical="center"/>
    </xf>
    <xf numFmtId="166" fontId="3" fillId="0" borderId="14" xfId="54" applyNumberFormat="1" applyFont="1" applyFill="1" applyBorder="1" applyAlignment="1">
      <alignment horizontal="right" vertical="center"/>
    </xf>
    <xf numFmtId="164" fontId="3" fillId="0" borderId="44" xfId="54" applyNumberFormat="1" applyFont="1" applyFill="1" applyBorder="1" applyAlignment="1">
      <alignment horizontal="right" vertical="center"/>
    </xf>
    <xf numFmtId="164" fontId="7" fillId="0" borderId="55" xfId="54" applyNumberFormat="1" applyFont="1" applyFill="1" applyBorder="1" applyAlignment="1">
      <alignment horizontal="right" vertical="center"/>
    </xf>
    <xf numFmtId="0" fontId="3" fillId="0" borderId="56" xfId="76" applyFont="1" applyFill="1" applyBorder="1"/>
    <xf numFmtId="0" fontId="3" fillId="0" borderId="56" xfId="76" applyFont="1" applyBorder="1"/>
    <xf numFmtId="0" fontId="7" fillId="2" borderId="52" xfId="122" applyFont="1" applyFill="1" applyBorder="1" applyAlignment="1">
      <alignment horizontal="center" vertical="center"/>
    </xf>
    <xf numFmtId="49" fontId="7" fillId="2" borderId="53" xfId="122" applyNumberFormat="1" applyFont="1" applyFill="1" applyBorder="1" applyAlignment="1">
      <alignment horizontal="center" vertical="center"/>
    </xf>
    <xf numFmtId="49" fontId="7" fillId="2" borderId="55" xfId="122" applyNumberFormat="1" applyFont="1" applyFill="1" applyBorder="1" applyAlignment="1">
      <alignment horizontal="center" vertical="center"/>
    </xf>
    <xf numFmtId="0" fontId="7" fillId="2" borderId="56" xfId="122" applyFont="1" applyFill="1" applyBorder="1" applyAlignment="1">
      <alignment horizontal="center" vertical="center"/>
    </xf>
    <xf numFmtId="0" fontId="7" fillId="2" borderId="53" xfId="122" applyFont="1" applyFill="1" applyBorder="1" applyAlignment="1">
      <alignment horizontal="center" vertical="center"/>
    </xf>
    <xf numFmtId="16" fontId="7" fillId="2" borderId="56" xfId="122" applyNumberFormat="1" applyFont="1" applyFill="1" applyBorder="1" applyAlignment="1">
      <alignment vertical="center" wrapText="1"/>
    </xf>
    <xf numFmtId="4" fontId="7" fillId="2" borderId="56" xfId="13" applyNumberFormat="1" applyFont="1" applyFill="1" applyBorder="1" applyAlignment="1">
      <alignment vertical="center"/>
    </xf>
    <xf numFmtId="164" fontId="7" fillId="2" borderId="56" xfId="13" applyNumberFormat="1" applyFont="1" applyFill="1" applyBorder="1" applyAlignment="1">
      <alignment vertical="center"/>
    </xf>
    <xf numFmtId="4" fontId="7" fillId="2" borderId="58" xfId="13" applyNumberFormat="1" applyFont="1" applyFill="1" applyBorder="1" applyAlignment="1">
      <alignment vertical="center"/>
    </xf>
    <xf numFmtId="0" fontId="3" fillId="2" borderId="12" xfId="122" applyFont="1" applyFill="1" applyBorder="1" applyAlignment="1">
      <alignment horizontal="center" vertical="center"/>
    </xf>
    <xf numFmtId="49" fontId="3" fillId="2" borderId="24" xfId="122" applyNumberFormat="1" applyFont="1" applyFill="1" applyBorder="1" applyAlignment="1">
      <alignment horizontal="center" vertical="center"/>
    </xf>
    <xf numFmtId="49" fontId="3" fillId="2" borderId="14" xfId="122" applyNumberFormat="1" applyFont="1" applyFill="1" applyBorder="1" applyAlignment="1">
      <alignment horizontal="center" vertical="center"/>
    </xf>
    <xf numFmtId="0" fontId="3" fillId="2" borderId="15" xfId="122" applyFont="1" applyFill="1" applyBorder="1" applyAlignment="1">
      <alignment horizontal="center" vertical="center"/>
    </xf>
    <xf numFmtId="0" fontId="3" fillId="2" borderId="24" xfId="122" applyFont="1" applyFill="1" applyBorder="1" applyAlignment="1">
      <alignment horizontal="center" vertical="center"/>
    </xf>
    <xf numFmtId="0" fontId="3" fillId="2" borderId="15" xfId="122" applyFont="1" applyFill="1" applyBorder="1" applyAlignment="1">
      <alignment vertical="center" wrapText="1"/>
    </xf>
    <xf numFmtId="4" fontId="3" fillId="2" borderId="15" xfId="13" applyNumberFormat="1" applyFont="1" applyFill="1" applyBorder="1" applyAlignment="1">
      <alignment vertical="center"/>
    </xf>
    <xf numFmtId="164" fontId="3" fillId="2" borderId="15" xfId="13" applyNumberFormat="1" applyFont="1" applyFill="1" applyBorder="1" applyAlignment="1">
      <alignment vertical="center"/>
    </xf>
    <xf numFmtId="4" fontId="3" fillId="2" borderId="69" xfId="13" applyNumberFormat="1" applyFont="1" applyFill="1" applyBorder="1" applyAlignment="1">
      <alignment vertical="center"/>
    </xf>
    <xf numFmtId="4" fontId="1" fillId="0" borderId="0" xfId="90" applyNumberFormat="1"/>
    <xf numFmtId="164" fontId="1" fillId="0" borderId="0" xfId="90" applyNumberFormat="1"/>
    <xf numFmtId="49" fontId="7" fillId="0" borderId="55" xfId="90" applyNumberFormat="1" applyFont="1" applyFill="1" applyBorder="1" applyAlignment="1">
      <alignment horizontal="center" vertical="center"/>
    </xf>
    <xf numFmtId="49" fontId="7" fillId="0" borderId="14" xfId="90" applyNumberFormat="1" applyFont="1" applyFill="1" applyBorder="1" applyAlignment="1">
      <alignment horizontal="center" vertical="center"/>
    </xf>
    <xf numFmtId="0" fontId="7" fillId="28" borderId="53" xfId="9" applyFont="1" applyFill="1" applyBorder="1" applyAlignment="1">
      <alignment horizontal="center" vertical="center"/>
    </xf>
    <xf numFmtId="49" fontId="7" fillId="28" borderId="54" xfId="9" applyNumberFormat="1" applyFont="1" applyFill="1" applyBorder="1" applyAlignment="1">
      <alignment horizontal="center" vertical="center"/>
    </xf>
    <xf numFmtId="49" fontId="7" fillId="28" borderId="55" xfId="9" applyNumberFormat="1" applyFont="1" applyFill="1" applyBorder="1" applyAlignment="1">
      <alignment horizontal="center" vertical="center"/>
    </xf>
    <xf numFmtId="49" fontId="7" fillId="28" borderId="56" xfId="9" applyNumberFormat="1" applyFont="1" applyFill="1" applyBorder="1" applyAlignment="1">
      <alignment horizontal="center" vertical="center"/>
    </xf>
    <xf numFmtId="0" fontId="7" fillId="28" borderId="55" xfId="9" applyFont="1" applyFill="1" applyBorder="1" applyAlignment="1">
      <alignment horizontal="center" vertical="center"/>
    </xf>
    <xf numFmtId="0" fontId="7" fillId="28" borderId="56" xfId="9" applyFont="1" applyFill="1" applyBorder="1" applyAlignment="1">
      <alignment vertical="center" wrapText="1"/>
    </xf>
    <xf numFmtId="4" fontId="7" fillId="28" borderId="55" xfId="9" applyNumberFormat="1" applyFont="1" applyFill="1" applyBorder="1" applyAlignment="1">
      <alignment horizontal="right" vertical="center"/>
    </xf>
    <xf numFmtId="4" fontId="7" fillId="28" borderId="56" xfId="9" applyNumberFormat="1" applyFont="1" applyFill="1" applyBorder="1" applyAlignment="1">
      <alignment vertical="center"/>
    </xf>
    <xf numFmtId="4" fontId="7" fillId="28" borderId="57" xfId="9" applyNumberFormat="1" applyFont="1" applyFill="1" applyBorder="1" applyAlignment="1">
      <alignment vertical="center"/>
    </xf>
    <xf numFmtId="0" fontId="3" fillId="28" borderId="24" xfId="9" applyFont="1" applyFill="1" applyBorder="1" applyAlignment="1">
      <alignment horizontal="center" vertical="center"/>
    </xf>
    <xf numFmtId="49" fontId="3" fillId="28" borderId="13" xfId="9" applyNumberFormat="1" applyFont="1" applyFill="1" applyBorder="1" applyAlignment="1">
      <alignment horizontal="center" vertical="center"/>
    </xf>
    <xf numFmtId="49" fontId="3" fillId="28" borderId="14" xfId="9" applyNumberFormat="1" applyFont="1" applyFill="1" applyBorder="1" applyAlignment="1">
      <alignment horizontal="center" vertical="center"/>
    </xf>
    <xf numFmtId="49" fontId="3" fillId="28" borderId="15" xfId="9" applyNumberFormat="1" applyFont="1" applyFill="1" applyBorder="1" applyAlignment="1">
      <alignment horizontal="center" vertical="center"/>
    </xf>
    <xf numFmtId="0" fontId="3" fillId="28" borderId="15" xfId="9" applyFont="1" applyFill="1" applyBorder="1" applyAlignment="1">
      <alignment vertical="center"/>
    </xf>
    <xf numFmtId="4" fontId="3" fillId="28" borderId="14" xfId="9" applyNumberFormat="1" applyFont="1" applyFill="1" applyBorder="1" applyAlignment="1">
      <alignment horizontal="right" vertical="center"/>
    </xf>
    <xf numFmtId="4" fontId="3" fillId="28" borderId="15" xfId="9" applyNumberFormat="1" applyFont="1" applyFill="1" applyBorder="1" applyAlignment="1">
      <alignment vertical="center"/>
    </xf>
    <xf numFmtId="4" fontId="3" fillId="28" borderId="29" xfId="9" applyNumberFormat="1" applyFont="1" applyFill="1" applyBorder="1" applyAlignment="1">
      <alignment vertical="center"/>
    </xf>
    <xf numFmtId="0" fontId="23" fillId="28" borderId="52" xfId="9" applyFont="1" applyFill="1" applyBorder="1" applyAlignment="1">
      <alignment horizontal="center" vertical="center"/>
    </xf>
    <xf numFmtId="0" fontId="23" fillId="28" borderId="42" xfId="9" applyFont="1" applyFill="1" applyBorder="1" applyAlignment="1">
      <alignment horizontal="center" vertical="center"/>
    </xf>
    <xf numFmtId="0" fontId="14" fillId="3" borderId="30" xfId="8" applyFont="1" applyFill="1" applyBorder="1" applyAlignment="1">
      <alignment horizontal="center"/>
    </xf>
    <xf numFmtId="0" fontId="11" fillId="2" borderId="0" xfId="1" applyFont="1" applyFill="1" applyAlignment="1">
      <alignment wrapText="1"/>
    </xf>
    <xf numFmtId="0" fontId="12" fillId="2" borderId="0" xfId="0" applyFont="1" applyFill="1" applyAlignment="1">
      <alignment wrapText="1"/>
    </xf>
    <xf numFmtId="0" fontId="11" fillId="2" borderId="0" xfId="0" applyFont="1" applyFill="1" applyAlignment="1">
      <alignment wrapText="1"/>
    </xf>
    <xf numFmtId="0" fontId="7" fillId="2" borderId="2" xfId="6" applyFont="1" applyFill="1" applyBorder="1" applyAlignment="1">
      <alignment horizontal="center"/>
    </xf>
    <xf numFmtId="0" fontId="7" fillId="2" borderId="3" xfId="6" applyFont="1" applyFill="1" applyBorder="1" applyAlignment="1">
      <alignment horizontal="center"/>
    </xf>
    <xf numFmtId="0" fontId="7" fillId="2" borderId="4" xfId="7" applyFont="1" applyFill="1" applyBorder="1" applyAlignment="1">
      <alignment horizontal="center"/>
    </xf>
    <xf numFmtId="0" fontId="7" fillId="2" borderId="17" xfId="7" applyFont="1" applyFill="1" applyBorder="1" applyAlignment="1">
      <alignment horizontal="center"/>
    </xf>
    <xf numFmtId="4" fontId="3" fillId="2" borderId="0" xfId="1" applyNumberFormat="1" applyFont="1" applyFill="1" applyAlignment="1"/>
    <xf numFmtId="0" fontId="4" fillId="2" borderId="0" xfId="0" applyFont="1" applyFill="1" applyAlignment="1"/>
    <xf numFmtId="0" fontId="5" fillId="2" borderId="0" xfId="2" applyFont="1" applyFill="1" applyAlignment="1">
      <alignment horizontal="center"/>
    </xf>
    <xf numFmtId="0" fontId="6" fillId="2" borderId="0" xfId="3" applyFont="1" applyFill="1" applyAlignment="1">
      <alignment horizontal="center"/>
    </xf>
    <xf numFmtId="49" fontId="23" fillId="0" borderId="2" xfId="9" applyNumberFormat="1" applyFont="1" applyFill="1" applyBorder="1" applyAlignment="1">
      <alignment horizontal="center" vertical="center"/>
    </xf>
    <xf numFmtId="49" fontId="23" fillId="0" borderId="3" xfId="9" applyNumberFormat="1" applyFont="1" applyFill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6" fillId="0" borderId="0" xfId="3" applyFont="1" applyFill="1" applyAlignment="1">
      <alignment horizontal="center"/>
    </xf>
    <xf numFmtId="0" fontId="6" fillId="0" borderId="0" xfId="2" applyFont="1" applyAlignment="1">
      <alignment horizontal="center"/>
    </xf>
    <xf numFmtId="0" fontId="21" fillId="0" borderId="2" xfId="12" applyFont="1" applyFill="1" applyBorder="1" applyAlignment="1">
      <alignment horizontal="center" vertical="center"/>
    </xf>
    <xf numFmtId="0" fontId="21" fillId="0" borderId="3" xfId="12" applyFont="1" applyFill="1" applyBorder="1" applyAlignment="1">
      <alignment horizontal="center" vertical="center"/>
    </xf>
    <xf numFmtId="0" fontId="22" fillId="0" borderId="2" xfId="12" applyFont="1" applyFill="1" applyBorder="1" applyAlignment="1">
      <alignment horizontal="center" vertical="center"/>
    </xf>
    <xf numFmtId="0" fontId="22" fillId="0" borderId="3" xfId="12" applyFont="1" applyFill="1" applyBorder="1" applyAlignment="1">
      <alignment horizontal="center" vertical="center"/>
    </xf>
    <xf numFmtId="0" fontId="6" fillId="0" borderId="0" xfId="81" applyFont="1" applyFill="1" applyAlignment="1">
      <alignment horizontal="center"/>
    </xf>
    <xf numFmtId="0" fontId="6" fillId="0" borderId="0" xfId="76" applyFont="1" applyAlignment="1">
      <alignment horizontal="center"/>
    </xf>
    <xf numFmtId="0" fontId="21" fillId="0" borderId="2" xfId="90" applyFont="1" applyFill="1" applyBorder="1" applyAlignment="1">
      <alignment horizontal="center" vertical="center" wrapText="1"/>
    </xf>
    <xf numFmtId="0" fontId="21" fillId="0" borderId="3" xfId="90" applyFont="1" applyFill="1" applyBorder="1" applyAlignment="1">
      <alignment horizontal="center" vertical="center" wrapText="1"/>
    </xf>
    <xf numFmtId="0" fontId="21" fillId="0" borderId="2" xfId="90" applyFont="1" applyFill="1" applyBorder="1" applyAlignment="1">
      <alignment horizontal="center"/>
    </xf>
    <xf numFmtId="0" fontId="21" fillId="0" borderId="3" xfId="90" applyFont="1" applyFill="1" applyBorder="1" applyAlignment="1">
      <alignment horizontal="center"/>
    </xf>
  </cellXfs>
  <cellStyles count="123">
    <cellStyle name="20 % – Zvýraznění1 2" xfId="15"/>
    <cellStyle name="20 % – Zvýraznění1 3" xfId="16"/>
    <cellStyle name="20 % – Zvýraznění2 2" xfId="17"/>
    <cellStyle name="20 % – Zvýraznění2 3" xfId="18"/>
    <cellStyle name="20 % – Zvýraznění3 2" xfId="19"/>
    <cellStyle name="20 % – Zvýraznění3 3" xfId="20"/>
    <cellStyle name="20 % – Zvýraznění4 2" xfId="21"/>
    <cellStyle name="20 % – Zvýraznění4 3" xfId="22"/>
    <cellStyle name="20 % – Zvýraznění5 2" xfId="23"/>
    <cellStyle name="20 % – Zvýraznění5 3" xfId="24"/>
    <cellStyle name="20 % – Zvýraznění6 2" xfId="25"/>
    <cellStyle name="20 % – Zvýraznění6 3" xfId="26"/>
    <cellStyle name="40 % – Zvýraznění1 2" xfId="27"/>
    <cellStyle name="40 % – Zvýraznění1 3" xfId="28"/>
    <cellStyle name="40 % – Zvýraznění2 2" xfId="29"/>
    <cellStyle name="40 % – Zvýraznění2 3" xfId="30"/>
    <cellStyle name="40 % – Zvýraznění3 2" xfId="31"/>
    <cellStyle name="40 % – Zvýraznění3 3" xfId="32"/>
    <cellStyle name="40 % – Zvýraznění4 2" xfId="33"/>
    <cellStyle name="40 % – Zvýraznění4 3" xfId="34"/>
    <cellStyle name="40 % – Zvýraznění5 2" xfId="35"/>
    <cellStyle name="40 % – Zvýraznění5 3" xfId="36"/>
    <cellStyle name="40 % – Zvýraznění6 2" xfId="37"/>
    <cellStyle name="40 % – Zvýraznění6 3" xfId="38"/>
    <cellStyle name="60 % – Zvýraznění1 2" xfId="39"/>
    <cellStyle name="60 % – Zvýraznění1 3" xfId="40"/>
    <cellStyle name="60 % – Zvýraznění2 2" xfId="41"/>
    <cellStyle name="60 % – Zvýraznění2 3" xfId="42"/>
    <cellStyle name="60 % – Zvýraznění3 2" xfId="43"/>
    <cellStyle name="60 % – Zvýraznění3 3" xfId="44"/>
    <cellStyle name="60 % – Zvýraznění4 2" xfId="45"/>
    <cellStyle name="60 % – Zvýraznění4 3" xfId="46"/>
    <cellStyle name="60 % – Zvýraznění5 2" xfId="47"/>
    <cellStyle name="60 % – Zvýraznění5 3" xfId="48"/>
    <cellStyle name="60 % – Zvýraznění6 2" xfId="49"/>
    <cellStyle name="60 % – Zvýraznění6 3" xfId="50"/>
    <cellStyle name="Celkem 2" xfId="51"/>
    <cellStyle name="Celkem 3" xfId="52"/>
    <cellStyle name="Čárka 2" xfId="53"/>
    <cellStyle name="čárky 2" xfId="54"/>
    <cellStyle name="čárky 2 2" xfId="14"/>
    <cellStyle name="čárky 3" xfId="55"/>
    <cellStyle name="čárky 3 2" xfId="56"/>
    <cellStyle name="čárky 3 2 2" xfId="57"/>
    <cellStyle name="čárky 3 3" xfId="58"/>
    <cellStyle name="Chybně 2" xfId="59"/>
    <cellStyle name="Chybně 3" xfId="60"/>
    <cellStyle name="Kontrolní buňka 2" xfId="61"/>
    <cellStyle name="Kontrolní buňka 3" xfId="62"/>
    <cellStyle name="Nadpis 1 2" xfId="63"/>
    <cellStyle name="Nadpis 1 3" xfId="64"/>
    <cellStyle name="Nadpis 2 2" xfId="65"/>
    <cellStyle name="Nadpis 2 3" xfId="66"/>
    <cellStyle name="Nadpis 3 2" xfId="67"/>
    <cellStyle name="Nadpis 3 3" xfId="68"/>
    <cellStyle name="Nadpis 4 2" xfId="69"/>
    <cellStyle name="Nadpis 4 3" xfId="70"/>
    <cellStyle name="Název 2" xfId="71"/>
    <cellStyle name="Název 3" xfId="72"/>
    <cellStyle name="Neutrální 2" xfId="73"/>
    <cellStyle name="Neutrální 3" xfId="74"/>
    <cellStyle name="Normální" xfId="0" builtinId="0"/>
    <cellStyle name="Normální 10" xfId="75"/>
    <cellStyle name="Normální 11" xfId="76"/>
    <cellStyle name="Normální 12" xfId="77"/>
    <cellStyle name="Normální 13" xfId="78"/>
    <cellStyle name="Normální 14" xfId="79"/>
    <cellStyle name="Normální 15" xfId="80"/>
    <cellStyle name="normální 2" xfId="3"/>
    <cellStyle name="normální 2 2" xfId="81"/>
    <cellStyle name="normální 2 2 2" xfId="82"/>
    <cellStyle name="Normální 3" xfId="5"/>
    <cellStyle name="Normální 3 2" xfId="11"/>
    <cellStyle name="Normální 4" xfId="8"/>
    <cellStyle name="Normální 4 2" xfId="13"/>
    <cellStyle name="Normální 4 2 2" xfId="83"/>
    <cellStyle name="Normální 5" xfId="84"/>
    <cellStyle name="Normální 5 2" xfId="85"/>
    <cellStyle name="Normální 6" xfId="86"/>
    <cellStyle name="Normální 7" xfId="87"/>
    <cellStyle name="Normální 8" xfId="88"/>
    <cellStyle name="Normální 9" xfId="89"/>
    <cellStyle name="normální_03 Podrobny_rozpis_rozpoctu_2010_Klíma" xfId="4"/>
    <cellStyle name="normální_04 - OSMTVS" xfId="7"/>
    <cellStyle name="normální_2. čtení rozpočtu 2006 - příjmy 2" xfId="121"/>
    <cellStyle name="normální_2. Rozpočet 2007 - tabulky" xfId="2"/>
    <cellStyle name="normální_Rozpis výdajů 03 bez PO 2" xfId="90"/>
    <cellStyle name="normální_Rozpis výdajů 03 bez PO 2 2" xfId="1"/>
    <cellStyle name="normální_Rozpis výdajů 03 bez PO 2 2 2" xfId="9"/>
    <cellStyle name="normální_Rozpis výdajů 03 bez PO 3" xfId="120"/>
    <cellStyle name="normální_Rozpis výdajů 03 bez PO_04 - OSMTVS" xfId="6"/>
    <cellStyle name="normální_Rozpis výdajů 03 bez PO_04 - OSMTVS 2" xfId="12"/>
    <cellStyle name="normální_Rozpis výdajů 03 bez PO_UR 2008 1-168 tisk" xfId="122"/>
    <cellStyle name="normální_Rozpočet 2004 (ZK)" xfId="10"/>
    <cellStyle name="Poznámka 2" xfId="91"/>
    <cellStyle name="Poznámka 3" xfId="92"/>
    <cellStyle name="Propojená buňka 2" xfId="93"/>
    <cellStyle name="Propojená buňka 3" xfId="94"/>
    <cellStyle name="S8M1" xfId="95"/>
    <cellStyle name="Správně 2" xfId="96"/>
    <cellStyle name="Správně 3" xfId="97"/>
    <cellStyle name="Text upozornění 2" xfId="98"/>
    <cellStyle name="Text upozornění 3" xfId="99"/>
    <cellStyle name="Vstup 2" xfId="100"/>
    <cellStyle name="Vstup 3" xfId="101"/>
    <cellStyle name="Výpočet 2" xfId="102"/>
    <cellStyle name="Výpočet 3" xfId="103"/>
    <cellStyle name="Výstup 2" xfId="104"/>
    <cellStyle name="Výstup 3" xfId="105"/>
    <cellStyle name="Vysvětlující text 2" xfId="106"/>
    <cellStyle name="Vysvětlující text 3" xfId="107"/>
    <cellStyle name="Zvýraznění 1 2" xfId="108"/>
    <cellStyle name="Zvýraznění 1 3" xfId="109"/>
    <cellStyle name="Zvýraznění 2 2" xfId="110"/>
    <cellStyle name="Zvýraznění 2 3" xfId="111"/>
    <cellStyle name="Zvýraznění 3 2" xfId="112"/>
    <cellStyle name="Zvýraznění 3 3" xfId="113"/>
    <cellStyle name="Zvýraznění 4 2" xfId="114"/>
    <cellStyle name="Zvýraznění 4 3" xfId="115"/>
    <cellStyle name="Zvýraznění 5 2" xfId="116"/>
    <cellStyle name="Zvýraznění 5 3" xfId="117"/>
    <cellStyle name="Zvýraznění 6 2" xfId="118"/>
    <cellStyle name="Zvýraznění 6 3" xfId="119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zoomScaleNormal="100" workbookViewId="0">
      <selection activeCell="D35" sqref="D35"/>
    </sheetView>
  </sheetViews>
  <sheetFormatPr defaultRowHeight="12.75" x14ac:dyDescent="0.2"/>
  <cols>
    <col min="1" max="1" width="36.5703125" style="94" bestFit="1" customWidth="1"/>
    <col min="2" max="2" width="7.28515625" style="94" customWidth="1"/>
    <col min="3" max="3" width="13.85546875" style="94" customWidth="1"/>
    <col min="4" max="4" width="10" style="94" bestFit="1" customWidth="1"/>
    <col min="5" max="5" width="14.140625" style="94" customWidth="1"/>
    <col min="6" max="9" width="9.140625" style="94"/>
    <col min="10" max="10" width="11.7109375" style="94" bestFit="1" customWidth="1"/>
    <col min="11" max="256" width="9.140625" style="94"/>
    <col min="257" max="257" width="36.5703125" style="94" bestFit="1" customWidth="1"/>
    <col min="258" max="258" width="7.28515625" style="94" customWidth="1"/>
    <col min="259" max="259" width="13.85546875" style="94" customWidth="1"/>
    <col min="260" max="260" width="10" style="94" bestFit="1" customWidth="1"/>
    <col min="261" max="261" width="14.140625" style="94" customWidth="1"/>
    <col min="262" max="265" width="9.140625" style="94"/>
    <col min="266" max="266" width="11.7109375" style="94" bestFit="1" customWidth="1"/>
    <col min="267" max="512" width="9.140625" style="94"/>
    <col min="513" max="513" width="36.5703125" style="94" bestFit="1" customWidth="1"/>
    <col min="514" max="514" width="7.28515625" style="94" customWidth="1"/>
    <col min="515" max="515" width="13.85546875" style="94" customWidth="1"/>
    <col min="516" max="516" width="10" style="94" bestFit="1" customWidth="1"/>
    <col min="517" max="517" width="14.140625" style="94" customWidth="1"/>
    <col min="518" max="521" width="9.140625" style="94"/>
    <col min="522" max="522" width="11.7109375" style="94" bestFit="1" customWidth="1"/>
    <col min="523" max="768" width="9.140625" style="94"/>
    <col min="769" max="769" width="36.5703125" style="94" bestFit="1" customWidth="1"/>
    <col min="770" max="770" width="7.28515625" style="94" customWidth="1"/>
    <col min="771" max="771" width="13.85546875" style="94" customWidth="1"/>
    <col min="772" max="772" width="10" style="94" bestFit="1" customWidth="1"/>
    <col min="773" max="773" width="14.140625" style="94" customWidth="1"/>
    <col min="774" max="777" width="9.140625" style="94"/>
    <col min="778" max="778" width="11.7109375" style="94" bestFit="1" customWidth="1"/>
    <col min="779" max="1024" width="9.140625" style="94"/>
    <col min="1025" max="1025" width="36.5703125" style="94" bestFit="1" customWidth="1"/>
    <col min="1026" max="1026" width="7.28515625" style="94" customWidth="1"/>
    <col min="1027" max="1027" width="13.85546875" style="94" customWidth="1"/>
    <col min="1028" max="1028" width="10" style="94" bestFit="1" customWidth="1"/>
    <col min="1029" max="1029" width="14.140625" style="94" customWidth="1"/>
    <col min="1030" max="1033" width="9.140625" style="94"/>
    <col min="1034" max="1034" width="11.7109375" style="94" bestFit="1" customWidth="1"/>
    <col min="1035" max="1280" width="9.140625" style="94"/>
    <col min="1281" max="1281" width="36.5703125" style="94" bestFit="1" customWidth="1"/>
    <col min="1282" max="1282" width="7.28515625" style="94" customWidth="1"/>
    <col min="1283" max="1283" width="13.85546875" style="94" customWidth="1"/>
    <col min="1284" max="1284" width="10" style="94" bestFit="1" customWidth="1"/>
    <col min="1285" max="1285" width="14.140625" style="94" customWidth="1"/>
    <col min="1286" max="1289" width="9.140625" style="94"/>
    <col min="1290" max="1290" width="11.7109375" style="94" bestFit="1" customWidth="1"/>
    <col min="1291" max="1536" width="9.140625" style="94"/>
    <col min="1537" max="1537" width="36.5703125" style="94" bestFit="1" customWidth="1"/>
    <col min="1538" max="1538" width="7.28515625" style="94" customWidth="1"/>
    <col min="1539" max="1539" width="13.85546875" style="94" customWidth="1"/>
    <col min="1540" max="1540" width="10" style="94" bestFit="1" customWidth="1"/>
    <col min="1541" max="1541" width="14.140625" style="94" customWidth="1"/>
    <col min="1542" max="1545" width="9.140625" style="94"/>
    <col min="1546" max="1546" width="11.7109375" style="94" bestFit="1" customWidth="1"/>
    <col min="1547" max="1792" width="9.140625" style="94"/>
    <col min="1793" max="1793" width="36.5703125" style="94" bestFit="1" customWidth="1"/>
    <col min="1794" max="1794" width="7.28515625" style="94" customWidth="1"/>
    <col min="1795" max="1795" width="13.85546875" style="94" customWidth="1"/>
    <col min="1796" max="1796" width="10" style="94" bestFit="1" customWidth="1"/>
    <col min="1797" max="1797" width="14.140625" style="94" customWidth="1"/>
    <col min="1798" max="1801" width="9.140625" style="94"/>
    <col min="1802" max="1802" width="11.7109375" style="94" bestFit="1" customWidth="1"/>
    <col min="1803" max="2048" width="9.140625" style="94"/>
    <col min="2049" max="2049" width="36.5703125" style="94" bestFit="1" customWidth="1"/>
    <col min="2050" max="2050" width="7.28515625" style="94" customWidth="1"/>
    <col min="2051" max="2051" width="13.85546875" style="94" customWidth="1"/>
    <col min="2052" max="2052" width="10" style="94" bestFit="1" customWidth="1"/>
    <col min="2053" max="2053" width="14.140625" style="94" customWidth="1"/>
    <col min="2054" max="2057" width="9.140625" style="94"/>
    <col min="2058" max="2058" width="11.7109375" style="94" bestFit="1" customWidth="1"/>
    <col min="2059" max="2304" width="9.140625" style="94"/>
    <col min="2305" max="2305" width="36.5703125" style="94" bestFit="1" customWidth="1"/>
    <col min="2306" max="2306" width="7.28515625" style="94" customWidth="1"/>
    <col min="2307" max="2307" width="13.85546875" style="94" customWidth="1"/>
    <col min="2308" max="2308" width="10" style="94" bestFit="1" customWidth="1"/>
    <col min="2309" max="2309" width="14.140625" style="94" customWidth="1"/>
    <col min="2310" max="2313" width="9.140625" style="94"/>
    <col min="2314" max="2314" width="11.7109375" style="94" bestFit="1" customWidth="1"/>
    <col min="2315" max="2560" width="9.140625" style="94"/>
    <col min="2561" max="2561" width="36.5703125" style="94" bestFit="1" customWidth="1"/>
    <col min="2562" max="2562" width="7.28515625" style="94" customWidth="1"/>
    <col min="2563" max="2563" width="13.85546875" style="94" customWidth="1"/>
    <col min="2564" max="2564" width="10" style="94" bestFit="1" customWidth="1"/>
    <col min="2565" max="2565" width="14.140625" style="94" customWidth="1"/>
    <col min="2566" max="2569" width="9.140625" style="94"/>
    <col min="2570" max="2570" width="11.7109375" style="94" bestFit="1" customWidth="1"/>
    <col min="2571" max="2816" width="9.140625" style="94"/>
    <col min="2817" max="2817" width="36.5703125" style="94" bestFit="1" customWidth="1"/>
    <col min="2818" max="2818" width="7.28515625" style="94" customWidth="1"/>
    <col min="2819" max="2819" width="13.85546875" style="94" customWidth="1"/>
    <col min="2820" max="2820" width="10" style="94" bestFit="1" customWidth="1"/>
    <col min="2821" max="2821" width="14.140625" style="94" customWidth="1"/>
    <col min="2822" max="2825" width="9.140625" style="94"/>
    <col min="2826" max="2826" width="11.7109375" style="94" bestFit="1" customWidth="1"/>
    <col min="2827" max="3072" width="9.140625" style="94"/>
    <col min="3073" max="3073" width="36.5703125" style="94" bestFit="1" customWidth="1"/>
    <col min="3074" max="3074" width="7.28515625" style="94" customWidth="1"/>
    <col min="3075" max="3075" width="13.85546875" style="94" customWidth="1"/>
    <col min="3076" max="3076" width="10" style="94" bestFit="1" customWidth="1"/>
    <col min="3077" max="3077" width="14.140625" style="94" customWidth="1"/>
    <col min="3078" max="3081" width="9.140625" style="94"/>
    <col min="3082" max="3082" width="11.7109375" style="94" bestFit="1" customWidth="1"/>
    <col min="3083" max="3328" width="9.140625" style="94"/>
    <col min="3329" max="3329" width="36.5703125" style="94" bestFit="1" customWidth="1"/>
    <col min="3330" max="3330" width="7.28515625" style="94" customWidth="1"/>
    <col min="3331" max="3331" width="13.85546875" style="94" customWidth="1"/>
    <col min="3332" max="3332" width="10" style="94" bestFit="1" customWidth="1"/>
    <col min="3333" max="3333" width="14.140625" style="94" customWidth="1"/>
    <col min="3334" max="3337" width="9.140625" style="94"/>
    <col min="3338" max="3338" width="11.7109375" style="94" bestFit="1" customWidth="1"/>
    <col min="3339" max="3584" width="9.140625" style="94"/>
    <col min="3585" max="3585" width="36.5703125" style="94" bestFit="1" customWidth="1"/>
    <col min="3586" max="3586" width="7.28515625" style="94" customWidth="1"/>
    <col min="3587" max="3587" width="13.85546875" style="94" customWidth="1"/>
    <col min="3588" max="3588" width="10" style="94" bestFit="1" customWidth="1"/>
    <col min="3589" max="3589" width="14.140625" style="94" customWidth="1"/>
    <col min="3590" max="3593" width="9.140625" style="94"/>
    <col min="3594" max="3594" width="11.7109375" style="94" bestFit="1" customWidth="1"/>
    <col min="3595" max="3840" width="9.140625" style="94"/>
    <col min="3841" max="3841" width="36.5703125" style="94" bestFit="1" customWidth="1"/>
    <col min="3842" max="3842" width="7.28515625" style="94" customWidth="1"/>
    <col min="3843" max="3843" width="13.85546875" style="94" customWidth="1"/>
    <col min="3844" max="3844" width="10" style="94" bestFit="1" customWidth="1"/>
    <col min="3845" max="3845" width="14.140625" style="94" customWidth="1"/>
    <col min="3846" max="3849" width="9.140625" style="94"/>
    <col min="3850" max="3850" width="11.7109375" style="94" bestFit="1" customWidth="1"/>
    <col min="3851" max="4096" width="9.140625" style="94"/>
    <col min="4097" max="4097" width="36.5703125" style="94" bestFit="1" customWidth="1"/>
    <col min="4098" max="4098" width="7.28515625" style="94" customWidth="1"/>
    <col min="4099" max="4099" width="13.85546875" style="94" customWidth="1"/>
    <col min="4100" max="4100" width="10" style="94" bestFit="1" customWidth="1"/>
    <col min="4101" max="4101" width="14.140625" style="94" customWidth="1"/>
    <col min="4102" max="4105" width="9.140625" style="94"/>
    <col min="4106" max="4106" width="11.7109375" style="94" bestFit="1" customWidth="1"/>
    <col min="4107" max="4352" width="9.140625" style="94"/>
    <col min="4353" max="4353" width="36.5703125" style="94" bestFit="1" customWidth="1"/>
    <col min="4354" max="4354" width="7.28515625" style="94" customWidth="1"/>
    <col min="4355" max="4355" width="13.85546875" style="94" customWidth="1"/>
    <col min="4356" max="4356" width="10" style="94" bestFit="1" customWidth="1"/>
    <col min="4357" max="4357" width="14.140625" style="94" customWidth="1"/>
    <col min="4358" max="4361" width="9.140625" style="94"/>
    <col min="4362" max="4362" width="11.7109375" style="94" bestFit="1" customWidth="1"/>
    <col min="4363" max="4608" width="9.140625" style="94"/>
    <col min="4609" max="4609" width="36.5703125" style="94" bestFit="1" customWidth="1"/>
    <col min="4610" max="4610" width="7.28515625" style="94" customWidth="1"/>
    <col min="4611" max="4611" width="13.85546875" style="94" customWidth="1"/>
    <col min="4612" max="4612" width="10" style="94" bestFit="1" customWidth="1"/>
    <col min="4613" max="4613" width="14.140625" style="94" customWidth="1"/>
    <col min="4614" max="4617" width="9.140625" style="94"/>
    <col min="4618" max="4618" width="11.7109375" style="94" bestFit="1" customWidth="1"/>
    <col min="4619" max="4864" width="9.140625" style="94"/>
    <col min="4865" max="4865" width="36.5703125" style="94" bestFit="1" customWidth="1"/>
    <col min="4866" max="4866" width="7.28515625" style="94" customWidth="1"/>
    <col min="4867" max="4867" width="13.85546875" style="94" customWidth="1"/>
    <col min="4868" max="4868" width="10" style="94" bestFit="1" customWidth="1"/>
    <col min="4869" max="4869" width="14.140625" style="94" customWidth="1"/>
    <col min="4870" max="4873" width="9.140625" style="94"/>
    <col min="4874" max="4874" width="11.7109375" style="94" bestFit="1" customWidth="1"/>
    <col min="4875" max="5120" width="9.140625" style="94"/>
    <col min="5121" max="5121" width="36.5703125" style="94" bestFit="1" customWidth="1"/>
    <col min="5122" max="5122" width="7.28515625" style="94" customWidth="1"/>
    <col min="5123" max="5123" width="13.85546875" style="94" customWidth="1"/>
    <col min="5124" max="5124" width="10" style="94" bestFit="1" customWidth="1"/>
    <col min="5125" max="5125" width="14.140625" style="94" customWidth="1"/>
    <col min="5126" max="5129" width="9.140625" style="94"/>
    <col min="5130" max="5130" width="11.7109375" style="94" bestFit="1" customWidth="1"/>
    <col min="5131" max="5376" width="9.140625" style="94"/>
    <col min="5377" max="5377" width="36.5703125" style="94" bestFit="1" customWidth="1"/>
    <col min="5378" max="5378" width="7.28515625" style="94" customWidth="1"/>
    <col min="5379" max="5379" width="13.85546875" style="94" customWidth="1"/>
    <col min="5380" max="5380" width="10" style="94" bestFit="1" customWidth="1"/>
    <col min="5381" max="5381" width="14.140625" style="94" customWidth="1"/>
    <col min="5382" max="5385" width="9.140625" style="94"/>
    <col min="5386" max="5386" width="11.7109375" style="94" bestFit="1" customWidth="1"/>
    <col min="5387" max="5632" width="9.140625" style="94"/>
    <col min="5633" max="5633" width="36.5703125" style="94" bestFit="1" customWidth="1"/>
    <col min="5634" max="5634" width="7.28515625" style="94" customWidth="1"/>
    <col min="5635" max="5635" width="13.85546875" style="94" customWidth="1"/>
    <col min="5636" max="5636" width="10" style="94" bestFit="1" customWidth="1"/>
    <col min="5637" max="5637" width="14.140625" style="94" customWidth="1"/>
    <col min="5638" max="5641" width="9.140625" style="94"/>
    <col min="5642" max="5642" width="11.7109375" style="94" bestFit="1" customWidth="1"/>
    <col min="5643" max="5888" width="9.140625" style="94"/>
    <col min="5889" max="5889" width="36.5703125" style="94" bestFit="1" customWidth="1"/>
    <col min="5890" max="5890" width="7.28515625" style="94" customWidth="1"/>
    <col min="5891" max="5891" width="13.85546875" style="94" customWidth="1"/>
    <col min="5892" max="5892" width="10" style="94" bestFit="1" customWidth="1"/>
    <col min="5893" max="5893" width="14.140625" style="94" customWidth="1"/>
    <col min="5894" max="5897" width="9.140625" style="94"/>
    <col min="5898" max="5898" width="11.7109375" style="94" bestFit="1" customWidth="1"/>
    <col min="5899" max="6144" width="9.140625" style="94"/>
    <col min="6145" max="6145" width="36.5703125" style="94" bestFit="1" customWidth="1"/>
    <col min="6146" max="6146" width="7.28515625" style="94" customWidth="1"/>
    <col min="6147" max="6147" width="13.85546875" style="94" customWidth="1"/>
    <col min="6148" max="6148" width="10" style="94" bestFit="1" customWidth="1"/>
    <col min="6149" max="6149" width="14.140625" style="94" customWidth="1"/>
    <col min="6150" max="6153" width="9.140625" style="94"/>
    <col min="6154" max="6154" width="11.7109375" style="94" bestFit="1" customWidth="1"/>
    <col min="6155" max="6400" width="9.140625" style="94"/>
    <col min="6401" max="6401" width="36.5703125" style="94" bestFit="1" customWidth="1"/>
    <col min="6402" max="6402" width="7.28515625" style="94" customWidth="1"/>
    <col min="6403" max="6403" width="13.85546875" style="94" customWidth="1"/>
    <col min="6404" max="6404" width="10" style="94" bestFit="1" customWidth="1"/>
    <col min="6405" max="6405" width="14.140625" style="94" customWidth="1"/>
    <col min="6406" max="6409" width="9.140625" style="94"/>
    <col min="6410" max="6410" width="11.7109375" style="94" bestFit="1" customWidth="1"/>
    <col min="6411" max="6656" width="9.140625" style="94"/>
    <col min="6657" max="6657" width="36.5703125" style="94" bestFit="1" customWidth="1"/>
    <col min="6658" max="6658" width="7.28515625" style="94" customWidth="1"/>
    <col min="6659" max="6659" width="13.85546875" style="94" customWidth="1"/>
    <col min="6660" max="6660" width="10" style="94" bestFit="1" customWidth="1"/>
    <col min="6661" max="6661" width="14.140625" style="94" customWidth="1"/>
    <col min="6662" max="6665" width="9.140625" style="94"/>
    <col min="6666" max="6666" width="11.7109375" style="94" bestFit="1" customWidth="1"/>
    <col min="6667" max="6912" width="9.140625" style="94"/>
    <col min="6913" max="6913" width="36.5703125" style="94" bestFit="1" customWidth="1"/>
    <col min="6914" max="6914" width="7.28515625" style="94" customWidth="1"/>
    <col min="6915" max="6915" width="13.85546875" style="94" customWidth="1"/>
    <col min="6916" max="6916" width="10" style="94" bestFit="1" customWidth="1"/>
    <col min="6917" max="6917" width="14.140625" style="94" customWidth="1"/>
    <col min="6918" max="6921" width="9.140625" style="94"/>
    <col min="6922" max="6922" width="11.7109375" style="94" bestFit="1" customWidth="1"/>
    <col min="6923" max="7168" width="9.140625" style="94"/>
    <col min="7169" max="7169" width="36.5703125" style="94" bestFit="1" customWidth="1"/>
    <col min="7170" max="7170" width="7.28515625" style="94" customWidth="1"/>
    <col min="7171" max="7171" width="13.85546875" style="94" customWidth="1"/>
    <col min="7172" max="7172" width="10" style="94" bestFit="1" customWidth="1"/>
    <col min="7173" max="7173" width="14.140625" style="94" customWidth="1"/>
    <col min="7174" max="7177" width="9.140625" style="94"/>
    <col min="7178" max="7178" width="11.7109375" style="94" bestFit="1" customWidth="1"/>
    <col min="7179" max="7424" width="9.140625" style="94"/>
    <col min="7425" max="7425" width="36.5703125" style="94" bestFit="1" customWidth="1"/>
    <col min="7426" max="7426" width="7.28515625" style="94" customWidth="1"/>
    <col min="7427" max="7427" width="13.85546875" style="94" customWidth="1"/>
    <col min="7428" max="7428" width="10" style="94" bestFit="1" customWidth="1"/>
    <col min="7429" max="7429" width="14.140625" style="94" customWidth="1"/>
    <col min="7430" max="7433" width="9.140625" style="94"/>
    <col min="7434" max="7434" width="11.7109375" style="94" bestFit="1" customWidth="1"/>
    <col min="7435" max="7680" width="9.140625" style="94"/>
    <col min="7681" max="7681" width="36.5703125" style="94" bestFit="1" customWidth="1"/>
    <col min="7682" max="7682" width="7.28515625" style="94" customWidth="1"/>
    <col min="7683" max="7683" width="13.85546875" style="94" customWidth="1"/>
    <col min="7684" max="7684" width="10" style="94" bestFit="1" customWidth="1"/>
    <col min="7685" max="7685" width="14.140625" style="94" customWidth="1"/>
    <col min="7686" max="7689" width="9.140625" style="94"/>
    <col min="7690" max="7690" width="11.7109375" style="94" bestFit="1" customWidth="1"/>
    <col min="7691" max="7936" width="9.140625" style="94"/>
    <col min="7937" max="7937" width="36.5703125" style="94" bestFit="1" customWidth="1"/>
    <col min="7938" max="7938" width="7.28515625" style="94" customWidth="1"/>
    <col min="7939" max="7939" width="13.85546875" style="94" customWidth="1"/>
    <col min="7940" max="7940" width="10" style="94" bestFit="1" customWidth="1"/>
    <col min="7941" max="7941" width="14.140625" style="94" customWidth="1"/>
    <col min="7942" max="7945" width="9.140625" style="94"/>
    <col min="7946" max="7946" width="11.7109375" style="94" bestFit="1" customWidth="1"/>
    <col min="7947" max="8192" width="9.140625" style="94"/>
    <col min="8193" max="8193" width="36.5703125" style="94" bestFit="1" customWidth="1"/>
    <col min="8194" max="8194" width="7.28515625" style="94" customWidth="1"/>
    <col min="8195" max="8195" width="13.85546875" style="94" customWidth="1"/>
    <col min="8196" max="8196" width="10" style="94" bestFit="1" customWidth="1"/>
    <col min="8197" max="8197" width="14.140625" style="94" customWidth="1"/>
    <col min="8198" max="8201" width="9.140625" style="94"/>
    <col min="8202" max="8202" width="11.7109375" style="94" bestFit="1" customWidth="1"/>
    <col min="8203" max="8448" width="9.140625" style="94"/>
    <col min="8449" max="8449" width="36.5703125" style="94" bestFit="1" customWidth="1"/>
    <col min="8450" max="8450" width="7.28515625" style="94" customWidth="1"/>
    <col min="8451" max="8451" width="13.85546875" style="94" customWidth="1"/>
    <col min="8452" max="8452" width="10" style="94" bestFit="1" customWidth="1"/>
    <col min="8453" max="8453" width="14.140625" style="94" customWidth="1"/>
    <col min="8454" max="8457" width="9.140625" style="94"/>
    <col min="8458" max="8458" width="11.7109375" style="94" bestFit="1" customWidth="1"/>
    <col min="8459" max="8704" width="9.140625" style="94"/>
    <col min="8705" max="8705" width="36.5703125" style="94" bestFit="1" customWidth="1"/>
    <col min="8706" max="8706" width="7.28515625" style="94" customWidth="1"/>
    <col min="8707" max="8707" width="13.85546875" style="94" customWidth="1"/>
    <col min="8708" max="8708" width="10" style="94" bestFit="1" customWidth="1"/>
    <col min="8709" max="8709" width="14.140625" style="94" customWidth="1"/>
    <col min="8710" max="8713" width="9.140625" style="94"/>
    <col min="8714" max="8714" width="11.7109375" style="94" bestFit="1" customWidth="1"/>
    <col min="8715" max="8960" width="9.140625" style="94"/>
    <col min="8961" max="8961" width="36.5703125" style="94" bestFit="1" customWidth="1"/>
    <col min="8962" max="8962" width="7.28515625" style="94" customWidth="1"/>
    <col min="8963" max="8963" width="13.85546875" style="94" customWidth="1"/>
    <col min="8964" max="8964" width="10" style="94" bestFit="1" customWidth="1"/>
    <col min="8965" max="8965" width="14.140625" style="94" customWidth="1"/>
    <col min="8966" max="8969" width="9.140625" style="94"/>
    <col min="8970" max="8970" width="11.7109375" style="94" bestFit="1" customWidth="1"/>
    <col min="8971" max="9216" width="9.140625" style="94"/>
    <col min="9217" max="9217" width="36.5703125" style="94" bestFit="1" customWidth="1"/>
    <col min="9218" max="9218" width="7.28515625" style="94" customWidth="1"/>
    <col min="9219" max="9219" width="13.85546875" style="94" customWidth="1"/>
    <col min="9220" max="9220" width="10" style="94" bestFit="1" customWidth="1"/>
    <col min="9221" max="9221" width="14.140625" style="94" customWidth="1"/>
    <col min="9222" max="9225" width="9.140625" style="94"/>
    <col min="9226" max="9226" width="11.7109375" style="94" bestFit="1" customWidth="1"/>
    <col min="9227" max="9472" width="9.140625" style="94"/>
    <col min="9473" max="9473" width="36.5703125" style="94" bestFit="1" customWidth="1"/>
    <col min="9474" max="9474" width="7.28515625" style="94" customWidth="1"/>
    <col min="9475" max="9475" width="13.85546875" style="94" customWidth="1"/>
    <col min="9476" max="9476" width="10" style="94" bestFit="1" customWidth="1"/>
    <col min="9477" max="9477" width="14.140625" style="94" customWidth="1"/>
    <col min="9478" max="9481" width="9.140625" style="94"/>
    <col min="9482" max="9482" width="11.7109375" style="94" bestFit="1" customWidth="1"/>
    <col min="9483" max="9728" width="9.140625" style="94"/>
    <col min="9729" max="9729" width="36.5703125" style="94" bestFit="1" customWidth="1"/>
    <col min="9730" max="9730" width="7.28515625" style="94" customWidth="1"/>
    <col min="9731" max="9731" width="13.85546875" style="94" customWidth="1"/>
    <col min="9732" max="9732" width="10" style="94" bestFit="1" customWidth="1"/>
    <col min="9733" max="9733" width="14.140625" style="94" customWidth="1"/>
    <col min="9734" max="9737" width="9.140625" style="94"/>
    <col min="9738" max="9738" width="11.7109375" style="94" bestFit="1" customWidth="1"/>
    <col min="9739" max="9984" width="9.140625" style="94"/>
    <col min="9985" max="9985" width="36.5703125" style="94" bestFit="1" customWidth="1"/>
    <col min="9986" max="9986" width="7.28515625" style="94" customWidth="1"/>
    <col min="9987" max="9987" width="13.85546875" style="94" customWidth="1"/>
    <col min="9988" max="9988" width="10" style="94" bestFit="1" customWidth="1"/>
    <col min="9989" max="9989" width="14.140625" style="94" customWidth="1"/>
    <col min="9990" max="9993" width="9.140625" style="94"/>
    <col min="9994" max="9994" width="11.7109375" style="94" bestFit="1" customWidth="1"/>
    <col min="9995" max="10240" width="9.140625" style="94"/>
    <col min="10241" max="10241" width="36.5703125" style="94" bestFit="1" customWidth="1"/>
    <col min="10242" max="10242" width="7.28515625" style="94" customWidth="1"/>
    <col min="10243" max="10243" width="13.85546875" style="94" customWidth="1"/>
    <col min="10244" max="10244" width="10" style="94" bestFit="1" customWidth="1"/>
    <col min="10245" max="10245" width="14.140625" style="94" customWidth="1"/>
    <col min="10246" max="10249" width="9.140625" style="94"/>
    <col min="10250" max="10250" width="11.7109375" style="94" bestFit="1" customWidth="1"/>
    <col min="10251" max="10496" width="9.140625" style="94"/>
    <col min="10497" max="10497" width="36.5703125" style="94" bestFit="1" customWidth="1"/>
    <col min="10498" max="10498" width="7.28515625" style="94" customWidth="1"/>
    <col min="10499" max="10499" width="13.85546875" style="94" customWidth="1"/>
    <col min="10500" max="10500" width="10" style="94" bestFit="1" customWidth="1"/>
    <col min="10501" max="10501" width="14.140625" style="94" customWidth="1"/>
    <col min="10502" max="10505" width="9.140625" style="94"/>
    <col min="10506" max="10506" width="11.7109375" style="94" bestFit="1" customWidth="1"/>
    <col min="10507" max="10752" width="9.140625" style="94"/>
    <col min="10753" max="10753" width="36.5703125" style="94" bestFit="1" customWidth="1"/>
    <col min="10754" max="10754" width="7.28515625" style="94" customWidth="1"/>
    <col min="10755" max="10755" width="13.85546875" style="94" customWidth="1"/>
    <col min="10756" max="10756" width="10" style="94" bestFit="1" customWidth="1"/>
    <col min="10757" max="10757" width="14.140625" style="94" customWidth="1"/>
    <col min="10758" max="10761" width="9.140625" style="94"/>
    <col min="10762" max="10762" width="11.7109375" style="94" bestFit="1" customWidth="1"/>
    <col min="10763" max="11008" width="9.140625" style="94"/>
    <col min="11009" max="11009" width="36.5703125" style="94" bestFit="1" customWidth="1"/>
    <col min="11010" max="11010" width="7.28515625" style="94" customWidth="1"/>
    <col min="11011" max="11011" width="13.85546875" style="94" customWidth="1"/>
    <col min="11012" max="11012" width="10" style="94" bestFit="1" customWidth="1"/>
    <col min="11013" max="11013" width="14.140625" style="94" customWidth="1"/>
    <col min="11014" max="11017" width="9.140625" style="94"/>
    <col min="11018" max="11018" width="11.7109375" style="94" bestFit="1" customWidth="1"/>
    <col min="11019" max="11264" width="9.140625" style="94"/>
    <col min="11265" max="11265" width="36.5703125" style="94" bestFit="1" customWidth="1"/>
    <col min="11266" max="11266" width="7.28515625" style="94" customWidth="1"/>
    <col min="11267" max="11267" width="13.85546875" style="94" customWidth="1"/>
    <col min="11268" max="11268" width="10" style="94" bestFit="1" customWidth="1"/>
    <col min="11269" max="11269" width="14.140625" style="94" customWidth="1"/>
    <col min="11270" max="11273" width="9.140625" style="94"/>
    <col min="11274" max="11274" width="11.7109375" style="94" bestFit="1" customWidth="1"/>
    <col min="11275" max="11520" width="9.140625" style="94"/>
    <col min="11521" max="11521" width="36.5703125" style="94" bestFit="1" customWidth="1"/>
    <col min="11522" max="11522" width="7.28515625" style="94" customWidth="1"/>
    <col min="11523" max="11523" width="13.85546875" style="94" customWidth="1"/>
    <col min="11524" max="11524" width="10" style="94" bestFit="1" customWidth="1"/>
    <col min="11525" max="11525" width="14.140625" style="94" customWidth="1"/>
    <col min="11526" max="11529" width="9.140625" style="94"/>
    <col min="11530" max="11530" width="11.7109375" style="94" bestFit="1" customWidth="1"/>
    <col min="11531" max="11776" width="9.140625" style="94"/>
    <col min="11777" max="11777" width="36.5703125" style="94" bestFit="1" customWidth="1"/>
    <col min="11778" max="11778" width="7.28515625" style="94" customWidth="1"/>
    <col min="11779" max="11779" width="13.85546875" style="94" customWidth="1"/>
    <col min="11780" max="11780" width="10" style="94" bestFit="1" customWidth="1"/>
    <col min="11781" max="11781" width="14.140625" style="94" customWidth="1"/>
    <col min="11782" max="11785" width="9.140625" style="94"/>
    <col min="11786" max="11786" width="11.7109375" style="94" bestFit="1" customWidth="1"/>
    <col min="11787" max="12032" width="9.140625" style="94"/>
    <col min="12033" max="12033" width="36.5703125" style="94" bestFit="1" customWidth="1"/>
    <col min="12034" max="12034" width="7.28515625" style="94" customWidth="1"/>
    <col min="12035" max="12035" width="13.85546875" style="94" customWidth="1"/>
    <col min="12036" max="12036" width="10" style="94" bestFit="1" customWidth="1"/>
    <col min="12037" max="12037" width="14.140625" style="94" customWidth="1"/>
    <col min="12038" max="12041" width="9.140625" style="94"/>
    <col min="12042" max="12042" width="11.7109375" style="94" bestFit="1" customWidth="1"/>
    <col min="12043" max="12288" width="9.140625" style="94"/>
    <col min="12289" max="12289" width="36.5703125" style="94" bestFit="1" customWidth="1"/>
    <col min="12290" max="12290" width="7.28515625" style="94" customWidth="1"/>
    <col min="12291" max="12291" width="13.85546875" style="94" customWidth="1"/>
    <col min="12292" max="12292" width="10" style="94" bestFit="1" customWidth="1"/>
    <col min="12293" max="12293" width="14.140625" style="94" customWidth="1"/>
    <col min="12294" max="12297" width="9.140625" style="94"/>
    <col min="12298" max="12298" width="11.7109375" style="94" bestFit="1" customWidth="1"/>
    <col min="12299" max="12544" width="9.140625" style="94"/>
    <col min="12545" max="12545" width="36.5703125" style="94" bestFit="1" customWidth="1"/>
    <col min="12546" max="12546" width="7.28515625" style="94" customWidth="1"/>
    <col min="12547" max="12547" width="13.85546875" style="94" customWidth="1"/>
    <col min="12548" max="12548" width="10" style="94" bestFit="1" customWidth="1"/>
    <col min="12549" max="12549" width="14.140625" style="94" customWidth="1"/>
    <col min="12550" max="12553" width="9.140625" style="94"/>
    <col min="12554" max="12554" width="11.7109375" style="94" bestFit="1" customWidth="1"/>
    <col min="12555" max="12800" width="9.140625" style="94"/>
    <col min="12801" max="12801" width="36.5703125" style="94" bestFit="1" customWidth="1"/>
    <col min="12802" max="12802" width="7.28515625" style="94" customWidth="1"/>
    <col min="12803" max="12803" width="13.85546875" style="94" customWidth="1"/>
    <col min="12804" max="12804" width="10" style="94" bestFit="1" customWidth="1"/>
    <col min="12805" max="12805" width="14.140625" style="94" customWidth="1"/>
    <col min="12806" max="12809" width="9.140625" style="94"/>
    <col min="12810" max="12810" width="11.7109375" style="94" bestFit="1" customWidth="1"/>
    <col min="12811" max="13056" width="9.140625" style="94"/>
    <col min="13057" max="13057" width="36.5703125" style="94" bestFit="1" customWidth="1"/>
    <col min="13058" max="13058" width="7.28515625" style="94" customWidth="1"/>
    <col min="13059" max="13059" width="13.85546875" style="94" customWidth="1"/>
    <col min="13060" max="13060" width="10" style="94" bestFit="1" customWidth="1"/>
    <col min="13061" max="13061" width="14.140625" style="94" customWidth="1"/>
    <col min="13062" max="13065" width="9.140625" style="94"/>
    <col min="13066" max="13066" width="11.7109375" style="94" bestFit="1" customWidth="1"/>
    <col min="13067" max="13312" width="9.140625" style="94"/>
    <col min="13313" max="13313" width="36.5703125" style="94" bestFit="1" customWidth="1"/>
    <col min="13314" max="13314" width="7.28515625" style="94" customWidth="1"/>
    <col min="13315" max="13315" width="13.85546875" style="94" customWidth="1"/>
    <col min="13316" max="13316" width="10" style="94" bestFit="1" customWidth="1"/>
    <col min="13317" max="13317" width="14.140625" style="94" customWidth="1"/>
    <col min="13318" max="13321" width="9.140625" style="94"/>
    <col min="13322" max="13322" width="11.7109375" style="94" bestFit="1" customWidth="1"/>
    <col min="13323" max="13568" width="9.140625" style="94"/>
    <col min="13569" max="13569" width="36.5703125" style="94" bestFit="1" customWidth="1"/>
    <col min="13570" max="13570" width="7.28515625" style="94" customWidth="1"/>
    <col min="13571" max="13571" width="13.85546875" style="94" customWidth="1"/>
    <col min="13572" max="13572" width="10" style="94" bestFit="1" customWidth="1"/>
    <col min="13573" max="13573" width="14.140625" style="94" customWidth="1"/>
    <col min="13574" max="13577" width="9.140625" style="94"/>
    <col min="13578" max="13578" width="11.7109375" style="94" bestFit="1" customWidth="1"/>
    <col min="13579" max="13824" width="9.140625" style="94"/>
    <col min="13825" max="13825" width="36.5703125" style="94" bestFit="1" customWidth="1"/>
    <col min="13826" max="13826" width="7.28515625" style="94" customWidth="1"/>
    <col min="13827" max="13827" width="13.85546875" style="94" customWidth="1"/>
    <col min="13828" max="13828" width="10" style="94" bestFit="1" customWidth="1"/>
    <col min="13829" max="13829" width="14.140625" style="94" customWidth="1"/>
    <col min="13830" max="13833" width="9.140625" style="94"/>
    <col min="13834" max="13834" width="11.7109375" style="94" bestFit="1" customWidth="1"/>
    <col min="13835" max="14080" width="9.140625" style="94"/>
    <col min="14081" max="14081" width="36.5703125" style="94" bestFit="1" customWidth="1"/>
    <col min="14082" max="14082" width="7.28515625" style="94" customWidth="1"/>
    <col min="14083" max="14083" width="13.85546875" style="94" customWidth="1"/>
    <col min="14084" max="14084" width="10" style="94" bestFit="1" customWidth="1"/>
    <col min="14085" max="14085" width="14.140625" style="94" customWidth="1"/>
    <col min="14086" max="14089" width="9.140625" style="94"/>
    <col min="14090" max="14090" width="11.7109375" style="94" bestFit="1" customWidth="1"/>
    <col min="14091" max="14336" width="9.140625" style="94"/>
    <col min="14337" max="14337" width="36.5703125" style="94" bestFit="1" customWidth="1"/>
    <col min="14338" max="14338" width="7.28515625" style="94" customWidth="1"/>
    <col min="14339" max="14339" width="13.85546875" style="94" customWidth="1"/>
    <col min="14340" max="14340" width="10" style="94" bestFit="1" customWidth="1"/>
    <col min="14341" max="14341" width="14.140625" style="94" customWidth="1"/>
    <col min="14342" max="14345" width="9.140625" style="94"/>
    <col min="14346" max="14346" width="11.7109375" style="94" bestFit="1" customWidth="1"/>
    <col min="14347" max="14592" width="9.140625" style="94"/>
    <col min="14593" max="14593" width="36.5703125" style="94" bestFit="1" customWidth="1"/>
    <col min="14594" max="14594" width="7.28515625" style="94" customWidth="1"/>
    <col min="14595" max="14595" width="13.85546875" style="94" customWidth="1"/>
    <col min="14596" max="14596" width="10" style="94" bestFit="1" customWidth="1"/>
    <col min="14597" max="14597" width="14.140625" style="94" customWidth="1"/>
    <col min="14598" max="14601" width="9.140625" style="94"/>
    <col min="14602" max="14602" width="11.7109375" style="94" bestFit="1" customWidth="1"/>
    <col min="14603" max="14848" width="9.140625" style="94"/>
    <col min="14849" max="14849" width="36.5703125" style="94" bestFit="1" customWidth="1"/>
    <col min="14850" max="14850" width="7.28515625" style="94" customWidth="1"/>
    <col min="14851" max="14851" width="13.85546875" style="94" customWidth="1"/>
    <col min="14852" max="14852" width="10" style="94" bestFit="1" customWidth="1"/>
    <col min="14853" max="14853" width="14.140625" style="94" customWidth="1"/>
    <col min="14854" max="14857" width="9.140625" style="94"/>
    <col min="14858" max="14858" width="11.7109375" style="94" bestFit="1" customWidth="1"/>
    <col min="14859" max="15104" width="9.140625" style="94"/>
    <col min="15105" max="15105" width="36.5703125" style="94" bestFit="1" customWidth="1"/>
    <col min="15106" max="15106" width="7.28515625" style="94" customWidth="1"/>
    <col min="15107" max="15107" width="13.85546875" style="94" customWidth="1"/>
    <col min="15108" max="15108" width="10" style="94" bestFit="1" customWidth="1"/>
    <col min="15109" max="15109" width="14.140625" style="94" customWidth="1"/>
    <col min="15110" max="15113" width="9.140625" style="94"/>
    <col min="15114" max="15114" width="11.7109375" style="94" bestFit="1" customWidth="1"/>
    <col min="15115" max="15360" width="9.140625" style="94"/>
    <col min="15361" max="15361" width="36.5703125" style="94" bestFit="1" customWidth="1"/>
    <col min="15362" max="15362" width="7.28515625" style="94" customWidth="1"/>
    <col min="15363" max="15363" width="13.85546875" style="94" customWidth="1"/>
    <col min="15364" max="15364" width="10" style="94" bestFit="1" customWidth="1"/>
    <col min="15365" max="15365" width="14.140625" style="94" customWidth="1"/>
    <col min="15366" max="15369" width="9.140625" style="94"/>
    <col min="15370" max="15370" width="11.7109375" style="94" bestFit="1" customWidth="1"/>
    <col min="15371" max="15616" width="9.140625" style="94"/>
    <col min="15617" max="15617" width="36.5703125" style="94" bestFit="1" customWidth="1"/>
    <col min="15618" max="15618" width="7.28515625" style="94" customWidth="1"/>
    <col min="15619" max="15619" width="13.85546875" style="94" customWidth="1"/>
    <col min="15620" max="15620" width="10" style="94" bestFit="1" customWidth="1"/>
    <col min="15621" max="15621" width="14.140625" style="94" customWidth="1"/>
    <col min="15622" max="15625" width="9.140625" style="94"/>
    <col min="15626" max="15626" width="11.7109375" style="94" bestFit="1" customWidth="1"/>
    <col min="15627" max="15872" width="9.140625" style="94"/>
    <col min="15873" max="15873" width="36.5703125" style="94" bestFit="1" customWidth="1"/>
    <col min="15874" max="15874" width="7.28515625" style="94" customWidth="1"/>
    <col min="15875" max="15875" width="13.85546875" style="94" customWidth="1"/>
    <col min="15876" max="15876" width="10" style="94" bestFit="1" customWidth="1"/>
    <col min="15877" max="15877" width="14.140625" style="94" customWidth="1"/>
    <col min="15878" max="15881" width="9.140625" style="94"/>
    <col min="15882" max="15882" width="11.7109375" style="94" bestFit="1" customWidth="1"/>
    <col min="15883" max="16128" width="9.140625" style="94"/>
    <col min="16129" max="16129" width="36.5703125" style="94" bestFit="1" customWidth="1"/>
    <col min="16130" max="16130" width="7.28515625" style="94" customWidth="1"/>
    <col min="16131" max="16131" width="13.85546875" style="94" customWidth="1"/>
    <col min="16132" max="16132" width="10" style="94" bestFit="1" customWidth="1"/>
    <col min="16133" max="16133" width="14.140625" style="94" customWidth="1"/>
    <col min="16134" max="16137" width="9.140625" style="94"/>
    <col min="16138" max="16138" width="11.7109375" style="94" bestFit="1" customWidth="1"/>
    <col min="16139" max="16384" width="9.140625" style="94"/>
  </cols>
  <sheetData>
    <row r="1" spans="1:10" ht="13.5" thickBot="1" x14ac:dyDescent="0.25">
      <c r="A1" s="480" t="s">
        <v>125</v>
      </c>
      <c r="B1" s="480"/>
      <c r="C1" s="92"/>
      <c r="D1" s="92"/>
      <c r="E1" s="93" t="s">
        <v>29</v>
      </c>
    </row>
    <row r="2" spans="1:10" ht="24.75" thickBot="1" x14ac:dyDescent="0.25">
      <c r="A2" s="95" t="s">
        <v>126</v>
      </c>
      <c r="B2" s="96" t="s">
        <v>127</v>
      </c>
      <c r="C2" s="97" t="s">
        <v>128</v>
      </c>
      <c r="D2" s="97" t="s">
        <v>122</v>
      </c>
      <c r="E2" s="97" t="s">
        <v>129</v>
      </c>
    </row>
    <row r="3" spans="1:10" ht="15" customHeight="1" x14ac:dyDescent="0.2">
      <c r="A3" s="98" t="s">
        <v>130</v>
      </c>
      <c r="B3" s="99" t="s">
        <v>131</v>
      </c>
      <c r="C3" s="100">
        <f>C4+C5+C6</f>
        <v>2628011.62</v>
      </c>
      <c r="D3" s="100">
        <f>D4+D5+D6</f>
        <v>0</v>
      </c>
      <c r="E3" s="101">
        <f t="shared" ref="E3:E25" si="0">C3+D3</f>
        <v>2628011.62</v>
      </c>
    </row>
    <row r="4" spans="1:10" ht="15" customHeight="1" x14ac:dyDescent="0.2">
      <c r="A4" s="102" t="s">
        <v>132</v>
      </c>
      <c r="B4" s="103" t="s">
        <v>133</v>
      </c>
      <c r="C4" s="104">
        <v>2466142.71</v>
      </c>
      <c r="D4" s="105">
        <v>0</v>
      </c>
      <c r="E4" s="106">
        <f t="shared" si="0"/>
        <v>2466142.71</v>
      </c>
      <c r="J4" s="107"/>
    </row>
    <row r="5" spans="1:10" ht="15" customHeight="1" x14ac:dyDescent="0.2">
      <c r="A5" s="102" t="s">
        <v>134</v>
      </c>
      <c r="B5" s="103" t="s">
        <v>135</v>
      </c>
      <c r="C5" s="104">
        <v>161652.65999999997</v>
      </c>
      <c r="D5" s="108">
        <v>0</v>
      </c>
      <c r="E5" s="106">
        <f t="shared" si="0"/>
        <v>161652.65999999997</v>
      </c>
    </row>
    <row r="6" spans="1:10" ht="15" customHeight="1" x14ac:dyDescent="0.2">
      <c r="A6" s="102" t="s">
        <v>136</v>
      </c>
      <c r="B6" s="103" t="s">
        <v>137</v>
      </c>
      <c r="C6" s="104">
        <v>216.25</v>
      </c>
      <c r="D6" s="104">
        <v>0</v>
      </c>
      <c r="E6" s="106">
        <f t="shared" si="0"/>
        <v>216.25</v>
      </c>
    </row>
    <row r="7" spans="1:10" ht="15" customHeight="1" x14ac:dyDescent="0.2">
      <c r="A7" s="109" t="s">
        <v>138</v>
      </c>
      <c r="B7" s="103" t="s">
        <v>139</v>
      </c>
      <c r="C7" s="110">
        <f>C8+C14</f>
        <v>4575502.25</v>
      </c>
      <c r="D7" s="110">
        <f>D8+D14</f>
        <v>0</v>
      </c>
      <c r="E7" s="111">
        <f t="shared" si="0"/>
        <v>4575502.25</v>
      </c>
    </row>
    <row r="8" spans="1:10" ht="15" customHeight="1" x14ac:dyDescent="0.2">
      <c r="A8" s="102" t="s">
        <v>140</v>
      </c>
      <c r="B8" s="103" t="s">
        <v>141</v>
      </c>
      <c r="C8" s="104">
        <f>C9+C10+C12+C13+C11</f>
        <v>4285262.33</v>
      </c>
      <c r="D8" s="104">
        <f>D9+D10+D12+D13</f>
        <v>0</v>
      </c>
      <c r="E8" s="112">
        <f t="shared" si="0"/>
        <v>4285262.33</v>
      </c>
    </row>
    <row r="9" spans="1:10" ht="15" customHeight="1" x14ac:dyDescent="0.2">
      <c r="A9" s="102" t="s">
        <v>142</v>
      </c>
      <c r="B9" s="103" t="s">
        <v>143</v>
      </c>
      <c r="C9" s="104">
        <v>63118.7</v>
      </c>
      <c r="D9" s="104">
        <v>0</v>
      </c>
      <c r="E9" s="112">
        <f t="shared" si="0"/>
        <v>63118.7</v>
      </c>
    </row>
    <row r="10" spans="1:10" ht="15" customHeight="1" x14ac:dyDescent="0.2">
      <c r="A10" s="102" t="s">
        <v>144</v>
      </c>
      <c r="B10" s="103" t="s">
        <v>141</v>
      </c>
      <c r="C10" s="104">
        <v>4190528.87</v>
      </c>
      <c r="D10" s="104">
        <v>0</v>
      </c>
      <c r="E10" s="112">
        <f t="shared" si="0"/>
        <v>4190528.87</v>
      </c>
    </row>
    <row r="11" spans="1:10" ht="15" customHeight="1" x14ac:dyDescent="0.2">
      <c r="A11" s="102" t="s">
        <v>145</v>
      </c>
      <c r="B11" s="103">
        <v>4123</v>
      </c>
      <c r="C11" s="104">
        <v>6729.85</v>
      </c>
      <c r="D11" s="104">
        <v>0</v>
      </c>
      <c r="E11" s="112">
        <f>SUM(C11:D11)</f>
        <v>6729.85</v>
      </c>
    </row>
    <row r="12" spans="1:10" ht="15" customHeight="1" x14ac:dyDescent="0.2">
      <c r="A12" s="102" t="s">
        <v>146</v>
      </c>
      <c r="B12" s="103" t="s">
        <v>147</v>
      </c>
      <c r="C12" s="104">
        <v>114.91</v>
      </c>
      <c r="D12" s="104">
        <v>0</v>
      </c>
      <c r="E12" s="112">
        <f>SUM(C12:D12)</f>
        <v>114.91</v>
      </c>
    </row>
    <row r="13" spans="1:10" ht="15" customHeight="1" x14ac:dyDescent="0.2">
      <c r="A13" s="102" t="s">
        <v>148</v>
      </c>
      <c r="B13" s="103">
        <v>4121</v>
      </c>
      <c r="C13" s="104">
        <v>24770</v>
      </c>
      <c r="D13" s="104">
        <v>0</v>
      </c>
      <c r="E13" s="112">
        <f>SUM(C13:D13)</f>
        <v>24770</v>
      </c>
    </row>
    <row r="14" spans="1:10" ht="15" customHeight="1" x14ac:dyDescent="0.2">
      <c r="A14" s="102" t="s">
        <v>149</v>
      </c>
      <c r="B14" s="103" t="s">
        <v>150</v>
      </c>
      <c r="C14" s="104">
        <f>C15+C16+C17+C18</f>
        <v>290239.92</v>
      </c>
      <c r="D14" s="104">
        <f>D15+D17+D18</f>
        <v>0</v>
      </c>
      <c r="E14" s="112">
        <f t="shared" si="0"/>
        <v>290239.92</v>
      </c>
    </row>
    <row r="15" spans="1:10" ht="15" customHeight="1" x14ac:dyDescent="0.2">
      <c r="A15" s="102" t="s">
        <v>144</v>
      </c>
      <c r="B15" s="103" t="s">
        <v>151</v>
      </c>
      <c r="C15" s="104">
        <v>253375.05000000002</v>
      </c>
      <c r="D15" s="104">
        <v>0</v>
      </c>
      <c r="E15" s="112">
        <f t="shared" si="0"/>
        <v>253375.05000000002</v>
      </c>
    </row>
    <row r="16" spans="1:10" ht="15" customHeight="1" x14ac:dyDescent="0.2">
      <c r="A16" s="102" t="s">
        <v>152</v>
      </c>
      <c r="B16" s="103">
        <v>4223</v>
      </c>
      <c r="C16" s="104">
        <v>32335.51</v>
      </c>
      <c r="D16" s="104">
        <v>0</v>
      </c>
      <c r="E16" s="112">
        <f>SUM(C16:D16)</f>
        <v>32335.51</v>
      </c>
    </row>
    <row r="17" spans="1:5" ht="15" customHeight="1" x14ac:dyDescent="0.2">
      <c r="A17" s="102" t="s">
        <v>146</v>
      </c>
      <c r="B17" s="103" t="s">
        <v>153</v>
      </c>
      <c r="C17" s="104">
        <v>0</v>
      </c>
      <c r="D17" s="104">
        <v>0</v>
      </c>
      <c r="E17" s="112">
        <f>SUM(C17:D17)</f>
        <v>0</v>
      </c>
    </row>
    <row r="18" spans="1:5" ht="15" customHeight="1" x14ac:dyDescent="0.2">
      <c r="A18" s="102" t="s">
        <v>148</v>
      </c>
      <c r="B18" s="103">
        <v>4221</v>
      </c>
      <c r="C18" s="104">
        <v>4529.3599999999997</v>
      </c>
      <c r="D18" s="104">
        <v>0</v>
      </c>
      <c r="E18" s="112">
        <f>SUM(C18:D18)</f>
        <v>4529.3599999999997</v>
      </c>
    </row>
    <row r="19" spans="1:5" ht="15" customHeight="1" x14ac:dyDescent="0.2">
      <c r="A19" s="109" t="s">
        <v>154</v>
      </c>
      <c r="B19" s="113" t="s">
        <v>155</v>
      </c>
      <c r="C19" s="110">
        <f>C3+C7</f>
        <v>7203513.8700000001</v>
      </c>
      <c r="D19" s="110">
        <f>D3+D7</f>
        <v>0</v>
      </c>
      <c r="E19" s="111">
        <f t="shared" si="0"/>
        <v>7203513.8700000001</v>
      </c>
    </row>
    <row r="20" spans="1:5" ht="15" customHeight="1" x14ac:dyDescent="0.2">
      <c r="A20" s="109" t="s">
        <v>156</v>
      </c>
      <c r="B20" s="113" t="s">
        <v>157</v>
      </c>
      <c r="C20" s="110">
        <f>SUM(C21:C24)</f>
        <v>958065.58000000007</v>
      </c>
      <c r="D20" s="110">
        <f>SUM(D21:D24)</f>
        <v>0</v>
      </c>
      <c r="E20" s="111">
        <f t="shared" si="0"/>
        <v>958065.58000000007</v>
      </c>
    </row>
    <row r="21" spans="1:5" ht="15" customHeight="1" x14ac:dyDescent="0.2">
      <c r="A21" s="102" t="s">
        <v>158</v>
      </c>
      <c r="B21" s="103" t="s">
        <v>159</v>
      </c>
      <c r="C21" s="104">
        <v>127924.29999999999</v>
      </c>
      <c r="D21" s="104">
        <v>0</v>
      </c>
      <c r="E21" s="112">
        <f t="shared" si="0"/>
        <v>127924.29999999999</v>
      </c>
    </row>
    <row r="22" spans="1:5" ht="15" customHeight="1" x14ac:dyDescent="0.2">
      <c r="A22" s="102" t="s">
        <v>160</v>
      </c>
      <c r="B22" s="103">
        <v>8115</v>
      </c>
      <c r="C22" s="104">
        <v>977016.28</v>
      </c>
      <c r="D22" s="104">
        <v>0</v>
      </c>
      <c r="E22" s="112">
        <f>SUM(C22:D22)</f>
        <v>977016.28</v>
      </c>
    </row>
    <row r="23" spans="1:5" ht="15" customHeight="1" x14ac:dyDescent="0.2">
      <c r="A23" s="102" t="s">
        <v>161</v>
      </c>
      <c r="B23" s="103">
        <v>8123</v>
      </c>
      <c r="C23" s="104">
        <v>0</v>
      </c>
      <c r="D23" s="104">
        <v>0</v>
      </c>
      <c r="E23" s="112">
        <f>C23+D23</f>
        <v>0</v>
      </c>
    </row>
    <row r="24" spans="1:5" ht="15" customHeight="1" thickBot="1" x14ac:dyDescent="0.25">
      <c r="A24" s="114" t="s">
        <v>162</v>
      </c>
      <c r="B24" s="115">
        <v>-8124</v>
      </c>
      <c r="C24" s="116">
        <v>-146875</v>
      </c>
      <c r="D24" s="116">
        <v>0</v>
      </c>
      <c r="E24" s="117">
        <f>C24+D24</f>
        <v>-146875</v>
      </c>
    </row>
    <row r="25" spans="1:5" ht="15" customHeight="1" thickBot="1" x14ac:dyDescent="0.25">
      <c r="A25" s="118" t="s">
        <v>163</v>
      </c>
      <c r="B25" s="119"/>
      <c r="C25" s="120">
        <f>C3+C7+C20</f>
        <v>8161579.4500000002</v>
      </c>
      <c r="D25" s="120">
        <f>D19+D20</f>
        <v>0</v>
      </c>
      <c r="E25" s="121">
        <f t="shared" si="0"/>
        <v>8161579.4500000002</v>
      </c>
    </row>
    <row r="26" spans="1:5" ht="13.5" thickBot="1" x14ac:dyDescent="0.25">
      <c r="A26" s="480" t="s">
        <v>164</v>
      </c>
      <c r="B26" s="480"/>
      <c r="C26" s="122"/>
      <c r="D26" s="122"/>
      <c r="E26" s="123" t="s">
        <v>29</v>
      </c>
    </row>
    <row r="27" spans="1:5" ht="24.75" thickBot="1" x14ac:dyDescent="0.25">
      <c r="A27" s="95" t="s">
        <v>165</v>
      </c>
      <c r="B27" s="96" t="s">
        <v>3</v>
      </c>
      <c r="C27" s="97" t="s">
        <v>128</v>
      </c>
      <c r="D27" s="97" t="s">
        <v>122</v>
      </c>
      <c r="E27" s="97" t="s">
        <v>129</v>
      </c>
    </row>
    <row r="28" spans="1:5" ht="15" customHeight="1" x14ac:dyDescent="0.2">
      <c r="A28" s="124" t="s">
        <v>166</v>
      </c>
      <c r="B28" s="125" t="s">
        <v>167</v>
      </c>
      <c r="C28" s="108">
        <v>28361.82</v>
      </c>
      <c r="D28" s="108">
        <v>0</v>
      </c>
      <c r="E28" s="126">
        <f>C28+D28</f>
        <v>28361.82</v>
      </c>
    </row>
    <row r="29" spans="1:5" ht="15" customHeight="1" x14ac:dyDescent="0.2">
      <c r="A29" s="127" t="s">
        <v>168</v>
      </c>
      <c r="B29" s="103" t="s">
        <v>167</v>
      </c>
      <c r="C29" s="104">
        <v>255521.85</v>
      </c>
      <c r="D29" s="108">
        <v>0</v>
      </c>
      <c r="E29" s="126">
        <f t="shared" ref="E29:E44" si="1">C29+D29</f>
        <v>255521.85</v>
      </c>
    </row>
    <row r="30" spans="1:5" ht="15" customHeight="1" x14ac:dyDescent="0.2">
      <c r="A30" s="127" t="s">
        <v>169</v>
      </c>
      <c r="B30" s="103" t="s">
        <v>170</v>
      </c>
      <c r="C30" s="104">
        <v>142790.39000000001</v>
      </c>
      <c r="D30" s="108">
        <v>-15</v>
      </c>
      <c r="E30" s="126">
        <f>SUM(C30:D30)</f>
        <v>142775.39000000001</v>
      </c>
    </row>
    <row r="31" spans="1:5" ht="15" customHeight="1" x14ac:dyDescent="0.2">
      <c r="A31" s="127" t="s">
        <v>171</v>
      </c>
      <c r="B31" s="103" t="s">
        <v>167</v>
      </c>
      <c r="C31" s="104">
        <v>940974.97</v>
      </c>
      <c r="D31" s="108">
        <v>0</v>
      </c>
      <c r="E31" s="126">
        <f t="shared" si="1"/>
        <v>940974.97</v>
      </c>
    </row>
    <row r="32" spans="1:5" ht="15" customHeight="1" x14ac:dyDescent="0.2">
      <c r="A32" s="127" t="s">
        <v>172</v>
      </c>
      <c r="B32" s="103" t="s">
        <v>167</v>
      </c>
      <c r="C32" s="104">
        <v>681327.86</v>
      </c>
      <c r="D32" s="108">
        <v>0</v>
      </c>
      <c r="E32" s="126">
        <f t="shared" si="1"/>
        <v>681327.86</v>
      </c>
    </row>
    <row r="33" spans="1:5" ht="15" customHeight="1" x14ac:dyDescent="0.2">
      <c r="A33" s="127" t="s">
        <v>173</v>
      </c>
      <c r="B33" s="103" t="s">
        <v>167</v>
      </c>
      <c r="C33" s="104">
        <v>3736951.5300000003</v>
      </c>
      <c r="D33" s="108">
        <v>0</v>
      </c>
      <c r="E33" s="126">
        <f>C33+D33</f>
        <v>3736951.5300000003</v>
      </c>
    </row>
    <row r="34" spans="1:5" ht="15" customHeight="1" x14ac:dyDescent="0.2">
      <c r="A34" s="127" t="s">
        <v>174</v>
      </c>
      <c r="B34" s="103" t="s">
        <v>170</v>
      </c>
      <c r="C34" s="104">
        <v>510414.62</v>
      </c>
      <c r="D34" s="108">
        <v>35</v>
      </c>
      <c r="E34" s="126">
        <f t="shared" si="1"/>
        <v>510449.62</v>
      </c>
    </row>
    <row r="35" spans="1:5" ht="15" customHeight="1" x14ac:dyDescent="0.2">
      <c r="A35" s="127" t="s">
        <v>175</v>
      </c>
      <c r="B35" s="103" t="s">
        <v>167</v>
      </c>
      <c r="C35" s="104">
        <v>30600</v>
      </c>
      <c r="D35" s="108">
        <v>0</v>
      </c>
      <c r="E35" s="126">
        <f t="shared" si="1"/>
        <v>30600</v>
      </c>
    </row>
    <row r="36" spans="1:5" ht="15" customHeight="1" x14ac:dyDescent="0.2">
      <c r="A36" s="127" t="s">
        <v>176</v>
      </c>
      <c r="B36" s="103" t="s">
        <v>170</v>
      </c>
      <c r="C36" s="104">
        <v>673825.55</v>
      </c>
      <c r="D36" s="108">
        <v>0</v>
      </c>
      <c r="E36" s="126">
        <f t="shared" si="1"/>
        <v>673825.55</v>
      </c>
    </row>
    <row r="37" spans="1:5" ht="15" customHeight="1" x14ac:dyDescent="0.2">
      <c r="A37" s="127" t="s">
        <v>177</v>
      </c>
      <c r="B37" s="103" t="s">
        <v>178</v>
      </c>
      <c r="C37" s="104">
        <v>0</v>
      </c>
      <c r="D37" s="108">
        <v>0</v>
      </c>
      <c r="E37" s="126">
        <f t="shared" si="1"/>
        <v>0</v>
      </c>
    </row>
    <row r="38" spans="1:5" ht="15" customHeight="1" x14ac:dyDescent="0.2">
      <c r="A38" s="127" t="s">
        <v>179</v>
      </c>
      <c r="B38" s="103" t="s">
        <v>170</v>
      </c>
      <c r="C38" s="104">
        <v>887768.56</v>
      </c>
      <c r="D38" s="108">
        <v>0</v>
      </c>
      <c r="E38" s="126">
        <f t="shared" si="1"/>
        <v>887768.56</v>
      </c>
    </row>
    <row r="39" spans="1:5" ht="15" customHeight="1" x14ac:dyDescent="0.2">
      <c r="A39" s="127" t="s">
        <v>180</v>
      </c>
      <c r="B39" s="103" t="s">
        <v>170</v>
      </c>
      <c r="C39" s="104">
        <v>20000</v>
      </c>
      <c r="D39" s="108">
        <v>0</v>
      </c>
      <c r="E39" s="126">
        <f t="shared" si="1"/>
        <v>20000</v>
      </c>
    </row>
    <row r="40" spans="1:5" ht="15" customHeight="1" x14ac:dyDescent="0.2">
      <c r="A40" s="127" t="s">
        <v>181</v>
      </c>
      <c r="B40" s="103" t="s">
        <v>167</v>
      </c>
      <c r="C40" s="104">
        <v>7787.89</v>
      </c>
      <c r="D40" s="108">
        <v>0</v>
      </c>
      <c r="E40" s="126">
        <f t="shared" si="1"/>
        <v>7787.89</v>
      </c>
    </row>
    <row r="41" spans="1:5" ht="15" customHeight="1" x14ac:dyDescent="0.2">
      <c r="A41" s="127" t="s">
        <v>182</v>
      </c>
      <c r="B41" s="103" t="s">
        <v>170</v>
      </c>
      <c r="C41" s="104">
        <v>139272.66999999998</v>
      </c>
      <c r="D41" s="108">
        <v>-20</v>
      </c>
      <c r="E41" s="126">
        <f>C41+D41</f>
        <v>139252.66999999998</v>
      </c>
    </row>
    <row r="42" spans="1:5" ht="15" customHeight="1" x14ac:dyDescent="0.2">
      <c r="A42" s="127" t="s">
        <v>183</v>
      </c>
      <c r="B42" s="103" t="s">
        <v>170</v>
      </c>
      <c r="C42" s="104">
        <v>13993.01</v>
      </c>
      <c r="D42" s="108">
        <v>0</v>
      </c>
      <c r="E42" s="126">
        <f t="shared" si="1"/>
        <v>13993.01</v>
      </c>
    </row>
    <row r="43" spans="1:5" ht="15" customHeight="1" x14ac:dyDescent="0.2">
      <c r="A43" s="127" t="s">
        <v>184</v>
      </c>
      <c r="B43" s="103" t="s">
        <v>170</v>
      </c>
      <c r="C43" s="104">
        <v>84728.29</v>
      </c>
      <c r="D43" s="108">
        <v>0</v>
      </c>
      <c r="E43" s="126">
        <f t="shared" si="1"/>
        <v>84728.29</v>
      </c>
    </row>
    <row r="44" spans="1:5" ht="15" customHeight="1" thickBot="1" x14ac:dyDescent="0.25">
      <c r="A44" s="127" t="s">
        <v>185</v>
      </c>
      <c r="B44" s="103" t="s">
        <v>170</v>
      </c>
      <c r="C44" s="104">
        <v>7260.4400000000005</v>
      </c>
      <c r="D44" s="108">
        <v>0</v>
      </c>
      <c r="E44" s="126">
        <f t="shared" si="1"/>
        <v>7260.4400000000005</v>
      </c>
    </row>
    <row r="45" spans="1:5" ht="15" customHeight="1" thickBot="1" x14ac:dyDescent="0.25">
      <c r="A45" s="128" t="s">
        <v>186</v>
      </c>
      <c r="B45" s="119"/>
      <c r="C45" s="120">
        <f>C28+C29+C31+C32+C33+C34+C35+C36+C37+C38+C39+C40+C41+C42+C43+C44+C30</f>
        <v>8161579.4499999993</v>
      </c>
      <c r="D45" s="120">
        <f>SUM(D28:D44)</f>
        <v>0</v>
      </c>
      <c r="E45" s="121">
        <f>SUM(E28:E44)</f>
        <v>8161579.4500000002</v>
      </c>
    </row>
    <row r="46" spans="1:5" x14ac:dyDescent="0.2">
      <c r="C46" s="107"/>
      <c r="E46" s="107"/>
    </row>
    <row r="48" spans="1:5" x14ac:dyDescent="0.2">
      <c r="C48" s="107"/>
    </row>
  </sheetData>
  <mergeCells count="2">
    <mergeCell ref="A1:B1"/>
    <mergeCell ref="A26:B26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9"/>
  <sheetViews>
    <sheetView topLeftCell="A49" zoomScaleNormal="100" workbookViewId="0">
      <selection activeCell="F75" sqref="F75"/>
    </sheetView>
  </sheetViews>
  <sheetFormatPr defaultColWidth="3.140625" defaultRowHeight="12.75" x14ac:dyDescent="0.2"/>
  <cols>
    <col min="1" max="1" width="3.140625" style="1" customWidth="1"/>
    <col min="2" max="2" width="9.28515625" style="1" customWidth="1"/>
    <col min="3" max="4" width="4.7109375" style="1" customWidth="1"/>
    <col min="5" max="5" width="7.85546875" style="1" customWidth="1"/>
    <col min="6" max="6" width="40.85546875" style="1" customWidth="1"/>
    <col min="7" max="7" width="8.7109375" style="2" customWidth="1"/>
    <col min="8" max="9" width="8.7109375" style="1" hidden="1" customWidth="1"/>
    <col min="10" max="10" width="9.42578125" style="3" hidden="1" customWidth="1"/>
    <col min="11" max="12" width="9.140625" style="3" hidden="1" customWidth="1"/>
    <col min="13" max="13" width="9.5703125" style="3" hidden="1" customWidth="1"/>
    <col min="14" max="14" width="9.5703125" style="1" hidden="1" customWidth="1"/>
    <col min="15" max="15" width="10.42578125" style="1" customWidth="1"/>
    <col min="16" max="17" width="9.140625" style="1" customWidth="1"/>
    <col min="18" max="18" width="14.42578125" style="1" customWidth="1"/>
    <col min="19" max="254" width="9.140625" style="1" customWidth="1"/>
    <col min="255" max="16384" width="3.140625" style="1"/>
  </cols>
  <sheetData>
    <row r="1" spans="1:22" ht="16.899999999999999" customHeight="1" x14ac:dyDescent="0.2">
      <c r="G1" s="488"/>
      <c r="H1" s="489"/>
      <c r="I1" s="489"/>
      <c r="P1" s="488" t="s">
        <v>124</v>
      </c>
      <c r="Q1" s="489"/>
      <c r="R1" s="489"/>
    </row>
    <row r="2" spans="1:22" ht="18" x14ac:dyDescent="0.25">
      <c r="A2" s="490" t="s">
        <v>121</v>
      </c>
      <c r="B2" s="490"/>
      <c r="C2" s="490"/>
      <c r="D2" s="490"/>
      <c r="E2" s="490"/>
      <c r="F2" s="490"/>
      <c r="G2" s="490"/>
      <c r="H2" s="490"/>
      <c r="I2" s="490"/>
    </row>
    <row r="3" spans="1:22" ht="17.649999999999999" x14ac:dyDescent="0.3">
      <c r="A3" s="67"/>
      <c r="B3" s="67"/>
      <c r="C3" s="67"/>
      <c r="D3" s="67"/>
      <c r="E3" s="67"/>
      <c r="F3" s="8"/>
      <c r="G3" s="67"/>
      <c r="H3" s="67"/>
      <c r="I3" s="67"/>
    </row>
    <row r="4" spans="1:22" ht="18" x14ac:dyDescent="0.25">
      <c r="A4" s="490" t="s">
        <v>28</v>
      </c>
      <c r="B4" s="490"/>
      <c r="C4" s="490"/>
      <c r="D4" s="490"/>
      <c r="E4" s="490"/>
      <c r="F4" s="490"/>
      <c r="G4" s="490"/>
      <c r="H4" s="490"/>
      <c r="I4" s="490"/>
    </row>
    <row r="5" spans="1:22" ht="12" customHeight="1" x14ac:dyDescent="0.25">
      <c r="A5" s="4"/>
      <c r="B5" s="4"/>
      <c r="C5" s="4"/>
      <c r="D5" s="4"/>
      <c r="E5" s="4"/>
      <c r="F5" s="4"/>
      <c r="G5" s="4"/>
      <c r="H5" s="5"/>
      <c r="I5" s="5"/>
    </row>
    <row r="6" spans="1:22" ht="15.75" x14ac:dyDescent="0.25">
      <c r="A6" s="491" t="s">
        <v>0</v>
      </c>
      <c r="B6" s="491"/>
      <c r="C6" s="491"/>
      <c r="D6" s="491"/>
      <c r="E6" s="491"/>
      <c r="F6" s="491"/>
      <c r="G6" s="491"/>
      <c r="H6" s="491"/>
      <c r="I6" s="491"/>
    </row>
    <row r="7" spans="1:22" ht="12" customHeight="1" thickBot="1" x14ac:dyDescent="0.25">
      <c r="A7" s="4"/>
      <c r="B7" s="4"/>
      <c r="C7" s="4"/>
      <c r="D7" s="4"/>
      <c r="E7" s="4"/>
      <c r="F7" s="4"/>
      <c r="G7" s="4"/>
      <c r="H7" s="5"/>
      <c r="I7" s="5"/>
      <c r="N7" s="3"/>
      <c r="O7" s="9"/>
      <c r="P7" s="3"/>
      <c r="Q7" s="9" t="s">
        <v>29</v>
      </c>
    </row>
    <row r="8" spans="1:22" s="6" customFormat="1" ht="31.9" customHeight="1" thickBot="1" x14ac:dyDescent="0.25">
      <c r="A8" s="10" t="s">
        <v>1</v>
      </c>
      <c r="B8" s="486" t="s">
        <v>30</v>
      </c>
      <c r="C8" s="487"/>
      <c r="D8" s="69" t="s">
        <v>2</v>
      </c>
      <c r="E8" s="69" t="s">
        <v>3</v>
      </c>
      <c r="F8" s="11" t="s">
        <v>31</v>
      </c>
      <c r="G8" s="12" t="s">
        <v>4</v>
      </c>
      <c r="H8" s="13" t="s">
        <v>32</v>
      </c>
      <c r="I8" s="12" t="s">
        <v>5</v>
      </c>
      <c r="J8" s="13" t="s">
        <v>33</v>
      </c>
      <c r="K8" s="12" t="s">
        <v>5</v>
      </c>
      <c r="L8" s="13" t="s">
        <v>34</v>
      </c>
      <c r="M8" s="12" t="s">
        <v>5</v>
      </c>
      <c r="N8" s="13" t="s">
        <v>35</v>
      </c>
      <c r="O8" s="12" t="s">
        <v>5</v>
      </c>
      <c r="P8" s="13" t="s">
        <v>122</v>
      </c>
      <c r="Q8" s="12" t="s">
        <v>5</v>
      </c>
      <c r="T8" s="73"/>
    </row>
    <row r="9" spans="1:22" s="6" customFormat="1" ht="13.5" thickBot="1" x14ac:dyDescent="0.25">
      <c r="A9" s="14" t="s">
        <v>6</v>
      </c>
      <c r="B9" s="484" t="s">
        <v>7</v>
      </c>
      <c r="C9" s="485"/>
      <c r="D9" s="15" t="s">
        <v>7</v>
      </c>
      <c r="E9" s="70" t="s">
        <v>7</v>
      </c>
      <c r="F9" s="16" t="s">
        <v>36</v>
      </c>
      <c r="G9" s="17">
        <f>+G10+G30+G32+G34+G36</f>
        <v>3310</v>
      </c>
      <c r="H9" s="17">
        <f>+H10+H12+H14+H16+H18+H20+H22+H24+H26+H28+H30+H32+H34+H36+H38+H40+H42+H44+H46+H49+H52+H55+H58+H60+H62+H64+H66+H68+H70+H73+H77+H79+H81+H83+H75</f>
        <v>34155</v>
      </c>
      <c r="I9" s="17">
        <f>+G9+H9</f>
        <v>37465</v>
      </c>
      <c r="J9" s="18">
        <f>+J10+J42+J85+J87+J89+J91+J93+J95</f>
        <v>21883.200000000001</v>
      </c>
      <c r="K9" s="18">
        <f>+I9+J9</f>
        <v>59348.2</v>
      </c>
      <c r="L9" s="19">
        <f>+L10</f>
        <v>258.39999999999998</v>
      </c>
      <c r="M9" s="19">
        <f>+K9+L9</f>
        <v>59606.6</v>
      </c>
      <c r="N9" s="19">
        <v>0</v>
      </c>
      <c r="O9" s="19">
        <f>+M9+N9</f>
        <v>59606.6</v>
      </c>
      <c r="P9" s="19">
        <f>P75</f>
        <v>-15</v>
      </c>
      <c r="Q9" s="19">
        <f>+O9+P9</f>
        <v>59591.6</v>
      </c>
      <c r="R9" s="3"/>
      <c r="S9" s="71"/>
      <c r="T9" s="73"/>
      <c r="V9" s="6" t="s">
        <v>123</v>
      </c>
    </row>
    <row r="10" spans="1:22" s="6" customFormat="1" x14ac:dyDescent="0.2">
      <c r="A10" s="74" t="s">
        <v>8</v>
      </c>
      <c r="B10" s="75" t="s">
        <v>37</v>
      </c>
      <c r="C10" s="76" t="s">
        <v>26</v>
      </c>
      <c r="D10" s="77" t="s">
        <v>7</v>
      </c>
      <c r="E10" s="78" t="s">
        <v>7</v>
      </c>
      <c r="F10" s="79" t="s">
        <v>38</v>
      </c>
      <c r="G10" s="80">
        <f>+G11</f>
        <v>2500</v>
      </c>
      <c r="H10" s="80">
        <f>+H11</f>
        <v>-2500</v>
      </c>
      <c r="I10" s="80">
        <f t="shared" ref="I10:I84" si="0">+G10+H10</f>
        <v>0</v>
      </c>
      <c r="J10" s="81">
        <f>+J11</f>
        <v>301.2</v>
      </c>
      <c r="K10" s="81">
        <f t="shared" ref="K10:K78" si="1">+I10+J10</f>
        <v>301.2</v>
      </c>
      <c r="L10" s="81">
        <f>+L11</f>
        <v>258.39999999999998</v>
      </c>
      <c r="M10" s="21">
        <f t="shared" ref="M10:M78" si="2">+K10+L10</f>
        <v>559.59999999999991</v>
      </c>
      <c r="N10" s="22">
        <v>0</v>
      </c>
      <c r="O10" s="22">
        <f t="shared" ref="O10:O78" si="3">+M10+N10</f>
        <v>559.59999999999991</v>
      </c>
      <c r="P10" s="22">
        <v>0</v>
      </c>
      <c r="Q10" s="22">
        <f t="shared" ref="Q10:Q73" si="4">+O10+P10</f>
        <v>559.59999999999991</v>
      </c>
      <c r="R10" s="7"/>
      <c r="T10" s="73"/>
    </row>
    <row r="11" spans="1:22" s="6" customFormat="1" x14ac:dyDescent="0.2">
      <c r="A11" s="24"/>
      <c r="B11" s="25"/>
      <c r="C11" s="26"/>
      <c r="D11" s="27">
        <v>3299</v>
      </c>
      <c r="E11" s="28">
        <v>5331</v>
      </c>
      <c r="F11" s="29" t="s">
        <v>27</v>
      </c>
      <c r="G11" s="30">
        <v>2500</v>
      </c>
      <c r="H11" s="30">
        <v>-2500</v>
      </c>
      <c r="I11" s="30">
        <f t="shared" si="0"/>
        <v>0</v>
      </c>
      <c r="J11" s="31">
        <v>301.2</v>
      </c>
      <c r="K11" s="31">
        <f t="shared" si="1"/>
        <v>301.2</v>
      </c>
      <c r="L11" s="31">
        <v>258.39999999999998</v>
      </c>
      <c r="M11" s="32">
        <f t="shared" si="2"/>
        <v>559.59999999999991</v>
      </c>
      <c r="N11" s="33">
        <v>0</v>
      </c>
      <c r="O11" s="33">
        <f t="shared" si="3"/>
        <v>559.59999999999991</v>
      </c>
      <c r="P11" s="33">
        <v>0</v>
      </c>
      <c r="Q11" s="33">
        <f t="shared" si="4"/>
        <v>559.59999999999991</v>
      </c>
      <c r="R11" s="7"/>
    </row>
    <row r="12" spans="1:22" s="6" customFormat="1" ht="22.5" x14ac:dyDescent="0.2">
      <c r="A12" s="34" t="s">
        <v>8</v>
      </c>
      <c r="B12" s="35" t="s">
        <v>39</v>
      </c>
      <c r="C12" s="36" t="s">
        <v>21</v>
      </c>
      <c r="D12" s="37" t="s">
        <v>7</v>
      </c>
      <c r="E12" s="38" t="s">
        <v>7</v>
      </c>
      <c r="F12" s="39" t="s">
        <v>40</v>
      </c>
      <c r="G12" s="40">
        <v>0</v>
      </c>
      <c r="H12" s="40">
        <f>+H13</f>
        <v>550</v>
      </c>
      <c r="I12" s="40">
        <f>+G12+H12</f>
        <v>550</v>
      </c>
      <c r="J12" s="20">
        <v>0</v>
      </c>
      <c r="K12" s="20">
        <f t="shared" si="1"/>
        <v>550</v>
      </c>
      <c r="L12" s="23">
        <v>0</v>
      </c>
      <c r="M12" s="41">
        <f t="shared" si="2"/>
        <v>550</v>
      </c>
      <c r="N12" s="23">
        <v>0</v>
      </c>
      <c r="O12" s="23">
        <f t="shared" si="3"/>
        <v>550</v>
      </c>
      <c r="P12" s="23">
        <v>0</v>
      </c>
      <c r="Q12" s="23">
        <f t="shared" si="4"/>
        <v>550</v>
      </c>
      <c r="R12" s="7"/>
    </row>
    <row r="13" spans="1:22" s="6" customFormat="1" ht="22.5" x14ac:dyDescent="0.2">
      <c r="A13" s="24"/>
      <c r="B13" s="25"/>
      <c r="C13" s="26"/>
      <c r="D13" s="27">
        <v>3123</v>
      </c>
      <c r="E13" s="28">
        <v>5331</v>
      </c>
      <c r="F13" s="42" t="s">
        <v>27</v>
      </c>
      <c r="G13" s="30">
        <v>0</v>
      </c>
      <c r="H13" s="30">
        <v>550</v>
      </c>
      <c r="I13" s="30">
        <f>+G13+H13</f>
        <v>550</v>
      </c>
      <c r="J13" s="31">
        <v>0</v>
      </c>
      <c r="K13" s="31">
        <f t="shared" si="1"/>
        <v>550</v>
      </c>
      <c r="L13" s="33">
        <v>0</v>
      </c>
      <c r="M13" s="32">
        <f t="shared" si="2"/>
        <v>550</v>
      </c>
      <c r="N13" s="33">
        <v>0</v>
      </c>
      <c r="O13" s="33">
        <f t="shared" si="3"/>
        <v>550</v>
      </c>
      <c r="P13" s="33">
        <v>0</v>
      </c>
      <c r="Q13" s="33">
        <f t="shared" si="4"/>
        <v>550</v>
      </c>
      <c r="R13" s="7"/>
    </row>
    <row r="14" spans="1:22" s="6" customFormat="1" ht="22.5" x14ac:dyDescent="0.2">
      <c r="A14" s="34" t="s">
        <v>8</v>
      </c>
      <c r="B14" s="35" t="s">
        <v>41</v>
      </c>
      <c r="C14" s="36" t="s">
        <v>12</v>
      </c>
      <c r="D14" s="37" t="s">
        <v>7</v>
      </c>
      <c r="E14" s="38" t="s">
        <v>7</v>
      </c>
      <c r="F14" s="39" t="s">
        <v>42</v>
      </c>
      <c r="G14" s="40">
        <v>0</v>
      </c>
      <c r="H14" s="40">
        <f>+H15</f>
        <v>500</v>
      </c>
      <c r="I14" s="40">
        <f t="shared" ref="I14:I29" si="5">+G14+H14</f>
        <v>500</v>
      </c>
      <c r="J14" s="20">
        <v>0</v>
      </c>
      <c r="K14" s="20">
        <f t="shared" si="1"/>
        <v>500</v>
      </c>
      <c r="L14" s="23">
        <v>0</v>
      </c>
      <c r="M14" s="41">
        <f t="shared" si="2"/>
        <v>500</v>
      </c>
      <c r="N14" s="23">
        <v>0</v>
      </c>
      <c r="O14" s="23">
        <f t="shared" si="3"/>
        <v>500</v>
      </c>
      <c r="P14" s="23">
        <v>0</v>
      </c>
      <c r="Q14" s="23">
        <f t="shared" si="4"/>
        <v>500</v>
      </c>
      <c r="R14" s="7"/>
    </row>
    <row r="15" spans="1:22" s="6" customFormat="1" ht="22.5" x14ac:dyDescent="0.2">
      <c r="A15" s="24"/>
      <c r="B15" s="25"/>
      <c r="C15" s="26"/>
      <c r="D15" s="27">
        <v>3123</v>
      </c>
      <c r="E15" s="28">
        <v>5331</v>
      </c>
      <c r="F15" s="42" t="s">
        <v>27</v>
      </c>
      <c r="G15" s="30">
        <v>0</v>
      </c>
      <c r="H15" s="30">
        <v>500</v>
      </c>
      <c r="I15" s="30">
        <f t="shared" si="5"/>
        <v>500</v>
      </c>
      <c r="J15" s="31">
        <v>0</v>
      </c>
      <c r="K15" s="31">
        <f t="shared" si="1"/>
        <v>500</v>
      </c>
      <c r="L15" s="33">
        <v>0</v>
      </c>
      <c r="M15" s="32">
        <f t="shared" si="2"/>
        <v>500</v>
      </c>
      <c r="N15" s="33">
        <v>0</v>
      </c>
      <c r="O15" s="33">
        <f t="shared" si="3"/>
        <v>500</v>
      </c>
      <c r="P15" s="33">
        <v>0</v>
      </c>
      <c r="Q15" s="33">
        <f t="shared" si="4"/>
        <v>500</v>
      </c>
      <c r="R15" s="7"/>
    </row>
    <row r="16" spans="1:22" s="6" customFormat="1" ht="22.5" x14ac:dyDescent="0.2">
      <c r="A16" s="34" t="s">
        <v>8</v>
      </c>
      <c r="B16" s="35" t="s">
        <v>43</v>
      </c>
      <c r="C16" s="36" t="s">
        <v>11</v>
      </c>
      <c r="D16" s="37" t="s">
        <v>7</v>
      </c>
      <c r="E16" s="38" t="s">
        <v>7</v>
      </c>
      <c r="F16" s="39" t="s">
        <v>44</v>
      </c>
      <c r="G16" s="40">
        <v>0</v>
      </c>
      <c r="H16" s="40">
        <f t="shared" ref="H16" si="6">+H17</f>
        <v>122.2</v>
      </c>
      <c r="I16" s="40">
        <f t="shared" si="5"/>
        <v>122.2</v>
      </c>
      <c r="J16" s="20">
        <v>0</v>
      </c>
      <c r="K16" s="20">
        <f t="shared" si="1"/>
        <v>122.2</v>
      </c>
      <c r="L16" s="23">
        <v>0</v>
      </c>
      <c r="M16" s="41">
        <f t="shared" si="2"/>
        <v>122.2</v>
      </c>
      <c r="N16" s="23">
        <v>0</v>
      </c>
      <c r="O16" s="23">
        <f t="shared" si="3"/>
        <v>122.2</v>
      </c>
      <c r="P16" s="23">
        <v>0</v>
      </c>
      <c r="Q16" s="23">
        <f t="shared" si="4"/>
        <v>122.2</v>
      </c>
      <c r="R16" s="7"/>
    </row>
    <row r="17" spans="1:18" s="6" customFormat="1" ht="22.5" x14ac:dyDescent="0.2">
      <c r="A17" s="24"/>
      <c r="B17" s="25"/>
      <c r="C17" s="26"/>
      <c r="D17" s="27">
        <v>3123</v>
      </c>
      <c r="E17" s="28">
        <v>5331</v>
      </c>
      <c r="F17" s="42" t="s">
        <v>27</v>
      </c>
      <c r="G17" s="30">
        <v>0</v>
      </c>
      <c r="H17" s="30">
        <v>122.2</v>
      </c>
      <c r="I17" s="30">
        <f t="shared" si="5"/>
        <v>122.2</v>
      </c>
      <c r="J17" s="31">
        <v>0</v>
      </c>
      <c r="K17" s="31">
        <f t="shared" si="1"/>
        <v>122.2</v>
      </c>
      <c r="L17" s="33">
        <v>0</v>
      </c>
      <c r="M17" s="32">
        <f t="shared" si="2"/>
        <v>122.2</v>
      </c>
      <c r="N17" s="33">
        <v>0</v>
      </c>
      <c r="O17" s="33">
        <f t="shared" si="3"/>
        <v>122.2</v>
      </c>
      <c r="P17" s="33">
        <v>0</v>
      </c>
      <c r="Q17" s="33">
        <f t="shared" si="4"/>
        <v>122.2</v>
      </c>
      <c r="R17" s="7"/>
    </row>
    <row r="18" spans="1:18" s="6" customFormat="1" ht="22.5" x14ac:dyDescent="0.2">
      <c r="A18" s="34" t="s">
        <v>8</v>
      </c>
      <c r="B18" s="35" t="s">
        <v>45</v>
      </c>
      <c r="C18" s="36" t="s">
        <v>22</v>
      </c>
      <c r="D18" s="37" t="s">
        <v>7</v>
      </c>
      <c r="E18" s="38" t="s">
        <v>7</v>
      </c>
      <c r="F18" s="39" t="s">
        <v>46</v>
      </c>
      <c r="G18" s="40">
        <v>0</v>
      </c>
      <c r="H18" s="40">
        <f t="shared" ref="H18" si="7">+H19</f>
        <v>150</v>
      </c>
      <c r="I18" s="40">
        <f t="shared" si="5"/>
        <v>150</v>
      </c>
      <c r="J18" s="20">
        <v>0</v>
      </c>
      <c r="K18" s="20">
        <f t="shared" si="1"/>
        <v>150</v>
      </c>
      <c r="L18" s="23">
        <v>0</v>
      </c>
      <c r="M18" s="41">
        <f t="shared" si="2"/>
        <v>150</v>
      </c>
      <c r="N18" s="23">
        <v>0</v>
      </c>
      <c r="O18" s="23">
        <f t="shared" si="3"/>
        <v>150</v>
      </c>
      <c r="P18" s="23">
        <v>0</v>
      </c>
      <c r="Q18" s="23">
        <f t="shared" si="4"/>
        <v>150</v>
      </c>
      <c r="R18" s="7"/>
    </row>
    <row r="19" spans="1:18" s="6" customFormat="1" ht="22.5" x14ac:dyDescent="0.2">
      <c r="A19" s="24"/>
      <c r="B19" s="25"/>
      <c r="C19" s="26"/>
      <c r="D19" s="27">
        <v>3122</v>
      </c>
      <c r="E19" s="28">
        <v>5331</v>
      </c>
      <c r="F19" s="42" t="s">
        <v>27</v>
      </c>
      <c r="G19" s="30">
        <v>0</v>
      </c>
      <c r="H19" s="30">
        <v>150</v>
      </c>
      <c r="I19" s="30">
        <f t="shared" si="5"/>
        <v>150</v>
      </c>
      <c r="J19" s="31">
        <v>0</v>
      </c>
      <c r="K19" s="31">
        <f t="shared" si="1"/>
        <v>150</v>
      </c>
      <c r="L19" s="33">
        <v>0</v>
      </c>
      <c r="M19" s="32">
        <f t="shared" si="2"/>
        <v>150</v>
      </c>
      <c r="N19" s="33">
        <v>0</v>
      </c>
      <c r="O19" s="33">
        <f t="shared" si="3"/>
        <v>150</v>
      </c>
      <c r="P19" s="33">
        <v>0</v>
      </c>
      <c r="Q19" s="33">
        <f t="shared" si="4"/>
        <v>150</v>
      </c>
      <c r="R19" s="7"/>
    </row>
    <row r="20" spans="1:18" s="6" customFormat="1" ht="22.5" x14ac:dyDescent="0.2">
      <c r="A20" s="34" t="s">
        <v>8</v>
      </c>
      <c r="B20" s="35" t="s">
        <v>47</v>
      </c>
      <c r="C20" s="36" t="s">
        <v>24</v>
      </c>
      <c r="D20" s="37" t="s">
        <v>7</v>
      </c>
      <c r="E20" s="38" t="s">
        <v>7</v>
      </c>
      <c r="F20" s="39" t="s">
        <v>48</v>
      </c>
      <c r="G20" s="40">
        <v>0</v>
      </c>
      <c r="H20" s="40">
        <f t="shared" ref="H20" si="8">+H21</f>
        <v>300</v>
      </c>
      <c r="I20" s="40">
        <f t="shared" si="5"/>
        <v>300</v>
      </c>
      <c r="J20" s="20">
        <v>0</v>
      </c>
      <c r="K20" s="20">
        <f t="shared" si="1"/>
        <v>300</v>
      </c>
      <c r="L20" s="23">
        <v>0</v>
      </c>
      <c r="M20" s="41">
        <f t="shared" si="2"/>
        <v>300</v>
      </c>
      <c r="N20" s="23">
        <v>0</v>
      </c>
      <c r="O20" s="23">
        <f t="shared" si="3"/>
        <v>300</v>
      </c>
      <c r="P20" s="23">
        <v>0</v>
      </c>
      <c r="Q20" s="23">
        <f t="shared" si="4"/>
        <v>300</v>
      </c>
      <c r="R20" s="7"/>
    </row>
    <row r="21" spans="1:18" s="6" customFormat="1" ht="22.5" x14ac:dyDescent="0.2">
      <c r="A21" s="24"/>
      <c r="B21" s="25"/>
      <c r="C21" s="26"/>
      <c r="D21" s="27">
        <v>3123</v>
      </c>
      <c r="E21" s="28">
        <v>5331</v>
      </c>
      <c r="F21" s="42" t="s">
        <v>27</v>
      </c>
      <c r="G21" s="30">
        <v>0</v>
      </c>
      <c r="H21" s="30">
        <v>300</v>
      </c>
      <c r="I21" s="30">
        <f t="shared" si="5"/>
        <v>300</v>
      </c>
      <c r="J21" s="31">
        <v>0</v>
      </c>
      <c r="K21" s="31">
        <f t="shared" si="1"/>
        <v>300</v>
      </c>
      <c r="L21" s="33">
        <v>0</v>
      </c>
      <c r="M21" s="32">
        <f t="shared" si="2"/>
        <v>300</v>
      </c>
      <c r="N21" s="33">
        <v>0</v>
      </c>
      <c r="O21" s="33">
        <f t="shared" si="3"/>
        <v>300</v>
      </c>
      <c r="P21" s="33">
        <v>0</v>
      </c>
      <c r="Q21" s="33">
        <f t="shared" si="4"/>
        <v>300</v>
      </c>
      <c r="R21" s="7"/>
    </row>
    <row r="22" spans="1:18" s="6" customFormat="1" ht="22.5" x14ac:dyDescent="0.2">
      <c r="A22" s="34" t="s">
        <v>8</v>
      </c>
      <c r="B22" s="35" t="s">
        <v>49</v>
      </c>
      <c r="C22" s="36" t="s">
        <v>25</v>
      </c>
      <c r="D22" s="37" t="s">
        <v>7</v>
      </c>
      <c r="E22" s="38" t="s">
        <v>7</v>
      </c>
      <c r="F22" s="39" t="s">
        <v>50</v>
      </c>
      <c r="G22" s="40">
        <v>0</v>
      </c>
      <c r="H22" s="40">
        <f t="shared" ref="H22" si="9">+H23</f>
        <v>380</v>
      </c>
      <c r="I22" s="40">
        <f t="shared" si="5"/>
        <v>380</v>
      </c>
      <c r="J22" s="20">
        <v>0</v>
      </c>
      <c r="K22" s="20">
        <f t="shared" si="1"/>
        <v>380</v>
      </c>
      <c r="L22" s="23">
        <v>0</v>
      </c>
      <c r="M22" s="41">
        <f t="shared" si="2"/>
        <v>380</v>
      </c>
      <c r="N22" s="23">
        <v>0</v>
      </c>
      <c r="O22" s="23">
        <f t="shared" si="3"/>
        <v>380</v>
      </c>
      <c r="P22" s="23">
        <v>0</v>
      </c>
      <c r="Q22" s="23">
        <f t="shared" si="4"/>
        <v>380</v>
      </c>
      <c r="R22" s="7"/>
    </row>
    <row r="23" spans="1:18" s="6" customFormat="1" ht="22.5" x14ac:dyDescent="0.2">
      <c r="A23" s="24"/>
      <c r="B23" s="25"/>
      <c r="C23" s="26"/>
      <c r="D23" s="27">
        <v>3122</v>
      </c>
      <c r="E23" s="28">
        <v>5331</v>
      </c>
      <c r="F23" s="42" t="s">
        <v>27</v>
      </c>
      <c r="G23" s="30">
        <v>0</v>
      </c>
      <c r="H23" s="30">
        <v>380</v>
      </c>
      <c r="I23" s="30">
        <f t="shared" si="5"/>
        <v>380</v>
      </c>
      <c r="J23" s="31">
        <v>0</v>
      </c>
      <c r="K23" s="31">
        <f t="shared" si="1"/>
        <v>380</v>
      </c>
      <c r="L23" s="33">
        <v>0</v>
      </c>
      <c r="M23" s="32">
        <f t="shared" si="2"/>
        <v>380</v>
      </c>
      <c r="N23" s="33">
        <v>0</v>
      </c>
      <c r="O23" s="33">
        <f t="shared" si="3"/>
        <v>380</v>
      </c>
      <c r="P23" s="33">
        <v>0</v>
      </c>
      <c r="Q23" s="33">
        <f t="shared" si="4"/>
        <v>380</v>
      </c>
      <c r="R23" s="7"/>
    </row>
    <row r="24" spans="1:18" s="6" customFormat="1" ht="22.5" x14ac:dyDescent="0.2">
      <c r="A24" s="34" t="s">
        <v>8</v>
      </c>
      <c r="B24" s="35" t="s">
        <v>51</v>
      </c>
      <c r="C24" s="36" t="s">
        <v>17</v>
      </c>
      <c r="D24" s="37" t="s">
        <v>7</v>
      </c>
      <c r="E24" s="38" t="s">
        <v>7</v>
      </c>
      <c r="F24" s="39" t="s">
        <v>52</v>
      </c>
      <c r="G24" s="40">
        <v>0</v>
      </c>
      <c r="H24" s="40">
        <f t="shared" ref="H24" si="10">+H25</f>
        <v>250</v>
      </c>
      <c r="I24" s="40">
        <f t="shared" si="5"/>
        <v>250</v>
      </c>
      <c r="J24" s="20">
        <v>0</v>
      </c>
      <c r="K24" s="20">
        <f t="shared" si="1"/>
        <v>250</v>
      </c>
      <c r="L24" s="23">
        <v>0</v>
      </c>
      <c r="M24" s="41">
        <f t="shared" si="2"/>
        <v>250</v>
      </c>
      <c r="N24" s="23">
        <v>0</v>
      </c>
      <c r="O24" s="23">
        <f t="shared" si="3"/>
        <v>250</v>
      </c>
      <c r="P24" s="23">
        <v>0</v>
      </c>
      <c r="Q24" s="23">
        <f t="shared" si="4"/>
        <v>250</v>
      </c>
      <c r="R24" s="7"/>
    </row>
    <row r="25" spans="1:18" s="6" customFormat="1" ht="22.5" x14ac:dyDescent="0.2">
      <c r="A25" s="24"/>
      <c r="B25" s="25"/>
      <c r="C25" s="26"/>
      <c r="D25" s="27">
        <v>3123</v>
      </c>
      <c r="E25" s="28">
        <v>5331</v>
      </c>
      <c r="F25" s="42" t="s">
        <v>27</v>
      </c>
      <c r="G25" s="30">
        <v>0</v>
      </c>
      <c r="H25" s="30">
        <v>250</v>
      </c>
      <c r="I25" s="30">
        <f t="shared" si="5"/>
        <v>250</v>
      </c>
      <c r="J25" s="31">
        <v>0</v>
      </c>
      <c r="K25" s="31">
        <f t="shared" si="1"/>
        <v>250</v>
      </c>
      <c r="L25" s="33">
        <v>0</v>
      </c>
      <c r="M25" s="32">
        <f t="shared" si="2"/>
        <v>250</v>
      </c>
      <c r="N25" s="33">
        <v>0</v>
      </c>
      <c r="O25" s="33">
        <f t="shared" si="3"/>
        <v>250</v>
      </c>
      <c r="P25" s="33">
        <v>0</v>
      </c>
      <c r="Q25" s="33">
        <f t="shared" si="4"/>
        <v>250</v>
      </c>
      <c r="R25" s="7"/>
    </row>
    <row r="26" spans="1:18" s="6" customFormat="1" ht="22.5" x14ac:dyDescent="0.2">
      <c r="A26" s="34" t="s">
        <v>8</v>
      </c>
      <c r="B26" s="35" t="s">
        <v>53</v>
      </c>
      <c r="C26" s="36" t="s">
        <v>13</v>
      </c>
      <c r="D26" s="37" t="s">
        <v>7</v>
      </c>
      <c r="E26" s="38" t="s">
        <v>7</v>
      </c>
      <c r="F26" s="39" t="s">
        <v>54</v>
      </c>
      <c r="G26" s="40">
        <v>0</v>
      </c>
      <c r="H26" s="40">
        <f t="shared" ref="H26" si="11">+H27</f>
        <v>212.8</v>
      </c>
      <c r="I26" s="40">
        <f t="shared" si="5"/>
        <v>212.8</v>
      </c>
      <c r="J26" s="20">
        <v>0</v>
      </c>
      <c r="K26" s="20">
        <f t="shared" si="1"/>
        <v>212.8</v>
      </c>
      <c r="L26" s="23">
        <v>0</v>
      </c>
      <c r="M26" s="41">
        <f t="shared" si="2"/>
        <v>212.8</v>
      </c>
      <c r="N26" s="23">
        <v>0</v>
      </c>
      <c r="O26" s="23">
        <f t="shared" si="3"/>
        <v>212.8</v>
      </c>
      <c r="P26" s="23">
        <v>0</v>
      </c>
      <c r="Q26" s="23">
        <f t="shared" si="4"/>
        <v>212.8</v>
      </c>
      <c r="R26" s="7"/>
    </row>
    <row r="27" spans="1:18" s="6" customFormat="1" ht="22.5" x14ac:dyDescent="0.2">
      <c r="A27" s="24"/>
      <c r="B27" s="25"/>
      <c r="C27" s="26"/>
      <c r="D27" s="27">
        <v>3123</v>
      </c>
      <c r="E27" s="28">
        <v>5331</v>
      </c>
      <c r="F27" s="42" t="s">
        <v>27</v>
      </c>
      <c r="G27" s="30">
        <v>0</v>
      </c>
      <c r="H27" s="30">
        <v>212.8</v>
      </c>
      <c r="I27" s="30">
        <f t="shared" si="5"/>
        <v>212.8</v>
      </c>
      <c r="J27" s="31">
        <v>0</v>
      </c>
      <c r="K27" s="31">
        <f t="shared" si="1"/>
        <v>212.8</v>
      </c>
      <c r="L27" s="33">
        <v>0</v>
      </c>
      <c r="M27" s="32">
        <f t="shared" si="2"/>
        <v>212.8</v>
      </c>
      <c r="N27" s="33">
        <v>0</v>
      </c>
      <c r="O27" s="33">
        <f t="shared" si="3"/>
        <v>212.8</v>
      </c>
      <c r="P27" s="33">
        <v>0</v>
      </c>
      <c r="Q27" s="33">
        <f t="shared" si="4"/>
        <v>212.8</v>
      </c>
      <c r="R27" s="7"/>
    </row>
    <row r="28" spans="1:18" s="6" customFormat="1" ht="33.75" x14ac:dyDescent="0.2">
      <c r="A28" s="34" t="s">
        <v>8</v>
      </c>
      <c r="B28" s="35" t="s">
        <v>55</v>
      </c>
      <c r="C28" s="36" t="s">
        <v>18</v>
      </c>
      <c r="D28" s="37" t="s">
        <v>7</v>
      </c>
      <c r="E28" s="38" t="s">
        <v>7</v>
      </c>
      <c r="F28" s="39" t="s">
        <v>56</v>
      </c>
      <c r="G28" s="40">
        <v>0</v>
      </c>
      <c r="H28" s="40">
        <f t="shared" ref="H28" si="12">+H29</f>
        <v>35</v>
      </c>
      <c r="I28" s="40">
        <f t="shared" si="5"/>
        <v>35</v>
      </c>
      <c r="J28" s="20">
        <v>0</v>
      </c>
      <c r="K28" s="20">
        <f t="shared" si="1"/>
        <v>35</v>
      </c>
      <c r="L28" s="23">
        <v>0</v>
      </c>
      <c r="M28" s="41">
        <f t="shared" si="2"/>
        <v>35</v>
      </c>
      <c r="N28" s="23">
        <v>0</v>
      </c>
      <c r="O28" s="23">
        <f t="shared" si="3"/>
        <v>35</v>
      </c>
      <c r="P28" s="23">
        <v>0</v>
      </c>
      <c r="Q28" s="23">
        <f t="shared" si="4"/>
        <v>35</v>
      </c>
      <c r="R28" s="7"/>
    </row>
    <row r="29" spans="1:18" s="6" customFormat="1" ht="22.5" x14ac:dyDescent="0.2">
      <c r="A29" s="24"/>
      <c r="B29" s="25"/>
      <c r="C29" s="26"/>
      <c r="D29" s="27">
        <v>3123</v>
      </c>
      <c r="E29" s="28">
        <v>5331</v>
      </c>
      <c r="F29" s="42" t="s">
        <v>27</v>
      </c>
      <c r="G29" s="30">
        <v>0</v>
      </c>
      <c r="H29" s="30">
        <v>35</v>
      </c>
      <c r="I29" s="30">
        <f t="shared" si="5"/>
        <v>35</v>
      </c>
      <c r="J29" s="31">
        <v>0</v>
      </c>
      <c r="K29" s="31">
        <f t="shared" si="1"/>
        <v>35</v>
      </c>
      <c r="L29" s="33">
        <v>0</v>
      </c>
      <c r="M29" s="32">
        <f t="shared" si="2"/>
        <v>35</v>
      </c>
      <c r="N29" s="33">
        <v>0</v>
      </c>
      <c r="O29" s="33">
        <f t="shared" si="3"/>
        <v>35</v>
      </c>
      <c r="P29" s="33">
        <v>0</v>
      </c>
      <c r="Q29" s="33">
        <f t="shared" si="4"/>
        <v>35</v>
      </c>
      <c r="R29" s="7"/>
    </row>
    <row r="30" spans="1:18" s="6" customFormat="1" ht="24.75" customHeight="1" x14ac:dyDescent="0.2">
      <c r="A30" s="34" t="s">
        <v>8</v>
      </c>
      <c r="B30" s="35" t="s">
        <v>57</v>
      </c>
      <c r="C30" s="36" t="s">
        <v>26</v>
      </c>
      <c r="D30" s="37" t="s">
        <v>7</v>
      </c>
      <c r="E30" s="38" t="s">
        <v>7</v>
      </c>
      <c r="F30" s="39" t="s">
        <v>58</v>
      </c>
      <c r="G30" s="40">
        <f>+G31</f>
        <v>270</v>
      </c>
      <c r="H30" s="40">
        <v>0</v>
      </c>
      <c r="I30" s="40">
        <f t="shared" si="0"/>
        <v>270</v>
      </c>
      <c r="J30" s="20">
        <v>0</v>
      </c>
      <c r="K30" s="20">
        <f t="shared" si="1"/>
        <v>270</v>
      </c>
      <c r="L30" s="23">
        <v>0</v>
      </c>
      <c r="M30" s="41">
        <f t="shared" si="2"/>
        <v>270</v>
      </c>
      <c r="N30" s="23">
        <v>0</v>
      </c>
      <c r="O30" s="23">
        <f t="shared" si="3"/>
        <v>270</v>
      </c>
      <c r="P30" s="23">
        <v>0</v>
      </c>
      <c r="Q30" s="23">
        <f t="shared" si="4"/>
        <v>270</v>
      </c>
      <c r="R30" s="7"/>
    </row>
    <row r="31" spans="1:18" s="6" customFormat="1" x14ac:dyDescent="0.2">
      <c r="A31" s="24"/>
      <c r="B31" s="25"/>
      <c r="C31" s="26"/>
      <c r="D31" s="27">
        <v>3299</v>
      </c>
      <c r="E31" s="28">
        <v>5331</v>
      </c>
      <c r="F31" s="29" t="s">
        <v>27</v>
      </c>
      <c r="G31" s="30">
        <v>270</v>
      </c>
      <c r="H31" s="30">
        <v>0</v>
      </c>
      <c r="I31" s="30">
        <f t="shared" si="0"/>
        <v>270</v>
      </c>
      <c r="J31" s="31">
        <v>0</v>
      </c>
      <c r="K31" s="31">
        <f t="shared" si="1"/>
        <v>270</v>
      </c>
      <c r="L31" s="33">
        <v>0</v>
      </c>
      <c r="M31" s="32">
        <f t="shared" si="2"/>
        <v>270</v>
      </c>
      <c r="N31" s="33">
        <v>0</v>
      </c>
      <c r="O31" s="33">
        <f t="shared" si="3"/>
        <v>270</v>
      </c>
      <c r="P31" s="33">
        <v>0</v>
      </c>
      <c r="Q31" s="33">
        <f t="shared" si="4"/>
        <v>270</v>
      </c>
      <c r="R31" s="7"/>
    </row>
    <row r="32" spans="1:18" s="6" customFormat="1" ht="24.75" customHeight="1" x14ac:dyDescent="0.2">
      <c r="A32" s="34" t="s">
        <v>8</v>
      </c>
      <c r="B32" s="35" t="s">
        <v>59</v>
      </c>
      <c r="C32" s="36" t="s">
        <v>21</v>
      </c>
      <c r="D32" s="37" t="s">
        <v>7</v>
      </c>
      <c r="E32" s="38" t="s">
        <v>7</v>
      </c>
      <c r="F32" s="39" t="s">
        <v>60</v>
      </c>
      <c r="G32" s="40">
        <f>+G33</f>
        <v>20</v>
      </c>
      <c r="H32" s="40">
        <v>0</v>
      </c>
      <c r="I32" s="40">
        <f t="shared" si="0"/>
        <v>20</v>
      </c>
      <c r="J32" s="20">
        <v>0</v>
      </c>
      <c r="K32" s="20">
        <f t="shared" si="1"/>
        <v>20</v>
      </c>
      <c r="L32" s="23">
        <v>0</v>
      </c>
      <c r="M32" s="41">
        <f t="shared" si="2"/>
        <v>20</v>
      </c>
      <c r="N32" s="23">
        <v>0</v>
      </c>
      <c r="O32" s="23">
        <f t="shared" si="3"/>
        <v>20</v>
      </c>
      <c r="P32" s="23">
        <v>0</v>
      </c>
      <c r="Q32" s="23">
        <f t="shared" si="4"/>
        <v>20</v>
      </c>
      <c r="R32" s="7"/>
    </row>
    <row r="33" spans="1:18" s="6" customFormat="1" x14ac:dyDescent="0.2">
      <c r="A33" s="24"/>
      <c r="B33" s="25"/>
      <c r="C33" s="26"/>
      <c r="D33" s="27">
        <v>3123</v>
      </c>
      <c r="E33" s="28">
        <v>5331</v>
      </c>
      <c r="F33" s="29" t="s">
        <v>27</v>
      </c>
      <c r="G33" s="30">
        <v>20</v>
      </c>
      <c r="H33" s="30">
        <v>0</v>
      </c>
      <c r="I33" s="30">
        <f t="shared" si="0"/>
        <v>20</v>
      </c>
      <c r="J33" s="31">
        <v>0</v>
      </c>
      <c r="K33" s="31">
        <f t="shared" si="1"/>
        <v>20</v>
      </c>
      <c r="L33" s="33">
        <v>0</v>
      </c>
      <c r="M33" s="32">
        <f t="shared" si="2"/>
        <v>20</v>
      </c>
      <c r="N33" s="33">
        <v>0</v>
      </c>
      <c r="O33" s="33">
        <f t="shared" si="3"/>
        <v>20</v>
      </c>
      <c r="P33" s="33">
        <v>0</v>
      </c>
      <c r="Q33" s="33">
        <f t="shared" si="4"/>
        <v>20</v>
      </c>
      <c r="R33" s="7"/>
    </row>
    <row r="34" spans="1:18" s="6" customFormat="1" ht="24.75" customHeight="1" x14ac:dyDescent="0.2">
      <c r="A34" s="34" t="s">
        <v>8</v>
      </c>
      <c r="B34" s="35" t="s">
        <v>61</v>
      </c>
      <c r="C34" s="36" t="s">
        <v>25</v>
      </c>
      <c r="D34" s="37" t="s">
        <v>7</v>
      </c>
      <c r="E34" s="38" t="s">
        <v>7</v>
      </c>
      <c r="F34" s="39" t="s">
        <v>62</v>
      </c>
      <c r="G34" s="40">
        <f>+G35</f>
        <v>20</v>
      </c>
      <c r="H34" s="40">
        <v>0</v>
      </c>
      <c r="I34" s="40">
        <f t="shared" si="0"/>
        <v>20</v>
      </c>
      <c r="J34" s="20">
        <v>0</v>
      </c>
      <c r="K34" s="20">
        <f t="shared" si="1"/>
        <v>20</v>
      </c>
      <c r="L34" s="23">
        <v>0</v>
      </c>
      <c r="M34" s="41">
        <f t="shared" si="2"/>
        <v>20</v>
      </c>
      <c r="N34" s="23">
        <v>0</v>
      </c>
      <c r="O34" s="23">
        <f t="shared" si="3"/>
        <v>20</v>
      </c>
      <c r="P34" s="23">
        <v>0</v>
      </c>
      <c r="Q34" s="23">
        <f t="shared" si="4"/>
        <v>20</v>
      </c>
      <c r="R34" s="7"/>
    </row>
    <row r="35" spans="1:18" s="6" customFormat="1" x14ac:dyDescent="0.2">
      <c r="A35" s="24"/>
      <c r="B35" s="25"/>
      <c r="C35" s="26"/>
      <c r="D35" s="27">
        <v>3122</v>
      </c>
      <c r="E35" s="28">
        <v>5331</v>
      </c>
      <c r="F35" s="29" t="s">
        <v>27</v>
      </c>
      <c r="G35" s="30">
        <v>20</v>
      </c>
      <c r="H35" s="30">
        <v>0</v>
      </c>
      <c r="I35" s="30">
        <f t="shared" si="0"/>
        <v>20</v>
      </c>
      <c r="J35" s="31">
        <v>0</v>
      </c>
      <c r="K35" s="31">
        <f t="shared" si="1"/>
        <v>20</v>
      </c>
      <c r="L35" s="33">
        <v>0</v>
      </c>
      <c r="M35" s="32">
        <f t="shared" si="2"/>
        <v>20</v>
      </c>
      <c r="N35" s="33">
        <v>0</v>
      </c>
      <c r="O35" s="33">
        <f t="shared" si="3"/>
        <v>20</v>
      </c>
      <c r="P35" s="33">
        <v>0</v>
      </c>
      <c r="Q35" s="33">
        <f t="shared" si="4"/>
        <v>20</v>
      </c>
      <c r="R35" s="7"/>
    </row>
    <row r="36" spans="1:18" s="6" customFormat="1" x14ac:dyDescent="0.2">
      <c r="A36" s="34" t="s">
        <v>8</v>
      </c>
      <c r="B36" s="35" t="s">
        <v>63</v>
      </c>
      <c r="C36" s="36" t="s">
        <v>26</v>
      </c>
      <c r="D36" s="37" t="s">
        <v>7</v>
      </c>
      <c r="E36" s="38" t="s">
        <v>7</v>
      </c>
      <c r="F36" s="43" t="s">
        <v>64</v>
      </c>
      <c r="G36" s="40">
        <f>+G37</f>
        <v>500</v>
      </c>
      <c r="H36" s="40">
        <f>+H37</f>
        <v>-54</v>
      </c>
      <c r="I36" s="40">
        <f t="shared" si="0"/>
        <v>446</v>
      </c>
      <c r="J36" s="20">
        <v>0</v>
      </c>
      <c r="K36" s="20">
        <f t="shared" si="1"/>
        <v>446</v>
      </c>
      <c r="L36" s="23">
        <v>0</v>
      </c>
      <c r="M36" s="41">
        <f t="shared" si="2"/>
        <v>446</v>
      </c>
      <c r="N36" s="23">
        <v>0</v>
      </c>
      <c r="O36" s="23">
        <f t="shared" si="3"/>
        <v>446</v>
      </c>
      <c r="P36" s="23">
        <v>0</v>
      </c>
      <c r="Q36" s="23">
        <f t="shared" si="4"/>
        <v>446</v>
      </c>
      <c r="R36" s="7"/>
    </row>
    <row r="37" spans="1:18" s="6" customFormat="1" x14ac:dyDescent="0.2">
      <c r="A37" s="24"/>
      <c r="B37" s="25"/>
      <c r="C37" s="26"/>
      <c r="D37" s="27">
        <v>3299</v>
      </c>
      <c r="E37" s="28">
        <v>5331</v>
      </c>
      <c r="F37" s="29" t="s">
        <v>27</v>
      </c>
      <c r="G37" s="30">
        <v>500</v>
      </c>
      <c r="H37" s="30">
        <v>-54</v>
      </c>
      <c r="I37" s="30">
        <f t="shared" si="0"/>
        <v>446</v>
      </c>
      <c r="J37" s="31">
        <v>0</v>
      </c>
      <c r="K37" s="31">
        <f t="shared" si="1"/>
        <v>446</v>
      </c>
      <c r="L37" s="33">
        <v>0</v>
      </c>
      <c r="M37" s="32">
        <f t="shared" si="2"/>
        <v>446</v>
      </c>
      <c r="N37" s="33">
        <v>0</v>
      </c>
      <c r="O37" s="33">
        <f t="shared" si="3"/>
        <v>446</v>
      </c>
      <c r="P37" s="33">
        <v>0</v>
      </c>
      <c r="Q37" s="33">
        <f t="shared" si="4"/>
        <v>446</v>
      </c>
      <c r="R37" s="7"/>
    </row>
    <row r="38" spans="1:18" s="6" customFormat="1" ht="33.75" x14ac:dyDescent="0.2">
      <c r="A38" s="34" t="s">
        <v>8</v>
      </c>
      <c r="B38" s="35" t="s">
        <v>65</v>
      </c>
      <c r="C38" s="36" t="s">
        <v>15</v>
      </c>
      <c r="D38" s="37" t="s">
        <v>7</v>
      </c>
      <c r="E38" s="38" t="s">
        <v>7</v>
      </c>
      <c r="F38" s="39" t="s">
        <v>66</v>
      </c>
      <c r="G38" s="40">
        <v>0</v>
      </c>
      <c r="H38" s="40">
        <f t="shared" ref="H38" si="13">+H39</f>
        <v>40</v>
      </c>
      <c r="I38" s="40">
        <f t="shared" si="0"/>
        <v>40</v>
      </c>
      <c r="J38" s="20">
        <v>0</v>
      </c>
      <c r="K38" s="20">
        <f t="shared" si="1"/>
        <v>40</v>
      </c>
      <c r="L38" s="23">
        <v>0</v>
      </c>
      <c r="M38" s="41">
        <f t="shared" si="2"/>
        <v>40</v>
      </c>
      <c r="N38" s="23">
        <v>0</v>
      </c>
      <c r="O38" s="23">
        <f t="shared" si="3"/>
        <v>40</v>
      </c>
      <c r="P38" s="23">
        <v>0</v>
      </c>
      <c r="Q38" s="23">
        <f t="shared" si="4"/>
        <v>40</v>
      </c>
      <c r="R38" s="7"/>
    </row>
    <row r="39" spans="1:18" s="6" customFormat="1" ht="22.5" x14ac:dyDescent="0.2">
      <c r="A39" s="24"/>
      <c r="B39" s="25"/>
      <c r="C39" s="26"/>
      <c r="D39" s="27">
        <v>3233</v>
      </c>
      <c r="E39" s="28">
        <v>5331</v>
      </c>
      <c r="F39" s="42" t="s">
        <v>27</v>
      </c>
      <c r="G39" s="30">
        <v>0</v>
      </c>
      <c r="H39" s="30">
        <v>40</v>
      </c>
      <c r="I39" s="30">
        <f t="shared" si="0"/>
        <v>40</v>
      </c>
      <c r="J39" s="31">
        <v>0</v>
      </c>
      <c r="K39" s="31">
        <f t="shared" si="1"/>
        <v>40</v>
      </c>
      <c r="L39" s="33">
        <v>0</v>
      </c>
      <c r="M39" s="32">
        <f t="shared" si="2"/>
        <v>40</v>
      </c>
      <c r="N39" s="33">
        <v>0</v>
      </c>
      <c r="O39" s="33">
        <f t="shared" si="3"/>
        <v>40</v>
      </c>
      <c r="P39" s="33">
        <v>0</v>
      </c>
      <c r="Q39" s="33">
        <f t="shared" si="4"/>
        <v>40</v>
      </c>
      <c r="R39" s="7"/>
    </row>
    <row r="40" spans="1:18" s="6" customFormat="1" ht="33.75" x14ac:dyDescent="0.2">
      <c r="A40" s="34" t="s">
        <v>8</v>
      </c>
      <c r="B40" s="35" t="s">
        <v>67</v>
      </c>
      <c r="C40" s="36" t="s">
        <v>19</v>
      </c>
      <c r="D40" s="37" t="s">
        <v>7</v>
      </c>
      <c r="E40" s="38" t="s">
        <v>7</v>
      </c>
      <c r="F40" s="39" t="s">
        <v>68</v>
      </c>
      <c r="G40" s="40">
        <v>0</v>
      </c>
      <c r="H40" s="40">
        <f t="shared" ref="H40" si="14">+H41</f>
        <v>14</v>
      </c>
      <c r="I40" s="40">
        <f t="shared" si="0"/>
        <v>14</v>
      </c>
      <c r="J40" s="20">
        <v>0</v>
      </c>
      <c r="K40" s="20">
        <f t="shared" si="1"/>
        <v>14</v>
      </c>
      <c r="L40" s="23">
        <v>0</v>
      </c>
      <c r="M40" s="41">
        <f t="shared" si="2"/>
        <v>14</v>
      </c>
      <c r="N40" s="23">
        <v>0</v>
      </c>
      <c r="O40" s="23">
        <f t="shared" si="3"/>
        <v>14</v>
      </c>
      <c r="P40" s="23">
        <v>0</v>
      </c>
      <c r="Q40" s="23">
        <f t="shared" si="4"/>
        <v>14</v>
      </c>
      <c r="R40" s="7"/>
    </row>
    <row r="41" spans="1:18" s="6" customFormat="1" ht="22.5" x14ac:dyDescent="0.2">
      <c r="A41" s="24"/>
      <c r="B41" s="25"/>
      <c r="C41" s="26"/>
      <c r="D41" s="27">
        <v>3122</v>
      </c>
      <c r="E41" s="28">
        <v>5331</v>
      </c>
      <c r="F41" s="42" t="s">
        <v>27</v>
      </c>
      <c r="G41" s="30">
        <v>0</v>
      </c>
      <c r="H41" s="30">
        <v>14</v>
      </c>
      <c r="I41" s="30">
        <f t="shared" si="0"/>
        <v>14</v>
      </c>
      <c r="J41" s="31">
        <v>0</v>
      </c>
      <c r="K41" s="31">
        <f t="shared" si="1"/>
        <v>14</v>
      </c>
      <c r="L41" s="33">
        <v>0</v>
      </c>
      <c r="M41" s="32">
        <f t="shared" si="2"/>
        <v>14</v>
      </c>
      <c r="N41" s="33">
        <v>0</v>
      </c>
      <c r="O41" s="33">
        <f t="shared" si="3"/>
        <v>14</v>
      </c>
      <c r="P41" s="33">
        <v>0</v>
      </c>
      <c r="Q41" s="33">
        <f t="shared" si="4"/>
        <v>14</v>
      </c>
      <c r="R41" s="7"/>
    </row>
    <row r="42" spans="1:18" s="6" customFormat="1" ht="22.5" x14ac:dyDescent="0.2">
      <c r="A42" s="34" t="s">
        <v>8</v>
      </c>
      <c r="B42" s="44" t="s">
        <v>69</v>
      </c>
      <c r="C42" s="36" t="s">
        <v>25</v>
      </c>
      <c r="D42" s="37" t="s">
        <v>7</v>
      </c>
      <c r="E42" s="38" t="s">
        <v>7</v>
      </c>
      <c r="F42" s="39" t="s">
        <v>70</v>
      </c>
      <c r="G42" s="40">
        <v>0</v>
      </c>
      <c r="H42" s="40">
        <f>+H43</f>
        <v>20</v>
      </c>
      <c r="I42" s="40">
        <f t="shared" si="0"/>
        <v>20</v>
      </c>
      <c r="J42" s="20">
        <f>+J43</f>
        <v>-20</v>
      </c>
      <c r="K42" s="20">
        <f t="shared" si="1"/>
        <v>0</v>
      </c>
      <c r="L42" s="23">
        <v>0</v>
      </c>
      <c r="M42" s="41">
        <f t="shared" si="2"/>
        <v>0</v>
      </c>
      <c r="N42" s="23">
        <v>0</v>
      </c>
      <c r="O42" s="23">
        <f t="shared" si="3"/>
        <v>0</v>
      </c>
      <c r="P42" s="23">
        <v>0</v>
      </c>
      <c r="Q42" s="23">
        <f t="shared" si="4"/>
        <v>0</v>
      </c>
      <c r="R42" s="7"/>
    </row>
    <row r="43" spans="1:18" s="6" customFormat="1" x14ac:dyDescent="0.2">
      <c r="A43" s="45"/>
      <c r="B43" s="44" t="s">
        <v>71</v>
      </c>
      <c r="C43" s="36"/>
      <c r="D43" s="46">
        <v>3122</v>
      </c>
      <c r="E43" s="46">
        <v>5331</v>
      </c>
      <c r="F43" s="29" t="s">
        <v>27</v>
      </c>
      <c r="G43" s="30">
        <v>0</v>
      </c>
      <c r="H43" s="30">
        <v>20</v>
      </c>
      <c r="I43" s="30">
        <f t="shared" si="0"/>
        <v>20</v>
      </c>
      <c r="J43" s="31">
        <v>-20</v>
      </c>
      <c r="K43" s="31">
        <f t="shared" si="1"/>
        <v>0</v>
      </c>
      <c r="L43" s="33">
        <v>0</v>
      </c>
      <c r="M43" s="32">
        <f t="shared" si="2"/>
        <v>0</v>
      </c>
      <c r="N43" s="33">
        <v>0</v>
      </c>
      <c r="O43" s="33">
        <f t="shared" si="3"/>
        <v>0</v>
      </c>
      <c r="P43" s="33">
        <v>0</v>
      </c>
      <c r="Q43" s="33">
        <f t="shared" si="4"/>
        <v>0</v>
      </c>
      <c r="R43" s="7"/>
    </row>
    <row r="44" spans="1:18" s="6" customFormat="1" ht="24" customHeight="1" x14ac:dyDescent="0.2">
      <c r="A44" s="34" t="s">
        <v>8</v>
      </c>
      <c r="B44" s="44" t="s">
        <v>72</v>
      </c>
      <c r="C44" s="47">
        <v>1420</v>
      </c>
      <c r="D44" s="37" t="s">
        <v>7</v>
      </c>
      <c r="E44" s="38" t="s">
        <v>7</v>
      </c>
      <c r="F44" s="48" t="s">
        <v>73</v>
      </c>
      <c r="G44" s="40">
        <v>0</v>
      </c>
      <c r="H44" s="49">
        <f>H45</f>
        <v>105</v>
      </c>
      <c r="I44" s="40">
        <f t="shared" si="0"/>
        <v>105</v>
      </c>
      <c r="J44" s="20">
        <v>0</v>
      </c>
      <c r="K44" s="20">
        <f t="shared" si="1"/>
        <v>105</v>
      </c>
      <c r="L44" s="23">
        <v>0</v>
      </c>
      <c r="M44" s="41">
        <f t="shared" si="2"/>
        <v>105</v>
      </c>
      <c r="N44" s="23">
        <v>0</v>
      </c>
      <c r="O44" s="23">
        <f t="shared" si="3"/>
        <v>105</v>
      </c>
      <c r="P44" s="23">
        <v>0</v>
      </c>
      <c r="Q44" s="23">
        <f t="shared" si="4"/>
        <v>105</v>
      </c>
      <c r="R44" s="7"/>
    </row>
    <row r="45" spans="1:18" ht="22.5" x14ac:dyDescent="0.2">
      <c r="A45" s="24"/>
      <c r="B45" s="44" t="s">
        <v>71</v>
      </c>
      <c r="C45" s="50"/>
      <c r="D45" s="27">
        <v>3122</v>
      </c>
      <c r="E45" s="28">
        <v>5331</v>
      </c>
      <c r="F45" s="42" t="s">
        <v>27</v>
      </c>
      <c r="G45" s="30">
        <v>0</v>
      </c>
      <c r="H45" s="51">
        <v>105</v>
      </c>
      <c r="I45" s="30">
        <f t="shared" si="0"/>
        <v>105</v>
      </c>
      <c r="J45" s="31">
        <v>0</v>
      </c>
      <c r="K45" s="31">
        <f t="shared" si="1"/>
        <v>105</v>
      </c>
      <c r="L45" s="33">
        <v>0</v>
      </c>
      <c r="M45" s="32">
        <f t="shared" si="2"/>
        <v>105</v>
      </c>
      <c r="N45" s="33">
        <v>0</v>
      </c>
      <c r="O45" s="33">
        <f t="shared" si="3"/>
        <v>105</v>
      </c>
      <c r="P45" s="33">
        <v>0</v>
      </c>
      <c r="Q45" s="33">
        <f t="shared" si="4"/>
        <v>105</v>
      </c>
      <c r="R45" s="3"/>
    </row>
    <row r="46" spans="1:18" ht="22.5" x14ac:dyDescent="0.2">
      <c r="A46" s="34" t="s">
        <v>8</v>
      </c>
      <c r="B46" s="44" t="s">
        <v>74</v>
      </c>
      <c r="C46" s="50">
        <v>1420</v>
      </c>
      <c r="D46" s="37" t="s">
        <v>7</v>
      </c>
      <c r="E46" s="38" t="s">
        <v>7</v>
      </c>
      <c r="F46" s="52" t="s">
        <v>75</v>
      </c>
      <c r="G46" s="40">
        <v>0</v>
      </c>
      <c r="H46" s="49">
        <f>H47</f>
        <v>105</v>
      </c>
      <c r="I46" s="40">
        <f t="shared" si="0"/>
        <v>105</v>
      </c>
      <c r="J46" s="20">
        <v>0</v>
      </c>
      <c r="K46" s="20">
        <f t="shared" si="1"/>
        <v>105</v>
      </c>
      <c r="L46" s="23">
        <v>0</v>
      </c>
      <c r="M46" s="41">
        <f t="shared" si="2"/>
        <v>105</v>
      </c>
      <c r="N46" s="23">
        <f>SUM(N47:N48)</f>
        <v>0</v>
      </c>
      <c r="O46" s="23">
        <f t="shared" si="3"/>
        <v>105</v>
      </c>
      <c r="P46" s="23">
        <v>0</v>
      </c>
      <c r="Q46" s="23">
        <f t="shared" si="4"/>
        <v>105</v>
      </c>
      <c r="R46" s="3"/>
    </row>
    <row r="47" spans="1:18" ht="22.5" x14ac:dyDescent="0.2">
      <c r="A47" s="24"/>
      <c r="B47" s="44" t="s">
        <v>71</v>
      </c>
      <c r="C47" s="50"/>
      <c r="D47" s="27">
        <v>3122</v>
      </c>
      <c r="E47" s="28">
        <v>5331</v>
      </c>
      <c r="F47" s="42" t="s">
        <v>27</v>
      </c>
      <c r="G47" s="30">
        <v>0</v>
      </c>
      <c r="H47" s="51">
        <v>105</v>
      </c>
      <c r="I47" s="30">
        <f t="shared" si="0"/>
        <v>105</v>
      </c>
      <c r="J47" s="31">
        <v>0</v>
      </c>
      <c r="K47" s="31">
        <f t="shared" si="1"/>
        <v>105</v>
      </c>
      <c r="L47" s="33">
        <v>0</v>
      </c>
      <c r="M47" s="32">
        <f t="shared" si="2"/>
        <v>105</v>
      </c>
      <c r="N47" s="33">
        <v>-105</v>
      </c>
      <c r="O47" s="33">
        <f t="shared" si="3"/>
        <v>0</v>
      </c>
      <c r="P47" s="33">
        <v>0</v>
      </c>
      <c r="Q47" s="33">
        <f t="shared" si="4"/>
        <v>0</v>
      </c>
      <c r="R47" s="3"/>
    </row>
    <row r="48" spans="1:18" x14ac:dyDescent="0.2">
      <c r="A48" s="24"/>
      <c r="B48" s="44"/>
      <c r="C48" s="50"/>
      <c r="D48" s="27">
        <v>3122</v>
      </c>
      <c r="E48" s="28">
        <v>6351</v>
      </c>
      <c r="F48" s="42" t="s">
        <v>76</v>
      </c>
      <c r="G48" s="30">
        <v>0</v>
      </c>
      <c r="H48" s="51"/>
      <c r="I48" s="30"/>
      <c r="J48" s="31"/>
      <c r="K48" s="31"/>
      <c r="L48" s="33"/>
      <c r="M48" s="32">
        <v>0</v>
      </c>
      <c r="N48" s="33">
        <v>105</v>
      </c>
      <c r="O48" s="33">
        <f t="shared" si="3"/>
        <v>105</v>
      </c>
      <c r="P48" s="33">
        <v>0</v>
      </c>
      <c r="Q48" s="33">
        <f t="shared" si="4"/>
        <v>105</v>
      </c>
      <c r="R48" s="3"/>
    </row>
    <row r="49" spans="1:18" ht="33.75" x14ac:dyDescent="0.2">
      <c r="A49" s="34" t="s">
        <v>8</v>
      </c>
      <c r="B49" s="44" t="s">
        <v>77</v>
      </c>
      <c r="C49" s="50">
        <v>1429</v>
      </c>
      <c r="D49" s="37" t="s">
        <v>7</v>
      </c>
      <c r="E49" s="38" t="s">
        <v>7</v>
      </c>
      <c r="F49" s="39" t="s">
        <v>78</v>
      </c>
      <c r="G49" s="40">
        <v>0</v>
      </c>
      <c r="H49" s="49">
        <f>H50</f>
        <v>100</v>
      </c>
      <c r="I49" s="40">
        <f t="shared" si="0"/>
        <v>100</v>
      </c>
      <c r="J49" s="20">
        <v>0</v>
      </c>
      <c r="K49" s="20">
        <f t="shared" si="1"/>
        <v>100</v>
      </c>
      <c r="L49" s="23">
        <v>0</v>
      </c>
      <c r="M49" s="41">
        <f t="shared" si="2"/>
        <v>100</v>
      </c>
      <c r="N49" s="23">
        <f>SUM(N50:N51)</f>
        <v>0</v>
      </c>
      <c r="O49" s="23">
        <f t="shared" si="3"/>
        <v>100</v>
      </c>
      <c r="P49" s="23">
        <v>0</v>
      </c>
      <c r="Q49" s="23">
        <f t="shared" si="4"/>
        <v>100</v>
      </c>
      <c r="R49" s="3"/>
    </row>
    <row r="50" spans="1:18" ht="22.5" x14ac:dyDescent="0.2">
      <c r="A50" s="24"/>
      <c r="B50" s="44" t="s">
        <v>71</v>
      </c>
      <c r="C50" s="50"/>
      <c r="D50" s="27">
        <v>3122</v>
      </c>
      <c r="E50" s="28">
        <v>5331</v>
      </c>
      <c r="F50" s="42" t="s">
        <v>27</v>
      </c>
      <c r="G50" s="30">
        <v>0</v>
      </c>
      <c r="H50" s="51">
        <v>100</v>
      </c>
      <c r="I50" s="30">
        <f t="shared" si="0"/>
        <v>100</v>
      </c>
      <c r="J50" s="31">
        <v>0</v>
      </c>
      <c r="K50" s="31">
        <f t="shared" si="1"/>
        <v>100</v>
      </c>
      <c r="L50" s="33">
        <v>0</v>
      </c>
      <c r="M50" s="32">
        <f t="shared" si="2"/>
        <v>100</v>
      </c>
      <c r="N50" s="33">
        <v>-100</v>
      </c>
      <c r="O50" s="33">
        <f t="shared" si="3"/>
        <v>0</v>
      </c>
      <c r="P50" s="33">
        <v>0</v>
      </c>
      <c r="Q50" s="33">
        <f t="shared" si="4"/>
        <v>0</v>
      </c>
      <c r="R50" s="3"/>
    </row>
    <row r="51" spans="1:18" x14ac:dyDescent="0.2">
      <c r="A51" s="24"/>
      <c r="B51" s="44"/>
      <c r="C51" s="50"/>
      <c r="D51" s="27">
        <v>3122</v>
      </c>
      <c r="E51" s="28">
        <v>6351</v>
      </c>
      <c r="F51" s="42" t="s">
        <v>76</v>
      </c>
      <c r="G51" s="30">
        <v>0</v>
      </c>
      <c r="H51" s="51"/>
      <c r="I51" s="30"/>
      <c r="J51" s="31"/>
      <c r="K51" s="31"/>
      <c r="L51" s="33"/>
      <c r="M51" s="32">
        <v>0</v>
      </c>
      <c r="N51" s="33">
        <v>100</v>
      </c>
      <c r="O51" s="33">
        <f t="shared" si="3"/>
        <v>100</v>
      </c>
      <c r="P51" s="33">
        <v>0</v>
      </c>
      <c r="Q51" s="33">
        <f t="shared" si="4"/>
        <v>100</v>
      </c>
      <c r="R51" s="3"/>
    </row>
    <row r="52" spans="1:18" ht="22.5" x14ac:dyDescent="0.2">
      <c r="A52" s="34" t="s">
        <v>8</v>
      </c>
      <c r="B52" s="44" t="s">
        <v>79</v>
      </c>
      <c r="C52" s="50">
        <v>1429</v>
      </c>
      <c r="D52" s="37" t="s">
        <v>7</v>
      </c>
      <c r="E52" s="38" t="s">
        <v>7</v>
      </c>
      <c r="F52" s="52" t="s">
        <v>80</v>
      </c>
      <c r="G52" s="40">
        <v>0</v>
      </c>
      <c r="H52" s="49">
        <f>H53</f>
        <v>150</v>
      </c>
      <c r="I52" s="40">
        <f t="shared" si="0"/>
        <v>150</v>
      </c>
      <c r="J52" s="20">
        <v>0</v>
      </c>
      <c r="K52" s="20">
        <f t="shared" si="1"/>
        <v>150</v>
      </c>
      <c r="L52" s="23">
        <v>0</v>
      </c>
      <c r="M52" s="41">
        <f t="shared" si="2"/>
        <v>150</v>
      </c>
      <c r="N52" s="23">
        <f>SUM(N53:N54)</f>
        <v>0</v>
      </c>
      <c r="O52" s="23">
        <f t="shared" si="3"/>
        <v>150</v>
      </c>
      <c r="P52" s="23">
        <v>0</v>
      </c>
      <c r="Q52" s="23">
        <f t="shared" si="4"/>
        <v>150</v>
      </c>
      <c r="R52" s="3"/>
    </row>
    <row r="53" spans="1:18" ht="22.5" x14ac:dyDescent="0.2">
      <c r="A53" s="24"/>
      <c r="B53" s="44" t="s">
        <v>71</v>
      </c>
      <c r="C53" s="50"/>
      <c r="D53" s="27">
        <v>3122</v>
      </c>
      <c r="E53" s="28">
        <v>5331</v>
      </c>
      <c r="F53" s="42" t="s">
        <v>27</v>
      </c>
      <c r="G53" s="30">
        <v>0</v>
      </c>
      <c r="H53" s="51">
        <v>150</v>
      </c>
      <c r="I53" s="30">
        <f t="shared" si="0"/>
        <v>150</v>
      </c>
      <c r="J53" s="31">
        <v>0</v>
      </c>
      <c r="K53" s="31">
        <f t="shared" si="1"/>
        <v>150</v>
      </c>
      <c r="L53" s="33">
        <v>0</v>
      </c>
      <c r="M53" s="32">
        <f t="shared" si="2"/>
        <v>150</v>
      </c>
      <c r="N53" s="33">
        <v>-150</v>
      </c>
      <c r="O53" s="33">
        <f t="shared" si="3"/>
        <v>0</v>
      </c>
      <c r="P53" s="33">
        <v>0</v>
      </c>
      <c r="Q53" s="33">
        <f t="shared" si="4"/>
        <v>0</v>
      </c>
      <c r="R53" s="3"/>
    </row>
    <row r="54" spans="1:18" x14ac:dyDescent="0.2">
      <c r="A54" s="24"/>
      <c r="B54" s="44"/>
      <c r="C54" s="50"/>
      <c r="D54" s="27">
        <v>3122</v>
      </c>
      <c r="E54" s="28">
        <v>6351</v>
      </c>
      <c r="F54" s="42" t="s">
        <v>76</v>
      </c>
      <c r="G54" s="30">
        <v>0</v>
      </c>
      <c r="H54" s="51"/>
      <c r="I54" s="30"/>
      <c r="J54" s="31"/>
      <c r="K54" s="31"/>
      <c r="L54" s="33"/>
      <c r="M54" s="32">
        <v>0</v>
      </c>
      <c r="N54" s="33">
        <v>150</v>
      </c>
      <c r="O54" s="33">
        <f t="shared" si="3"/>
        <v>150</v>
      </c>
      <c r="P54" s="33">
        <v>0</v>
      </c>
      <c r="Q54" s="33">
        <f t="shared" si="4"/>
        <v>150</v>
      </c>
      <c r="R54" s="3"/>
    </row>
    <row r="55" spans="1:18" ht="33.75" x14ac:dyDescent="0.2">
      <c r="A55" s="34" t="s">
        <v>8</v>
      </c>
      <c r="B55" s="44" t="s">
        <v>81</v>
      </c>
      <c r="C55" s="50">
        <v>1429</v>
      </c>
      <c r="D55" s="37" t="s">
        <v>7</v>
      </c>
      <c r="E55" s="38" t="s">
        <v>7</v>
      </c>
      <c r="F55" s="48" t="s">
        <v>82</v>
      </c>
      <c r="G55" s="40">
        <v>0</v>
      </c>
      <c r="H55" s="49">
        <f>H56</f>
        <v>200</v>
      </c>
      <c r="I55" s="40">
        <f t="shared" si="0"/>
        <v>200</v>
      </c>
      <c r="J55" s="20">
        <v>0</v>
      </c>
      <c r="K55" s="20">
        <f t="shared" si="1"/>
        <v>200</v>
      </c>
      <c r="L55" s="23">
        <v>0</v>
      </c>
      <c r="M55" s="41">
        <f t="shared" si="2"/>
        <v>200</v>
      </c>
      <c r="N55" s="23">
        <f>SUM(N56:N57)</f>
        <v>0</v>
      </c>
      <c r="O55" s="23">
        <f t="shared" si="3"/>
        <v>200</v>
      </c>
      <c r="P55" s="23">
        <v>0</v>
      </c>
      <c r="Q55" s="23">
        <f t="shared" si="4"/>
        <v>200</v>
      </c>
      <c r="R55" s="3"/>
    </row>
    <row r="56" spans="1:18" ht="22.5" x14ac:dyDescent="0.2">
      <c r="A56" s="24"/>
      <c r="B56" s="44" t="s">
        <v>71</v>
      </c>
      <c r="C56" s="50"/>
      <c r="D56" s="27">
        <v>3122</v>
      </c>
      <c r="E56" s="28">
        <v>5331</v>
      </c>
      <c r="F56" s="42" t="s">
        <v>27</v>
      </c>
      <c r="G56" s="30">
        <v>0</v>
      </c>
      <c r="H56" s="51">
        <v>200</v>
      </c>
      <c r="I56" s="30">
        <f t="shared" si="0"/>
        <v>200</v>
      </c>
      <c r="J56" s="31">
        <v>0</v>
      </c>
      <c r="K56" s="31">
        <f t="shared" si="1"/>
        <v>200</v>
      </c>
      <c r="L56" s="33">
        <v>0</v>
      </c>
      <c r="M56" s="32">
        <f t="shared" si="2"/>
        <v>200</v>
      </c>
      <c r="N56" s="33">
        <v>-200</v>
      </c>
      <c r="O56" s="33">
        <f t="shared" si="3"/>
        <v>0</v>
      </c>
      <c r="P56" s="33">
        <v>0</v>
      </c>
      <c r="Q56" s="33">
        <f t="shared" si="4"/>
        <v>0</v>
      </c>
      <c r="R56" s="3"/>
    </row>
    <row r="57" spans="1:18" x14ac:dyDescent="0.2">
      <c r="A57" s="24"/>
      <c r="B57" s="44"/>
      <c r="C57" s="50"/>
      <c r="D57" s="27">
        <v>3122</v>
      </c>
      <c r="E57" s="28">
        <v>6351</v>
      </c>
      <c r="F57" s="42" t="s">
        <v>76</v>
      </c>
      <c r="G57" s="30">
        <v>0</v>
      </c>
      <c r="H57" s="51"/>
      <c r="I57" s="30"/>
      <c r="J57" s="31"/>
      <c r="K57" s="31"/>
      <c r="L57" s="33"/>
      <c r="M57" s="32">
        <v>0</v>
      </c>
      <c r="N57" s="33">
        <v>200</v>
      </c>
      <c r="O57" s="33">
        <f t="shared" si="3"/>
        <v>200</v>
      </c>
      <c r="P57" s="33">
        <v>0</v>
      </c>
      <c r="Q57" s="33">
        <f t="shared" si="4"/>
        <v>200</v>
      </c>
      <c r="R57" s="3"/>
    </row>
    <row r="58" spans="1:18" ht="33.75" x14ac:dyDescent="0.2">
      <c r="A58" s="34" t="s">
        <v>8</v>
      </c>
      <c r="B58" s="44" t="s">
        <v>83</v>
      </c>
      <c r="C58" s="50">
        <v>1437</v>
      </c>
      <c r="D58" s="37" t="s">
        <v>7</v>
      </c>
      <c r="E58" s="38" t="s">
        <v>7</v>
      </c>
      <c r="F58" s="48" t="s">
        <v>84</v>
      </c>
      <c r="G58" s="40">
        <v>0</v>
      </c>
      <c r="H58" s="49">
        <f>H59</f>
        <v>100</v>
      </c>
      <c r="I58" s="40">
        <f t="shared" si="0"/>
        <v>100</v>
      </c>
      <c r="J58" s="20">
        <v>0</v>
      </c>
      <c r="K58" s="20">
        <f t="shared" si="1"/>
        <v>100</v>
      </c>
      <c r="L58" s="23">
        <v>0</v>
      </c>
      <c r="M58" s="41">
        <f t="shared" si="2"/>
        <v>100</v>
      </c>
      <c r="N58" s="23">
        <v>0</v>
      </c>
      <c r="O58" s="23">
        <f t="shared" si="3"/>
        <v>100</v>
      </c>
      <c r="P58" s="23">
        <v>0</v>
      </c>
      <c r="Q58" s="23">
        <f t="shared" si="4"/>
        <v>100</v>
      </c>
      <c r="R58" s="3"/>
    </row>
    <row r="59" spans="1:18" ht="22.5" x14ac:dyDescent="0.2">
      <c r="A59" s="24"/>
      <c r="B59" s="44" t="s">
        <v>71</v>
      </c>
      <c r="C59" s="50"/>
      <c r="D59" s="27">
        <v>3123</v>
      </c>
      <c r="E59" s="28">
        <v>5331</v>
      </c>
      <c r="F59" s="42" t="s">
        <v>27</v>
      </c>
      <c r="G59" s="30">
        <v>0</v>
      </c>
      <c r="H59" s="51">
        <v>100</v>
      </c>
      <c r="I59" s="30">
        <f t="shared" si="0"/>
        <v>100</v>
      </c>
      <c r="J59" s="31">
        <v>0</v>
      </c>
      <c r="K59" s="31">
        <f t="shared" si="1"/>
        <v>100</v>
      </c>
      <c r="L59" s="33">
        <v>0</v>
      </c>
      <c r="M59" s="32">
        <f t="shared" si="2"/>
        <v>100</v>
      </c>
      <c r="N59" s="33">
        <v>0</v>
      </c>
      <c r="O59" s="33">
        <f t="shared" si="3"/>
        <v>100</v>
      </c>
      <c r="P59" s="33">
        <v>0</v>
      </c>
      <c r="Q59" s="33">
        <f t="shared" si="4"/>
        <v>100</v>
      </c>
      <c r="R59" s="3"/>
    </row>
    <row r="60" spans="1:18" ht="22.5" x14ac:dyDescent="0.2">
      <c r="A60" s="34" t="s">
        <v>8</v>
      </c>
      <c r="B60" s="44" t="s">
        <v>85</v>
      </c>
      <c r="C60" s="50">
        <v>1438</v>
      </c>
      <c r="D60" s="37" t="s">
        <v>7</v>
      </c>
      <c r="E60" s="38" t="s">
        <v>7</v>
      </c>
      <c r="F60" s="48" t="s">
        <v>86</v>
      </c>
      <c r="G60" s="40">
        <v>0</v>
      </c>
      <c r="H60" s="49">
        <f>H61</f>
        <v>200</v>
      </c>
      <c r="I60" s="40">
        <f t="shared" si="0"/>
        <v>200</v>
      </c>
      <c r="J60" s="20">
        <v>0</v>
      </c>
      <c r="K60" s="20">
        <f t="shared" si="1"/>
        <v>200</v>
      </c>
      <c r="L60" s="23">
        <v>0</v>
      </c>
      <c r="M60" s="41">
        <f t="shared" si="2"/>
        <v>200</v>
      </c>
      <c r="N60" s="23">
        <v>0</v>
      </c>
      <c r="O60" s="23">
        <f t="shared" si="3"/>
        <v>200</v>
      </c>
      <c r="P60" s="23">
        <f>+P61</f>
        <v>0</v>
      </c>
      <c r="Q60" s="23">
        <f t="shared" si="4"/>
        <v>200</v>
      </c>
      <c r="R60" s="3"/>
    </row>
    <row r="61" spans="1:18" ht="22.5" x14ac:dyDescent="0.2">
      <c r="A61" s="24"/>
      <c r="B61" s="44" t="s">
        <v>71</v>
      </c>
      <c r="C61" s="50"/>
      <c r="D61" s="27">
        <v>3123</v>
      </c>
      <c r="E61" s="28">
        <v>5331</v>
      </c>
      <c r="F61" s="42" t="s">
        <v>27</v>
      </c>
      <c r="G61" s="30">
        <v>0</v>
      </c>
      <c r="H61" s="51">
        <v>200</v>
      </c>
      <c r="I61" s="30">
        <f t="shared" si="0"/>
        <v>200</v>
      </c>
      <c r="J61" s="31">
        <v>0</v>
      </c>
      <c r="K61" s="31">
        <f t="shared" si="1"/>
        <v>200</v>
      </c>
      <c r="L61" s="33">
        <v>0</v>
      </c>
      <c r="M61" s="32">
        <f t="shared" si="2"/>
        <v>200</v>
      </c>
      <c r="N61" s="33">
        <v>0</v>
      </c>
      <c r="O61" s="33">
        <f t="shared" si="3"/>
        <v>200</v>
      </c>
      <c r="P61" s="33">
        <v>0</v>
      </c>
      <c r="Q61" s="33">
        <f t="shared" si="4"/>
        <v>200</v>
      </c>
      <c r="R61" s="3"/>
    </row>
    <row r="62" spans="1:18" ht="33.75" x14ac:dyDescent="0.2">
      <c r="A62" s="34" t="s">
        <v>8</v>
      </c>
      <c r="B62" s="44" t="s">
        <v>87</v>
      </c>
      <c r="C62" s="50">
        <v>1442</v>
      </c>
      <c r="D62" s="37" t="s">
        <v>7</v>
      </c>
      <c r="E62" s="38" t="s">
        <v>7</v>
      </c>
      <c r="F62" s="48" t="s">
        <v>88</v>
      </c>
      <c r="G62" s="40">
        <v>0</v>
      </c>
      <c r="H62" s="49">
        <f>H63</f>
        <v>230</v>
      </c>
      <c r="I62" s="40">
        <f t="shared" si="0"/>
        <v>230</v>
      </c>
      <c r="J62" s="20">
        <v>0</v>
      </c>
      <c r="K62" s="20">
        <f t="shared" si="1"/>
        <v>230</v>
      </c>
      <c r="L62" s="23">
        <v>0</v>
      </c>
      <c r="M62" s="41">
        <f t="shared" si="2"/>
        <v>230</v>
      </c>
      <c r="N62" s="23">
        <v>0</v>
      </c>
      <c r="O62" s="23">
        <f t="shared" si="3"/>
        <v>230</v>
      </c>
      <c r="P62" s="23">
        <v>0</v>
      </c>
      <c r="Q62" s="23">
        <f t="shared" si="4"/>
        <v>230</v>
      </c>
      <c r="R62" s="3"/>
    </row>
    <row r="63" spans="1:18" ht="22.5" x14ac:dyDescent="0.2">
      <c r="A63" s="24"/>
      <c r="B63" s="44" t="s">
        <v>71</v>
      </c>
      <c r="C63" s="50"/>
      <c r="D63" s="27">
        <v>3123</v>
      </c>
      <c r="E63" s="28">
        <v>5331</v>
      </c>
      <c r="F63" s="42" t="s">
        <v>27</v>
      </c>
      <c r="G63" s="30">
        <v>0</v>
      </c>
      <c r="H63" s="51">
        <v>230</v>
      </c>
      <c r="I63" s="30">
        <f t="shared" si="0"/>
        <v>230</v>
      </c>
      <c r="J63" s="31">
        <v>0</v>
      </c>
      <c r="K63" s="31">
        <f t="shared" si="1"/>
        <v>230</v>
      </c>
      <c r="L63" s="33">
        <v>0</v>
      </c>
      <c r="M63" s="32">
        <f t="shared" si="2"/>
        <v>230</v>
      </c>
      <c r="N63" s="33">
        <v>0</v>
      </c>
      <c r="O63" s="33">
        <f t="shared" si="3"/>
        <v>230</v>
      </c>
      <c r="P63" s="33">
        <v>0</v>
      </c>
      <c r="Q63" s="33">
        <f t="shared" si="4"/>
        <v>230</v>
      </c>
      <c r="R63" s="3"/>
    </row>
    <row r="64" spans="1:18" ht="33.75" x14ac:dyDescent="0.2">
      <c r="A64" s="34" t="s">
        <v>8</v>
      </c>
      <c r="B64" s="44" t="s">
        <v>89</v>
      </c>
      <c r="C64" s="50">
        <v>1455</v>
      </c>
      <c r="D64" s="37" t="s">
        <v>7</v>
      </c>
      <c r="E64" s="38" t="s">
        <v>7</v>
      </c>
      <c r="F64" s="48" t="s">
        <v>90</v>
      </c>
      <c r="G64" s="40">
        <v>0</v>
      </c>
      <c r="H64" s="49">
        <f>H65</f>
        <v>300</v>
      </c>
      <c r="I64" s="40">
        <f t="shared" si="0"/>
        <v>300</v>
      </c>
      <c r="J64" s="20">
        <v>0</v>
      </c>
      <c r="K64" s="20">
        <f t="shared" si="1"/>
        <v>300</v>
      </c>
      <c r="L64" s="23">
        <v>0</v>
      </c>
      <c r="M64" s="41">
        <f t="shared" si="2"/>
        <v>300</v>
      </c>
      <c r="N64" s="23">
        <v>0</v>
      </c>
      <c r="O64" s="23">
        <f t="shared" si="3"/>
        <v>300</v>
      </c>
      <c r="P64" s="23">
        <v>0</v>
      </c>
      <c r="Q64" s="23">
        <f t="shared" si="4"/>
        <v>300</v>
      </c>
      <c r="R64" s="3"/>
    </row>
    <row r="65" spans="1:18" ht="22.5" x14ac:dyDescent="0.2">
      <c r="A65" s="24"/>
      <c r="B65" s="44" t="s">
        <v>71</v>
      </c>
      <c r="C65" s="50"/>
      <c r="D65" s="27">
        <v>3113</v>
      </c>
      <c r="E65" s="28">
        <v>5331</v>
      </c>
      <c r="F65" s="42" t="s">
        <v>27</v>
      </c>
      <c r="G65" s="30">
        <v>0</v>
      </c>
      <c r="H65" s="51">
        <v>300</v>
      </c>
      <c r="I65" s="30">
        <f t="shared" si="0"/>
        <v>300</v>
      </c>
      <c r="J65" s="31">
        <v>0</v>
      </c>
      <c r="K65" s="31">
        <f t="shared" si="1"/>
        <v>300</v>
      </c>
      <c r="L65" s="33">
        <v>0</v>
      </c>
      <c r="M65" s="32">
        <f t="shared" si="2"/>
        <v>300</v>
      </c>
      <c r="N65" s="33">
        <v>0</v>
      </c>
      <c r="O65" s="33">
        <f t="shared" si="3"/>
        <v>300</v>
      </c>
      <c r="P65" s="33">
        <v>0</v>
      </c>
      <c r="Q65" s="33">
        <f t="shared" si="4"/>
        <v>300</v>
      </c>
      <c r="R65" s="3"/>
    </row>
    <row r="66" spans="1:18" ht="33.75" x14ac:dyDescent="0.2">
      <c r="A66" s="34" t="s">
        <v>8</v>
      </c>
      <c r="B66" s="44" t="s">
        <v>91</v>
      </c>
      <c r="C66" s="50">
        <v>1457</v>
      </c>
      <c r="D66" s="37" t="s">
        <v>7</v>
      </c>
      <c r="E66" s="38" t="s">
        <v>7</v>
      </c>
      <c r="F66" s="48" t="s">
        <v>92</v>
      </c>
      <c r="G66" s="40">
        <v>0</v>
      </c>
      <c r="H66" s="49">
        <f>H67</f>
        <v>370</v>
      </c>
      <c r="I66" s="40">
        <f t="shared" si="0"/>
        <v>370</v>
      </c>
      <c r="J66" s="20">
        <v>0</v>
      </c>
      <c r="K66" s="20">
        <f t="shared" si="1"/>
        <v>370</v>
      </c>
      <c r="L66" s="23">
        <v>0</v>
      </c>
      <c r="M66" s="41">
        <f t="shared" si="2"/>
        <v>370</v>
      </c>
      <c r="N66" s="23">
        <v>0</v>
      </c>
      <c r="O66" s="23">
        <f t="shared" si="3"/>
        <v>370</v>
      </c>
      <c r="P66" s="23">
        <v>0</v>
      </c>
      <c r="Q66" s="23">
        <f t="shared" si="4"/>
        <v>370</v>
      </c>
      <c r="R66" s="3"/>
    </row>
    <row r="67" spans="1:18" ht="22.5" x14ac:dyDescent="0.2">
      <c r="A67" s="24"/>
      <c r="B67" s="44" t="s">
        <v>71</v>
      </c>
      <c r="C67" s="50"/>
      <c r="D67" s="27">
        <v>3113</v>
      </c>
      <c r="E67" s="28">
        <v>5331</v>
      </c>
      <c r="F67" s="42" t="s">
        <v>27</v>
      </c>
      <c r="G67" s="30">
        <v>0</v>
      </c>
      <c r="H67" s="51">
        <v>370</v>
      </c>
      <c r="I67" s="30">
        <f t="shared" si="0"/>
        <v>370</v>
      </c>
      <c r="J67" s="31">
        <v>0</v>
      </c>
      <c r="K67" s="31">
        <f t="shared" si="1"/>
        <v>370</v>
      </c>
      <c r="L67" s="33">
        <v>0</v>
      </c>
      <c r="M67" s="32">
        <f t="shared" si="2"/>
        <v>370</v>
      </c>
      <c r="N67" s="33">
        <v>0</v>
      </c>
      <c r="O67" s="33">
        <f t="shared" si="3"/>
        <v>370</v>
      </c>
      <c r="P67" s="33">
        <v>0</v>
      </c>
      <c r="Q67" s="33">
        <f t="shared" si="4"/>
        <v>370</v>
      </c>
      <c r="R67" s="3"/>
    </row>
    <row r="68" spans="1:18" ht="22.5" x14ac:dyDescent="0.2">
      <c r="A68" s="34" t="s">
        <v>8</v>
      </c>
      <c r="B68" s="44" t="s">
        <v>93</v>
      </c>
      <c r="C68" s="50">
        <v>1462</v>
      </c>
      <c r="D68" s="37" t="s">
        <v>7</v>
      </c>
      <c r="E68" s="38" t="s">
        <v>7</v>
      </c>
      <c r="F68" s="48" t="s">
        <v>94</v>
      </c>
      <c r="G68" s="40">
        <v>0</v>
      </c>
      <c r="H68" s="49">
        <f>H69</f>
        <v>200</v>
      </c>
      <c r="I68" s="40">
        <f t="shared" si="0"/>
        <v>200</v>
      </c>
      <c r="J68" s="20">
        <v>0</v>
      </c>
      <c r="K68" s="20">
        <f t="shared" si="1"/>
        <v>200</v>
      </c>
      <c r="L68" s="23">
        <v>0</v>
      </c>
      <c r="M68" s="41">
        <f t="shared" si="2"/>
        <v>200</v>
      </c>
      <c r="N68" s="23">
        <v>0</v>
      </c>
      <c r="O68" s="23">
        <f t="shared" si="3"/>
        <v>200</v>
      </c>
      <c r="P68" s="23">
        <v>0</v>
      </c>
      <c r="Q68" s="23">
        <f t="shared" si="4"/>
        <v>200</v>
      </c>
      <c r="R68" s="3"/>
    </row>
    <row r="69" spans="1:18" ht="22.5" x14ac:dyDescent="0.2">
      <c r="A69" s="24"/>
      <c r="B69" s="44" t="s">
        <v>71</v>
      </c>
      <c r="C69" s="50"/>
      <c r="D69" s="27">
        <v>3113</v>
      </c>
      <c r="E69" s="28">
        <v>5331</v>
      </c>
      <c r="F69" s="42" t="s">
        <v>27</v>
      </c>
      <c r="G69" s="30">
        <v>0</v>
      </c>
      <c r="H69" s="51">
        <v>200</v>
      </c>
      <c r="I69" s="30">
        <f t="shared" si="0"/>
        <v>200</v>
      </c>
      <c r="J69" s="31">
        <v>0</v>
      </c>
      <c r="K69" s="31">
        <f t="shared" si="1"/>
        <v>200</v>
      </c>
      <c r="L69" s="33">
        <v>0</v>
      </c>
      <c r="M69" s="32">
        <f t="shared" si="2"/>
        <v>200</v>
      </c>
      <c r="N69" s="33">
        <v>0</v>
      </c>
      <c r="O69" s="33">
        <f t="shared" si="3"/>
        <v>200</v>
      </c>
      <c r="P69" s="33">
        <v>0</v>
      </c>
      <c r="Q69" s="33">
        <f t="shared" si="4"/>
        <v>200</v>
      </c>
      <c r="R69" s="3"/>
    </row>
    <row r="70" spans="1:18" ht="33.75" x14ac:dyDescent="0.2">
      <c r="A70" s="34" t="s">
        <v>8</v>
      </c>
      <c r="B70" s="44" t="s">
        <v>95</v>
      </c>
      <c r="C70" s="50">
        <v>1474</v>
      </c>
      <c r="D70" s="37" t="s">
        <v>7</v>
      </c>
      <c r="E70" s="38" t="s">
        <v>7</v>
      </c>
      <c r="F70" s="48" t="s">
        <v>96</v>
      </c>
      <c r="G70" s="40">
        <v>0</v>
      </c>
      <c r="H70" s="49">
        <f>H71</f>
        <v>150</v>
      </c>
      <c r="I70" s="40">
        <f t="shared" si="0"/>
        <v>150</v>
      </c>
      <c r="J70" s="20">
        <v>0</v>
      </c>
      <c r="K70" s="20">
        <f t="shared" si="1"/>
        <v>150</v>
      </c>
      <c r="L70" s="23">
        <v>0</v>
      </c>
      <c r="M70" s="41">
        <f t="shared" si="2"/>
        <v>150</v>
      </c>
      <c r="N70" s="23">
        <f>SUM(N71:N72)</f>
        <v>0</v>
      </c>
      <c r="O70" s="23">
        <f t="shared" si="3"/>
        <v>150</v>
      </c>
      <c r="P70" s="23">
        <v>0</v>
      </c>
      <c r="Q70" s="23">
        <f t="shared" si="4"/>
        <v>150</v>
      </c>
      <c r="R70" s="3"/>
    </row>
    <row r="71" spans="1:18" ht="22.5" x14ac:dyDescent="0.2">
      <c r="A71" s="24"/>
      <c r="B71" s="44" t="s">
        <v>71</v>
      </c>
      <c r="C71" s="50"/>
      <c r="D71" s="27">
        <v>3133</v>
      </c>
      <c r="E71" s="28">
        <v>5331</v>
      </c>
      <c r="F71" s="42" t="s">
        <v>27</v>
      </c>
      <c r="G71" s="53">
        <v>0</v>
      </c>
      <c r="H71" s="51">
        <v>150</v>
      </c>
      <c r="I71" s="30">
        <f t="shared" si="0"/>
        <v>150</v>
      </c>
      <c r="J71" s="31">
        <v>0</v>
      </c>
      <c r="K71" s="31">
        <f t="shared" si="1"/>
        <v>150</v>
      </c>
      <c r="L71" s="33">
        <v>0</v>
      </c>
      <c r="M71" s="32">
        <f t="shared" si="2"/>
        <v>150</v>
      </c>
      <c r="N71" s="33">
        <v>-150</v>
      </c>
      <c r="O71" s="33">
        <f t="shared" si="3"/>
        <v>0</v>
      </c>
      <c r="P71" s="33">
        <v>0</v>
      </c>
      <c r="Q71" s="33">
        <f t="shared" si="4"/>
        <v>0</v>
      </c>
      <c r="R71" s="3"/>
    </row>
    <row r="72" spans="1:18" x14ac:dyDescent="0.2">
      <c r="A72" s="24"/>
      <c r="B72" s="44"/>
      <c r="C72" s="50"/>
      <c r="D72" s="27">
        <v>3133</v>
      </c>
      <c r="E72" s="28">
        <v>6351</v>
      </c>
      <c r="F72" s="42" t="s">
        <v>76</v>
      </c>
      <c r="G72" s="53">
        <v>0</v>
      </c>
      <c r="H72" s="51"/>
      <c r="I72" s="30"/>
      <c r="J72" s="31"/>
      <c r="K72" s="31"/>
      <c r="L72" s="33"/>
      <c r="M72" s="32">
        <v>0</v>
      </c>
      <c r="N72" s="33">
        <v>150</v>
      </c>
      <c r="O72" s="33">
        <f t="shared" si="3"/>
        <v>150</v>
      </c>
      <c r="P72" s="33">
        <v>0</v>
      </c>
      <c r="Q72" s="33">
        <f t="shared" si="4"/>
        <v>150</v>
      </c>
      <c r="R72" s="3"/>
    </row>
    <row r="73" spans="1:18" ht="22.5" x14ac:dyDescent="0.2">
      <c r="A73" s="34" t="s">
        <v>8</v>
      </c>
      <c r="B73" s="35" t="s">
        <v>97</v>
      </c>
      <c r="C73" s="36" t="s">
        <v>16</v>
      </c>
      <c r="D73" s="37" t="s">
        <v>7</v>
      </c>
      <c r="E73" s="38" t="s">
        <v>7</v>
      </c>
      <c r="F73" s="54" t="s">
        <v>98</v>
      </c>
      <c r="G73" s="40">
        <f>+G74</f>
        <v>0</v>
      </c>
      <c r="H73" s="40">
        <f>+H74</f>
        <v>9000</v>
      </c>
      <c r="I73" s="40">
        <f t="shared" si="0"/>
        <v>9000</v>
      </c>
      <c r="J73" s="20">
        <v>0</v>
      </c>
      <c r="K73" s="20">
        <f t="shared" si="1"/>
        <v>9000</v>
      </c>
      <c r="L73" s="23">
        <v>0</v>
      </c>
      <c r="M73" s="41">
        <f t="shared" si="2"/>
        <v>9000</v>
      </c>
      <c r="N73" s="23">
        <v>0</v>
      </c>
      <c r="O73" s="23">
        <f t="shared" si="3"/>
        <v>9000</v>
      </c>
      <c r="P73" s="23">
        <v>0</v>
      </c>
      <c r="Q73" s="23">
        <f t="shared" si="4"/>
        <v>9000</v>
      </c>
      <c r="R73" s="3"/>
    </row>
    <row r="74" spans="1:18" x14ac:dyDescent="0.2">
      <c r="A74" s="24"/>
      <c r="B74" s="25"/>
      <c r="C74" s="26"/>
      <c r="D74" s="27">
        <v>3122</v>
      </c>
      <c r="E74" s="28">
        <v>5331</v>
      </c>
      <c r="F74" s="29" t="s">
        <v>27</v>
      </c>
      <c r="G74" s="30">
        <v>0</v>
      </c>
      <c r="H74" s="30">
        <v>9000</v>
      </c>
      <c r="I74" s="30">
        <f t="shared" si="0"/>
        <v>9000</v>
      </c>
      <c r="J74" s="31">
        <v>0</v>
      </c>
      <c r="K74" s="31">
        <f t="shared" si="1"/>
        <v>9000</v>
      </c>
      <c r="L74" s="33">
        <v>0</v>
      </c>
      <c r="M74" s="32">
        <f t="shared" si="2"/>
        <v>9000</v>
      </c>
      <c r="N74" s="33">
        <v>0</v>
      </c>
      <c r="O74" s="33">
        <f t="shared" si="3"/>
        <v>9000</v>
      </c>
      <c r="P74" s="33">
        <v>0</v>
      </c>
      <c r="Q74" s="33">
        <f t="shared" ref="Q74:Q96" si="15">+O74+P74</f>
        <v>9000</v>
      </c>
      <c r="R74" s="3"/>
    </row>
    <row r="75" spans="1:18" ht="22.5" x14ac:dyDescent="0.2">
      <c r="A75" s="320" t="s">
        <v>8</v>
      </c>
      <c r="B75" s="321" t="s">
        <v>99</v>
      </c>
      <c r="C75" s="322" t="s">
        <v>15</v>
      </c>
      <c r="D75" s="323" t="s">
        <v>7</v>
      </c>
      <c r="E75" s="324" t="s">
        <v>7</v>
      </c>
      <c r="F75" s="325" t="s">
        <v>100</v>
      </c>
      <c r="G75" s="326">
        <f>+G76</f>
        <v>0</v>
      </c>
      <c r="H75" s="326">
        <f>+H76</f>
        <v>25</v>
      </c>
      <c r="I75" s="326">
        <f t="shared" si="0"/>
        <v>25</v>
      </c>
      <c r="J75" s="327">
        <v>0</v>
      </c>
      <c r="K75" s="327">
        <f t="shared" si="1"/>
        <v>25</v>
      </c>
      <c r="L75" s="328">
        <v>0</v>
      </c>
      <c r="M75" s="329">
        <f t="shared" si="2"/>
        <v>25</v>
      </c>
      <c r="N75" s="328">
        <v>0</v>
      </c>
      <c r="O75" s="328">
        <f t="shared" si="3"/>
        <v>25</v>
      </c>
      <c r="P75" s="328">
        <f>P76</f>
        <v>-15</v>
      </c>
      <c r="Q75" s="328">
        <f t="shared" si="15"/>
        <v>10</v>
      </c>
      <c r="R75" s="3"/>
    </row>
    <row r="76" spans="1:18" ht="22.5" x14ac:dyDescent="0.2">
      <c r="A76" s="330"/>
      <c r="B76" s="331"/>
      <c r="C76" s="332"/>
      <c r="D76" s="333">
        <v>3233</v>
      </c>
      <c r="E76" s="334">
        <v>5331</v>
      </c>
      <c r="F76" s="335" t="s">
        <v>27</v>
      </c>
      <c r="G76" s="336">
        <v>0</v>
      </c>
      <c r="H76" s="336">
        <v>25</v>
      </c>
      <c r="I76" s="336">
        <f t="shared" si="0"/>
        <v>25</v>
      </c>
      <c r="J76" s="337">
        <v>0</v>
      </c>
      <c r="K76" s="337">
        <f t="shared" si="1"/>
        <v>25</v>
      </c>
      <c r="L76" s="338">
        <v>0</v>
      </c>
      <c r="M76" s="339">
        <f t="shared" si="2"/>
        <v>25</v>
      </c>
      <c r="N76" s="338">
        <v>0</v>
      </c>
      <c r="O76" s="338">
        <f t="shared" si="3"/>
        <v>25</v>
      </c>
      <c r="P76" s="338">
        <v>-15</v>
      </c>
      <c r="Q76" s="338">
        <f t="shared" si="15"/>
        <v>10</v>
      </c>
      <c r="R76" s="3"/>
    </row>
    <row r="77" spans="1:18" ht="33.75" x14ac:dyDescent="0.2">
      <c r="A77" s="34" t="s">
        <v>8</v>
      </c>
      <c r="B77" s="35" t="s">
        <v>101</v>
      </c>
      <c r="C77" s="36" t="s">
        <v>102</v>
      </c>
      <c r="D77" s="37" t="s">
        <v>7</v>
      </c>
      <c r="E77" s="37" t="s">
        <v>7</v>
      </c>
      <c r="F77" s="55" t="s">
        <v>103</v>
      </c>
      <c r="G77" s="40">
        <f t="shared" ref="G77" si="16">+G78</f>
        <v>0</v>
      </c>
      <c r="H77" s="40">
        <f>+H78</f>
        <v>14000</v>
      </c>
      <c r="I77" s="40">
        <f t="shared" si="0"/>
        <v>14000</v>
      </c>
      <c r="J77" s="20">
        <v>0</v>
      </c>
      <c r="K77" s="20">
        <f t="shared" si="1"/>
        <v>14000</v>
      </c>
      <c r="L77" s="23">
        <v>0</v>
      </c>
      <c r="M77" s="41">
        <f t="shared" si="2"/>
        <v>14000</v>
      </c>
      <c r="N77" s="23">
        <v>0</v>
      </c>
      <c r="O77" s="23">
        <f t="shared" si="3"/>
        <v>14000</v>
      </c>
      <c r="P77" s="23">
        <v>0</v>
      </c>
      <c r="Q77" s="23">
        <f t="shared" si="15"/>
        <v>14000</v>
      </c>
      <c r="R77" s="3"/>
    </row>
    <row r="78" spans="1:18" x14ac:dyDescent="0.2">
      <c r="A78" s="24"/>
      <c r="B78" s="25"/>
      <c r="C78" s="26"/>
      <c r="D78" s="27">
        <v>3122</v>
      </c>
      <c r="E78" s="27">
        <v>5331</v>
      </c>
      <c r="F78" s="56" t="s">
        <v>27</v>
      </c>
      <c r="G78" s="30">
        <v>0</v>
      </c>
      <c r="H78" s="30">
        <v>14000</v>
      </c>
      <c r="I78" s="30">
        <f t="shared" si="0"/>
        <v>14000</v>
      </c>
      <c r="J78" s="31">
        <v>0</v>
      </c>
      <c r="K78" s="31">
        <f t="shared" si="1"/>
        <v>14000</v>
      </c>
      <c r="L78" s="33">
        <v>0</v>
      </c>
      <c r="M78" s="32">
        <f t="shared" si="2"/>
        <v>14000</v>
      </c>
      <c r="N78" s="33">
        <v>0</v>
      </c>
      <c r="O78" s="33">
        <f t="shared" si="3"/>
        <v>14000</v>
      </c>
      <c r="P78" s="33">
        <v>0</v>
      </c>
      <c r="Q78" s="33">
        <f t="shared" si="15"/>
        <v>14000</v>
      </c>
      <c r="R78" s="3"/>
    </row>
    <row r="79" spans="1:18" ht="45" x14ac:dyDescent="0.2">
      <c r="A79" s="34" t="s">
        <v>8</v>
      </c>
      <c r="B79" s="35" t="s">
        <v>104</v>
      </c>
      <c r="C79" s="36" t="s">
        <v>9</v>
      </c>
      <c r="D79" s="37" t="s">
        <v>7</v>
      </c>
      <c r="E79" s="37" t="s">
        <v>7</v>
      </c>
      <c r="F79" s="55" t="s">
        <v>105</v>
      </c>
      <c r="G79" s="40">
        <f t="shared" ref="G79" si="17">+G80</f>
        <v>0</v>
      </c>
      <c r="H79" s="40">
        <f>+H80</f>
        <v>1900</v>
      </c>
      <c r="I79" s="40">
        <f t="shared" si="0"/>
        <v>1900</v>
      </c>
      <c r="J79" s="20">
        <v>0</v>
      </c>
      <c r="K79" s="20">
        <f t="shared" ref="K79:K96" si="18">+I79+J79</f>
        <v>1900</v>
      </c>
      <c r="L79" s="23">
        <v>0</v>
      </c>
      <c r="M79" s="41">
        <f t="shared" ref="M79:M96" si="19">+K79+L79</f>
        <v>1900</v>
      </c>
      <c r="N79" s="23">
        <v>0</v>
      </c>
      <c r="O79" s="23">
        <f t="shared" ref="O79:O96" si="20">+M79+N79</f>
        <v>1900</v>
      </c>
      <c r="P79" s="23">
        <v>0</v>
      </c>
      <c r="Q79" s="23">
        <f t="shared" si="15"/>
        <v>1900</v>
      </c>
      <c r="R79" s="3"/>
    </row>
    <row r="80" spans="1:18" ht="22.5" x14ac:dyDescent="0.2">
      <c r="A80" s="24"/>
      <c r="B80" s="25"/>
      <c r="C80" s="26"/>
      <c r="D80" s="27">
        <v>3121</v>
      </c>
      <c r="E80" s="27">
        <v>5331</v>
      </c>
      <c r="F80" s="57" t="s">
        <v>27</v>
      </c>
      <c r="G80" s="30">
        <v>0</v>
      </c>
      <c r="H80" s="30">
        <v>1900</v>
      </c>
      <c r="I80" s="30">
        <f t="shared" si="0"/>
        <v>1900</v>
      </c>
      <c r="J80" s="31">
        <v>0</v>
      </c>
      <c r="K80" s="31">
        <f t="shared" si="18"/>
        <v>1900</v>
      </c>
      <c r="L80" s="33">
        <v>0</v>
      </c>
      <c r="M80" s="32">
        <f t="shared" si="19"/>
        <v>1900</v>
      </c>
      <c r="N80" s="33">
        <v>0</v>
      </c>
      <c r="O80" s="33">
        <f t="shared" si="20"/>
        <v>1900</v>
      </c>
      <c r="P80" s="33">
        <v>0</v>
      </c>
      <c r="Q80" s="33">
        <f t="shared" si="15"/>
        <v>1900</v>
      </c>
      <c r="R80" s="3"/>
    </row>
    <row r="81" spans="1:18" ht="22.5" x14ac:dyDescent="0.2">
      <c r="A81" s="34" t="s">
        <v>8</v>
      </c>
      <c r="B81" s="35" t="s">
        <v>106</v>
      </c>
      <c r="C81" s="36" t="s">
        <v>10</v>
      </c>
      <c r="D81" s="37" t="s">
        <v>7</v>
      </c>
      <c r="E81" s="37" t="s">
        <v>7</v>
      </c>
      <c r="F81" s="55" t="s">
        <v>107</v>
      </c>
      <c r="G81" s="40">
        <f t="shared" ref="G81:G83" si="21">+G82</f>
        <v>0</v>
      </c>
      <c r="H81" s="40">
        <f>+H82</f>
        <v>1000</v>
      </c>
      <c r="I81" s="40">
        <f t="shared" si="0"/>
        <v>1000</v>
      </c>
      <c r="J81" s="20">
        <v>0</v>
      </c>
      <c r="K81" s="20">
        <f t="shared" si="18"/>
        <v>1000</v>
      </c>
      <c r="L81" s="23">
        <v>0</v>
      </c>
      <c r="M81" s="41">
        <f t="shared" si="19"/>
        <v>1000</v>
      </c>
      <c r="N81" s="23">
        <v>0</v>
      </c>
      <c r="O81" s="23">
        <f t="shared" si="20"/>
        <v>1000</v>
      </c>
      <c r="P81" s="23">
        <v>0</v>
      </c>
      <c r="Q81" s="23">
        <f t="shared" si="15"/>
        <v>1000</v>
      </c>
      <c r="R81" s="3"/>
    </row>
    <row r="82" spans="1:18" ht="22.5" x14ac:dyDescent="0.2">
      <c r="A82" s="24"/>
      <c r="B82" s="25"/>
      <c r="C82" s="26"/>
      <c r="D82" s="27">
        <v>3122</v>
      </c>
      <c r="E82" s="27">
        <v>5331</v>
      </c>
      <c r="F82" s="57" t="s">
        <v>27</v>
      </c>
      <c r="G82" s="30">
        <v>0</v>
      </c>
      <c r="H82" s="30">
        <v>1000</v>
      </c>
      <c r="I82" s="30">
        <f t="shared" si="0"/>
        <v>1000</v>
      </c>
      <c r="J82" s="31">
        <v>0</v>
      </c>
      <c r="K82" s="31">
        <f t="shared" si="18"/>
        <v>1000</v>
      </c>
      <c r="L82" s="33">
        <v>0</v>
      </c>
      <c r="M82" s="32">
        <f t="shared" si="19"/>
        <v>1000</v>
      </c>
      <c r="N82" s="33">
        <v>0</v>
      </c>
      <c r="O82" s="33">
        <f t="shared" si="20"/>
        <v>1000</v>
      </c>
      <c r="P82" s="33">
        <v>0</v>
      </c>
      <c r="Q82" s="33">
        <f t="shared" si="15"/>
        <v>1000</v>
      </c>
      <c r="R82" s="3"/>
    </row>
    <row r="83" spans="1:18" ht="22.5" x14ac:dyDescent="0.2">
      <c r="A83" s="34" t="s">
        <v>8</v>
      </c>
      <c r="B83" s="35" t="s">
        <v>108</v>
      </c>
      <c r="C83" s="36" t="s">
        <v>20</v>
      </c>
      <c r="D83" s="37" t="s">
        <v>7</v>
      </c>
      <c r="E83" s="37" t="s">
        <v>7</v>
      </c>
      <c r="F83" s="55" t="s">
        <v>109</v>
      </c>
      <c r="G83" s="40">
        <f t="shared" si="21"/>
        <v>0</v>
      </c>
      <c r="H83" s="40">
        <f>+H84</f>
        <v>6000</v>
      </c>
      <c r="I83" s="40">
        <f t="shared" si="0"/>
        <v>6000</v>
      </c>
      <c r="J83" s="20">
        <v>0</v>
      </c>
      <c r="K83" s="20">
        <f t="shared" si="18"/>
        <v>6000</v>
      </c>
      <c r="L83" s="23">
        <v>0</v>
      </c>
      <c r="M83" s="41">
        <f t="shared" si="19"/>
        <v>6000</v>
      </c>
      <c r="N83" s="23">
        <v>0</v>
      </c>
      <c r="O83" s="23">
        <f t="shared" si="20"/>
        <v>6000</v>
      </c>
      <c r="P83" s="23">
        <v>0</v>
      </c>
      <c r="Q83" s="23">
        <f t="shared" si="15"/>
        <v>6000</v>
      </c>
      <c r="R83" s="3"/>
    </row>
    <row r="84" spans="1:18" ht="22.5" x14ac:dyDescent="0.2">
      <c r="A84" s="24"/>
      <c r="B84" s="25"/>
      <c r="C84" s="26"/>
      <c r="D84" s="27">
        <v>3122</v>
      </c>
      <c r="E84" s="27">
        <v>5331</v>
      </c>
      <c r="F84" s="57" t="s">
        <v>27</v>
      </c>
      <c r="G84" s="30">
        <v>0</v>
      </c>
      <c r="H84" s="30">
        <v>6000</v>
      </c>
      <c r="I84" s="30">
        <f t="shared" si="0"/>
        <v>6000</v>
      </c>
      <c r="J84" s="31">
        <v>0</v>
      </c>
      <c r="K84" s="31">
        <f t="shared" si="18"/>
        <v>6000</v>
      </c>
      <c r="L84" s="33">
        <v>0</v>
      </c>
      <c r="M84" s="32">
        <f t="shared" si="19"/>
        <v>6000</v>
      </c>
      <c r="N84" s="33">
        <v>0</v>
      </c>
      <c r="O84" s="33">
        <f t="shared" si="20"/>
        <v>6000</v>
      </c>
      <c r="P84" s="33">
        <v>0</v>
      </c>
      <c r="Q84" s="33">
        <f t="shared" si="15"/>
        <v>6000</v>
      </c>
      <c r="R84" s="3"/>
    </row>
    <row r="85" spans="1:18" ht="22.5" x14ac:dyDescent="0.2">
      <c r="A85" s="34" t="s">
        <v>8</v>
      </c>
      <c r="B85" s="35" t="s">
        <v>97</v>
      </c>
      <c r="C85" s="36" t="s">
        <v>16</v>
      </c>
      <c r="D85" s="37" t="s">
        <v>7</v>
      </c>
      <c r="E85" s="38" t="s">
        <v>7</v>
      </c>
      <c r="F85" s="39" t="s">
        <v>98</v>
      </c>
      <c r="G85" s="40">
        <f t="shared" ref="G85:I95" si="22">+G86</f>
        <v>0</v>
      </c>
      <c r="H85" s="40">
        <f t="shared" si="22"/>
        <v>0</v>
      </c>
      <c r="I85" s="40">
        <f t="shared" si="22"/>
        <v>0</v>
      </c>
      <c r="J85" s="40">
        <f>+J86</f>
        <v>5000</v>
      </c>
      <c r="K85" s="20">
        <f t="shared" si="18"/>
        <v>5000</v>
      </c>
      <c r="L85" s="23">
        <v>0</v>
      </c>
      <c r="M85" s="41">
        <f t="shared" si="19"/>
        <v>5000</v>
      </c>
      <c r="N85" s="23">
        <v>0</v>
      </c>
      <c r="O85" s="23">
        <f t="shared" si="20"/>
        <v>5000</v>
      </c>
      <c r="P85" s="23">
        <v>0</v>
      </c>
      <c r="Q85" s="23">
        <f t="shared" si="15"/>
        <v>5000</v>
      </c>
      <c r="R85" s="3"/>
    </row>
    <row r="86" spans="1:18" ht="22.5" x14ac:dyDescent="0.2">
      <c r="A86" s="45"/>
      <c r="B86" s="58"/>
      <c r="C86" s="59"/>
      <c r="D86" s="60">
        <v>3122</v>
      </c>
      <c r="E86" s="27">
        <v>5331</v>
      </c>
      <c r="F86" s="57" t="s">
        <v>27</v>
      </c>
      <c r="G86" s="30">
        <v>0</v>
      </c>
      <c r="H86" s="30">
        <v>0</v>
      </c>
      <c r="I86" s="30">
        <v>0</v>
      </c>
      <c r="J86" s="30">
        <v>5000</v>
      </c>
      <c r="K86" s="31">
        <f t="shared" si="18"/>
        <v>5000</v>
      </c>
      <c r="L86" s="33">
        <v>0</v>
      </c>
      <c r="M86" s="32">
        <f t="shared" si="19"/>
        <v>5000</v>
      </c>
      <c r="N86" s="33">
        <v>0</v>
      </c>
      <c r="O86" s="33">
        <f t="shared" si="20"/>
        <v>5000</v>
      </c>
      <c r="P86" s="33">
        <v>0</v>
      </c>
      <c r="Q86" s="33">
        <f t="shared" si="15"/>
        <v>5000</v>
      </c>
      <c r="R86" s="3"/>
    </row>
    <row r="87" spans="1:18" ht="22.5" x14ac:dyDescent="0.2">
      <c r="A87" s="34" t="s">
        <v>8</v>
      </c>
      <c r="B87" s="35" t="s">
        <v>110</v>
      </c>
      <c r="C87" s="36" t="s">
        <v>26</v>
      </c>
      <c r="D87" s="37" t="s">
        <v>7</v>
      </c>
      <c r="E87" s="38" t="s">
        <v>7</v>
      </c>
      <c r="F87" s="39" t="s">
        <v>111</v>
      </c>
      <c r="G87" s="40">
        <f t="shared" si="22"/>
        <v>0</v>
      </c>
      <c r="H87" s="40">
        <f t="shared" si="22"/>
        <v>0</v>
      </c>
      <c r="I87" s="40">
        <f t="shared" si="22"/>
        <v>0</v>
      </c>
      <c r="J87" s="40">
        <f>+J88</f>
        <v>800</v>
      </c>
      <c r="K87" s="20">
        <f t="shared" si="18"/>
        <v>800</v>
      </c>
      <c r="L87" s="23">
        <v>0</v>
      </c>
      <c r="M87" s="41">
        <f t="shared" si="19"/>
        <v>800</v>
      </c>
      <c r="N87" s="23">
        <v>0</v>
      </c>
      <c r="O87" s="23">
        <f t="shared" si="20"/>
        <v>800</v>
      </c>
      <c r="P87" s="23">
        <v>0</v>
      </c>
      <c r="Q87" s="23">
        <f t="shared" si="15"/>
        <v>800</v>
      </c>
      <c r="R87" s="3"/>
    </row>
    <row r="88" spans="1:18" ht="22.5" x14ac:dyDescent="0.2">
      <c r="A88" s="45"/>
      <c r="B88" s="58"/>
      <c r="C88" s="59"/>
      <c r="D88" s="60">
        <v>3299</v>
      </c>
      <c r="E88" s="27">
        <v>5331</v>
      </c>
      <c r="F88" s="57" t="s">
        <v>27</v>
      </c>
      <c r="G88" s="30">
        <v>0</v>
      </c>
      <c r="H88" s="30">
        <v>0</v>
      </c>
      <c r="I88" s="30">
        <v>0</v>
      </c>
      <c r="J88" s="30">
        <v>800</v>
      </c>
      <c r="K88" s="31">
        <f t="shared" si="18"/>
        <v>800</v>
      </c>
      <c r="L88" s="33">
        <v>0</v>
      </c>
      <c r="M88" s="32">
        <f t="shared" si="19"/>
        <v>800</v>
      </c>
      <c r="N88" s="33">
        <v>0</v>
      </c>
      <c r="O88" s="33">
        <f t="shared" si="20"/>
        <v>800</v>
      </c>
      <c r="P88" s="33">
        <v>0</v>
      </c>
      <c r="Q88" s="33">
        <f t="shared" si="15"/>
        <v>800</v>
      </c>
      <c r="R88" s="3"/>
    </row>
    <row r="89" spans="1:18" ht="22.5" x14ac:dyDescent="0.2">
      <c r="A89" s="34" t="s">
        <v>8</v>
      </c>
      <c r="B89" s="35" t="s">
        <v>112</v>
      </c>
      <c r="C89" s="36" t="s">
        <v>18</v>
      </c>
      <c r="D89" s="37" t="s">
        <v>7</v>
      </c>
      <c r="E89" s="38" t="s">
        <v>7</v>
      </c>
      <c r="F89" s="39" t="s">
        <v>113</v>
      </c>
      <c r="G89" s="40">
        <f t="shared" si="22"/>
        <v>0</v>
      </c>
      <c r="H89" s="40">
        <f t="shared" si="22"/>
        <v>0</v>
      </c>
      <c r="I89" s="40">
        <f t="shared" si="22"/>
        <v>0</v>
      </c>
      <c r="J89" s="40">
        <f>+J90</f>
        <v>2000</v>
      </c>
      <c r="K89" s="20">
        <f t="shared" si="18"/>
        <v>2000</v>
      </c>
      <c r="L89" s="23">
        <v>0</v>
      </c>
      <c r="M89" s="41">
        <f t="shared" si="19"/>
        <v>2000</v>
      </c>
      <c r="N89" s="23">
        <v>0</v>
      </c>
      <c r="O89" s="23">
        <f t="shared" si="20"/>
        <v>2000</v>
      </c>
      <c r="P89" s="23">
        <v>0</v>
      </c>
      <c r="Q89" s="23">
        <f t="shared" si="15"/>
        <v>2000</v>
      </c>
      <c r="R89" s="3"/>
    </row>
    <row r="90" spans="1:18" ht="22.5" x14ac:dyDescent="0.2">
      <c r="A90" s="45"/>
      <c r="B90" s="58"/>
      <c r="C90" s="59"/>
      <c r="D90" s="60">
        <v>3123</v>
      </c>
      <c r="E90" s="27">
        <v>5331</v>
      </c>
      <c r="F90" s="57" t="s">
        <v>27</v>
      </c>
      <c r="G90" s="30">
        <v>0</v>
      </c>
      <c r="H90" s="30">
        <v>0</v>
      </c>
      <c r="I90" s="30">
        <v>0</v>
      </c>
      <c r="J90" s="30">
        <v>2000</v>
      </c>
      <c r="K90" s="31">
        <f t="shared" si="18"/>
        <v>2000</v>
      </c>
      <c r="L90" s="33">
        <v>0</v>
      </c>
      <c r="M90" s="32">
        <f t="shared" si="19"/>
        <v>2000</v>
      </c>
      <c r="N90" s="33">
        <v>0</v>
      </c>
      <c r="O90" s="33">
        <f t="shared" si="20"/>
        <v>2000</v>
      </c>
      <c r="P90" s="33">
        <v>0</v>
      </c>
      <c r="Q90" s="33">
        <f t="shared" si="15"/>
        <v>2000</v>
      </c>
      <c r="R90" s="3"/>
    </row>
    <row r="91" spans="1:18" ht="22.5" x14ac:dyDescent="0.2">
      <c r="A91" s="34" t="s">
        <v>8</v>
      </c>
      <c r="B91" s="35" t="s">
        <v>114</v>
      </c>
      <c r="C91" s="36" t="s">
        <v>23</v>
      </c>
      <c r="D91" s="37" t="s">
        <v>7</v>
      </c>
      <c r="E91" s="38" t="s">
        <v>7</v>
      </c>
      <c r="F91" s="39" t="s">
        <v>115</v>
      </c>
      <c r="G91" s="40">
        <f t="shared" si="22"/>
        <v>0</v>
      </c>
      <c r="H91" s="40">
        <f t="shared" si="22"/>
        <v>0</v>
      </c>
      <c r="I91" s="40">
        <f t="shared" si="22"/>
        <v>0</v>
      </c>
      <c r="J91" s="40">
        <f>+J92</f>
        <v>2000</v>
      </c>
      <c r="K91" s="20">
        <f t="shared" si="18"/>
        <v>2000</v>
      </c>
      <c r="L91" s="23">
        <v>0</v>
      </c>
      <c r="M91" s="41">
        <f t="shared" si="19"/>
        <v>2000</v>
      </c>
      <c r="N91" s="23">
        <v>0</v>
      </c>
      <c r="O91" s="23">
        <f t="shared" si="20"/>
        <v>2000</v>
      </c>
      <c r="P91" s="23">
        <v>0</v>
      </c>
      <c r="Q91" s="23">
        <f t="shared" si="15"/>
        <v>2000</v>
      </c>
      <c r="R91" s="3"/>
    </row>
    <row r="92" spans="1:18" ht="22.5" x14ac:dyDescent="0.2">
      <c r="A92" s="45"/>
      <c r="B92" s="58"/>
      <c r="C92" s="59"/>
      <c r="D92" s="60">
        <v>3133</v>
      </c>
      <c r="E92" s="27">
        <v>5331</v>
      </c>
      <c r="F92" s="57" t="s">
        <v>27</v>
      </c>
      <c r="G92" s="30">
        <v>0</v>
      </c>
      <c r="H92" s="30">
        <v>0</v>
      </c>
      <c r="I92" s="30">
        <v>0</v>
      </c>
      <c r="J92" s="30">
        <v>2000</v>
      </c>
      <c r="K92" s="31">
        <f t="shared" si="18"/>
        <v>2000</v>
      </c>
      <c r="L92" s="33">
        <v>0</v>
      </c>
      <c r="M92" s="32">
        <f t="shared" si="19"/>
        <v>2000</v>
      </c>
      <c r="N92" s="33">
        <v>0</v>
      </c>
      <c r="O92" s="33">
        <f t="shared" si="20"/>
        <v>2000</v>
      </c>
      <c r="P92" s="33">
        <v>0</v>
      </c>
      <c r="Q92" s="33">
        <f t="shared" si="15"/>
        <v>2000</v>
      </c>
      <c r="R92" s="3"/>
    </row>
    <row r="93" spans="1:18" ht="22.5" x14ac:dyDescent="0.2">
      <c r="A93" s="34" t="s">
        <v>8</v>
      </c>
      <c r="B93" s="35" t="s">
        <v>116</v>
      </c>
      <c r="C93" s="36" t="s">
        <v>117</v>
      </c>
      <c r="D93" s="37" t="s">
        <v>7</v>
      </c>
      <c r="E93" s="38" t="s">
        <v>7</v>
      </c>
      <c r="F93" s="39" t="s">
        <v>118</v>
      </c>
      <c r="G93" s="40">
        <f t="shared" si="22"/>
        <v>0</v>
      </c>
      <c r="H93" s="40">
        <f t="shared" si="22"/>
        <v>0</v>
      </c>
      <c r="I93" s="40">
        <f t="shared" si="22"/>
        <v>0</v>
      </c>
      <c r="J93" s="40">
        <f>+J94</f>
        <v>300</v>
      </c>
      <c r="K93" s="20">
        <f t="shared" si="18"/>
        <v>300</v>
      </c>
      <c r="L93" s="23">
        <v>0</v>
      </c>
      <c r="M93" s="41">
        <f t="shared" si="19"/>
        <v>300</v>
      </c>
      <c r="N93" s="23">
        <v>0</v>
      </c>
      <c r="O93" s="23">
        <f t="shared" si="20"/>
        <v>300</v>
      </c>
      <c r="P93" s="23">
        <v>0</v>
      </c>
      <c r="Q93" s="23">
        <f t="shared" si="15"/>
        <v>300</v>
      </c>
      <c r="R93" s="3"/>
    </row>
    <row r="94" spans="1:18" x14ac:dyDescent="0.2">
      <c r="A94" s="45"/>
      <c r="B94" s="58"/>
      <c r="C94" s="59"/>
      <c r="D94" s="60">
        <v>3121</v>
      </c>
      <c r="E94" s="27">
        <v>6351</v>
      </c>
      <c r="F94" s="57" t="s">
        <v>76</v>
      </c>
      <c r="G94" s="30">
        <v>0</v>
      </c>
      <c r="H94" s="30">
        <v>0</v>
      </c>
      <c r="I94" s="30">
        <v>0</v>
      </c>
      <c r="J94" s="30">
        <v>300</v>
      </c>
      <c r="K94" s="31">
        <f t="shared" si="18"/>
        <v>300</v>
      </c>
      <c r="L94" s="33">
        <v>0</v>
      </c>
      <c r="M94" s="32">
        <f t="shared" si="19"/>
        <v>300</v>
      </c>
      <c r="N94" s="33">
        <v>0</v>
      </c>
      <c r="O94" s="33">
        <f t="shared" si="20"/>
        <v>300</v>
      </c>
      <c r="P94" s="33">
        <v>0</v>
      </c>
      <c r="Q94" s="33">
        <f t="shared" si="15"/>
        <v>300</v>
      </c>
      <c r="R94" s="3"/>
    </row>
    <row r="95" spans="1:18" ht="22.5" x14ac:dyDescent="0.2">
      <c r="A95" s="34" t="s">
        <v>8</v>
      </c>
      <c r="B95" s="35" t="s">
        <v>119</v>
      </c>
      <c r="C95" s="36" t="s">
        <v>14</v>
      </c>
      <c r="D95" s="37" t="s">
        <v>7</v>
      </c>
      <c r="E95" s="38" t="s">
        <v>7</v>
      </c>
      <c r="F95" s="39" t="s">
        <v>120</v>
      </c>
      <c r="G95" s="40">
        <f t="shared" si="22"/>
        <v>0</v>
      </c>
      <c r="H95" s="40">
        <f t="shared" si="22"/>
        <v>0</v>
      </c>
      <c r="I95" s="40">
        <f t="shared" si="22"/>
        <v>0</v>
      </c>
      <c r="J95" s="40">
        <f>+J96</f>
        <v>11502</v>
      </c>
      <c r="K95" s="20">
        <f t="shared" si="18"/>
        <v>11502</v>
      </c>
      <c r="L95" s="23">
        <v>0</v>
      </c>
      <c r="M95" s="41">
        <f t="shared" si="19"/>
        <v>11502</v>
      </c>
      <c r="N95" s="23">
        <v>0</v>
      </c>
      <c r="O95" s="23">
        <f t="shared" si="20"/>
        <v>11502</v>
      </c>
      <c r="P95" s="23">
        <v>0</v>
      </c>
      <c r="Q95" s="23">
        <f t="shared" si="15"/>
        <v>11502</v>
      </c>
      <c r="R95" s="3"/>
    </row>
    <row r="96" spans="1:18" ht="23.25" thickBot="1" x14ac:dyDescent="0.25">
      <c r="A96" s="82"/>
      <c r="B96" s="83"/>
      <c r="C96" s="84"/>
      <c r="D96" s="85">
        <v>3124</v>
      </c>
      <c r="E96" s="86">
        <v>5331</v>
      </c>
      <c r="F96" s="87" t="s">
        <v>27</v>
      </c>
      <c r="G96" s="88">
        <v>0</v>
      </c>
      <c r="H96" s="88">
        <v>0</v>
      </c>
      <c r="I96" s="88">
        <v>0</v>
      </c>
      <c r="J96" s="88">
        <v>11502</v>
      </c>
      <c r="K96" s="89">
        <f t="shared" si="18"/>
        <v>11502</v>
      </c>
      <c r="L96" s="90">
        <v>0</v>
      </c>
      <c r="M96" s="91">
        <f t="shared" si="19"/>
        <v>11502</v>
      </c>
      <c r="N96" s="90">
        <v>0</v>
      </c>
      <c r="O96" s="90">
        <f t="shared" si="20"/>
        <v>11502</v>
      </c>
      <c r="P96" s="90">
        <v>0</v>
      </c>
      <c r="Q96" s="90">
        <f t="shared" si="15"/>
        <v>11502</v>
      </c>
      <c r="R96" s="3"/>
    </row>
    <row r="97" spans="1:16" x14ac:dyDescent="0.2">
      <c r="A97" s="61"/>
      <c r="B97" s="481"/>
      <c r="C97" s="482"/>
      <c r="D97" s="482"/>
      <c r="E97" s="62"/>
      <c r="F97" s="62"/>
      <c r="G97" s="63"/>
      <c r="H97" s="61"/>
      <c r="I97" s="61"/>
    </row>
    <row r="98" spans="1:16" x14ac:dyDescent="0.2">
      <c r="A98" s="61"/>
      <c r="B98" s="68"/>
      <c r="C98" s="68"/>
      <c r="D98" s="68"/>
      <c r="E98" s="64"/>
      <c r="F98" s="65"/>
      <c r="G98" s="63"/>
      <c r="H98" s="61"/>
      <c r="I98" s="61"/>
      <c r="P98" s="72"/>
    </row>
    <row r="99" spans="1:16" x14ac:dyDescent="0.2">
      <c r="A99" s="61"/>
      <c r="B99" s="481"/>
      <c r="C99" s="482"/>
      <c r="D99" s="482"/>
      <c r="E99" s="66"/>
      <c r="F99" s="66"/>
      <c r="G99" s="63"/>
      <c r="H99" s="61"/>
      <c r="I99" s="61"/>
    </row>
    <row r="100" spans="1:16" x14ac:dyDescent="0.2">
      <c r="A100" s="61"/>
      <c r="B100" s="68"/>
      <c r="C100" s="68"/>
      <c r="D100" s="68"/>
      <c r="E100" s="66"/>
      <c r="F100" s="66"/>
      <c r="G100" s="63"/>
      <c r="H100" s="61"/>
      <c r="I100" s="61"/>
      <c r="J100" s="1"/>
      <c r="K100" s="1"/>
      <c r="L100" s="1"/>
      <c r="M100" s="1"/>
    </row>
    <row r="101" spans="1:16" ht="18" customHeight="1" x14ac:dyDescent="0.2">
      <c r="A101" s="61"/>
      <c r="B101" s="481"/>
      <c r="C101" s="482"/>
      <c r="D101" s="482"/>
      <c r="E101" s="483"/>
      <c r="F101" s="483"/>
      <c r="G101" s="63"/>
      <c r="H101" s="61"/>
      <c r="I101" s="61"/>
      <c r="J101" s="1"/>
      <c r="K101" s="1"/>
      <c r="L101" s="1"/>
      <c r="M101" s="1"/>
    </row>
    <row r="102" spans="1:16" x14ac:dyDescent="0.2">
      <c r="A102" s="61"/>
      <c r="B102" s="68"/>
      <c r="C102" s="68"/>
      <c r="D102" s="68"/>
      <c r="E102" s="482"/>
      <c r="F102" s="482"/>
      <c r="G102" s="63"/>
      <c r="H102" s="61"/>
      <c r="I102" s="61"/>
      <c r="J102" s="1"/>
      <c r="K102" s="1"/>
      <c r="L102" s="1"/>
      <c r="M102" s="1"/>
    </row>
    <row r="103" spans="1:16" x14ac:dyDescent="0.2">
      <c r="A103" s="61"/>
      <c r="B103" s="481"/>
      <c r="C103" s="482"/>
      <c r="D103" s="482"/>
      <c r="E103" s="483"/>
      <c r="F103" s="483"/>
      <c r="G103" s="63"/>
      <c r="H103" s="61"/>
      <c r="I103" s="61"/>
      <c r="J103" s="1"/>
      <c r="K103" s="1"/>
      <c r="L103" s="1"/>
      <c r="M103" s="1"/>
    </row>
    <row r="104" spans="1:16" ht="13.9" customHeight="1" x14ac:dyDescent="0.2">
      <c r="A104" s="61"/>
      <c r="B104" s="68"/>
      <c r="C104" s="68"/>
      <c r="D104" s="68"/>
      <c r="E104" s="482"/>
      <c r="F104" s="482"/>
      <c r="G104" s="63"/>
      <c r="H104" s="61"/>
      <c r="I104" s="61"/>
      <c r="J104" s="1"/>
      <c r="K104" s="1"/>
      <c r="L104" s="1"/>
      <c r="M104" s="1"/>
    </row>
    <row r="105" spans="1:16" x14ac:dyDescent="0.2">
      <c r="A105" s="61"/>
      <c r="B105" s="61"/>
      <c r="C105" s="61"/>
      <c r="D105" s="61"/>
      <c r="E105" s="61"/>
      <c r="F105" s="61"/>
      <c r="G105" s="63"/>
      <c r="H105" s="61"/>
      <c r="I105" s="61"/>
      <c r="J105" s="1"/>
      <c r="K105" s="1"/>
      <c r="L105" s="1"/>
      <c r="M105" s="1"/>
    </row>
    <row r="106" spans="1:16" x14ac:dyDescent="0.2">
      <c r="A106" s="61"/>
      <c r="B106" s="61"/>
      <c r="C106" s="61"/>
      <c r="D106" s="61"/>
      <c r="E106" s="61"/>
      <c r="F106" s="61"/>
      <c r="G106" s="63"/>
      <c r="H106" s="61"/>
      <c r="I106" s="61"/>
      <c r="J106" s="1"/>
      <c r="K106" s="1"/>
      <c r="L106" s="1"/>
      <c r="M106" s="1"/>
    </row>
    <row r="107" spans="1:16" x14ac:dyDescent="0.2">
      <c r="A107" s="61"/>
      <c r="B107" s="61"/>
      <c r="C107" s="61"/>
      <c r="D107" s="61"/>
      <c r="E107" s="61"/>
      <c r="F107" s="61"/>
      <c r="G107" s="63"/>
      <c r="H107" s="61"/>
      <c r="I107" s="61"/>
      <c r="J107" s="1"/>
      <c r="K107" s="1"/>
      <c r="L107" s="1"/>
      <c r="M107" s="1"/>
    </row>
    <row r="108" spans="1:16" x14ac:dyDescent="0.2">
      <c r="A108" s="61"/>
      <c r="B108" s="61"/>
      <c r="C108" s="61"/>
      <c r="D108" s="61"/>
      <c r="E108" s="61"/>
      <c r="F108" s="61"/>
      <c r="G108" s="63"/>
      <c r="H108" s="61"/>
      <c r="I108" s="61"/>
      <c r="J108" s="1"/>
      <c r="K108" s="1"/>
      <c r="L108" s="1"/>
      <c r="M108" s="1"/>
    </row>
    <row r="109" spans="1:16" x14ac:dyDescent="0.2">
      <c r="A109" s="61"/>
      <c r="B109" s="61"/>
      <c r="C109" s="61"/>
      <c r="D109" s="61"/>
      <c r="E109" s="61"/>
      <c r="F109" s="61"/>
      <c r="G109" s="63"/>
      <c r="H109" s="61"/>
      <c r="I109" s="61"/>
      <c r="J109" s="1"/>
      <c r="K109" s="1"/>
      <c r="L109" s="1"/>
      <c r="M109" s="1"/>
    </row>
    <row r="110" spans="1:16" x14ac:dyDescent="0.2">
      <c r="A110" s="61"/>
      <c r="B110" s="61"/>
      <c r="C110" s="61"/>
      <c r="D110" s="61"/>
      <c r="E110" s="61"/>
      <c r="F110" s="61"/>
      <c r="G110" s="63"/>
      <c r="H110" s="61"/>
      <c r="I110" s="61"/>
      <c r="J110" s="1"/>
      <c r="K110" s="1"/>
      <c r="L110" s="1"/>
      <c r="M110" s="1"/>
    </row>
    <row r="111" spans="1:16" x14ac:dyDescent="0.2">
      <c r="A111" s="61"/>
      <c r="B111" s="61"/>
      <c r="C111" s="61"/>
      <c r="D111" s="61"/>
      <c r="E111" s="61"/>
      <c r="F111" s="61"/>
      <c r="G111" s="63"/>
      <c r="H111" s="61"/>
      <c r="I111" s="61"/>
      <c r="J111" s="1"/>
      <c r="K111" s="1"/>
      <c r="L111" s="1"/>
      <c r="M111" s="1"/>
    </row>
    <row r="112" spans="1:16" x14ac:dyDescent="0.2">
      <c r="A112" s="61"/>
      <c r="B112" s="61"/>
      <c r="C112" s="61"/>
      <c r="D112" s="61"/>
      <c r="E112" s="61"/>
      <c r="F112" s="61"/>
      <c r="G112" s="63"/>
      <c r="H112" s="61"/>
      <c r="I112" s="61"/>
      <c r="J112" s="1"/>
      <c r="K112" s="1"/>
      <c r="L112" s="1"/>
      <c r="M112" s="1"/>
    </row>
    <row r="113" spans="1:13" x14ac:dyDescent="0.2">
      <c r="A113" s="61"/>
      <c r="B113" s="61"/>
      <c r="C113" s="61"/>
      <c r="D113" s="61"/>
      <c r="E113" s="61"/>
      <c r="F113" s="61"/>
      <c r="G113" s="63"/>
      <c r="H113" s="61"/>
      <c r="I113" s="61"/>
      <c r="J113" s="1"/>
      <c r="K113" s="1"/>
      <c r="L113" s="1"/>
      <c r="M113" s="1"/>
    </row>
    <row r="114" spans="1:13" x14ac:dyDescent="0.2">
      <c r="A114" s="61"/>
      <c r="B114" s="61"/>
      <c r="C114" s="61"/>
      <c r="D114" s="61"/>
      <c r="E114" s="61"/>
      <c r="F114" s="61"/>
      <c r="G114" s="63"/>
      <c r="H114" s="61"/>
      <c r="I114" s="61"/>
      <c r="J114" s="1"/>
      <c r="K114" s="1"/>
      <c r="L114" s="1"/>
      <c r="M114" s="1"/>
    </row>
    <row r="115" spans="1:13" x14ac:dyDescent="0.2">
      <c r="A115" s="61"/>
      <c r="B115" s="61"/>
      <c r="C115" s="61"/>
      <c r="D115" s="61"/>
      <c r="E115" s="61"/>
      <c r="F115" s="61"/>
      <c r="G115" s="63"/>
      <c r="H115" s="61"/>
      <c r="I115" s="61"/>
      <c r="J115" s="1"/>
      <c r="K115" s="1"/>
      <c r="L115" s="1"/>
      <c r="M115" s="1"/>
    </row>
    <row r="116" spans="1:13" x14ac:dyDescent="0.2">
      <c r="A116" s="61"/>
      <c r="B116" s="61"/>
      <c r="C116" s="61"/>
      <c r="D116" s="61"/>
      <c r="E116" s="61"/>
      <c r="F116" s="61"/>
      <c r="G116" s="63"/>
      <c r="H116" s="61"/>
      <c r="I116" s="61"/>
      <c r="J116" s="1"/>
      <c r="K116" s="1"/>
      <c r="L116" s="1"/>
      <c r="M116" s="1"/>
    </row>
    <row r="117" spans="1:13" x14ac:dyDescent="0.2">
      <c r="A117" s="61"/>
      <c r="B117" s="61"/>
      <c r="C117" s="61"/>
      <c r="D117" s="61"/>
      <c r="E117" s="61"/>
      <c r="F117" s="61"/>
      <c r="G117" s="63"/>
      <c r="H117" s="61"/>
      <c r="I117" s="61"/>
      <c r="J117" s="1"/>
      <c r="K117" s="1"/>
      <c r="L117" s="1"/>
      <c r="M117" s="1"/>
    </row>
    <row r="118" spans="1:13" x14ac:dyDescent="0.2">
      <c r="A118" s="61"/>
      <c r="B118" s="61"/>
      <c r="C118" s="61"/>
      <c r="D118" s="61"/>
      <c r="E118" s="61"/>
      <c r="F118" s="61"/>
      <c r="G118" s="63"/>
      <c r="H118" s="61"/>
      <c r="I118" s="61"/>
      <c r="J118" s="1"/>
      <c r="K118" s="1"/>
      <c r="L118" s="1"/>
      <c r="M118" s="1"/>
    </row>
    <row r="119" spans="1:13" x14ac:dyDescent="0.2">
      <c r="A119" s="61"/>
      <c r="B119" s="61"/>
      <c r="C119" s="61"/>
      <c r="D119" s="61"/>
      <c r="E119" s="61"/>
      <c r="F119" s="61"/>
      <c r="G119" s="63"/>
      <c r="H119" s="61"/>
      <c r="I119" s="61"/>
      <c r="J119" s="1"/>
      <c r="K119" s="1"/>
      <c r="L119" s="1"/>
      <c r="M119" s="1"/>
    </row>
    <row r="120" spans="1:13" x14ac:dyDescent="0.2">
      <c r="A120" s="61"/>
      <c r="B120" s="61"/>
      <c r="C120" s="61"/>
      <c r="D120" s="61"/>
      <c r="E120" s="61"/>
      <c r="F120" s="61"/>
      <c r="G120" s="63"/>
      <c r="H120" s="61"/>
      <c r="I120" s="61"/>
      <c r="J120" s="1"/>
      <c r="K120" s="1"/>
      <c r="L120" s="1"/>
      <c r="M120" s="1"/>
    </row>
    <row r="121" spans="1:13" x14ac:dyDescent="0.2">
      <c r="A121" s="61"/>
      <c r="B121" s="61"/>
      <c r="C121" s="61"/>
      <c r="D121" s="61"/>
      <c r="E121" s="61"/>
      <c r="F121" s="61"/>
      <c r="G121" s="63"/>
      <c r="H121" s="61"/>
      <c r="I121" s="61"/>
      <c r="J121" s="1"/>
      <c r="K121" s="1"/>
      <c r="L121" s="1"/>
      <c r="M121" s="1"/>
    </row>
    <row r="122" spans="1:13" x14ac:dyDescent="0.2">
      <c r="A122" s="61"/>
      <c r="B122" s="61"/>
      <c r="C122" s="61"/>
      <c r="D122" s="61"/>
      <c r="E122" s="61"/>
      <c r="F122" s="61"/>
      <c r="G122" s="63"/>
      <c r="H122" s="61"/>
      <c r="I122" s="61"/>
      <c r="J122" s="1"/>
      <c r="K122" s="1"/>
      <c r="L122" s="1"/>
      <c r="M122" s="1"/>
    </row>
    <row r="123" spans="1:13" x14ac:dyDescent="0.2">
      <c r="A123" s="61"/>
      <c r="B123" s="61"/>
      <c r="C123" s="61"/>
      <c r="D123" s="61"/>
      <c r="E123" s="61"/>
      <c r="F123" s="61"/>
      <c r="G123" s="63"/>
      <c r="H123" s="61"/>
      <c r="I123" s="61"/>
      <c r="J123" s="1"/>
      <c r="K123" s="1"/>
      <c r="L123" s="1"/>
      <c r="M123" s="1"/>
    </row>
    <row r="124" spans="1:13" x14ac:dyDescent="0.2">
      <c r="A124" s="61"/>
      <c r="B124" s="61"/>
      <c r="C124" s="61"/>
      <c r="D124" s="61"/>
      <c r="E124" s="61"/>
      <c r="F124" s="61"/>
      <c r="G124" s="63"/>
      <c r="H124" s="61"/>
      <c r="I124" s="61"/>
      <c r="J124" s="1"/>
      <c r="K124" s="1"/>
      <c r="L124" s="1"/>
      <c r="M124" s="1"/>
    </row>
    <row r="125" spans="1:13" x14ac:dyDescent="0.2">
      <c r="A125" s="61"/>
      <c r="B125" s="61"/>
      <c r="C125" s="61"/>
      <c r="D125" s="61"/>
      <c r="E125" s="61"/>
      <c r="F125" s="61"/>
      <c r="G125" s="63"/>
      <c r="H125" s="61"/>
      <c r="I125" s="61"/>
      <c r="J125" s="1"/>
      <c r="K125" s="1"/>
      <c r="L125" s="1"/>
      <c r="M125" s="1"/>
    </row>
    <row r="126" spans="1:13" x14ac:dyDescent="0.2">
      <c r="A126" s="61"/>
      <c r="B126" s="61"/>
      <c r="C126" s="61"/>
      <c r="D126" s="61"/>
      <c r="E126" s="61"/>
      <c r="F126" s="61"/>
      <c r="G126" s="63"/>
      <c r="H126" s="61"/>
      <c r="I126" s="61"/>
      <c r="J126" s="1"/>
      <c r="K126" s="1"/>
      <c r="L126" s="1"/>
      <c r="M126" s="1"/>
    </row>
    <row r="127" spans="1:13" x14ac:dyDescent="0.2">
      <c r="A127" s="61"/>
      <c r="B127" s="61"/>
      <c r="C127" s="61"/>
      <c r="D127" s="61"/>
      <c r="E127" s="61"/>
      <c r="F127" s="61"/>
      <c r="G127" s="63"/>
      <c r="H127" s="61"/>
      <c r="I127" s="61"/>
      <c r="J127" s="1"/>
      <c r="K127" s="1"/>
      <c r="L127" s="1"/>
      <c r="M127" s="1"/>
    </row>
    <row r="128" spans="1:13" x14ac:dyDescent="0.2">
      <c r="A128" s="61"/>
      <c r="B128" s="61"/>
      <c r="C128" s="61"/>
      <c r="D128" s="61"/>
      <c r="E128" s="61"/>
      <c r="F128" s="61"/>
      <c r="G128" s="63"/>
      <c r="H128" s="61"/>
      <c r="I128" s="61"/>
      <c r="J128" s="1"/>
      <c r="K128" s="1"/>
      <c r="L128" s="1"/>
      <c r="M128" s="1"/>
    </row>
    <row r="129" spans="1:13" x14ac:dyDescent="0.2">
      <c r="A129" s="61"/>
      <c r="B129" s="61"/>
      <c r="C129" s="61"/>
      <c r="D129" s="61"/>
      <c r="E129" s="61"/>
      <c r="F129" s="61"/>
      <c r="G129" s="63"/>
      <c r="H129" s="61"/>
      <c r="I129" s="61"/>
      <c r="J129" s="1"/>
      <c r="K129" s="1"/>
      <c r="L129" s="1"/>
      <c r="M129" s="1"/>
    </row>
    <row r="130" spans="1:13" x14ac:dyDescent="0.2">
      <c r="A130" s="61"/>
      <c r="B130" s="61"/>
      <c r="C130" s="61"/>
      <c r="D130" s="61"/>
      <c r="E130" s="61"/>
      <c r="F130" s="61"/>
      <c r="G130" s="63"/>
      <c r="H130" s="61"/>
      <c r="I130" s="61"/>
      <c r="J130" s="1"/>
      <c r="K130" s="1"/>
      <c r="L130" s="1"/>
      <c r="M130" s="1"/>
    </row>
    <row r="131" spans="1:13" x14ac:dyDescent="0.2">
      <c r="A131" s="61"/>
      <c r="B131" s="61"/>
      <c r="C131" s="61"/>
      <c r="D131" s="61"/>
      <c r="E131" s="61"/>
      <c r="F131" s="61"/>
      <c r="G131" s="63"/>
      <c r="H131" s="61"/>
      <c r="I131" s="61"/>
      <c r="J131" s="1"/>
      <c r="K131" s="1"/>
      <c r="L131" s="1"/>
      <c r="M131" s="1"/>
    </row>
    <row r="132" spans="1:13" x14ac:dyDescent="0.2">
      <c r="A132" s="61"/>
      <c r="B132" s="61"/>
      <c r="C132" s="61"/>
      <c r="D132" s="61"/>
      <c r="E132" s="61"/>
      <c r="F132" s="61"/>
      <c r="G132" s="63"/>
      <c r="H132" s="61"/>
      <c r="I132" s="61"/>
      <c r="J132" s="1"/>
      <c r="K132" s="1"/>
      <c r="L132" s="1"/>
      <c r="M132" s="1"/>
    </row>
    <row r="133" spans="1:13" x14ac:dyDescent="0.2">
      <c r="A133" s="61"/>
      <c r="B133" s="61"/>
      <c r="C133" s="61"/>
      <c r="D133" s="61"/>
      <c r="E133" s="61"/>
      <c r="F133" s="61"/>
      <c r="G133" s="63"/>
      <c r="H133" s="61"/>
      <c r="I133" s="61"/>
      <c r="J133" s="1"/>
      <c r="K133" s="1"/>
      <c r="L133" s="1"/>
      <c r="M133" s="1"/>
    </row>
    <row r="134" spans="1:13" x14ac:dyDescent="0.2">
      <c r="A134" s="61"/>
      <c r="B134" s="61"/>
      <c r="C134" s="61"/>
      <c r="D134" s="61"/>
      <c r="E134" s="61"/>
      <c r="F134" s="61"/>
      <c r="G134" s="63"/>
      <c r="H134" s="61"/>
      <c r="I134" s="61"/>
      <c r="J134" s="1"/>
      <c r="K134" s="1"/>
      <c r="L134" s="1"/>
      <c r="M134" s="1"/>
    </row>
    <row r="135" spans="1:13" x14ac:dyDescent="0.2">
      <c r="A135" s="61"/>
      <c r="B135" s="61"/>
      <c r="C135" s="61"/>
      <c r="D135" s="61"/>
      <c r="E135" s="61"/>
      <c r="F135" s="61"/>
      <c r="G135" s="63"/>
      <c r="H135" s="61"/>
      <c r="I135" s="61"/>
      <c r="J135" s="1"/>
      <c r="K135" s="1"/>
      <c r="L135" s="1"/>
      <c r="M135" s="1"/>
    </row>
    <row r="136" spans="1:13" x14ac:dyDescent="0.2">
      <c r="A136" s="61"/>
      <c r="B136" s="61"/>
      <c r="C136" s="61"/>
      <c r="D136" s="61"/>
      <c r="E136" s="61"/>
      <c r="F136" s="61"/>
      <c r="G136" s="63"/>
      <c r="H136" s="61"/>
      <c r="I136" s="61"/>
      <c r="J136" s="1"/>
      <c r="K136" s="1"/>
      <c r="L136" s="1"/>
      <c r="M136" s="1"/>
    </row>
    <row r="137" spans="1:13" x14ac:dyDescent="0.2">
      <c r="A137" s="61"/>
      <c r="B137" s="61"/>
      <c r="C137" s="61"/>
      <c r="D137" s="61"/>
      <c r="E137" s="61"/>
      <c r="F137" s="61"/>
      <c r="G137" s="63"/>
      <c r="H137" s="61"/>
      <c r="I137" s="61"/>
      <c r="J137" s="1"/>
      <c r="K137" s="1"/>
      <c r="L137" s="1"/>
      <c r="M137" s="1"/>
    </row>
    <row r="138" spans="1:13" x14ac:dyDescent="0.2">
      <c r="A138" s="61"/>
      <c r="B138" s="61"/>
      <c r="C138" s="61"/>
      <c r="D138" s="61"/>
      <c r="E138" s="61"/>
      <c r="F138" s="61"/>
      <c r="G138" s="63"/>
      <c r="H138" s="61"/>
      <c r="I138" s="61"/>
      <c r="J138" s="1"/>
      <c r="K138" s="1"/>
      <c r="L138" s="1"/>
      <c r="M138" s="1"/>
    </row>
    <row r="139" spans="1:13" x14ac:dyDescent="0.2">
      <c r="A139" s="61"/>
      <c r="B139" s="61"/>
      <c r="C139" s="61"/>
      <c r="D139" s="61"/>
      <c r="E139" s="61"/>
      <c r="F139" s="61"/>
      <c r="G139" s="63"/>
      <c r="H139" s="61"/>
      <c r="I139" s="61"/>
      <c r="J139" s="1"/>
      <c r="K139" s="1"/>
      <c r="L139" s="1"/>
      <c r="M139" s="1"/>
    </row>
    <row r="140" spans="1:13" x14ac:dyDescent="0.2">
      <c r="A140" s="61"/>
      <c r="B140" s="61"/>
      <c r="C140" s="61"/>
      <c r="D140" s="61"/>
      <c r="E140" s="61"/>
      <c r="F140" s="61"/>
      <c r="G140" s="63"/>
      <c r="H140" s="61"/>
      <c r="I140" s="61"/>
      <c r="J140" s="1"/>
      <c r="K140" s="1"/>
      <c r="L140" s="1"/>
      <c r="M140" s="1"/>
    </row>
    <row r="141" spans="1:13" x14ac:dyDescent="0.2">
      <c r="A141" s="61"/>
      <c r="B141" s="61"/>
      <c r="C141" s="61"/>
      <c r="D141" s="61"/>
      <c r="E141" s="61"/>
      <c r="F141" s="61"/>
      <c r="G141" s="63"/>
      <c r="H141" s="61"/>
      <c r="I141" s="61"/>
      <c r="J141" s="1"/>
      <c r="K141" s="1"/>
      <c r="L141" s="1"/>
      <c r="M141" s="1"/>
    </row>
    <row r="142" spans="1:13" x14ac:dyDescent="0.2">
      <c r="A142" s="61"/>
      <c r="B142" s="61"/>
      <c r="C142" s="61"/>
      <c r="D142" s="61"/>
      <c r="E142" s="61"/>
      <c r="F142" s="61"/>
      <c r="G142" s="63"/>
      <c r="H142" s="61"/>
      <c r="I142" s="61"/>
      <c r="J142" s="1"/>
      <c r="K142" s="1"/>
      <c r="L142" s="1"/>
      <c r="M142" s="1"/>
    </row>
    <row r="143" spans="1:13" x14ac:dyDescent="0.2">
      <c r="A143" s="61"/>
      <c r="B143" s="61"/>
      <c r="C143" s="61"/>
      <c r="D143" s="61"/>
      <c r="E143" s="61"/>
      <c r="F143" s="61"/>
      <c r="G143" s="63"/>
      <c r="H143" s="61"/>
      <c r="I143" s="61"/>
      <c r="J143" s="1"/>
      <c r="K143" s="1"/>
      <c r="L143" s="1"/>
      <c r="M143" s="1"/>
    </row>
    <row r="144" spans="1:13" x14ac:dyDescent="0.2">
      <c r="A144" s="61"/>
      <c r="B144" s="61"/>
      <c r="C144" s="61"/>
      <c r="D144" s="61"/>
      <c r="E144" s="61"/>
      <c r="F144" s="61"/>
      <c r="G144" s="63"/>
      <c r="H144" s="61"/>
      <c r="I144" s="61"/>
      <c r="J144" s="1"/>
      <c r="K144" s="1"/>
      <c r="L144" s="1"/>
      <c r="M144" s="1"/>
    </row>
    <row r="145" spans="1:13" x14ac:dyDescent="0.2">
      <c r="A145" s="61"/>
      <c r="B145" s="61"/>
      <c r="C145" s="61"/>
      <c r="D145" s="61"/>
      <c r="E145" s="61"/>
      <c r="F145" s="61"/>
      <c r="G145" s="63"/>
      <c r="H145" s="61"/>
      <c r="I145" s="61"/>
      <c r="J145" s="1"/>
      <c r="K145" s="1"/>
      <c r="L145" s="1"/>
      <c r="M145" s="1"/>
    </row>
    <row r="146" spans="1:13" x14ac:dyDescent="0.2">
      <c r="A146" s="61"/>
      <c r="B146" s="61"/>
      <c r="C146" s="61"/>
      <c r="D146" s="61"/>
      <c r="E146" s="61"/>
      <c r="F146" s="61"/>
      <c r="G146" s="63"/>
      <c r="H146" s="61"/>
      <c r="I146" s="61"/>
      <c r="J146" s="1"/>
      <c r="K146" s="1"/>
      <c r="L146" s="1"/>
      <c r="M146" s="1"/>
    </row>
    <row r="147" spans="1:13" x14ac:dyDescent="0.2">
      <c r="A147" s="61"/>
      <c r="B147" s="61"/>
      <c r="C147" s="61"/>
      <c r="D147" s="61"/>
      <c r="E147" s="61"/>
      <c r="F147" s="61"/>
      <c r="G147" s="63"/>
      <c r="H147" s="61"/>
      <c r="I147" s="61"/>
      <c r="J147" s="1"/>
      <c r="K147" s="1"/>
      <c r="L147" s="1"/>
      <c r="M147" s="1"/>
    </row>
    <row r="148" spans="1:13" x14ac:dyDescent="0.2">
      <c r="A148" s="61"/>
      <c r="B148" s="61"/>
      <c r="C148" s="61"/>
      <c r="D148" s="61"/>
      <c r="E148" s="61"/>
      <c r="F148" s="61"/>
      <c r="G148" s="63"/>
      <c r="H148" s="61"/>
      <c r="I148" s="61"/>
      <c r="J148" s="1"/>
      <c r="K148" s="1"/>
      <c r="L148" s="1"/>
      <c r="M148" s="1"/>
    </row>
    <row r="149" spans="1:13" x14ac:dyDescent="0.2">
      <c r="A149" s="61"/>
      <c r="B149" s="61"/>
      <c r="C149" s="61"/>
      <c r="D149" s="61"/>
      <c r="E149" s="61"/>
      <c r="F149" s="61"/>
      <c r="G149" s="63"/>
      <c r="H149" s="61"/>
      <c r="I149" s="61"/>
      <c r="J149" s="1"/>
      <c r="K149" s="1"/>
      <c r="L149" s="1"/>
      <c r="M149" s="1"/>
    </row>
    <row r="150" spans="1:13" x14ac:dyDescent="0.2">
      <c r="A150" s="61"/>
      <c r="B150" s="61"/>
      <c r="C150" s="61"/>
      <c r="D150" s="61"/>
      <c r="E150" s="61"/>
      <c r="F150" s="61"/>
      <c r="G150" s="63"/>
      <c r="H150" s="61"/>
      <c r="I150" s="61"/>
      <c r="J150" s="1"/>
      <c r="K150" s="1"/>
      <c r="L150" s="1"/>
      <c r="M150" s="1"/>
    </row>
    <row r="151" spans="1:13" x14ac:dyDescent="0.2">
      <c r="A151" s="61"/>
      <c r="B151" s="61"/>
      <c r="C151" s="61"/>
      <c r="D151" s="61"/>
      <c r="E151" s="61"/>
      <c r="F151" s="61"/>
      <c r="G151" s="63"/>
      <c r="H151" s="61"/>
      <c r="I151" s="61"/>
      <c r="J151" s="1"/>
      <c r="K151" s="1"/>
      <c r="L151" s="1"/>
      <c r="M151" s="1"/>
    </row>
    <row r="152" spans="1:13" x14ac:dyDescent="0.2">
      <c r="A152" s="61"/>
      <c r="B152" s="61"/>
      <c r="C152" s="61"/>
      <c r="D152" s="61"/>
      <c r="E152" s="61"/>
      <c r="F152" s="61"/>
      <c r="G152" s="63"/>
      <c r="H152" s="61"/>
      <c r="I152" s="61"/>
      <c r="J152" s="1"/>
      <c r="K152" s="1"/>
      <c r="L152" s="1"/>
      <c r="M152" s="1"/>
    </row>
    <row r="153" spans="1:13" x14ac:dyDescent="0.2">
      <c r="A153" s="61"/>
      <c r="B153" s="61"/>
      <c r="C153" s="61"/>
      <c r="D153" s="61"/>
      <c r="E153" s="61"/>
      <c r="F153" s="61"/>
      <c r="G153" s="63"/>
      <c r="H153" s="61"/>
      <c r="I153" s="61"/>
      <c r="J153" s="1"/>
      <c r="K153" s="1"/>
      <c r="L153" s="1"/>
      <c r="M153" s="1"/>
    </row>
    <row r="154" spans="1:13" x14ac:dyDescent="0.2">
      <c r="A154" s="61"/>
      <c r="B154" s="61"/>
      <c r="C154" s="61"/>
      <c r="D154" s="61"/>
      <c r="E154" s="61"/>
      <c r="F154" s="61"/>
      <c r="G154" s="63"/>
      <c r="H154" s="61"/>
      <c r="I154" s="61"/>
      <c r="J154" s="1"/>
      <c r="K154" s="1"/>
      <c r="L154" s="1"/>
      <c r="M154" s="1"/>
    </row>
    <row r="155" spans="1:13" x14ac:dyDescent="0.2">
      <c r="A155" s="61"/>
      <c r="B155" s="61"/>
      <c r="C155" s="61"/>
      <c r="D155" s="61"/>
      <c r="E155" s="61"/>
      <c r="F155" s="61"/>
      <c r="G155" s="63"/>
      <c r="H155" s="61"/>
      <c r="I155" s="61"/>
      <c r="J155" s="1"/>
      <c r="K155" s="1"/>
      <c r="L155" s="1"/>
      <c r="M155" s="1"/>
    </row>
    <row r="156" spans="1:13" x14ac:dyDescent="0.2">
      <c r="A156" s="61"/>
      <c r="B156" s="61"/>
      <c r="C156" s="61"/>
      <c r="D156" s="61"/>
      <c r="E156" s="61"/>
      <c r="F156" s="61"/>
      <c r="G156" s="63"/>
      <c r="H156" s="61"/>
      <c r="I156" s="61"/>
      <c r="J156" s="1"/>
      <c r="K156" s="1"/>
      <c r="L156" s="1"/>
      <c r="M156" s="1"/>
    </row>
    <row r="157" spans="1:13" x14ac:dyDescent="0.2">
      <c r="A157" s="61"/>
      <c r="B157" s="61"/>
      <c r="C157" s="61"/>
      <c r="D157" s="61"/>
      <c r="E157" s="61"/>
      <c r="F157" s="61"/>
      <c r="G157" s="63"/>
      <c r="H157" s="61"/>
      <c r="I157" s="61"/>
      <c r="J157" s="1"/>
      <c r="K157" s="1"/>
      <c r="L157" s="1"/>
      <c r="M157" s="1"/>
    </row>
    <row r="158" spans="1:13" x14ac:dyDescent="0.2">
      <c r="A158" s="61"/>
      <c r="B158" s="61"/>
      <c r="C158" s="61"/>
      <c r="D158" s="61"/>
      <c r="E158" s="61"/>
      <c r="F158" s="61"/>
      <c r="G158" s="63"/>
      <c r="H158" s="61"/>
      <c r="I158" s="61"/>
      <c r="J158" s="1"/>
      <c r="K158" s="1"/>
      <c r="L158" s="1"/>
      <c r="M158" s="1"/>
    </row>
    <row r="159" spans="1:13" x14ac:dyDescent="0.2">
      <c r="A159" s="61"/>
      <c r="B159" s="61"/>
      <c r="C159" s="61"/>
      <c r="D159" s="61"/>
      <c r="E159" s="61"/>
      <c r="F159" s="61"/>
      <c r="G159" s="63"/>
      <c r="H159" s="61"/>
      <c r="I159" s="61"/>
      <c r="J159" s="1"/>
      <c r="K159" s="1"/>
      <c r="L159" s="1"/>
      <c r="M159" s="1"/>
    </row>
  </sheetData>
  <mergeCells count="15">
    <mergeCell ref="B8:C8"/>
    <mergeCell ref="G1:I1"/>
    <mergeCell ref="P1:R1"/>
    <mergeCell ref="A2:I2"/>
    <mergeCell ref="A4:I4"/>
    <mergeCell ref="A6:I6"/>
    <mergeCell ref="B103:D103"/>
    <mergeCell ref="E103:E104"/>
    <mergeCell ref="F103:F104"/>
    <mergeCell ref="B9:C9"/>
    <mergeCell ref="B97:D97"/>
    <mergeCell ref="B99:D99"/>
    <mergeCell ref="B101:D101"/>
    <mergeCell ref="E101:E102"/>
    <mergeCell ref="F101:F102"/>
  </mergeCells>
  <pageMargins left="0.7" right="0.7" top="0.78740157499999996" bottom="0.78740157499999996" header="0.3" footer="0.3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96"/>
  <sheetViews>
    <sheetView zoomScaleNormal="100" workbookViewId="0">
      <selection activeCell="G98" sqref="G97:G98"/>
    </sheetView>
  </sheetViews>
  <sheetFormatPr defaultRowHeight="15" x14ac:dyDescent="0.25"/>
  <cols>
    <col min="1" max="1" width="2.7109375" customWidth="1"/>
    <col min="2" max="2" width="5.28515625" customWidth="1"/>
    <col min="3" max="3" width="7" bestFit="1" customWidth="1"/>
    <col min="4" max="4" width="4.85546875" bestFit="1" customWidth="1"/>
    <col min="5" max="5" width="4.42578125" customWidth="1"/>
    <col min="6" max="6" width="4.140625" customWidth="1"/>
    <col min="7" max="7" width="43.28515625" customWidth="1"/>
    <col min="8" max="8" width="9.28515625" customWidth="1"/>
    <col min="9" max="9" width="8.85546875" customWidth="1"/>
    <col min="10" max="10" width="11.5703125" customWidth="1"/>
    <col min="11" max="11" width="10" style="132" bestFit="1" customWidth="1"/>
    <col min="14" max="14" width="28.28515625" customWidth="1"/>
  </cols>
  <sheetData>
    <row r="1" spans="1:16" x14ac:dyDescent="0.25">
      <c r="A1" s="129"/>
      <c r="B1" s="129"/>
      <c r="C1" s="129"/>
      <c r="D1" s="129"/>
      <c r="E1" s="129"/>
      <c r="F1" s="129"/>
      <c r="G1" s="129"/>
      <c r="H1" s="130"/>
      <c r="I1" s="129"/>
      <c r="J1" s="131" t="s">
        <v>557</v>
      </c>
    </row>
    <row r="2" spans="1:16" x14ac:dyDescent="0.25">
      <c r="A2" s="129"/>
      <c r="B2" s="129"/>
      <c r="C2" s="129"/>
      <c r="D2" s="129"/>
      <c r="E2" s="129"/>
      <c r="F2" s="129"/>
      <c r="G2" s="129"/>
      <c r="H2" s="130"/>
      <c r="I2" s="129"/>
      <c r="J2" s="133"/>
    </row>
    <row r="3" spans="1:16" ht="18" x14ac:dyDescent="0.25">
      <c r="A3" s="494" t="s">
        <v>121</v>
      </c>
      <c r="B3" s="494"/>
      <c r="C3" s="494"/>
      <c r="D3" s="494"/>
      <c r="E3" s="494"/>
      <c r="F3" s="494"/>
      <c r="G3" s="494"/>
      <c r="H3" s="494"/>
      <c r="I3" s="494"/>
      <c r="J3" s="494"/>
    </row>
    <row r="4" spans="1:16" ht="10.5" customHeight="1" x14ac:dyDescent="0.25">
      <c r="A4" s="134"/>
      <c r="B4" s="134"/>
      <c r="C4" s="134"/>
      <c r="D4" s="134"/>
      <c r="E4" s="134"/>
      <c r="F4" s="134"/>
      <c r="G4" s="134"/>
      <c r="H4" s="134"/>
      <c r="I4" s="134"/>
      <c r="J4" s="134"/>
    </row>
    <row r="5" spans="1:16" ht="15.75" x14ac:dyDescent="0.25">
      <c r="A5" s="495" t="s">
        <v>187</v>
      </c>
      <c r="B5" s="495"/>
      <c r="C5" s="495"/>
      <c r="D5" s="495"/>
      <c r="E5" s="495"/>
      <c r="F5" s="495"/>
      <c r="G5" s="495"/>
      <c r="H5" s="495"/>
      <c r="I5" s="495"/>
      <c r="J5" s="495"/>
    </row>
    <row r="6" spans="1:16" ht="9.75" customHeight="1" x14ac:dyDescent="0.25">
      <c r="A6" s="135"/>
      <c r="B6" s="135"/>
      <c r="C6" s="135"/>
      <c r="D6" s="135"/>
      <c r="E6" s="135"/>
      <c r="F6" s="135"/>
      <c r="G6" s="135"/>
      <c r="H6" s="135"/>
      <c r="I6" s="136"/>
      <c r="J6" s="136"/>
    </row>
    <row r="7" spans="1:16" ht="15.75" x14ac:dyDescent="0.25">
      <c r="A7" s="496" t="s">
        <v>188</v>
      </c>
      <c r="B7" s="496"/>
      <c r="C7" s="496"/>
      <c r="D7" s="496"/>
      <c r="E7" s="496"/>
      <c r="F7" s="496"/>
      <c r="G7" s="496"/>
      <c r="H7" s="496"/>
      <c r="I7" s="496"/>
      <c r="J7" s="496"/>
      <c r="K7" s="137"/>
      <c r="L7" s="137"/>
      <c r="M7" s="137"/>
      <c r="N7" s="137"/>
      <c r="O7" s="137"/>
      <c r="P7" s="137"/>
    </row>
    <row r="8" spans="1:16" ht="15.75" thickBot="1" x14ac:dyDescent="0.3">
      <c r="A8" s="138"/>
      <c r="B8" s="138"/>
      <c r="C8" s="138"/>
      <c r="D8" s="138"/>
      <c r="E8" s="138"/>
      <c r="F8" s="138"/>
      <c r="G8" s="138"/>
      <c r="H8" s="139"/>
      <c r="I8" s="138"/>
      <c r="J8" s="140" t="s">
        <v>189</v>
      </c>
    </row>
    <row r="9" spans="1:16" ht="27.75" customHeight="1" thickBot="1" x14ac:dyDescent="0.3">
      <c r="A9" s="141" t="s">
        <v>1</v>
      </c>
      <c r="B9" s="142" t="s">
        <v>190</v>
      </c>
      <c r="C9" s="497" t="s">
        <v>30</v>
      </c>
      <c r="D9" s="498"/>
      <c r="E9" s="143" t="s">
        <v>2</v>
      </c>
      <c r="F9" s="144" t="s">
        <v>3</v>
      </c>
      <c r="G9" s="145" t="s">
        <v>191</v>
      </c>
      <c r="H9" s="146" t="s">
        <v>192</v>
      </c>
      <c r="I9" s="147" t="s">
        <v>122</v>
      </c>
      <c r="J9" s="148" t="s">
        <v>193</v>
      </c>
    </row>
    <row r="10" spans="1:16" ht="15.75" thickBot="1" x14ac:dyDescent="0.3">
      <c r="A10" s="149" t="s">
        <v>6</v>
      </c>
      <c r="B10" s="150"/>
      <c r="C10" s="499" t="s">
        <v>7</v>
      </c>
      <c r="D10" s="500"/>
      <c r="E10" s="151" t="s">
        <v>7</v>
      </c>
      <c r="F10" s="151" t="s">
        <v>7</v>
      </c>
      <c r="G10" s="152" t="s">
        <v>194</v>
      </c>
      <c r="H10" s="153">
        <f>H11+H20+H25+H38+H43+H50</f>
        <v>22080</v>
      </c>
      <c r="I10" s="153">
        <f>I11+I20+I25+I38+I43+I50</f>
        <v>35</v>
      </c>
      <c r="J10" s="154">
        <f>H10+I10</f>
        <v>22115</v>
      </c>
    </row>
    <row r="11" spans="1:16" s="163" customFormat="1" ht="15.75" thickBot="1" x14ac:dyDescent="0.3">
      <c r="A11" s="155" t="s">
        <v>6</v>
      </c>
      <c r="B11" s="156"/>
      <c r="C11" s="492" t="s">
        <v>7</v>
      </c>
      <c r="D11" s="493"/>
      <c r="E11" s="157" t="s">
        <v>7</v>
      </c>
      <c r="F11" s="156" t="s">
        <v>7</v>
      </c>
      <c r="G11" s="158" t="s">
        <v>195</v>
      </c>
      <c r="H11" s="159">
        <v>3660</v>
      </c>
      <c r="I11" s="160">
        <v>0</v>
      </c>
      <c r="J11" s="161">
        <v>3660</v>
      </c>
      <c r="K11" s="162"/>
    </row>
    <row r="12" spans="1:16" hidden="1" x14ac:dyDescent="0.25">
      <c r="A12" s="164" t="s">
        <v>6</v>
      </c>
      <c r="B12" s="165"/>
      <c r="C12" s="166" t="s">
        <v>196</v>
      </c>
      <c r="D12" s="167" t="s">
        <v>197</v>
      </c>
      <c r="E12" s="168" t="s">
        <v>7</v>
      </c>
      <c r="F12" s="165" t="s">
        <v>7</v>
      </c>
      <c r="G12" s="169" t="s">
        <v>198</v>
      </c>
      <c r="H12" s="170">
        <v>0</v>
      </c>
      <c r="I12" s="171"/>
      <c r="J12" s="172"/>
    </row>
    <row r="13" spans="1:16" hidden="1" x14ac:dyDescent="0.25">
      <c r="A13" s="173"/>
      <c r="B13" s="174"/>
      <c r="C13" s="175"/>
      <c r="D13" s="176"/>
      <c r="E13" s="177" t="s">
        <v>199</v>
      </c>
      <c r="F13" s="174">
        <v>5331</v>
      </c>
      <c r="G13" s="178" t="s">
        <v>27</v>
      </c>
      <c r="H13" s="179">
        <v>0</v>
      </c>
      <c r="I13" s="180"/>
      <c r="J13" s="181"/>
    </row>
    <row r="14" spans="1:16" hidden="1" x14ac:dyDescent="0.25">
      <c r="A14" s="182" t="s">
        <v>6</v>
      </c>
      <c r="B14" s="183"/>
      <c r="C14" s="184" t="s">
        <v>200</v>
      </c>
      <c r="D14" s="185" t="s">
        <v>201</v>
      </c>
      <c r="E14" s="186" t="s">
        <v>7</v>
      </c>
      <c r="F14" s="183" t="s">
        <v>7</v>
      </c>
      <c r="G14" s="187" t="s">
        <v>202</v>
      </c>
      <c r="H14" s="188">
        <v>1020</v>
      </c>
      <c r="I14" s="189"/>
      <c r="J14" s="190"/>
    </row>
    <row r="15" spans="1:16" hidden="1" x14ac:dyDescent="0.25">
      <c r="A15" s="173"/>
      <c r="B15" s="174"/>
      <c r="C15" s="175"/>
      <c r="D15" s="176"/>
      <c r="E15" s="177" t="s">
        <v>199</v>
      </c>
      <c r="F15" s="174">
        <v>5321</v>
      </c>
      <c r="G15" s="178" t="s">
        <v>203</v>
      </c>
      <c r="H15" s="179">
        <v>1020</v>
      </c>
      <c r="I15" s="180"/>
      <c r="J15" s="181"/>
    </row>
    <row r="16" spans="1:16" hidden="1" x14ac:dyDescent="0.25">
      <c r="A16" s="182" t="s">
        <v>6</v>
      </c>
      <c r="B16" s="183"/>
      <c r="C16" s="184" t="s">
        <v>204</v>
      </c>
      <c r="D16" s="185" t="s">
        <v>205</v>
      </c>
      <c r="E16" s="186" t="s">
        <v>7</v>
      </c>
      <c r="F16" s="183" t="s">
        <v>7</v>
      </c>
      <c r="G16" s="187" t="s">
        <v>206</v>
      </c>
      <c r="H16" s="188">
        <v>1330</v>
      </c>
      <c r="I16" s="189"/>
      <c r="J16" s="190"/>
    </row>
    <row r="17" spans="1:13" hidden="1" x14ac:dyDescent="0.25">
      <c r="A17" s="173"/>
      <c r="B17" s="174"/>
      <c r="C17" s="175"/>
      <c r="D17" s="176"/>
      <c r="E17" s="177" t="s">
        <v>199</v>
      </c>
      <c r="F17" s="174">
        <v>5321</v>
      </c>
      <c r="G17" s="178" t="s">
        <v>203</v>
      </c>
      <c r="H17" s="179">
        <v>1330</v>
      </c>
      <c r="I17" s="180"/>
      <c r="J17" s="181"/>
    </row>
    <row r="18" spans="1:13" hidden="1" x14ac:dyDescent="0.25">
      <c r="A18" s="164" t="s">
        <v>6</v>
      </c>
      <c r="B18" s="165"/>
      <c r="C18" s="166" t="s">
        <v>207</v>
      </c>
      <c r="D18" s="167" t="s">
        <v>208</v>
      </c>
      <c r="E18" s="168" t="s">
        <v>7</v>
      </c>
      <c r="F18" s="165" t="s">
        <v>7</v>
      </c>
      <c r="G18" s="169" t="s">
        <v>209</v>
      </c>
      <c r="H18" s="170">
        <v>1310</v>
      </c>
      <c r="I18" s="171"/>
      <c r="J18" s="172"/>
    </row>
    <row r="19" spans="1:13" ht="15.75" hidden="1" thickBot="1" x14ac:dyDescent="0.3">
      <c r="A19" s="191"/>
      <c r="B19" s="192"/>
      <c r="C19" s="193"/>
      <c r="D19" s="194"/>
      <c r="E19" s="195" t="s">
        <v>199</v>
      </c>
      <c r="F19" s="192">
        <v>5321</v>
      </c>
      <c r="G19" s="196" t="s">
        <v>203</v>
      </c>
      <c r="H19" s="197">
        <v>1310</v>
      </c>
      <c r="I19" s="198"/>
      <c r="J19" s="199"/>
    </row>
    <row r="20" spans="1:13" s="163" customFormat="1" ht="15.75" thickBot="1" x14ac:dyDescent="0.3">
      <c r="A20" s="200" t="s">
        <v>6</v>
      </c>
      <c r="B20" s="201"/>
      <c r="C20" s="202" t="s">
        <v>7</v>
      </c>
      <c r="D20" s="203" t="s">
        <v>7</v>
      </c>
      <c r="E20" s="204" t="s">
        <v>7</v>
      </c>
      <c r="F20" s="201" t="s">
        <v>7</v>
      </c>
      <c r="G20" s="205" t="s">
        <v>210</v>
      </c>
      <c r="H20" s="206">
        <f>H21+H23</f>
        <v>1700</v>
      </c>
      <c r="I20" s="207">
        <v>0</v>
      </c>
      <c r="J20" s="208">
        <v>1700</v>
      </c>
      <c r="K20" s="162"/>
    </row>
    <row r="21" spans="1:13" ht="15.75" hidden="1" thickBot="1" x14ac:dyDescent="0.3">
      <c r="A21" s="164" t="s">
        <v>6</v>
      </c>
      <c r="B21" s="165"/>
      <c r="C21" s="166" t="s">
        <v>211</v>
      </c>
      <c r="D21" s="167" t="s">
        <v>212</v>
      </c>
      <c r="E21" s="168" t="s">
        <v>7</v>
      </c>
      <c r="F21" s="165" t="s">
        <v>7</v>
      </c>
      <c r="G21" s="169" t="s">
        <v>213</v>
      </c>
      <c r="H21" s="170">
        <f>H22</f>
        <v>1200</v>
      </c>
      <c r="I21" s="171"/>
      <c r="J21" s="172"/>
    </row>
    <row r="22" spans="1:13" ht="15.75" hidden="1" thickBot="1" x14ac:dyDescent="0.3">
      <c r="A22" s="209"/>
      <c r="B22" s="210"/>
      <c r="C22" s="211"/>
      <c r="D22" s="212"/>
      <c r="E22" s="213" t="s">
        <v>214</v>
      </c>
      <c r="F22" s="210">
        <v>5321</v>
      </c>
      <c r="G22" s="214" t="s">
        <v>203</v>
      </c>
      <c r="H22" s="215">
        <v>1200</v>
      </c>
      <c r="I22" s="216"/>
      <c r="J22" s="217"/>
    </row>
    <row r="23" spans="1:13" ht="15.75" hidden="1" thickBot="1" x14ac:dyDescent="0.3">
      <c r="A23" s="218" t="s">
        <v>6</v>
      </c>
      <c r="B23" s="219"/>
      <c r="C23" s="220" t="s">
        <v>215</v>
      </c>
      <c r="D23" s="221" t="s">
        <v>216</v>
      </c>
      <c r="E23" s="222" t="s">
        <v>7</v>
      </c>
      <c r="F23" s="219" t="s">
        <v>7</v>
      </c>
      <c r="G23" s="223" t="s">
        <v>217</v>
      </c>
      <c r="H23" s="224">
        <f>H24</f>
        <v>500</v>
      </c>
      <c r="I23" s="225"/>
      <c r="J23" s="226"/>
    </row>
    <row r="24" spans="1:13" ht="15.75" hidden="1" thickBot="1" x14ac:dyDescent="0.3">
      <c r="A24" s="191"/>
      <c r="B24" s="192"/>
      <c r="C24" s="193"/>
      <c r="D24" s="194"/>
      <c r="E24" s="195" t="s">
        <v>214</v>
      </c>
      <c r="F24" s="192">
        <v>5321</v>
      </c>
      <c r="G24" s="196" t="s">
        <v>203</v>
      </c>
      <c r="H24" s="197">
        <v>500</v>
      </c>
      <c r="I24" s="198"/>
      <c r="J24" s="199"/>
    </row>
    <row r="25" spans="1:13" s="163" customFormat="1" ht="15.75" thickBot="1" x14ac:dyDescent="0.3">
      <c r="A25" s="155" t="s">
        <v>6</v>
      </c>
      <c r="B25" s="156"/>
      <c r="C25" s="227" t="s">
        <v>7</v>
      </c>
      <c r="D25" s="228" t="s">
        <v>7</v>
      </c>
      <c r="E25" s="157" t="s">
        <v>7</v>
      </c>
      <c r="F25" s="156" t="s">
        <v>7</v>
      </c>
      <c r="G25" s="158" t="s">
        <v>218</v>
      </c>
      <c r="H25" s="159">
        <v>13325</v>
      </c>
      <c r="I25" s="159">
        <f>I36</f>
        <v>35</v>
      </c>
      <c r="J25" s="161">
        <v>13325</v>
      </c>
      <c r="K25" s="162"/>
    </row>
    <row r="26" spans="1:13" x14ac:dyDescent="0.25">
      <c r="A26" s="298" t="s">
        <v>6</v>
      </c>
      <c r="B26" s="219"/>
      <c r="C26" s="220" t="s">
        <v>219</v>
      </c>
      <c r="D26" s="221" t="s">
        <v>26</v>
      </c>
      <c r="E26" s="222" t="s">
        <v>7</v>
      </c>
      <c r="F26" s="219" t="s">
        <v>7</v>
      </c>
      <c r="G26" s="229" t="s">
        <v>220</v>
      </c>
      <c r="H26" s="224">
        <f>H27</f>
        <v>150</v>
      </c>
      <c r="I26" s="225">
        <v>0</v>
      </c>
      <c r="J26" s="226">
        <v>150</v>
      </c>
    </row>
    <row r="27" spans="1:13" ht="15.75" thickBot="1" x14ac:dyDescent="0.3">
      <c r="A27" s="200" t="s">
        <v>6</v>
      </c>
      <c r="B27" s="192"/>
      <c r="C27" s="193"/>
      <c r="D27" s="194"/>
      <c r="E27" s="195" t="s">
        <v>221</v>
      </c>
      <c r="F27" s="192">
        <v>5222</v>
      </c>
      <c r="G27" s="196" t="s">
        <v>222</v>
      </c>
      <c r="H27" s="197">
        <v>150</v>
      </c>
      <c r="I27" s="198">
        <v>0</v>
      </c>
      <c r="J27" s="199">
        <v>150</v>
      </c>
    </row>
    <row r="28" spans="1:13" ht="22.5" x14ac:dyDescent="0.25">
      <c r="A28" s="298" t="s">
        <v>6</v>
      </c>
      <c r="B28" s="219"/>
      <c r="C28" s="220" t="s">
        <v>223</v>
      </c>
      <c r="D28" s="221" t="s">
        <v>224</v>
      </c>
      <c r="E28" s="222" t="s">
        <v>7</v>
      </c>
      <c r="F28" s="219" t="s">
        <v>7</v>
      </c>
      <c r="G28" s="229" t="s">
        <v>225</v>
      </c>
      <c r="H28" s="224">
        <f>H29</f>
        <v>3850</v>
      </c>
      <c r="I28" s="225">
        <v>0</v>
      </c>
      <c r="J28" s="226">
        <f>H28+I28</f>
        <v>3850</v>
      </c>
      <c r="L28" s="230"/>
      <c r="M28" t="s">
        <v>123</v>
      </c>
    </row>
    <row r="29" spans="1:13" ht="15.75" thickBot="1" x14ac:dyDescent="0.3">
      <c r="A29" s="200" t="s">
        <v>6</v>
      </c>
      <c r="B29" s="192"/>
      <c r="C29" s="193"/>
      <c r="D29" s="194"/>
      <c r="E29" s="195" t="s">
        <v>226</v>
      </c>
      <c r="F29" s="192">
        <v>6341</v>
      </c>
      <c r="G29" s="196" t="s">
        <v>227</v>
      </c>
      <c r="H29" s="197">
        <v>3850</v>
      </c>
      <c r="I29" s="198">
        <v>0</v>
      </c>
      <c r="J29" s="199">
        <f>H29+I29</f>
        <v>3850</v>
      </c>
    </row>
    <row r="30" spans="1:13" ht="22.5" x14ac:dyDescent="0.25">
      <c r="A30" s="478" t="s">
        <v>6</v>
      </c>
      <c r="B30" s="461"/>
      <c r="C30" s="462" t="s">
        <v>228</v>
      </c>
      <c r="D30" s="463" t="s">
        <v>26</v>
      </c>
      <c r="E30" s="464" t="s">
        <v>7</v>
      </c>
      <c r="F30" s="465" t="s">
        <v>7</v>
      </c>
      <c r="G30" s="466" t="s">
        <v>229</v>
      </c>
      <c r="H30" s="467">
        <v>100</v>
      </c>
      <c r="I30" s="468">
        <v>0</v>
      </c>
      <c r="J30" s="469">
        <f t="shared" ref="J30:J35" si="0">H30+I30</f>
        <v>100</v>
      </c>
    </row>
    <row r="31" spans="1:13" ht="15.75" thickBot="1" x14ac:dyDescent="0.3">
      <c r="A31" s="479" t="s">
        <v>6</v>
      </c>
      <c r="B31" s="470"/>
      <c r="C31" s="471"/>
      <c r="D31" s="472"/>
      <c r="E31" s="473" t="s">
        <v>230</v>
      </c>
      <c r="F31" s="470">
        <v>5213</v>
      </c>
      <c r="G31" s="474" t="s">
        <v>231</v>
      </c>
      <c r="H31" s="475">
        <v>100</v>
      </c>
      <c r="I31" s="476">
        <v>0</v>
      </c>
      <c r="J31" s="477">
        <f t="shared" si="0"/>
        <v>100</v>
      </c>
    </row>
    <row r="32" spans="1:13" x14ac:dyDescent="0.25">
      <c r="A32" s="298" t="s">
        <v>6</v>
      </c>
      <c r="B32" s="219"/>
      <c r="C32" s="220" t="s">
        <v>232</v>
      </c>
      <c r="D32" s="221" t="s">
        <v>26</v>
      </c>
      <c r="E32" s="222" t="s">
        <v>7</v>
      </c>
      <c r="F32" s="231" t="s">
        <v>7</v>
      </c>
      <c r="G32" s="229" t="s">
        <v>233</v>
      </c>
      <c r="H32" s="225">
        <f>H33</f>
        <v>700</v>
      </c>
      <c r="I32" s="225">
        <v>0</v>
      </c>
      <c r="J32" s="226">
        <f t="shared" si="0"/>
        <v>700</v>
      </c>
    </row>
    <row r="33" spans="1:16" ht="15.75" thickBot="1" x14ac:dyDescent="0.3">
      <c r="A33" s="200" t="s">
        <v>6</v>
      </c>
      <c r="B33" s="192"/>
      <c r="C33" s="193"/>
      <c r="D33" s="194"/>
      <c r="E33" s="195" t="s">
        <v>226</v>
      </c>
      <c r="F33" s="253">
        <v>5221</v>
      </c>
      <c r="G33" s="196" t="s">
        <v>234</v>
      </c>
      <c r="H33" s="198">
        <v>700</v>
      </c>
      <c r="I33" s="198">
        <v>0</v>
      </c>
      <c r="J33" s="199">
        <f t="shared" si="0"/>
        <v>700</v>
      </c>
    </row>
    <row r="34" spans="1:16" ht="22.5" x14ac:dyDescent="0.25">
      <c r="A34" s="298" t="s">
        <v>6</v>
      </c>
      <c r="B34" s="219"/>
      <c r="C34" s="220" t="s">
        <v>235</v>
      </c>
      <c r="D34" s="221" t="s">
        <v>216</v>
      </c>
      <c r="E34" s="222" t="s">
        <v>7</v>
      </c>
      <c r="F34" s="231" t="s">
        <v>7</v>
      </c>
      <c r="G34" s="229" t="s">
        <v>236</v>
      </c>
      <c r="H34" s="224">
        <v>250</v>
      </c>
      <c r="I34" s="225">
        <v>0</v>
      </c>
      <c r="J34" s="226">
        <f t="shared" si="0"/>
        <v>250</v>
      </c>
    </row>
    <row r="35" spans="1:16" s="132" customFormat="1" ht="15.75" thickBot="1" x14ac:dyDescent="0.3">
      <c r="A35" s="200" t="s">
        <v>6</v>
      </c>
      <c r="B35" s="192"/>
      <c r="C35" s="193"/>
      <c r="D35" s="194"/>
      <c r="E35" s="195" t="s">
        <v>214</v>
      </c>
      <c r="F35" s="192">
        <v>6341</v>
      </c>
      <c r="G35" s="196" t="s">
        <v>227</v>
      </c>
      <c r="H35" s="197">
        <v>250</v>
      </c>
      <c r="I35" s="198">
        <v>0</v>
      </c>
      <c r="J35" s="199">
        <f t="shared" si="0"/>
        <v>250</v>
      </c>
      <c r="L35"/>
      <c r="M35"/>
      <c r="N35"/>
      <c r="O35"/>
      <c r="P35"/>
    </row>
    <row r="36" spans="1:16" s="132" customFormat="1" ht="22.5" x14ac:dyDescent="0.25">
      <c r="A36" s="300" t="s">
        <v>6</v>
      </c>
      <c r="B36" s="301"/>
      <c r="C36" s="302" t="s">
        <v>554</v>
      </c>
      <c r="D36" s="303" t="s">
        <v>26</v>
      </c>
      <c r="E36" s="304" t="s">
        <v>7</v>
      </c>
      <c r="F36" s="305" t="s">
        <v>7</v>
      </c>
      <c r="G36" s="306" t="s">
        <v>555</v>
      </c>
      <c r="H36" s="307">
        <v>0</v>
      </c>
      <c r="I36" s="308">
        <v>35</v>
      </c>
      <c r="J36" s="309">
        <f t="shared" ref="J36:J37" si="1">H36+I36</f>
        <v>35</v>
      </c>
      <c r="L36"/>
      <c r="M36"/>
      <c r="N36"/>
      <c r="O36"/>
      <c r="P36"/>
    </row>
    <row r="37" spans="1:16" s="132" customFormat="1" ht="15.75" thickBot="1" x14ac:dyDescent="0.3">
      <c r="A37" s="310" t="s">
        <v>6</v>
      </c>
      <c r="B37" s="311"/>
      <c r="C37" s="312"/>
      <c r="D37" s="313"/>
      <c r="E37" s="314" t="s">
        <v>214</v>
      </c>
      <c r="F37" s="315">
        <v>5212</v>
      </c>
      <c r="G37" s="316" t="s">
        <v>556</v>
      </c>
      <c r="H37" s="317">
        <v>0</v>
      </c>
      <c r="I37" s="318">
        <v>35</v>
      </c>
      <c r="J37" s="319">
        <f t="shared" si="1"/>
        <v>35</v>
      </c>
      <c r="L37"/>
      <c r="M37"/>
      <c r="N37"/>
      <c r="O37"/>
      <c r="P37"/>
    </row>
    <row r="38" spans="1:16" s="132" customFormat="1" ht="15.75" thickBot="1" x14ac:dyDescent="0.3">
      <c r="A38" s="155" t="s">
        <v>6</v>
      </c>
      <c r="B38" s="232"/>
      <c r="C38" s="227" t="s">
        <v>7</v>
      </c>
      <c r="D38" s="228" t="s">
        <v>7</v>
      </c>
      <c r="E38" s="157" t="s">
        <v>7</v>
      </c>
      <c r="F38" s="156" t="s">
        <v>7</v>
      </c>
      <c r="G38" s="158" t="s">
        <v>237</v>
      </c>
      <c r="H38" s="159">
        <f>H39+H41</f>
        <v>100</v>
      </c>
      <c r="I38" s="159">
        <f t="shared" ref="I38:J38" si="2">I39+I41</f>
        <v>0</v>
      </c>
      <c r="J38" s="233">
        <f t="shared" si="2"/>
        <v>200</v>
      </c>
      <c r="L38"/>
      <c r="M38"/>
      <c r="N38"/>
      <c r="O38"/>
      <c r="P38"/>
    </row>
    <row r="39" spans="1:16" s="132" customFormat="1" ht="34.5" hidden="1" thickBot="1" x14ac:dyDescent="0.3">
      <c r="A39" s="234" t="s">
        <v>6</v>
      </c>
      <c r="B39" s="235"/>
      <c r="C39" s="220" t="s">
        <v>238</v>
      </c>
      <c r="D39" s="221" t="s">
        <v>26</v>
      </c>
      <c r="E39" s="222" t="s">
        <v>7</v>
      </c>
      <c r="F39" s="219" t="s">
        <v>7</v>
      </c>
      <c r="G39" s="229" t="s">
        <v>239</v>
      </c>
      <c r="H39" s="224">
        <v>100</v>
      </c>
      <c r="I39" s="224">
        <v>0</v>
      </c>
      <c r="J39" s="236">
        <v>100</v>
      </c>
      <c r="L39"/>
      <c r="M39"/>
      <c r="N39"/>
      <c r="O39"/>
      <c r="P39"/>
    </row>
    <row r="40" spans="1:16" s="132" customFormat="1" ht="15.75" hidden="1" thickBot="1" x14ac:dyDescent="0.3">
      <c r="A40" s="237" t="s">
        <v>6</v>
      </c>
      <c r="B40" s="238"/>
      <c r="C40" s="175"/>
      <c r="D40" s="176"/>
      <c r="E40" s="177" t="s">
        <v>226</v>
      </c>
      <c r="F40" s="174">
        <v>5321</v>
      </c>
      <c r="G40" s="178" t="s">
        <v>240</v>
      </c>
      <c r="H40" s="179">
        <v>100</v>
      </c>
      <c r="I40" s="179">
        <v>0</v>
      </c>
      <c r="J40" s="239">
        <v>100</v>
      </c>
      <c r="L40"/>
      <c r="M40"/>
      <c r="N40"/>
      <c r="O40"/>
      <c r="P40"/>
    </row>
    <row r="41" spans="1:16" s="132" customFormat="1" ht="15.75" hidden="1" thickBot="1" x14ac:dyDescent="0.3">
      <c r="A41" s="237" t="s">
        <v>6</v>
      </c>
      <c r="B41" s="240"/>
      <c r="C41" s="166" t="s">
        <v>241</v>
      </c>
      <c r="D41" s="167" t="s">
        <v>242</v>
      </c>
      <c r="E41" s="168" t="s">
        <v>7</v>
      </c>
      <c r="F41" s="165" t="s">
        <v>7</v>
      </c>
      <c r="G41" s="169" t="s">
        <v>243</v>
      </c>
      <c r="H41" s="170">
        <v>0</v>
      </c>
      <c r="I41" s="170">
        <v>0</v>
      </c>
      <c r="J41" s="239">
        <v>100</v>
      </c>
      <c r="L41"/>
      <c r="M41"/>
      <c r="N41"/>
      <c r="O41"/>
      <c r="P41"/>
    </row>
    <row r="42" spans="1:16" s="132" customFormat="1" ht="15.75" hidden="1" thickBot="1" x14ac:dyDescent="0.3">
      <c r="A42" s="241" t="s">
        <v>6</v>
      </c>
      <c r="B42" s="232"/>
      <c r="C42" s="193"/>
      <c r="D42" s="194"/>
      <c r="E42" s="195" t="s">
        <v>226</v>
      </c>
      <c r="F42" s="192">
        <v>5321</v>
      </c>
      <c r="G42" s="196" t="s">
        <v>240</v>
      </c>
      <c r="H42" s="197">
        <v>0</v>
      </c>
      <c r="I42" s="197">
        <v>0</v>
      </c>
      <c r="J42" s="242">
        <v>100</v>
      </c>
      <c r="L42"/>
      <c r="M42"/>
      <c r="N42"/>
      <c r="O42"/>
      <c r="P42"/>
    </row>
    <row r="43" spans="1:16" s="132" customFormat="1" ht="15.75" thickBot="1" x14ac:dyDescent="0.3">
      <c r="A43" s="155" t="s">
        <v>6</v>
      </c>
      <c r="B43" s="232"/>
      <c r="C43" s="227" t="s">
        <v>7</v>
      </c>
      <c r="D43" s="228" t="s">
        <v>7</v>
      </c>
      <c r="E43" s="157" t="s">
        <v>7</v>
      </c>
      <c r="F43" s="156" t="s">
        <v>7</v>
      </c>
      <c r="G43" s="158" t="s">
        <v>244</v>
      </c>
      <c r="H43" s="159">
        <v>500</v>
      </c>
      <c r="I43" s="159">
        <v>0</v>
      </c>
      <c r="J43" s="233">
        <f t="shared" ref="J43" si="3">J44+J46+J48</f>
        <v>500</v>
      </c>
      <c r="L43"/>
      <c r="M43"/>
      <c r="N43"/>
      <c r="O43"/>
      <c r="P43"/>
    </row>
    <row r="44" spans="1:16" s="132" customFormat="1" ht="15.75" hidden="1" thickBot="1" x14ac:dyDescent="0.3">
      <c r="A44" s="234" t="s">
        <v>6</v>
      </c>
      <c r="B44" s="235"/>
      <c r="C44" s="166" t="s">
        <v>245</v>
      </c>
      <c r="D44" s="167" t="s">
        <v>26</v>
      </c>
      <c r="E44" s="168" t="s">
        <v>7</v>
      </c>
      <c r="F44" s="165" t="s">
        <v>7</v>
      </c>
      <c r="G44" s="169" t="s">
        <v>246</v>
      </c>
      <c r="H44" s="170">
        <v>300</v>
      </c>
      <c r="I44" s="170">
        <v>0</v>
      </c>
      <c r="J44" s="239">
        <v>300</v>
      </c>
      <c r="L44"/>
      <c r="M44"/>
      <c r="N44"/>
      <c r="O44"/>
      <c r="P44"/>
    </row>
    <row r="45" spans="1:16" s="132" customFormat="1" ht="15.75" hidden="1" thickBot="1" x14ac:dyDescent="0.3">
      <c r="A45" s="237" t="s">
        <v>6</v>
      </c>
      <c r="B45" s="238"/>
      <c r="C45" s="175"/>
      <c r="D45" s="176"/>
      <c r="E45" s="177" t="s">
        <v>247</v>
      </c>
      <c r="F45" s="174">
        <v>5321</v>
      </c>
      <c r="G45" s="178" t="s">
        <v>240</v>
      </c>
      <c r="H45" s="179">
        <v>300</v>
      </c>
      <c r="I45" s="179">
        <v>0</v>
      </c>
      <c r="J45" s="239">
        <v>300</v>
      </c>
      <c r="L45"/>
      <c r="M45"/>
      <c r="N45"/>
      <c r="O45"/>
      <c r="P45"/>
    </row>
    <row r="46" spans="1:16" s="132" customFormat="1" ht="15.75" hidden="1" thickBot="1" x14ac:dyDescent="0.3">
      <c r="A46" s="237" t="s">
        <v>6</v>
      </c>
      <c r="B46" s="240"/>
      <c r="C46" s="166" t="s">
        <v>245</v>
      </c>
      <c r="D46" s="167" t="s">
        <v>248</v>
      </c>
      <c r="E46" s="168" t="s">
        <v>7</v>
      </c>
      <c r="F46" s="165" t="s">
        <v>7</v>
      </c>
      <c r="G46" s="169" t="s">
        <v>249</v>
      </c>
      <c r="H46" s="170">
        <v>100</v>
      </c>
      <c r="I46" s="170">
        <v>0</v>
      </c>
      <c r="J46" s="243">
        <v>100</v>
      </c>
      <c r="L46"/>
      <c r="M46"/>
      <c r="N46"/>
      <c r="O46"/>
      <c r="P46"/>
    </row>
    <row r="47" spans="1:16" s="132" customFormat="1" ht="15.75" hidden="1" thickBot="1" x14ac:dyDescent="0.3">
      <c r="A47" s="237" t="s">
        <v>6</v>
      </c>
      <c r="B47" s="240"/>
      <c r="C47" s="175"/>
      <c r="D47" s="176"/>
      <c r="E47" s="177" t="s">
        <v>247</v>
      </c>
      <c r="F47" s="174">
        <v>5321</v>
      </c>
      <c r="G47" s="178" t="s">
        <v>240</v>
      </c>
      <c r="H47" s="179">
        <v>100</v>
      </c>
      <c r="I47" s="179">
        <v>0</v>
      </c>
      <c r="J47" s="244">
        <v>100</v>
      </c>
      <c r="L47"/>
      <c r="M47"/>
      <c r="N47"/>
      <c r="O47"/>
      <c r="P47"/>
    </row>
    <row r="48" spans="1:16" s="132" customFormat="1" ht="15.75" hidden="1" thickBot="1" x14ac:dyDescent="0.3">
      <c r="A48" s="237" t="s">
        <v>6</v>
      </c>
      <c r="B48" s="240"/>
      <c r="C48" s="166" t="s">
        <v>245</v>
      </c>
      <c r="D48" s="167" t="s">
        <v>250</v>
      </c>
      <c r="E48" s="168" t="s">
        <v>7</v>
      </c>
      <c r="F48" s="165" t="s">
        <v>7</v>
      </c>
      <c r="G48" s="169" t="s">
        <v>251</v>
      </c>
      <c r="H48" s="170">
        <v>100</v>
      </c>
      <c r="I48" s="170">
        <v>0</v>
      </c>
      <c r="J48" s="243">
        <v>100</v>
      </c>
      <c r="L48"/>
      <c r="M48"/>
      <c r="N48"/>
      <c r="O48"/>
      <c r="P48"/>
    </row>
    <row r="49" spans="1:16" s="132" customFormat="1" ht="15.75" hidden="1" thickBot="1" x14ac:dyDescent="0.3">
      <c r="A49" s="241" t="s">
        <v>6</v>
      </c>
      <c r="B49" s="232"/>
      <c r="C49" s="193"/>
      <c r="D49" s="194"/>
      <c r="E49" s="195" t="s">
        <v>247</v>
      </c>
      <c r="F49" s="192">
        <v>5321</v>
      </c>
      <c r="G49" s="196" t="s">
        <v>240</v>
      </c>
      <c r="H49" s="197">
        <v>100</v>
      </c>
      <c r="I49" s="197">
        <v>0</v>
      </c>
      <c r="J49" s="245">
        <v>100</v>
      </c>
      <c r="L49"/>
      <c r="M49"/>
      <c r="N49"/>
      <c r="O49"/>
      <c r="P49"/>
    </row>
    <row r="50" spans="1:16" ht="15.75" thickBot="1" x14ac:dyDescent="0.3">
      <c r="A50" s="246" t="s">
        <v>8</v>
      </c>
      <c r="B50" s="299"/>
      <c r="C50" s="247" t="s">
        <v>7</v>
      </c>
      <c r="D50" s="248" t="s">
        <v>7</v>
      </c>
      <c r="E50" s="249" t="s">
        <v>7</v>
      </c>
      <c r="F50" s="249" t="s">
        <v>7</v>
      </c>
      <c r="G50" s="250" t="s">
        <v>252</v>
      </c>
      <c r="H50" s="251">
        <f>H51+H53+H55+H57+H59+H61+H63+H65+H67+H69+H71+H73+H75+H77+H79+H81+H83+H85+H87+H89+H91+H93+H95</f>
        <v>2795</v>
      </c>
      <c r="I50" s="251">
        <f>I51+I53+I55+I57+I59+I61+I63+I65+I67+I71+I73+I75+I77+I79+I81+I83+I85+I87+I89+I91+I69+I93+I95</f>
        <v>0</v>
      </c>
      <c r="J50" s="252">
        <f>H50+I50</f>
        <v>2795</v>
      </c>
    </row>
    <row r="51" spans="1:16" s="132" customFormat="1" hidden="1" x14ac:dyDescent="0.25">
      <c r="A51" s="254" t="s">
        <v>8</v>
      </c>
      <c r="B51" s="255">
        <v>34053</v>
      </c>
      <c r="C51" s="256" t="s">
        <v>253</v>
      </c>
      <c r="D51" s="257" t="s">
        <v>197</v>
      </c>
      <c r="E51" s="258" t="s">
        <v>7</v>
      </c>
      <c r="F51" s="258" t="s">
        <v>7</v>
      </c>
      <c r="G51" s="259" t="s">
        <v>254</v>
      </c>
      <c r="H51" s="260">
        <v>10</v>
      </c>
      <c r="I51" s="260">
        <v>0</v>
      </c>
      <c r="J51" s="261">
        <f t="shared" ref="J51:J96" si="4">H51+I51</f>
        <v>10</v>
      </c>
      <c r="L51"/>
      <c r="M51"/>
      <c r="N51"/>
      <c r="O51"/>
      <c r="P51"/>
    </row>
    <row r="52" spans="1:16" s="132" customFormat="1" ht="15.75" hidden="1" thickBot="1" x14ac:dyDescent="0.3">
      <c r="A52" s="262"/>
      <c r="B52" s="263"/>
      <c r="C52" s="264"/>
      <c r="D52" s="265"/>
      <c r="E52" s="266">
        <v>3314</v>
      </c>
      <c r="F52" s="267">
        <v>5336</v>
      </c>
      <c r="G52" s="268" t="s">
        <v>255</v>
      </c>
      <c r="H52" s="269">
        <v>10</v>
      </c>
      <c r="I52" s="269">
        <v>0</v>
      </c>
      <c r="J52" s="270">
        <f t="shared" si="4"/>
        <v>10</v>
      </c>
      <c r="L52"/>
      <c r="M52"/>
      <c r="N52"/>
      <c r="O52"/>
      <c r="P52"/>
    </row>
    <row r="53" spans="1:16" s="132" customFormat="1" hidden="1" x14ac:dyDescent="0.25">
      <c r="A53" s="254" t="s">
        <v>8</v>
      </c>
      <c r="B53" s="255">
        <v>34070</v>
      </c>
      <c r="C53" s="256" t="s">
        <v>256</v>
      </c>
      <c r="D53" s="257" t="s">
        <v>197</v>
      </c>
      <c r="E53" s="258" t="s">
        <v>7</v>
      </c>
      <c r="F53" s="258" t="s">
        <v>7</v>
      </c>
      <c r="G53" s="259" t="s">
        <v>257</v>
      </c>
      <c r="H53" s="260">
        <v>10</v>
      </c>
      <c r="I53" s="260">
        <v>0</v>
      </c>
      <c r="J53" s="261">
        <f t="shared" si="4"/>
        <v>10</v>
      </c>
      <c r="L53"/>
      <c r="M53"/>
      <c r="N53"/>
      <c r="O53"/>
      <c r="P53"/>
    </row>
    <row r="54" spans="1:16" s="132" customFormat="1" ht="15.75" hidden="1" thickBot="1" x14ac:dyDescent="0.3">
      <c r="A54" s="262"/>
      <c r="B54" s="263"/>
      <c r="C54" s="264"/>
      <c r="D54" s="265"/>
      <c r="E54" s="266">
        <v>3314</v>
      </c>
      <c r="F54" s="267">
        <v>5336</v>
      </c>
      <c r="G54" s="268" t="s">
        <v>255</v>
      </c>
      <c r="H54" s="269">
        <v>10</v>
      </c>
      <c r="I54" s="269">
        <v>0</v>
      </c>
      <c r="J54" s="270">
        <f t="shared" si="4"/>
        <v>10</v>
      </c>
      <c r="L54"/>
      <c r="M54"/>
      <c r="N54"/>
      <c r="O54"/>
      <c r="P54"/>
    </row>
    <row r="55" spans="1:16" s="132" customFormat="1" hidden="1" x14ac:dyDescent="0.25">
      <c r="A55" s="254" t="s">
        <v>8</v>
      </c>
      <c r="B55" s="255">
        <v>34053</v>
      </c>
      <c r="C55" s="256" t="s">
        <v>258</v>
      </c>
      <c r="D55" s="257" t="s">
        <v>197</v>
      </c>
      <c r="E55" s="258" t="s">
        <v>7</v>
      </c>
      <c r="F55" s="258" t="s">
        <v>7</v>
      </c>
      <c r="G55" s="259" t="s">
        <v>259</v>
      </c>
      <c r="H55" s="260">
        <v>28</v>
      </c>
      <c r="I55" s="260">
        <v>0</v>
      </c>
      <c r="J55" s="261">
        <f t="shared" si="4"/>
        <v>28</v>
      </c>
      <c r="L55"/>
      <c r="M55"/>
      <c r="N55"/>
      <c r="O55"/>
      <c r="P55"/>
    </row>
    <row r="56" spans="1:16" s="132" customFormat="1" ht="15.75" hidden="1" thickBot="1" x14ac:dyDescent="0.3">
      <c r="A56" s="262"/>
      <c r="B56" s="263"/>
      <c r="C56" s="264"/>
      <c r="D56" s="265"/>
      <c r="E56" s="266">
        <v>3314</v>
      </c>
      <c r="F56" s="267">
        <v>5336</v>
      </c>
      <c r="G56" s="268" t="s">
        <v>255</v>
      </c>
      <c r="H56" s="269">
        <v>28</v>
      </c>
      <c r="I56" s="269">
        <v>0</v>
      </c>
      <c r="J56" s="270">
        <f t="shared" si="4"/>
        <v>28</v>
      </c>
      <c r="L56"/>
      <c r="M56"/>
      <c r="N56"/>
      <c r="O56"/>
      <c r="P56"/>
    </row>
    <row r="57" spans="1:16" s="132" customFormat="1" hidden="1" x14ac:dyDescent="0.25">
      <c r="A57" s="254" t="s">
        <v>8</v>
      </c>
      <c r="B57" s="255">
        <v>34070</v>
      </c>
      <c r="C57" s="256" t="s">
        <v>260</v>
      </c>
      <c r="D57" s="257" t="s">
        <v>197</v>
      </c>
      <c r="E57" s="258" t="s">
        <v>7</v>
      </c>
      <c r="F57" s="258" t="s">
        <v>7</v>
      </c>
      <c r="G57" s="259" t="s">
        <v>261</v>
      </c>
      <c r="H57" s="260">
        <v>30</v>
      </c>
      <c r="I57" s="260">
        <v>0</v>
      </c>
      <c r="J57" s="261">
        <f t="shared" si="4"/>
        <v>30</v>
      </c>
      <c r="L57"/>
      <c r="M57"/>
      <c r="N57"/>
      <c r="O57"/>
      <c r="P57"/>
    </row>
    <row r="58" spans="1:16" s="132" customFormat="1" ht="15.75" hidden="1" thickBot="1" x14ac:dyDescent="0.3">
      <c r="A58" s="262"/>
      <c r="B58" s="263"/>
      <c r="C58" s="264"/>
      <c r="D58" s="265"/>
      <c r="E58" s="266">
        <v>3314</v>
      </c>
      <c r="F58" s="267">
        <v>5336</v>
      </c>
      <c r="G58" s="268" t="s">
        <v>255</v>
      </c>
      <c r="H58" s="269">
        <v>30</v>
      </c>
      <c r="I58" s="269">
        <v>0</v>
      </c>
      <c r="J58" s="270">
        <f t="shared" si="4"/>
        <v>30</v>
      </c>
      <c r="L58"/>
      <c r="M58"/>
      <c r="N58"/>
      <c r="O58"/>
      <c r="P58"/>
    </row>
    <row r="59" spans="1:16" s="132" customFormat="1" hidden="1" x14ac:dyDescent="0.25">
      <c r="A59" s="254" t="s">
        <v>8</v>
      </c>
      <c r="B59" s="255">
        <v>34053</v>
      </c>
      <c r="C59" s="256" t="s">
        <v>262</v>
      </c>
      <c r="D59" s="257" t="s">
        <v>197</v>
      </c>
      <c r="E59" s="258" t="s">
        <v>7</v>
      </c>
      <c r="F59" s="258" t="s">
        <v>7</v>
      </c>
      <c r="G59" s="259" t="s">
        <v>263</v>
      </c>
      <c r="H59" s="260">
        <v>38</v>
      </c>
      <c r="I59" s="260">
        <v>0</v>
      </c>
      <c r="J59" s="261">
        <f t="shared" si="4"/>
        <v>38</v>
      </c>
      <c r="L59"/>
      <c r="M59"/>
      <c r="N59"/>
      <c r="O59"/>
      <c r="P59"/>
    </row>
    <row r="60" spans="1:16" s="132" customFormat="1" ht="15.75" hidden="1" thickBot="1" x14ac:dyDescent="0.3">
      <c r="A60" s="262"/>
      <c r="B60" s="263"/>
      <c r="C60" s="264"/>
      <c r="D60" s="265"/>
      <c r="E60" s="266">
        <v>3314</v>
      </c>
      <c r="F60" s="267">
        <v>5336</v>
      </c>
      <c r="G60" s="268" t="s">
        <v>255</v>
      </c>
      <c r="H60" s="269">
        <v>38</v>
      </c>
      <c r="I60" s="269">
        <v>0</v>
      </c>
      <c r="J60" s="270">
        <f t="shared" si="4"/>
        <v>38</v>
      </c>
      <c r="L60"/>
      <c r="M60"/>
      <c r="N60"/>
      <c r="O60"/>
      <c r="P60"/>
    </row>
    <row r="61" spans="1:16" s="132" customFormat="1" hidden="1" x14ac:dyDescent="0.25">
      <c r="A61" s="254" t="s">
        <v>8</v>
      </c>
      <c r="B61" s="255">
        <v>34053</v>
      </c>
      <c r="C61" s="256" t="s">
        <v>264</v>
      </c>
      <c r="D61" s="257" t="s">
        <v>197</v>
      </c>
      <c r="E61" s="258" t="s">
        <v>265</v>
      </c>
      <c r="F61" s="258" t="s">
        <v>7</v>
      </c>
      <c r="G61" s="259" t="s">
        <v>266</v>
      </c>
      <c r="H61" s="260">
        <v>70</v>
      </c>
      <c r="I61" s="260">
        <v>0</v>
      </c>
      <c r="J61" s="261">
        <f t="shared" si="4"/>
        <v>70</v>
      </c>
      <c r="L61"/>
      <c r="M61"/>
      <c r="N61"/>
      <c r="O61"/>
      <c r="P61"/>
    </row>
    <row r="62" spans="1:16" s="132" customFormat="1" ht="15.75" hidden="1" thickBot="1" x14ac:dyDescent="0.3">
      <c r="A62" s="262"/>
      <c r="B62" s="263"/>
      <c r="C62" s="264"/>
      <c r="D62" s="265"/>
      <c r="E62" s="266">
        <v>3314</v>
      </c>
      <c r="F62" s="267">
        <v>5336</v>
      </c>
      <c r="G62" s="268" t="s">
        <v>255</v>
      </c>
      <c r="H62" s="269">
        <v>70</v>
      </c>
      <c r="I62" s="269">
        <v>0</v>
      </c>
      <c r="J62" s="270">
        <f t="shared" si="4"/>
        <v>70</v>
      </c>
      <c r="L62"/>
      <c r="M62"/>
      <c r="N62"/>
      <c r="O62"/>
      <c r="P62"/>
    </row>
    <row r="63" spans="1:16" s="132" customFormat="1" hidden="1" x14ac:dyDescent="0.25">
      <c r="A63" s="254" t="s">
        <v>8</v>
      </c>
      <c r="B63" s="255">
        <v>34053</v>
      </c>
      <c r="C63" s="256" t="s">
        <v>267</v>
      </c>
      <c r="D63" s="257" t="s">
        <v>197</v>
      </c>
      <c r="E63" s="258" t="s">
        <v>265</v>
      </c>
      <c r="F63" s="258" t="s">
        <v>7</v>
      </c>
      <c r="G63" s="259" t="s">
        <v>268</v>
      </c>
      <c r="H63" s="260">
        <v>94</v>
      </c>
      <c r="I63" s="260">
        <v>0</v>
      </c>
      <c r="J63" s="261">
        <f t="shared" si="4"/>
        <v>94</v>
      </c>
      <c r="L63"/>
      <c r="M63"/>
      <c r="N63"/>
      <c r="O63"/>
      <c r="P63"/>
    </row>
    <row r="64" spans="1:16" s="132" customFormat="1" ht="15.75" hidden="1" thickBot="1" x14ac:dyDescent="0.3">
      <c r="A64" s="262"/>
      <c r="B64" s="263"/>
      <c r="C64" s="264"/>
      <c r="D64" s="265"/>
      <c r="E64" s="266">
        <v>3314</v>
      </c>
      <c r="F64" s="267">
        <v>5336</v>
      </c>
      <c r="G64" s="268" t="s">
        <v>255</v>
      </c>
      <c r="H64" s="269">
        <v>94</v>
      </c>
      <c r="I64" s="269">
        <v>0</v>
      </c>
      <c r="J64" s="270">
        <f t="shared" si="4"/>
        <v>94</v>
      </c>
      <c r="L64"/>
      <c r="M64"/>
      <c r="N64"/>
      <c r="O64"/>
      <c r="P64"/>
    </row>
    <row r="65" spans="1:16" s="132" customFormat="1" hidden="1" x14ac:dyDescent="0.25">
      <c r="A65" s="254" t="s">
        <v>8</v>
      </c>
      <c r="B65" s="255">
        <v>34053</v>
      </c>
      <c r="C65" s="256" t="s">
        <v>269</v>
      </c>
      <c r="D65" s="257" t="s">
        <v>270</v>
      </c>
      <c r="E65" s="258" t="s">
        <v>7</v>
      </c>
      <c r="F65" s="258" t="s">
        <v>7</v>
      </c>
      <c r="G65" s="259" t="s">
        <v>271</v>
      </c>
      <c r="H65" s="260">
        <v>55</v>
      </c>
      <c r="I65" s="260">
        <v>0</v>
      </c>
      <c r="J65" s="261">
        <f t="shared" si="4"/>
        <v>55</v>
      </c>
      <c r="L65"/>
      <c r="M65"/>
      <c r="N65"/>
      <c r="O65"/>
      <c r="P65"/>
    </row>
    <row r="66" spans="1:16" s="132" customFormat="1" ht="15.75" hidden="1" thickBot="1" x14ac:dyDescent="0.3">
      <c r="A66" s="262"/>
      <c r="B66" s="263"/>
      <c r="C66" s="264"/>
      <c r="D66" s="265"/>
      <c r="E66" s="266">
        <v>3315</v>
      </c>
      <c r="F66" s="267">
        <v>5336</v>
      </c>
      <c r="G66" s="268" t="s">
        <v>255</v>
      </c>
      <c r="H66" s="269">
        <v>55</v>
      </c>
      <c r="I66" s="269">
        <v>0</v>
      </c>
      <c r="J66" s="270">
        <f t="shared" si="4"/>
        <v>55</v>
      </c>
      <c r="L66"/>
      <c r="M66"/>
      <c r="N66"/>
      <c r="O66"/>
      <c r="P66"/>
    </row>
    <row r="67" spans="1:16" s="132" customFormat="1" hidden="1" x14ac:dyDescent="0.25">
      <c r="A67" s="254" t="s">
        <v>8</v>
      </c>
      <c r="B67" s="255">
        <v>34053</v>
      </c>
      <c r="C67" s="256" t="s">
        <v>272</v>
      </c>
      <c r="D67" s="257" t="s">
        <v>270</v>
      </c>
      <c r="E67" s="258" t="s">
        <v>7</v>
      </c>
      <c r="F67" s="258" t="s">
        <v>7</v>
      </c>
      <c r="G67" s="259" t="s">
        <v>273</v>
      </c>
      <c r="H67" s="260">
        <v>82</v>
      </c>
      <c r="I67" s="260">
        <v>0</v>
      </c>
      <c r="J67" s="261">
        <f t="shared" si="4"/>
        <v>82</v>
      </c>
      <c r="L67"/>
      <c r="M67"/>
      <c r="N67"/>
      <c r="O67"/>
      <c r="P67"/>
    </row>
    <row r="68" spans="1:16" s="132" customFormat="1" ht="15.75" hidden="1" thickBot="1" x14ac:dyDescent="0.3">
      <c r="A68" s="271"/>
      <c r="B68" s="272"/>
      <c r="C68" s="273" t="s">
        <v>124</v>
      </c>
      <c r="D68" s="274"/>
      <c r="E68" s="275">
        <v>3315</v>
      </c>
      <c r="F68" s="276">
        <v>5336</v>
      </c>
      <c r="G68" s="277" t="s">
        <v>255</v>
      </c>
      <c r="H68" s="278">
        <v>82</v>
      </c>
      <c r="I68" s="269">
        <v>0</v>
      </c>
      <c r="J68" s="279">
        <f t="shared" si="4"/>
        <v>82</v>
      </c>
      <c r="L68"/>
      <c r="M68"/>
      <c r="N68"/>
      <c r="O68"/>
      <c r="P68"/>
    </row>
    <row r="69" spans="1:16" s="132" customFormat="1" hidden="1" x14ac:dyDescent="0.25">
      <c r="A69" s="280" t="s">
        <v>8</v>
      </c>
      <c r="B69" s="281">
        <v>34013</v>
      </c>
      <c r="C69" s="256" t="s">
        <v>274</v>
      </c>
      <c r="D69" s="257" t="s">
        <v>270</v>
      </c>
      <c r="E69" s="282" t="s">
        <v>7</v>
      </c>
      <c r="F69" s="282" t="s">
        <v>7</v>
      </c>
      <c r="G69" s="283" t="s">
        <v>275</v>
      </c>
      <c r="H69" s="284">
        <v>94</v>
      </c>
      <c r="I69" s="260">
        <v>0</v>
      </c>
      <c r="J69" s="285">
        <f t="shared" si="4"/>
        <v>94</v>
      </c>
      <c r="L69"/>
      <c r="M69"/>
      <c r="N69"/>
      <c r="O69"/>
      <c r="P69"/>
    </row>
    <row r="70" spans="1:16" s="132" customFormat="1" ht="15.75" hidden="1" thickBot="1" x14ac:dyDescent="0.3">
      <c r="A70" s="262"/>
      <c r="B70" s="263"/>
      <c r="C70" s="264"/>
      <c r="D70" s="274"/>
      <c r="E70" s="266">
        <v>3315</v>
      </c>
      <c r="F70" s="267">
        <v>5336</v>
      </c>
      <c r="G70" s="268" t="s">
        <v>255</v>
      </c>
      <c r="H70" s="269">
        <v>94</v>
      </c>
      <c r="I70" s="269">
        <v>0</v>
      </c>
      <c r="J70" s="270">
        <f t="shared" si="4"/>
        <v>94</v>
      </c>
      <c r="L70"/>
      <c r="M70"/>
      <c r="N70"/>
      <c r="O70"/>
      <c r="P70"/>
    </row>
    <row r="71" spans="1:16" s="132" customFormat="1" hidden="1" x14ac:dyDescent="0.25">
      <c r="A71" s="254" t="s">
        <v>8</v>
      </c>
      <c r="B71" s="255">
        <v>34544</v>
      </c>
      <c r="C71" s="256" t="s">
        <v>276</v>
      </c>
      <c r="D71" s="257" t="s">
        <v>277</v>
      </c>
      <c r="E71" s="258" t="s">
        <v>7</v>
      </c>
      <c r="F71" s="258" t="s">
        <v>7</v>
      </c>
      <c r="G71" s="259" t="s">
        <v>278</v>
      </c>
      <c r="H71" s="260">
        <v>59</v>
      </c>
      <c r="I71" s="260">
        <v>0</v>
      </c>
      <c r="J71" s="261">
        <f t="shared" si="4"/>
        <v>59</v>
      </c>
      <c r="L71"/>
      <c r="M71"/>
      <c r="N71"/>
      <c r="O71"/>
      <c r="P71"/>
    </row>
    <row r="72" spans="1:16" s="132" customFormat="1" ht="15.75" hidden="1" thickBot="1" x14ac:dyDescent="0.3">
      <c r="A72" s="262"/>
      <c r="B72" s="263"/>
      <c r="C72" s="264"/>
      <c r="D72" s="265"/>
      <c r="E72" s="266">
        <v>3315</v>
      </c>
      <c r="F72" s="267">
        <v>6356</v>
      </c>
      <c r="G72" s="268" t="s">
        <v>279</v>
      </c>
      <c r="H72" s="269">
        <v>59</v>
      </c>
      <c r="I72" s="269">
        <v>0</v>
      </c>
      <c r="J72" s="270">
        <f t="shared" si="4"/>
        <v>59</v>
      </c>
      <c r="L72"/>
      <c r="M72"/>
      <c r="N72"/>
      <c r="O72"/>
      <c r="P72"/>
    </row>
    <row r="73" spans="1:16" s="132" customFormat="1" hidden="1" x14ac:dyDescent="0.25">
      <c r="A73" s="254" t="s">
        <v>8</v>
      </c>
      <c r="B73" s="255">
        <v>34070</v>
      </c>
      <c r="C73" s="256" t="s">
        <v>280</v>
      </c>
      <c r="D73" s="257" t="s">
        <v>277</v>
      </c>
      <c r="E73" s="258" t="s">
        <v>7</v>
      </c>
      <c r="F73" s="258" t="s">
        <v>7</v>
      </c>
      <c r="G73" s="259" t="s">
        <v>281</v>
      </c>
      <c r="H73" s="260">
        <v>170</v>
      </c>
      <c r="I73" s="260">
        <v>0</v>
      </c>
      <c r="J73" s="261">
        <f t="shared" si="4"/>
        <v>170</v>
      </c>
      <c r="L73"/>
      <c r="M73"/>
      <c r="N73"/>
      <c r="O73"/>
      <c r="P73"/>
    </row>
    <row r="74" spans="1:16" s="132" customFormat="1" ht="15.75" hidden="1" thickBot="1" x14ac:dyDescent="0.3">
      <c r="A74" s="262"/>
      <c r="B74" s="263"/>
      <c r="C74" s="264"/>
      <c r="D74" s="265"/>
      <c r="E74" s="266">
        <v>3315</v>
      </c>
      <c r="F74" s="267">
        <v>5336</v>
      </c>
      <c r="G74" s="268" t="s">
        <v>255</v>
      </c>
      <c r="H74" s="269">
        <v>170</v>
      </c>
      <c r="I74" s="269">
        <v>0</v>
      </c>
      <c r="J74" s="270">
        <f t="shared" si="4"/>
        <v>170</v>
      </c>
      <c r="L74"/>
      <c r="M74"/>
      <c r="N74"/>
      <c r="O74"/>
      <c r="P74"/>
    </row>
    <row r="75" spans="1:16" s="132" customFormat="1" hidden="1" x14ac:dyDescent="0.25">
      <c r="A75" s="254" t="s">
        <v>8</v>
      </c>
      <c r="B75" s="255">
        <v>34070</v>
      </c>
      <c r="C75" s="256" t="s">
        <v>282</v>
      </c>
      <c r="D75" s="257" t="s">
        <v>277</v>
      </c>
      <c r="E75" s="258" t="s">
        <v>7</v>
      </c>
      <c r="F75" s="258" t="s">
        <v>7</v>
      </c>
      <c r="G75" s="259" t="s">
        <v>283</v>
      </c>
      <c r="H75" s="260">
        <v>990</v>
      </c>
      <c r="I75" s="260">
        <v>0</v>
      </c>
      <c r="J75" s="261">
        <f t="shared" si="4"/>
        <v>990</v>
      </c>
      <c r="L75"/>
      <c r="M75"/>
      <c r="N75"/>
      <c r="O75"/>
      <c r="P75"/>
    </row>
    <row r="76" spans="1:16" s="132" customFormat="1" ht="15.75" hidden="1" thickBot="1" x14ac:dyDescent="0.3">
      <c r="A76" s="262"/>
      <c r="B76" s="263"/>
      <c r="C76" s="264"/>
      <c r="D76" s="265"/>
      <c r="E76" s="266">
        <v>3315</v>
      </c>
      <c r="F76" s="267">
        <v>5336</v>
      </c>
      <c r="G76" s="268" t="s">
        <v>255</v>
      </c>
      <c r="H76" s="269">
        <v>990</v>
      </c>
      <c r="I76" s="269">
        <v>0</v>
      </c>
      <c r="J76" s="270">
        <f t="shared" si="4"/>
        <v>990</v>
      </c>
      <c r="L76"/>
      <c r="M76"/>
      <c r="N76"/>
      <c r="O76"/>
      <c r="P76"/>
    </row>
    <row r="77" spans="1:16" s="132" customFormat="1" hidden="1" x14ac:dyDescent="0.25">
      <c r="A77" s="254" t="s">
        <v>8</v>
      </c>
      <c r="B77" s="255">
        <v>34053</v>
      </c>
      <c r="C77" s="256" t="s">
        <v>284</v>
      </c>
      <c r="D77" s="257" t="s">
        <v>285</v>
      </c>
      <c r="E77" s="258" t="s">
        <v>7</v>
      </c>
      <c r="F77" s="258" t="s">
        <v>7</v>
      </c>
      <c r="G77" s="259" t="s">
        <v>286</v>
      </c>
      <c r="H77" s="260">
        <v>154</v>
      </c>
      <c r="I77" s="260">
        <v>0</v>
      </c>
      <c r="J77" s="261">
        <f t="shared" si="4"/>
        <v>154</v>
      </c>
      <c r="L77"/>
      <c r="M77"/>
      <c r="N77"/>
      <c r="O77"/>
      <c r="P77"/>
    </row>
    <row r="78" spans="1:16" s="132" customFormat="1" ht="15.75" hidden="1" thickBot="1" x14ac:dyDescent="0.3">
      <c r="A78" s="262"/>
      <c r="B78" s="263"/>
      <c r="C78" s="264"/>
      <c r="D78" s="265"/>
      <c r="E78" s="266">
        <v>3315</v>
      </c>
      <c r="F78" s="267">
        <v>5336</v>
      </c>
      <c r="G78" s="268" t="s">
        <v>255</v>
      </c>
      <c r="H78" s="269">
        <v>154</v>
      </c>
      <c r="I78" s="269">
        <v>0</v>
      </c>
      <c r="J78" s="270">
        <f t="shared" si="4"/>
        <v>154</v>
      </c>
      <c r="L78"/>
      <c r="M78"/>
      <c r="N78"/>
      <c r="O78"/>
      <c r="P78"/>
    </row>
    <row r="79" spans="1:16" s="132" customFormat="1" hidden="1" x14ac:dyDescent="0.25">
      <c r="A79" s="254" t="s">
        <v>8</v>
      </c>
      <c r="B79" s="255">
        <v>34070</v>
      </c>
      <c r="C79" s="256" t="s">
        <v>287</v>
      </c>
      <c r="D79" s="257" t="s">
        <v>288</v>
      </c>
      <c r="E79" s="258" t="s">
        <v>7</v>
      </c>
      <c r="F79" s="258" t="s">
        <v>7</v>
      </c>
      <c r="G79" s="259" t="s">
        <v>289</v>
      </c>
      <c r="H79" s="260">
        <v>46</v>
      </c>
      <c r="I79" s="260">
        <v>0</v>
      </c>
      <c r="J79" s="261">
        <f t="shared" si="4"/>
        <v>46</v>
      </c>
      <c r="L79"/>
      <c r="M79"/>
      <c r="N79"/>
      <c r="O79"/>
      <c r="P79"/>
    </row>
    <row r="80" spans="1:16" s="132" customFormat="1" ht="15.75" hidden="1" thickBot="1" x14ac:dyDescent="0.3">
      <c r="A80" s="262"/>
      <c r="B80" s="263"/>
      <c r="C80" s="264"/>
      <c r="D80" s="265"/>
      <c r="E80" s="266">
        <v>3315</v>
      </c>
      <c r="F80" s="267">
        <v>5336</v>
      </c>
      <c r="G80" s="268" t="s">
        <v>255</v>
      </c>
      <c r="H80" s="269">
        <v>46</v>
      </c>
      <c r="I80" s="269">
        <v>0</v>
      </c>
      <c r="J80" s="270">
        <f t="shared" si="4"/>
        <v>46</v>
      </c>
      <c r="L80"/>
      <c r="M80"/>
      <c r="N80"/>
      <c r="O80"/>
      <c r="P80"/>
    </row>
    <row r="81" spans="1:16" s="132" customFormat="1" hidden="1" x14ac:dyDescent="0.25">
      <c r="A81" s="254" t="s">
        <v>8</v>
      </c>
      <c r="B81" s="255">
        <v>34070</v>
      </c>
      <c r="C81" s="256" t="s">
        <v>290</v>
      </c>
      <c r="D81" s="257" t="s">
        <v>288</v>
      </c>
      <c r="E81" s="258" t="s">
        <v>7</v>
      </c>
      <c r="F81" s="258" t="s">
        <v>7</v>
      </c>
      <c r="G81" s="259" t="s">
        <v>291</v>
      </c>
      <c r="H81" s="260">
        <v>50</v>
      </c>
      <c r="I81" s="260">
        <v>0</v>
      </c>
      <c r="J81" s="261">
        <f t="shared" si="4"/>
        <v>50</v>
      </c>
      <c r="L81"/>
      <c r="M81"/>
      <c r="N81"/>
      <c r="O81"/>
      <c r="P81"/>
    </row>
    <row r="82" spans="1:16" s="132" customFormat="1" ht="15.75" hidden="1" thickBot="1" x14ac:dyDescent="0.3">
      <c r="A82" s="262"/>
      <c r="B82" s="263"/>
      <c r="C82" s="264"/>
      <c r="D82" s="265"/>
      <c r="E82" s="266">
        <v>3315</v>
      </c>
      <c r="F82" s="267">
        <v>5336</v>
      </c>
      <c r="G82" s="268" t="s">
        <v>255</v>
      </c>
      <c r="H82" s="269">
        <v>50</v>
      </c>
      <c r="I82" s="269">
        <v>0</v>
      </c>
      <c r="J82" s="270">
        <f t="shared" si="4"/>
        <v>50</v>
      </c>
      <c r="L82"/>
      <c r="M82"/>
      <c r="N82"/>
      <c r="O82"/>
      <c r="P82"/>
    </row>
    <row r="83" spans="1:16" s="132" customFormat="1" hidden="1" x14ac:dyDescent="0.25">
      <c r="A83" s="254" t="s">
        <v>8</v>
      </c>
      <c r="B83" s="255">
        <v>34053</v>
      </c>
      <c r="C83" s="256" t="s">
        <v>292</v>
      </c>
      <c r="D83" s="257" t="s">
        <v>288</v>
      </c>
      <c r="E83" s="258" t="s">
        <v>7</v>
      </c>
      <c r="F83" s="258" t="s">
        <v>7</v>
      </c>
      <c r="G83" s="259" t="s">
        <v>293</v>
      </c>
      <c r="H83" s="260">
        <v>56</v>
      </c>
      <c r="I83" s="260">
        <v>0</v>
      </c>
      <c r="J83" s="261">
        <f t="shared" si="4"/>
        <v>56</v>
      </c>
      <c r="L83"/>
      <c r="M83"/>
      <c r="N83"/>
      <c r="O83"/>
      <c r="P83"/>
    </row>
    <row r="84" spans="1:16" s="132" customFormat="1" ht="15.75" hidden="1" thickBot="1" x14ac:dyDescent="0.3">
      <c r="A84" s="262"/>
      <c r="B84" s="263"/>
      <c r="C84" s="264"/>
      <c r="D84" s="265"/>
      <c r="E84" s="266">
        <v>3315</v>
      </c>
      <c r="F84" s="267">
        <v>5336</v>
      </c>
      <c r="G84" s="268" t="s">
        <v>255</v>
      </c>
      <c r="H84" s="269">
        <v>56</v>
      </c>
      <c r="I84" s="269">
        <v>0</v>
      </c>
      <c r="J84" s="270">
        <f t="shared" si="4"/>
        <v>56</v>
      </c>
      <c r="L84"/>
      <c r="M84"/>
      <c r="N84"/>
      <c r="O84"/>
      <c r="P84"/>
    </row>
    <row r="85" spans="1:16" s="132" customFormat="1" hidden="1" x14ac:dyDescent="0.25">
      <c r="A85" s="254" t="s">
        <v>8</v>
      </c>
      <c r="B85" s="255">
        <v>34053</v>
      </c>
      <c r="C85" s="256" t="s">
        <v>294</v>
      </c>
      <c r="D85" s="257" t="s">
        <v>288</v>
      </c>
      <c r="E85" s="258" t="s">
        <v>7</v>
      </c>
      <c r="F85" s="258" t="s">
        <v>7</v>
      </c>
      <c r="G85" s="259" t="s">
        <v>295</v>
      </c>
      <c r="H85" s="260">
        <v>57</v>
      </c>
      <c r="I85" s="260">
        <v>0</v>
      </c>
      <c r="J85" s="261">
        <f t="shared" si="4"/>
        <v>57</v>
      </c>
      <c r="L85"/>
      <c r="M85"/>
      <c r="N85"/>
      <c r="O85"/>
      <c r="P85"/>
    </row>
    <row r="86" spans="1:16" s="132" customFormat="1" ht="15.75" hidden="1" thickBot="1" x14ac:dyDescent="0.3">
      <c r="A86" s="262"/>
      <c r="B86" s="263"/>
      <c r="C86" s="273"/>
      <c r="D86" s="265"/>
      <c r="E86" s="266">
        <v>3315</v>
      </c>
      <c r="F86" s="267">
        <v>5336</v>
      </c>
      <c r="G86" s="268" t="s">
        <v>255</v>
      </c>
      <c r="H86" s="269">
        <v>57</v>
      </c>
      <c r="I86" s="269">
        <v>0</v>
      </c>
      <c r="J86" s="270">
        <f t="shared" si="4"/>
        <v>57</v>
      </c>
      <c r="L86"/>
      <c r="M86"/>
      <c r="N86"/>
      <c r="O86"/>
      <c r="P86"/>
    </row>
    <row r="87" spans="1:16" s="132" customFormat="1" hidden="1" x14ac:dyDescent="0.25">
      <c r="A87" s="254" t="s">
        <v>8</v>
      </c>
      <c r="B87" s="255">
        <v>34070</v>
      </c>
      <c r="C87" s="256" t="s">
        <v>296</v>
      </c>
      <c r="D87" s="257" t="s">
        <v>288</v>
      </c>
      <c r="E87" s="258" t="s">
        <v>7</v>
      </c>
      <c r="F87" s="258" t="s">
        <v>7</v>
      </c>
      <c r="G87" s="259" t="s">
        <v>297</v>
      </c>
      <c r="H87" s="260">
        <v>71</v>
      </c>
      <c r="I87" s="260">
        <v>0</v>
      </c>
      <c r="J87" s="261">
        <f t="shared" si="4"/>
        <v>71</v>
      </c>
      <c r="L87"/>
      <c r="M87"/>
      <c r="N87"/>
      <c r="O87"/>
      <c r="P87"/>
    </row>
    <row r="88" spans="1:16" s="132" customFormat="1" ht="15.75" hidden="1" thickBot="1" x14ac:dyDescent="0.3">
      <c r="A88" s="262"/>
      <c r="B88" s="263"/>
      <c r="C88" s="264"/>
      <c r="D88" s="265"/>
      <c r="E88" s="266">
        <v>3315</v>
      </c>
      <c r="F88" s="267">
        <v>5336</v>
      </c>
      <c r="G88" s="268" t="s">
        <v>255</v>
      </c>
      <c r="H88" s="269">
        <v>71</v>
      </c>
      <c r="I88" s="269">
        <v>0</v>
      </c>
      <c r="J88" s="270">
        <f t="shared" si="4"/>
        <v>71</v>
      </c>
      <c r="L88"/>
      <c r="M88"/>
      <c r="N88"/>
      <c r="O88"/>
      <c r="P88"/>
    </row>
    <row r="89" spans="1:16" s="132" customFormat="1" hidden="1" x14ac:dyDescent="0.25">
      <c r="A89" s="254" t="s">
        <v>8</v>
      </c>
      <c r="B89" s="255">
        <v>34070</v>
      </c>
      <c r="C89" s="256" t="s">
        <v>298</v>
      </c>
      <c r="D89" s="257" t="s">
        <v>288</v>
      </c>
      <c r="E89" s="258" t="s">
        <v>7</v>
      </c>
      <c r="F89" s="258" t="s">
        <v>7</v>
      </c>
      <c r="G89" s="259" t="s">
        <v>299</v>
      </c>
      <c r="H89" s="260">
        <v>75</v>
      </c>
      <c r="I89" s="260">
        <v>0</v>
      </c>
      <c r="J89" s="261">
        <f t="shared" si="4"/>
        <v>75</v>
      </c>
      <c r="L89"/>
      <c r="M89"/>
      <c r="N89"/>
      <c r="O89"/>
      <c r="P89"/>
    </row>
    <row r="90" spans="1:16" s="132" customFormat="1" ht="15.75" hidden="1" thickBot="1" x14ac:dyDescent="0.3">
      <c r="A90" s="262"/>
      <c r="B90" s="263"/>
      <c r="C90" s="264"/>
      <c r="D90" s="265"/>
      <c r="E90" s="266">
        <v>3315</v>
      </c>
      <c r="F90" s="267">
        <v>5336</v>
      </c>
      <c r="G90" s="268" t="s">
        <v>255</v>
      </c>
      <c r="H90" s="269">
        <v>75</v>
      </c>
      <c r="I90" s="269">
        <v>0</v>
      </c>
      <c r="J90" s="270">
        <f t="shared" si="4"/>
        <v>75</v>
      </c>
      <c r="L90"/>
      <c r="M90"/>
      <c r="N90"/>
      <c r="O90"/>
      <c r="P90"/>
    </row>
    <row r="91" spans="1:16" s="132" customFormat="1" hidden="1" x14ac:dyDescent="0.25">
      <c r="A91" s="254" t="s">
        <v>8</v>
      </c>
      <c r="B91" s="255">
        <v>34070</v>
      </c>
      <c r="C91" s="256" t="s">
        <v>300</v>
      </c>
      <c r="D91" s="257" t="s">
        <v>288</v>
      </c>
      <c r="E91" s="258" t="s">
        <v>7</v>
      </c>
      <c r="F91" s="258" t="s">
        <v>7</v>
      </c>
      <c r="G91" s="259" t="s">
        <v>301</v>
      </c>
      <c r="H91" s="260">
        <v>86</v>
      </c>
      <c r="I91" s="260">
        <v>0</v>
      </c>
      <c r="J91" s="261">
        <f t="shared" si="4"/>
        <v>86</v>
      </c>
      <c r="L91"/>
      <c r="M91"/>
      <c r="N91"/>
      <c r="O91"/>
      <c r="P91"/>
    </row>
    <row r="92" spans="1:16" s="132" customFormat="1" ht="15.75" hidden="1" thickBot="1" x14ac:dyDescent="0.3">
      <c r="A92" s="271"/>
      <c r="B92" s="272"/>
      <c r="C92" s="273"/>
      <c r="D92" s="274"/>
      <c r="E92" s="275">
        <v>3315</v>
      </c>
      <c r="F92" s="276">
        <v>5336</v>
      </c>
      <c r="G92" s="277" t="s">
        <v>255</v>
      </c>
      <c r="H92" s="278">
        <v>86</v>
      </c>
      <c r="I92" s="269">
        <v>0</v>
      </c>
      <c r="J92" s="279">
        <f t="shared" si="4"/>
        <v>86</v>
      </c>
      <c r="L92"/>
      <c r="M92"/>
      <c r="N92"/>
      <c r="O92"/>
      <c r="P92"/>
    </row>
    <row r="93" spans="1:16" hidden="1" x14ac:dyDescent="0.25">
      <c r="A93" s="286" t="s">
        <v>8</v>
      </c>
      <c r="B93" s="258"/>
      <c r="C93" s="256" t="s">
        <v>304</v>
      </c>
      <c r="D93" s="287">
        <v>1705</v>
      </c>
      <c r="E93" s="258" t="s">
        <v>7</v>
      </c>
      <c r="F93" s="258" t="s">
        <v>7</v>
      </c>
      <c r="G93" s="288" t="s">
        <v>302</v>
      </c>
      <c r="H93" s="260">
        <v>170</v>
      </c>
      <c r="I93" s="260">
        <v>0</v>
      </c>
      <c r="J93" s="261">
        <f t="shared" si="4"/>
        <v>170</v>
      </c>
    </row>
    <row r="94" spans="1:16" ht="15.75" hidden="1" thickBot="1" x14ac:dyDescent="0.3">
      <c r="A94" s="289"/>
      <c r="B94" s="290">
        <v>34070</v>
      </c>
      <c r="C94" s="291"/>
      <c r="D94" s="292"/>
      <c r="E94" s="275">
        <v>3315</v>
      </c>
      <c r="F94" s="275">
        <v>5336</v>
      </c>
      <c r="G94" s="277" t="s">
        <v>255</v>
      </c>
      <c r="H94" s="278">
        <v>170</v>
      </c>
      <c r="I94" s="278">
        <v>0</v>
      </c>
      <c r="J94" s="293">
        <f t="shared" si="4"/>
        <v>170</v>
      </c>
    </row>
    <row r="95" spans="1:16" hidden="1" x14ac:dyDescent="0.25">
      <c r="A95" s="294" t="s">
        <v>8</v>
      </c>
      <c r="B95" s="282"/>
      <c r="C95" s="295" t="s">
        <v>305</v>
      </c>
      <c r="D95" s="296">
        <v>1703</v>
      </c>
      <c r="E95" s="282" t="s">
        <v>7</v>
      </c>
      <c r="F95" s="282" t="s">
        <v>7</v>
      </c>
      <c r="G95" s="297" t="s">
        <v>303</v>
      </c>
      <c r="H95" s="284">
        <v>300</v>
      </c>
      <c r="I95" s="284">
        <v>0</v>
      </c>
      <c r="J95" s="285">
        <f t="shared" si="4"/>
        <v>300</v>
      </c>
    </row>
    <row r="96" spans="1:16" ht="15.75" hidden="1" thickBot="1" x14ac:dyDescent="0.3">
      <c r="A96" s="289"/>
      <c r="B96" s="290">
        <v>34070</v>
      </c>
      <c r="C96" s="291"/>
      <c r="D96" s="292"/>
      <c r="E96" s="275">
        <v>3315</v>
      </c>
      <c r="F96" s="275">
        <v>5336</v>
      </c>
      <c r="G96" s="277" t="s">
        <v>255</v>
      </c>
      <c r="H96" s="278">
        <v>300</v>
      </c>
      <c r="I96" s="278">
        <v>0</v>
      </c>
      <c r="J96" s="293">
        <f t="shared" si="4"/>
        <v>300</v>
      </c>
    </row>
  </sheetData>
  <mergeCells count="6">
    <mergeCell ref="C11:D11"/>
    <mergeCell ref="A3:J3"/>
    <mergeCell ref="A5:J5"/>
    <mergeCell ref="A7:J7"/>
    <mergeCell ref="C9:D9"/>
    <mergeCell ref="C10:D10"/>
  </mergeCells>
  <printOptions horizontalCentered="1"/>
  <pageMargins left="0.31496062992125984" right="0.31496062992125984" top="0.19685039370078741" bottom="0.19685039370078741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1"/>
  <sheetViews>
    <sheetView tabSelected="1" topLeftCell="A22" zoomScaleNormal="100" workbookViewId="0">
      <selection activeCell="F38" sqref="F38"/>
    </sheetView>
  </sheetViews>
  <sheetFormatPr defaultRowHeight="12.75" x14ac:dyDescent="0.2"/>
  <cols>
    <col min="1" max="1" width="2.42578125" style="346" customWidth="1"/>
    <col min="2" max="2" width="6.7109375" style="346" customWidth="1"/>
    <col min="3" max="3" width="4" style="346" customWidth="1"/>
    <col min="4" max="4" width="4.28515625" style="346" customWidth="1"/>
    <col min="5" max="5" width="4.140625" style="346" customWidth="1"/>
    <col min="6" max="6" width="40.140625" style="346" customWidth="1"/>
    <col min="7" max="7" width="7" style="457" customWidth="1"/>
    <col min="8" max="8" width="10.42578125" style="457" customWidth="1"/>
    <col min="9" max="9" width="9" style="458" customWidth="1"/>
    <col min="10" max="10" width="10.28515625" style="458" customWidth="1"/>
    <col min="11" max="11" width="9.5703125" style="346" bestFit="1" customWidth="1"/>
    <col min="12" max="16384" width="9.140625" style="346"/>
  </cols>
  <sheetData>
    <row r="1" spans="1:14" s="340" customFormat="1" x14ac:dyDescent="0.2">
      <c r="F1" s="341"/>
      <c r="I1" s="342"/>
      <c r="J1" s="343"/>
    </row>
    <row r="2" spans="1:14" s="340" customFormat="1" x14ac:dyDescent="0.2">
      <c r="F2" s="344"/>
      <c r="I2" s="343"/>
      <c r="J2" s="343"/>
    </row>
    <row r="3" spans="1:14" s="340" customFormat="1" ht="18" x14ac:dyDescent="0.25">
      <c r="A3" s="494" t="s">
        <v>121</v>
      </c>
      <c r="B3" s="494"/>
      <c r="C3" s="494"/>
      <c r="D3" s="494"/>
      <c r="E3" s="494"/>
      <c r="F3" s="494"/>
      <c r="G3" s="494"/>
      <c r="H3" s="494"/>
      <c r="I3" s="494"/>
      <c r="J3" s="494"/>
    </row>
    <row r="4" spans="1:14" x14ac:dyDescent="0.2">
      <c r="A4" s="135"/>
      <c r="B4" s="135"/>
      <c r="C4" s="135"/>
      <c r="D4" s="135"/>
      <c r="E4" s="135"/>
      <c r="F4" s="135"/>
      <c r="G4" s="135"/>
      <c r="H4" s="135"/>
      <c r="I4" s="345"/>
      <c r="J4" s="345"/>
    </row>
    <row r="5" spans="1:14" ht="15.75" x14ac:dyDescent="0.25">
      <c r="A5" s="501" t="s">
        <v>306</v>
      </c>
      <c r="B5" s="501"/>
      <c r="C5" s="501"/>
      <c r="D5" s="501"/>
      <c r="E5" s="501"/>
      <c r="F5" s="501"/>
      <c r="G5" s="501"/>
      <c r="H5" s="501"/>
      <c r="I5" s="501"/>
      <c r="J5" s="501"/>
    </row>
    <row r="6" spans="1:14" x14ac:dyDescent="0.2">
      <c r="A6" s="135"/>
      <c r="B6" s="135"/>
      <c r="C6" s="135"/>
      <c r="D6" s="135"/>
      <c r="E6" s="135"/>
      <c r="F6" s="135"/>
      <c r="G6" s="135"/>
      <c r="H6" s="135"/>
      <c r="I6" s="345"/>
      <c r="J6" s="345"/>
    </row>
    <row r="7" spans="1:14" ht="15.75" x14ac:dyDescent="0.25">
      <c r="A7" s="502" t="s">
        <v>307</v>
      </c>
      <c r="B7" s="502"/>
      <c r="C7" s="502"/>
      <c r="D7" s="502"/>
      <c r="E7" s="502"/>
      <c r="F7" s="502"/>
      <c r="G7" s="502"/>
      <c r="H7" s="502"/>
      <c r="I7" s="502"/>
      <c r="J7" s="502"/>
    </row>
    <row r="8" spans="1:14" ht="12.75" customHeight="1" x14ac:dyDescent="0.2">
      <c r="A8" s="135"/>
      <c r="B8" s="135"/>
      <c r="C8" s="135"/>
      <c r="D8" s="135"/>
      <c r="G8" s="347"/>
      <c r="H8" s="347"/>
      <c r="I8" s="345"/>
      <c r="J8" s="348"/>
    </row>
    <row r="9" spans="1:14" s="352" customFormat="1" ht="13.5" thickBot="1" x14ac:dyDescent="0.25">
      <c r="A9" s="349"/>
      <c r="B9" s="349"/>
      <c r="C9" s="349"/>
      <c r="D9" s="349"/>
      <c r="E9" s="349"/>
      <c r="F9" s="349"/>
      <c r="G9" s="350"/>
      <c r="H9" s="350"/>
      <c r="I9" s="351"/>
      <c r="J9" s="351" t="s">
        <v>189</v>
      </c>
    </row>
    <row r="10" spans="1:14" s="359" customFormat="1" ht="23.25" thickBot="1" x14ac:dyDescent="0.3">
      <c r="A10" s="353" t="s">
        <v>308</v>
      </c>
      <c r="B10" s="503" t="s">
        <v>30</v>
      </c>
      <c r="C10" s="504"/>
      <c r="D10" s="354" t="s">
        <v>2</v>
      </c>
      <c r="E10" s="355" t="s">
        <v>3</v>
      </c>
      <c r="F10" s="354" t="s">
        <v>309</v>
      </c>
      <c r="G10" s="356" t="s">
        <v>4</v>
      </c>
      <c r="H10" s="356" t="s">
        <v>310</v>
      </c>
      <c r="I10" s="357" t="s">
        <v>122</v>
      </c>
      <c r="J10" s="358" t="s">
        <v>193</v>
      </c>
    </row>
    <row r="11" spans="1:14" s="352" customFormat="1" ht="13.5" thickBot="1" x14ac:dyDescent="0.25">
      <c r="A11" s="360" t="s">
        <v>6</v>
      </c>
      <c r="B11" s="505" t="s">
        <v>7</v>
      </c>
      <c r="C11" s="506"/>
      <c r="D11" s="361" t="s">
        <v>7</v>
      </c>
      <c r="E11" s="362" t="s">
        <v>7</v>
      </c>
      <c r="F11" s="363" t="s">
        <v>311</v>
      </c>
      <c r="G11" s="364">
        <f>G13+G80+G187+G210+G219</f>
        <v>5500</v>
      </c>
      <c r="H11" s="365">
        <f>H13+H80+H187+H210+H219</f>
        <v>12879.122309999999</v>
      </c>
      <c r="I11" s="364">
        <f>I13+I80+I187+I210+I219</f>
        <v>-20</v>
      </c>
      <c r="J11" s="366">
        <f>H11+I11</f>
        <v>12859.122309999999</v>
      </c>
      <c r="K11" s="367"/>
    </row>
    <row r="12" spans="1:14" s="352" customFormat="1" ht="13.5" thickBot="1" x14ac:dyDescent="0.25">
      <c r="A12" s="360"/>
      <c r="B12" s="362"/>
      <c r="C12" s="368"/>
      <c r="D12" s="361"/>
      <c r="E12" s="362"/>
      <c r="F12" s="361" t="s">
        <v>312</v>
      </c>
      <c r="G12" s="364"/>
      <c r="H12" s="365"/>
      <c r="I12" s="365"/>
      <c r="J12" s="366"/>
    </row>
    <row r="13" spans="1:14" s="352" customFormat="1" ht="21" customHeight="1" thickBot="1" x14ac:dyDescent="0.25">
      <c r="A13" s="369" t="s">
        <v>6</v>
      </c>
      <c r="B13" s="370" t="s">
        <v>313</v>
      </c>
      <c r="C13" s="371"/>
      <c r="D13" s="372" t="s">
        <v>7</v>
      </c>
      <c r="E13" s="373" t="s">
        <v>7</v>
      </c>
      <c r="F13" s="374" t="s">
        <v>314</v>
      </c>
      <c r="G13" s="375">
        <f>G14</f>
        <v>1000</v>
      </c>
      <c r="H13" s="431">
        <v>1067.17118</v>
      </c>
      <c r="I13" s="375">
        <f>I14+I16+I18+I20+I22+I24+I26+I28+I30+I32+I34+I36+I38+I40+I42+I44+I46+I48+I50+I52+I54+I56+I58+I60+I62+I64+I66+I68+I70+I72+I74+I76+I78</f>
        <v>-20</v>
      </c>
      <c r="J13" s="433">
        <f>H13+I13</f>
        <v>1047.17118</v>
      </c>
      <c r="L13" s="378"/>
    </row>
    <row r="14" spans="1:14" s="352" customFormat="1" ht="12.75" customHeight="1" x14ac:dyDescent="0.2">
      <c r="A14" s="379" t="s">
        <v>6</v>
      </c>
      <c r="B14" s="380" t="s">
        <v>313</v>
      </c>
      <c r="C14" s="381" t="s">
        <v>26</v>
      </c>
      <c r="D14" s="382" t="s">
        <v>7</v>
      </c>
      <c r="E14" s="383" t="s">
        <v>7</v>
      </c>
      <c r="F14" s="384" t="s">
        <v>315</v>
      </c>
      <c r="G14" s="385">
        <v>1000</v>
      </c>
      <c r="H14" s="386">
        <v>67.171180000000007</v>
      </c>
      <c r="I14" s="387">
        <v>-20</v>
      </c>
      <c r="J14" s="388">
        <f>H14+I14</f>
        <v>47.171180000000007</v>
      </c>
      <c r="L14" s="378"/>
      <c r="N14" s="352" t="s">
        <v>123</v>
      </c>
    </row>
    <row r="15" spans="1:14" s="352" customFormat="1" ht="12.75" customHeight="1" thickBot="1" x14ac:dyDescent="0.25">
      <c r="A15" s="389"/>
      <c r="B15" s="390"/>
      <c r="C15" s="391"/>
      <c r="D15" s="392">
        <v>3319</v>
      </c>
      <c r="E15" s="393">
        <v>5901</v>
      </c>
      <c r="F15" s="394" t="s">
        <v>316</v>
      </c>
      <c r="G15" s="395">
        <v>1000</v>
      </c>
      <c r="H15" s="396">
        <v>67.171180000000007</v>
      </c>
      <c r="I15" s="397">
        <v>-20</v>
      </c>
      <c r="J15" s="398">
        <f>H15+I15</f>
        <v>47.171180000000007</v>
      </c>
    </row>
    <row r="16" spans="1:14" s="352" customFormat="1" ht="12.75" customHeight="1" x14ac:dyDescent="0.2">
      <c r="A16" s="401" t="s">
        <v>6</v>
      </c>
      <c r="B16" s="402" t="s">
        <v>317</v>
      </c>
      <c r="C16" s="403" t="s">
        <v>26</v>
      </c>
      <c r="D16" s="419" t="s">
        <v>7</v>
      </c>
      <c r="E16" s="420" t="s">
        <v>7</v>
      </c>
      <c r="F16" s="421" t="s">
        <v>318</v>
      </c>
      <c r="G16" s="422">
        <v>0</v>
      </c>
      <c r="H16" s="408">
        <v>11.9</v>
      </c>
      <c r="I16" s="408">
        <v>0</v>
      </c>
      <c r="J16" s="409">
        <f t="shared" ref="J16:J79" si="0">H16+I16</f>
        <v>11.9</v>
      </c>
    </row>
    <row r="17" spans="1:15" s="352" customFormat="1" ht="12.75" customHeight="1" thickBot="1" x14ac:dyDescent="0.25">
      <c r="A17" s="410"/>
      <c r="B17" s="411"/>
      <c r="C17" s="412"/>
      <c r="D17" s="413">
        <v>3319</v>
      </c>
      <c r="E17" s="424">
        <v>5222</v>
      </c>
      <c r="F17" s="425" t="s">
        <v>222</v>
      </c>
      <c r="G17" s="416">
        <v>0</v>
      </c>
      <c r="H17" s="417">
        <v>11.9</v>
      </c>
      <c r="I17" s="417">
        <v>0</v>
      </c>
      <c r="J17" s="418">
        <f t="shared" si="0"/>
        <v>11.9</v>
      </c>
      <c r="O17" s="352" t="s">
        <v>123</v>
      </c>
    </row>
    <row r="18" spans="1:15" s="352" customFormat="1" ht="12.75" customHeight="1" x14ac:dyDescent="0.2">
      <c r="A18" s="401" t="s">
        <v>6</v>
      </c>
      <c r="B18" s="402" t="s">
        <v>319</v>
      </c>
      <c r="C18" s="459" t="s">
        <v>26</v>
      </c>
      <c r="D18" s="419" t="s">
        <v>7</v>
      </c>
      <c r="E18" s="420" t="s">
        <v>7</v>
      </c>
      <c r="F18" s="421" t="s">
        <v>320</v>
      </c>
      <c r="G18" s="422">
        <v>0</v>
      </c>
      <c r="H18" s="408">
        <v>40</v>
      </c>
      <c r="I18" s="408">
        <v>0</v>
      </c>
      <c r="J18" s="409">
        <f t="shared" si="0"/>
        <v>40</v>
      </c>
    </row>
    <row r="19" spans="1:15" s="352" customFormat="1" ht="12.75" customHeight="1" thickBot="1" x14ac:dyDescent="0.25">
      <c r="A19" s="410"/>
      <c r="B19" s="411"/>
      <c r="C19" s="460"/>
      <c r="D19" s="413">
        <v>3311</v>
      </c>
      <c r="E19" s="424">
        <v>5222</v>
      </c>
      <c r="F19" s="425" t="s">
        <v>222</v>
      </c>
      <c r="G19" s="416">
        <v>0</v>
      </c>
      <c r="H19" s="417">
        <v>40</v>
      </c>
      <c r="I19" s="417">
        <v>0</v>
      </c>
      <c r="J19" s="418">
        <f t="shared" si="0"/>
        <v>40</v>
      </c>
    </row>
    <row r="20" spans="1:15" s="352" customFormat="1" ht="12.75" customHeight="1" x14ac:dyDescent="0.2">
      <c r="A20" s="401" t="s">
        <v>6</v>
      </c>
      <c r="B20" s="402" t="s">
        <v>321</v>
      </c>
      <c r="C20" s="403" t="s">
        <v>26</v>
      </c>
      <c r="D20" s="419" t="s">
        <v>7</v>
      </c>
      <c r="E20" s="420" t="s">
        <v>7</v>
      </c>
      <c r="F20" s="421" t="s">
        <v>322</v>
      </c>
      <c r="G20" s="422">
        <v>0</v>
      </c>
      <c r="H20" s="408">
        <v>40</v>
      </c>
      <c r="I20" s="408">
        <v>0</v>
      </c>
      <c r="J20" s="409">
        <f t="shared" si="0"/>
        <v>40</v>
      </c>
    </row>
    <row r="21" spans="1:15" s="352" customFormat="1" ht="12.75" customHeight="1" thickBot="1" x14ac:dyDescent="0.25">
      <c r="A21" s="410"/>
      <c r="B21" s="411"/>
      <c r="C21" s="412"/>
      <c r="D21" s="413">
        <v>3312</v>
      </c>
      <c r="E21" s="424">
        <v>5222</v>
      </c>
      <c r="F21" s="425" t="s">
        <v>222</v>
      </c>
      <c r="G21" s="416">
        <v>0</v>
      </c>
      <c r="H21" s="417">
        <v>40</v>
      </c>
      <c r="I21" s="417">
        <v>0</v>
      </c>
      <c r="J21" s="418">
        <f t="shared" si="0"/>
        <v>40</v>
      </c>
    </row>
    <row r="22" spans="1:15" s="352" customFormat="1" ht="12.75" customHeight="1" x14ac:dyDescent="0.2">
      <c r="A22" s="401" t="s">
        <v>6</v>
      </c>
      <c r="B22" s="402" t="s">
        <v>323</v>
      </c>
      <c r="C22" s="403" t="s">
        <v>324</v>
      </c>
      <c r="D22" s="419" t="s">
        <v>7</v>
      </c>
      <c r="E22" s="420" t="s">
        <v>7</v>
      </c>
      <c r="F22" s="421" t="s">
        <v>325</v>
      </c>
      <c r="G22" s="422">
        <v>0</v>
      </c>
      <c r="H22" s="408">
        <v>40</v>
      </c>
      <c r="I22" s="408">
        <v>0</v>
      </c>
      <c r="J22" s="409">
        <f t="shared" si="0"/>
        <v>40</v>
      </c>
    </row>
    <row r="23" spans="1:15" s="352" customFormat="1" ht="12.75" customHeight="1" thickBot="1" x14ac:dyDescent="0.25">
      <c r="A23" s="410"/>
      <c r="B23" s="411"/>
      <c r="C23" s="412"/>
      <c r="D23" s="413">
        <v>3319</v>
      </c>
      <c r="E23" s="424">
        <v>5321</v>
      </c>
      <c r="F23" s="425" t="s">
        <v>326</v>
      </c>
      <c r="G23" s="416">
        <v>0</v>
      </c>
      <c r="H23" s="417">
        <v>40</v>
      </c>
      <c r="I23" s="417">
        <v>0</v>
      </c>
      <c r="J23" s="418">
        <f t="shared" si="0"/>
        <v>40</v>
      </c>
    </row>
    <row r="24" spans="1:15" s="352" customFormat="1" ht="12.75" customHeight="1" x14ac:dyDescent="0.2">
      <c r="A24" s="401" t="s">
        <v>6</v>
      </c>
      <c r="B24" s="402" t="s">
        <v>327</v>
      </c>
      <c r="C24" s="403" t="s">
        <v>26</v>
      </c>
      <c r="D24" s="419" t="s">
        <v>7</v>
      </c>
      <c r="E24" s="420" t="s">
        <v>7</v>
      </c>
      <c r="F24" s="421" t="s">
        <v>328</v>
      </c>
      <c r="G24" s="422">
        <v>0</v>
      </c>
      <c r="H24" s="408">
        <v>40</v>
      </c>
      <c r="I24" s="408">
        <v>0</v>
      </c>
      <c r="J24" s="409">
        <f t="shared" si="0"/>
        <v>40</v>
      </c>
    </row>
    <row r="25" spans="1:15" s="352" customFormat="1" ht="12.75" customHeight="1" thickBot="1" x14ac:dyDescent="0.25">
      <c r="A25" s="410"/>
      <c r="B25" s="411"/>
      <c r="C25" s="412"/>
      <c r="D25" s="413">
        <v>3312</v>
      </c>
      <c r="E25" s="424">
        <v>5222</v>
      </c>
      <c r="F25" s="425" t="s">
        <v>222</v>
      </c>
      <c r="G25" s="416">
        <v>0</v>
      </c>
      <c r="H25" s="417">
        <v>40</v>
      </c>
      <c r="I25" s="417">
        <v>0</v>
      </c>
      <c r="J25" s="418">
        <f t="shared" si="0"/>
        <v>40</v>
      </c>
    </row>
    <row r="26" spans="1:15" s="352" customFormat="1" ht="12.75" customHeight="1" x14ac:dyDescent="0.2">
      <c r="A26" s="401" t="s">
        <v>6</v>
      </c>
      <c r="B26" s="402" t="s">
        <v>329</v>
      </c>
      <c r="C26" s="403" t="s">
        <v>26</v>
      </c>
      <c r="D26" s="419" t="s">
        <v>7</v>
      </c>
      <c r="E26" s="420" t="s">
        <v>7</v>
      </c>
      <c r="F26" s="421" t="s">
        <v>330</v>
      </c>
      <c r="G26" s="422">
        <v>0</v>
      </c>
      <c r="H26" s="408">
        <v>30</v>
      </c>
      <c r="I26" s="408">
        <v>0</v>
      </c>
      <c r="J26" s="409">
        <f t="shared" si="0"/>
        <v>30</v>
      </c>
    </row>
    <row r="27" spans="1:15" s="352" customFormat="1" ht="12.75" customHeight="1" thickBot="1" x14ac:dyDescent="0.25">
      <c r="A27" s="410"/>
      <c r="B27" s="411"/>
      <c r="C27" s="412"/>
      <c r="D27" s="413">
        <v>3319</v>
      </c>
      <c r="E27" s="424">
        <v>5221</v>
      </c>
      <c r="F27" s="425" t="s">
        <v>331</v>
      </c>
      <c r="G27" s="416">
        <v>0</v>
      </c>
      <c r="H27" s="417">
        <v>30</v>
      </c>
      <c r="I27" s="417">
        <v>0</v>
      </c>
      <c r="J27" s="418">
        <f t="shared" si="0"/>
        <v>30</v>
      </c>
    </row>
    <row r="28" spans="1:15" s="352" customFormat="1" ht="12.75" customHeight="1" x14ac:dyDescent="0.2">
      <c r="A28" s="401" t="s">
        <v>6</v>
      </c>
      <c r="B28" s="402" t="s">
        <v>332</v>
      </c>
      <c r="C28" s="403" t="s">
        <v>26</v>
      </c>
      <c r="D28" s="419" t="s">
        <v>7</v>
      </c>
      <c r="E28" s="420" t="s">
        <v>7</v>
      </c>
      <c r="F28" s="421" t="s">
        <v>333</v>
      </c>
      <c r="G28" s="422">
        <v>0</v>
      </c>
      <c r="H28" s="408">
        <v>40</v>
      </c>
      <c r="I28" s="408">
        <v>0</v>
      </c>
      <c r="J28" s="409">
        <f t="shared" si="0"/>
        <v>40</v>
      </c>
    </row>
    <row r="29" spans="1:15" s="352" customFormat="1" ht="12.75" customHeight="1" thickBot="1" x14ac:dyDescent="0.25">
      <c r="A29" s="410"/>
      <c r="B29" s="411"/>
      <c r="C29" s="412"/>
      <c r="D29" s="413">
        <v>3312</v>
      </c>
      <c r="E29" s="424">
        <v>5222</v>
      </c>
      <c r="F29" s="425" t="s">
        <v>222</v>
      </c>
      <c r="G29" s="416">
        <v>0</v>
      </c>
      <c r="H29" s="417">
        <v>40</v>
      </c>
      <c r="I29" s="417">
        <v>0</v>
      </c>
      <c r="J29" s="418">
        <f t="shared" si="0"/>
        <v>40</v>
      </c>
    </row>
    <row r="30" spans="1:15" s="352" customFormat="1" ht="12.75" customHeight="1" x14ac:dyDescent="0.2">
      <c r="A30" s="401" t="s">
        <v>6</v>
      </c>
      <c r="B30" s="402" t="s">
        <v>334</v>
      </c>
      <c r="C30" s="403" t="s">
        <v>26</v>
      </c>
      <c r="D30" s="419" t="s">
        <v>7</v>
      </c>
      <c r="E30" s="420" t="s">
        <v>7</v>
      </c>
      <c r="F30" s="421" t="s">
        <v>335</v>
      </c>
      <c r="G30" s="422">
        <v>0</v>
      </c>
      <c r="H30" s="408">
        <v>40</v>
      </c>
      <c r="I30" s="408">
        <v>0</v>
      </c>
      <c r="J30" s="409">
        <f t="shared" si="0"/>
        <v>40</v>
      </c>
    </row>
    <row r="31" spans="1:15" s="352" customFormat="1" ht="12.75" customHeight="1" thickBot="1" x14ac:dyDescent="0.25">
      <c r="A31" s="410"/>
      <c r="B31" s="411"/>
      <c r="C31" s="412"/>
      <c r="D31" s="413">
        <v>3319</v>
      </c>
      <c r="E31" s="424">
        <v>5222</v>
      </c>
      <c r="F31" s="425" t="s">
        <v>222</v>
      </c>
      <c r="G31" s="416">
        <v>0</v>
      </c>
      <c r="H31" s="417">
        <v>40</v>
      </c>
      <c r="I31" s="417">
        <v>0</v>
      </c>
      <c r="J31" s="418">
        <f t="shared" si="0"/>
        <v>40</v>
      </c>
    </row>
    <row r="32" spans="1:15" s="352" customFormat="1" ht="12.75" customHeight="1" x14ac:dyDescent="0.2">
      <c r="A32" s="401" t="s">
        <v>6</v>
      </c>
      <c r="B32" s="402" t="s">
        <v>336</v>
      </c>
      <c r="C32" s="403" t="s">
        <v>26</v>
      </c>
      <c r="D32" s="419" t="s">
        <v>7</v>
      </c>
      <c r="E32" s="420" t="s">
        <v>7</v>
      </c>
      <c r="F32" s="421" t="s">
        <v>337</v>
      </c>
      <c r="G32" s="422">
        <v>0</v>
      </c>
      <c r="H32" s="408">
        <v>25</v>
      </c>
      <c r="I32" s="408">
        <v>0</v>
      </c>
      <c r="J32" s="409">
        <f t="shared" si="0"/>
        <v>25</v>
      </c>
    </row>
    <row r="33" spans="1:10" s="352" customFormat="1" ht="12.75" customHeight="1" thickBot="1" x14ac:dyDescent="0.25">
      <c r="A33" s="410"/>
      <c r="B33" s="411"/>
      <c r="C33" s="412"/>
      <c r="D33" s="413">
        <v>3311</v>
      </c>
      <c r="E33" s="424">
        <v>5222</v>
      </c>
      <c r="F33" s="425" t="s">
        <v>222</v>
      </c>
      <c r="G33" s="416">
        <v>0</v>
      </c>
      <c r="H33" s="417">
        <v>25</v>
      </c>
      <c r="I33" s="417">
        <v>0</v>
      </c>
      <c r="J33" s="418">
        <f t="shared" si="0"/>
        <v>25</v>
      </c>
    </row>
    <row r="34" spans="1:10" s="352" customFormat="1" ht="12.75" customHeight="1" x14ac:dyDescent="0.2">
      <c r="A34" s="401" t="s">
        <v>6</v>
      </c>
      <c r="B34" s="402" t="s">
        <v>338</v>
      </c>
      <c r="C34" s="403" t="s">
        <v>26</v>
      </c>
      <c r="D34" s="419" t="s">
        <v>7</v>
      </c>
      <c r="E34" s="420" t="s">
        <v>7</v>
      </c>
      <c r="F34" s="421" t="s">
        <v>339</v>
      </c>
      <c r="G34" s="422">
        <v>0</v>
      </c>
      <c r="H34" s="408">
        <v>25</v>
      </c>
      <c r="I34" s="408">
        <v>0</v>
      </c>
      <c r="J34" s="409">
        <f t="shared" si="0"/>
        <v>25</v>
      </c>
    </row>
    <row r="35" spans="1:10" s="352" customFormat="1" ht="12.75" customHeight="1" thickBot="1" x14ac:dyDescent="0.25">
      <c r="A35" s="410"/>
      <c r="B35" s="411"/>
      <c r="C35" s="412"/>
      <c r="D35" s="413">
        <v>3311</v>
      </c>
      <c r="E35" s="424">
        <v>5222</v>
      </c>
      <c r="F35" s="425" t="s">
        <v>222</v>
      </c>
      <c r="G35" s="416">
        <v>0</v>
      </c>
      <c r="H35" s="417">
        <v>25</v>
      </c>
      <c r="I35" s="417">
        <v>0</v>
      </c>
      <c r="J35" s="418">
        <f t="shared" si="0"/>
        <v>25</v>
      </c>
    </row>
    <row r="36" spans="1:10" s="352" customFormat="1" ht="12.75" customHeight="1" x14ac:dyDescent="0.2">
      <c r="A36" s="401" t="s">
        <v>6</v>
      </c>
      <c r="B36" s="402" t="s">
        <v>340</v>
      </c>
      <c r="C36" s="403" t="s">
        <v>341</v>
      </c>
      <c r="D36" s="419" t="s">
        <v>7</v>
      </c>
      <c r="E36" s="420" t="s">
        <v>7</v>
      </c>
      <c r="F36" s="421" t="s">
        <v>342</v>
      </c>
      <c r="G36" s="422">
        <v>0</v>
      </c>
      <c r="H36" s="408">
        <v>40</v>
      </c>
      <c r="I36" s="408">
        <v>0</v>
      </c>
      <c r="J36" s="409">
        <f t="shared" si="0"/>
        <v>40</v>
      </c>
    </row>
    <row r="37" spans="1:10" s="352" customFormat="1" ht="12.75" customHeight="1" thickBot="1" x14ac:dyDescent="0.25">
      <c r="A37" s="410"/>
      <c r="B37" s="411"/>
      <c r="C37" s="412"/>
      <c r="D37" s="413">
        <v>3319</v>
      </c>
      <c r="E37" s="424">
        <v>5321</v>
      </c>
      <c r="F37" s="425" t="s">
        <v>326</v>
      </c>
      <c r="G37" s="416">
        <v>0</v>
      </c>
      <c r="H37" s="417">
        <v>40</v>
      </c>
      <c r="I37" s="417">
        <v>0</v>
      </c>
      <c r="J37" s="418">
        <f t="shared" si="0"/>
        <v>40</v>
      </c>
    </row>
    <row r="38" spans="1:10" s="352" customFormat="1" ht="12.75" customHeight="1" x14ac:dyDescent="0.2">
      <c r="A38" s="401" t="s">
        <v>6</v>
      </c>
      <c r="B38" s="402" t="s">
        <v>343</v>
      </c>
      <c r="C38" s="403" t="s">
        <v>26</v>
      </c>
      <c r="D38" s="419" t="s">
        <v>7</v>
      </c>
      <c r="E38" s="420" t="s">
        <v>7</v>
      </c>
      <c r="F38" s="421" t="s">
        <v>344</v>
      </c>
      <c r="G38" s="422">
        <v>0</v>
      </c>
      <c r="H38" s="408">
        <v>40</v>
      </c>
      <c r="I38" s="408">
        <v>0</v>
      </c>
      <c r="J38" s="409">
        <f t="shared" si="0"/>
        <v>40</v>
      </c>
    </row>
    <row r="39" spans="1:10" s="352" customFormat="1" ht="12.75" customHeight="1" thickBot="1" x14ac:dyDescent="0.25">
      <c r="A39" s="410"/>
      <c r="B39" s="411"/>
      <c r="C39" s="412"/>
      <c r="D39" s="413">
        <v>3319</v>
      </c>
      <c r="E39" s="424">
        <v>5222</v>
      </c>
      <c r="F39" s="425" t="s">
        <v>222</v>
      </c>
      <c r="G39" s="416">
        <v>0</v>
      </c>
      <c r="H39" s="417">
        <v>40</v>
      </c>
      <c r="I39" s="417">
        <v>0</v>
      </c>
      <c r="J39" s="418">
        <f t="shared" si="0"/>
        <v>40</v>
      </c>
    </row>
    <row r="40" spans="1:10" s="352" customFormat="1" ht="12.75" customHeight="1" x14ac:dyDescent="0.2">
      <c r="A40" s="401" t="s">
        <v>6</v>
      </c>
      <c r="B40" s="402" t="s">
        <v>345</v>
      </c>
      <c r="C40" s="403" t="s">
        <v>26</v>
      </c>
      <c r="D40" s="419" t="s">
        <v>7</v>
      </c>
      <c r="E40" s="420" t="s">
        <v>7</v>
      </c>
      <c r="F40" s="421" t="s">
        <v>346</v>
      </c>
      <c r="G40" s="422">
        <v>0</v>
      </c>
      <c r="H40" s="408">
        <v>40</v>
      </c>
      <c r="I40" s="408">
        <v>0</v>
      </c>
      <c r="J40" s="409">
        <f t="shared" si="0"/>
        <v>40</v>
      </c>
    </row>
    <row r="41" spans="1:10" s="352" customFormat="1" ht="12.75" customHeight="1" thickBot="1" x14ac:dyDescent="0.25">
      <c r="A41" s="410"/>
      <c r="B41" s="411"/>
      <c r="C41" s="412"/>
      <c r="D41" s="413">
        <v>3319</v>
      </c>
      <c r="E41" s="424">
        <v>5222</v>
      </c>
      <c r="F41" s="425" t="s">
        <v>222</v>
      </c>
      <c r="G41" s="416">
        <v>0</v>
      </c>
      <c r="H41" s="417">
        <v>40</v>
      </c>
      <c r="I41" s="417">
        <v>0</v>
      </c>
      <c r="J41" s="418">
        <f t="shared" si="0"/>
        <v>40</v>
      </c>
    </row>
    <row r="42" spans="1:10" s="352" customFormat="1" ht="12.75" customHeight="1" x14ac:dyDescent="0.2">
      <c r="A42" s="401" t="s">
        <v>6</v>
      </c>
      <c r="B42" s="402" t="s">
        <v>347</v>
      </c>
      <c r="C42" s="403" t="s">
        <v>26</v>
      </c>
      <c r="D42" s="419" t="s">
        <v>7</v>
      </c>
      <c r="E42" s="420" t="s">
        <v>7</v>
      </c>
      <c r="F42" s="421" t="s">
        <v>348</v>
      </c>
      <c r="G42" s="422">
        <v>0</v>
      </c>
      <c r="H42" s="408">
        <v>40</v>
      </c>
      <c r="I42" s="408">
        <v>0</v>
      </c>
      <c r="J42" s="409">
        <f t="shared" si="0"/>
        <v>40</v>
      </c>
    </row>
    <row r="43" spans="1:10" s="352" customFormat="1" ht="12.75" customHeight="1" thickBot="1" x14ac:dyDescent="0.25">
      <c r="A43" s="410"/>
      <c r="B43" s="411"/>
      <c r="C43" s="412"/>
      <c r="D43" s="413">
        <v>3319</v>
      </c>
      <c r="E43" s="424">
        <v>5329</v>
      </c>
      <c r="F43" s="425" t="s">
        <v>349</v>
      </c>
      <c r="G43" s="416">
        <v>0</v>
      </c>
      <c r="H43" s="417">
        <v>40</v>
      </c>
      <c r="I43" s="417">
        <v>0</v>
      </c>
      <c r="J43" s="418">
        <f t="shared" si="0"/>
        <v>40</v>
      </c>
    </row>
    <row r="44" spans="1:10" s="352" customFormat="1" ht="12.75" customHeight="1" x14ac:dyDescent="0.2">
      <c r="A44" s="401" t="s">
        <v>6</v>
      </c>
      <c r="B44" s="402" t="s">
        <v>350</v>
      </c>
      <c r="C44" s="403" t="s">
        <v>26</v>
      </c>
      <c r="D44" s="419" t="s">
        <v>7</v>
      </c>
      <c r="E44" s="420" t="s">
        <v>7</v>
      </c>
      <c r="F44" s="421" t="s">
        <v>351</v>
      </c>
      <c r="G44" s="422">
        <v>0</v>
      </c>
      <c r="H44" s="408">
        <v>30</v>
      </c>
      <c r="I44" s="408">
        <v>0</v>
      </c>
      <c r="J44" s="409">
        <f t="shared" si="0"/>
        <v>30</v>
      </c>
    </row>
    <row r="45" spans="1:10" s="352" customFormat="1" ht="12.75" customHeight="1" thickBot="1" x14ac:dyDescent="0.25">
      <c r="A45" s="410"/>
      <c r="B45" s="411"/>
      <c r="C45" s="412"/>
      <c r="D45" s="413">
        <v>3319</v>
      </c>
      <c r="E45" s="424">
        <v>5222</v>
      </c>
      <c r="F45" s="425" t="s">
        <v>222</v>
      </c>
      <c r="G45" s="416">
        <v>0</v>
      </c>
      <c r="H45" s="417">
        <v>30</v>
      </c>
      <c r="I45" s="417">
        <v>0</v>
      </c>
      <c r="J45" s="418">
        <f t="shared" si="0"/>
        <v>30</v>
      </c>
    </row>
    <row r="46" spans="1:10" s="352" customFormat="1" ht="12.75" customHeight="1" x14ac:dyDescent="0.2">
      <c r="A46" s="401" t="s">
        <v>6</v>
      </c>
      <c r="B46" s="402" t="s">
        <v>352</v>
      </c>
      <c r="C46" s="403" t="s">
        <v>26</v>
      </c>
      <c r="D46" s="419" t="s">
        <v>7</v>
      </c>
      <c r="E46" s="420" t="s">
        <v>7</v>
      </c>
      <c r="F46" s="421" t="s">
        <v>353</v>
      </c>
      <c r="G46" s="422">
        <v>0</v>
      </c>
      <c r="H46" s="408">
        <v>23</v>
      </c>
      <c r="I46" s="408">
        <v>0</v>
      </c>
      <c r="J46" s="409">
        <f t="shared" si="0"/>
        <v>23</v>
      </c>
    </row>
    <row r="47" spans="1:10" s="352" customFormat="1" ht="12.75" customHeight="1" thickBot="1" x14ac:dyDescent="0.25">
      <c r="A47" s="410"/>
      <c r="B47" s="411"/>
      <c r="C47" s="412"/>
      <c r="D47" s="413">
        <v>3319</v>
      </c>
      <c r="E47" s="424">
        <v>5213</v>
      </c>
      <c r="F47" s="425" t="s">
        <v>354</v>
      </c>
      <c r="G47" s="416">
        <v>0</v>
      </c>
      <c r="H47" s="417">
        <v>23</v>
      </c>
      <c r="I47" s="417">
        <v>0</v>
      </c>
      <c r="J47" s="418">
        <f t="shared" si="0"/>
        <v>23</v>
      </c>
    </row>
    <row r="48" spans="1:10" s="352" customFormat="1" ht="12.75" customHeight="1" x14ac:dyDescent="0.2">
      <c r="A48" s="401" t="s">
        <v>6</v>
      </c>
      <c r="B48" s="402" t="s">
        <v>355</v>
      </c>
      <c r="C48" s="403" t="s">
        <v>26</v>
      </c>
      <c r="D48" s="419" t="s">
        <v>7</v>
      </c>
      <c r="E48" s="420" t="s">
        <v>7</v>
      </c>
      <c r="F48" s="421" t="s">
        <v>356</v>
      </c>
      <c r="G48" s="422">
        <v>0</v>
      </c>
      <c r="H48" s="408">
        <v>16.5</v>
      </c>
      <c r="I48" s="408">
        <v>0</v>
      </c>
      <c r="J48" s="409">
        <f t="shared" si="0"/>
        <v>16.5</v>
      </c>
    </row>
    <row r="49" spans="1:10" s="352" customFormat="1" ht="12.75" customHeight="1" thickBot="1" x14ac:dyDescent="0.25">
      <c r="A49" s="410"/>
      <c r="B49" s="411"/>
      <c r="C49" s="412"/>
      <c r="D49" s="413">
        <v>3311</v>
      </c>
      <c r="E49" s="424">
        <v>5221</v>
      </c>
      <c r="F49" s="425" t="s">
        <v>331</v>
      </c>
      <c r="G49" s="416">
        <v>0</v>
      </c>
      <c r="H49" s="417">
        <v>16.5</v>
      </c>
      <c r="I49" s="417">
        <v>0</v>
      </c>
      <c r="J49" s="418">
        <f t="shared" si="0"/>
        <v>16.5</v>
      </c>
    </row>
    <row r="50" spans="1:10" s="352" customFormat="1" ht="12.75" customHeight="1" x14ac:dyDescent="0.2">
      <c r="A50" s="401" t="s">
        <v>6</v>
      </c>
      <c r="B50" s="402" t="s">
        <v>357</v>
      </c>
      <c r="C50" s="403" t="s">
        <v>26</v>
      </c>
      <c r="D50" s="419" t="s">
        <v>7</v>
      </c>
      <c r="E50" s="420" t="s">
        <v>7</v>
      </c>
      <c r="F50" s="421" t="s">
        <v>358</v>
      </c>
      <c r="G50" s="422">
        <v>0</v>
      </c>
      <c r="H50" s="408">
        <v>35</v>
      </c>
      <c r="I50" s="408">
        <v>0</v>
      </c>
      <c r="J50" s="409">
        <f t="shared" si="0"/>
        <v>35</v>
      </c>
    </row>
    <row r="51" spans="1:10" s="352" customFormat="1" ht="12.75" customHeight="1" thickBot="1" x14ac:dyDescent="0.25">
      <c r="A51" s="410"/>
      <c r="B51" s="411"/>
      <c r="C51" s="412"/>
      <c r="D51" s="413">
        <v>3312</v>
      </c>
      <c r="E51" s="424">
        <v>5222</v>
      </c>
      <c r="F51" s="425" t="s">
        <v>222</v>
      </c>
      <c r="G51" s="416">
        <v>0</v>
      </c>
      <c r="H51" s="417">
        <v>35</v>
      </c>
      <c r="I51" s="417">
        <v>0</v>
      </c>
      <c r="J51" s="418">
        <f t="shared" si="0"/>
        <v>35</v>
      </c>
    </row>
    <row r="52" spans="1:10" s="352" customFormat="1" ht="12.75" customHeight="1" x14ac:dyDescent="0.2">
      <c r="A52" s="401" t="s">
        <v>6</v>
      </c>
      <c r="B52" s="402" t="s">
        <v>359</v>
      </c>
      <c r="C52" s="403" t="s">
        <v>360</v>
      </c>
      <c r="D52" s="419" t="s">
        <v>7</v>
      </c>
      <c r="E52" s="420" t="s">
        <v>7</v>
      </c>
      <c r="F52" s="421" t="s">
        <v>361</v>
      </c>
      <c r="G52" s="422">
        <v>0</v>
      </c>
      <c r="H52" s="408">
        <v>30</v>
      </c>
      <c r="I52" s="408">
        <v>0</v>
      </c>
      <c r="J52" s="409">
        <f t="shared" si="0"/>
        <v>30</v>
      </c>
    </row>
    <row r="53" spans="1:10" s="352" customFormat="1" ht="12.75" customHeight="1" thickBot="1" x14ac:dyDescent="0.25">
      <c r="A53" s="410"/>
      <c r="B53" s="411"/>
      <c r="C53" s="412"/>
      <c r="D53" s="413">
        <v>3312</v>
      </c>
      <c r="E53" s="424">
        <v>5321</v>
      </c>
      <c r="F53" s="425" t="s">
        <v>326</v>
      </c>
      <c r="G53" s="416">
        <v>0</v>
      </c>
      <c r="H53" s="417">
        <v>30</v>
      </c>
      <c r="I53" s="417">
        <v>0</v>
      </c>
      <c r="J53" s="418">
        <f t="shared" si="0"/>
        <v>30</v>
      </c>
    </row>
    <row r="54" spans="1:10" s="352" customFormat="1" ht="12.75" customHeight="1" x14ac:dyDescent="0.2">
      <c r="A54" s="401" t="s">
        <v>6</v>
      </c>
      <c r="B54" s="402" t="s">
        <v>362</v>
      </c>
      <c r="C54" s="403" t="s">
        <v>26</v>
      </c>
      <c r="D54" s="419" t="s">
        <v>7</v>
      </c>
      <c r="E54" s="420" t="s">
        <v>7</v>
      </c>
      <c r="F54" s="421" t="s">
        <v>363</v>
      </c>
      <c r="G54" s="422">
        <v>0</v>
      </c>
      <c r="H54" s="408">
        <v>40</v>
      </c>
      <c r="I54" s="408">
        <v>0</v>
      </c>
      <c r="J54" s="409">
        <f>H54+I54</f>
        <v>40</v>
      </c>
    </row>
    <row r="55" spans="1:10" s="352" customFormat="1" ht="12.75" customHeight="1" thickBot="1" x14ac:dyDescent="0.25">
      <c r="A55" s="410"/>
      <c r="B55" s="411"/>
      <c r="C55" s="412"/>
      <c r="D55" s="413">
        <v>3312</v>
      </c>
      <c r="E55" s="424">
        <v>5222</v>
      </c>
      <c r="F55" s="425" t="s">
        <v>222</v>
      </c>
      <c r="G55" s="416">
        <v>0</v>
      </c>
      <c r="H55" s="417">
        <v>40</v>
      </c>
      <c r="I55" s="417">
        <v>0</v>
      </c>
      <c r="J55" s="418">
        <f>H55+I55</f>
        <v>40</v>
      </c>
    </row>
    <row r="56" spans="1:10" s="352" customFormat="1" ht="12.75" customHeight="1" x14ac:dyDescent="0.2">
      <c r="A56" s="401" t="s">
        <v>6</v>
      </c>
      <c r="B56" s="402" t="s">
        <v>364</v>
      </c>
      <c r="C56" s="403" t="s">
        <v>26</v>
      </c>
      <c r="D56" s="419" t="s">
        <v>7</v>
      </c>
      <c r="E56" s="420" t="s">
        <v>7</v>
      </c>
      <c r="F56" s="421" t="s">
        <v>365</v>
      </c>
      <c r="G56" s="422">
        <v>0</v>
      </c>
      <c r="H56" s="408">
        <v>40</v>
      </c>
      <c r="I56" s="408">
        <v>0</v>
      </c>
      <c r="J56" s="409">
        <f>H56+I56</f>
        <v>40</v>
      </c>
    </row>
    <row r="57" spans="1:10" s="352" customFormat="1" ht="12.75" customHeight="1" thickBot="1" x14ac:dyDescent="0.25">
      <c r="A57" s="410"/>
      <c r="B57" s="411"/>
      <c r="C57" s="412"/>
      <c r="D57" s="413">
        <v>3312</v>
      </c>
      <c r="E57" s="424">
        <v>5222</v>
      </c>
      <c r="F57" s="425" t="s">
        <v>222</v>
      </c>
      <c r="G57" s="416">
        <v>0</v>
      </c>
      <c r="H57" s="417">
        <v>40</v>
      </c>
      <c r="I57" s="417">
        <v>0</v>
      </c>
      <c r="J57" s="418">
        <f>H57+I57</f>
        <v>40</v>
      </c>
    </row>
    <row r="58" spans="1:10" s="352" customFormat="1" ht="12.75" customHeight="1" x14ac:dyDescent="0.2">
      <c r="A58" s="401" t="s">
        <v>6</v>
      </c>
      <c r="B58" s="402" t="s">
        <v>366</v>
      </c>
      <c r="C58" s="403" t="s">
        <v>26</v>
      </c>
      <c r="D58" s="419" t="s">
        <v>7</v>
      </c>
      <c r="E58" s="420" t="s">
        <v>7</v>
      </c>
      <c r="F58" s="421" t="s">
        <v>367</v>
      </c>
      <c r="G58" s="422">
        <v>0</v>
      </c>
      <c r="H58" s="408">
        <v>40</v>
      </c>
      <c r="I58" s="408">
        <v>0</v>
      </c>
      <c r="J58" s="409">
        <f t="shared" si="0"/>
        <v>40</v>
      </c>
    </row>
    <row r="59" spans="1:10" s="352" customFormat="1" ht="12.75" customHeight="1" thickBot="1" x14ac:dyDescent="0.25">
      <c r="A59" s="410"/>
      <c r="B59" s="411"/>
      <c r="C59" s="412"/>
      <c r="D59" s="413">
        <v>3312</v>
      </c>
      <c r="E59" s="424">
        <v>5212</v>
      </c>
      <c r="F59" s="425" t="s">
        <v>368</v>
      </c>
      <c r="G59" s="416">
        <v>0</v>
      </c>
      <c r="H59" s="417">
        <v>40</v>
      </c>
      <c r="I59" s="417">
        <v>0</v>
      </c>
      <c r="J59" s="418">
        <f t="shared" si="0"/>
        <v>40</v>
      </c>
    </row>
    <row r="60" spans="1:10" s="352" customFormat="1" ht="12.75" customHeight="1" x14ac:dyDescent="0.2">
      <c r="A60" s="401" t="s">
        <v>6</v>
      </c>
      <c r="B60" s="402" t="s">
        <v>369</v>
      </c>
      <c r="C60" s="403" t="s">
        <v>26</v>
      </c>
      <c r="D60" s="419" t="s">
        <v>7</v>
      </c>
      <c r="E60" s="420" t="s">
        <v>7</v>
      </c>
      <c r="F60" s="421" t="s">
        <v>370</v>
      </c>
      <c r="G60" s="422">
        <v>0</v>
      </c>
      <c r="H60" s="408">
        <v>25</v>
      </c>
      <c r="I60" s="408">
        <v>0</v>
      </c>
      <c r="J60" s="409">
        <f t="shared" si="0"/>
        <v>25</v>
      </c>
    </row>
    <row r="61" spans="1:10" s="352" customFormat="1" ht="12.75" customHeight="1" thickBot="1" x14ac:dyDescent="0.25">
      <c r="A61" s="410"/>
      <c r="B61" s="411"/>
      <c r="C61" s="412"/>
      <c r="D61" s="413">
        <v>3319</v>
      </c>
      <c r="E61" s="424">
        <v>5222</v>
      </c>
      <c r="F61" s="425" t="s">
        <v>222</v>
      </c>
      <c r="G61" s="416">
        <v>0</v>
      </c>
      <c r="H61" s="417">
        <v>25</v>
      </c>
      <c r="I61" s="417">
        <v>0</v>
      </c>
      <c r="J61" s="418">
        <f t="shared" si="0"/>
        <v>25</v>
      </c>
    </row>
    <row r="62" spans="1:10" s="352" customFormat="1" ht="12.75" customHeight="1" x14ac:dyDescent="0.2">
      <c r="A62" s="401" t="s">
        <v>6</v>
      </c>
      <c r="B62" s="402" t="s">
        <v>371</v>
      </c>
      <c r="C62" s="403" t="s">
        <v>26</v>
      </c>
      <c r="D62" s="419" t="s">
        <v>7</v>
      </c>
      <c r="E62" s="420" t="s">
        <v>7</v>
      </c>
      <c r="F62" s="421" t="s">
        <v>372</v>
      </c>
      <c r="G62" s="422">
        <v>0</v>
      </c>
      <c r="H62" s="408">
        <v>10</v>
      </c>
      <c r="I62" s="408">
        <v>0</v>
      </c>
      <c r="J62" s="409">
        <f>H62+I62</f>
        <v>10</v>
      </c>
    </row>
    <row r="63" spans="1:10" s="352" customFormat="1" ht="12.75" customHeight="1" thickBot="1" x14ac:dyDescent="0.25">
      <c r="A63" s="410"/>
      <c r="B63" s="411"/>
      <c r="C63" s="412"/>
      <c r="D63" s="413">
        <v>3311</v>
      </c>
      <c r="E63" s="424">
        <v>5222</v>
      </c>
      <c r="F63" s="425" t="s">
        <v>222</v>
      </c>
      <c r="G63" s="416">
        <v>0</v>
      </c>
      <c r="H63" s="417">
        <v>10</v>
      </c>
      <c r="I63" s="417">
        <v>0</v>
      </c>
      <c r="J63" s="418">
        <f>H63+I63</f>
        <v>10</v>
      </c>
    </row>
    <row r="64" spans="1:10" s="352" customFormat="1" ht="12.75" customHeight="1" x14ac:dyDescent="0.2">
      <c r="A64" s="401" t="s">
        <v>6</v>
      </c>
      <c r="B64" s="402" t="s">
        <v>373</v>
      </c>
      <c r="C64" s="403" t="s">
        <v>374</v>
      </c>
      <c r="D64" s="419" t="s">
        <v>7</v>
      </c>
      <c r="E64" s="420" t="s">
        <v>7</v>
      </c>
      <c r="F64" s="421" t="s">
        <v>375</v>
      </c>
      <c r="G64" s="422">
        <v>0</v>
      </c>
      <c r="H64" s="408">
        <v>40</v>
      </c>
      <c r="I64" s="408">
        <v>0</v>
      </c>
      <c r="J64" s="409">
        <f>H64+I64</f>
        <v>40</v>
      </c>
    </row>
    <row r="65" spans="1:12" s="352" customFormat="1" ht="12.75" customHeight="1" thickBot="1" x14ac:dyDescent="0.25">
      <c r="A65" s="410"/>
      <c r="B65" s="411"/>
      <c r="C65" s="412"/>
      <c r="D65" s="413">
        <v>3319</v>
      </c>
      <c r="E65" s="424">
        <v>5321</v>
      </c>
      <c r="F65" s="425" t="s">
        <v>203</v>
      </c>
      <c r="G65" s="416">
        <v>0</v>
      </c>
      <c r="H65" s="417">
        <v>40</v>
      </c>
      <c r="I65" s="417">
        <v>0</v>
      </c>
      <c r="J65" s="418">
        <f>H65+I65</f>
        <v>40</v>
      </c>
    </row>
    <row r="66" spans="1:12" s="352" customFormat="1" ht="12.75" customHeight="1" x14ac:dyDescent="0.2">
      <c r="A66" s="401" t="s">
        <v>6</v>
      </c>
      <c r="B66" s="402" t="s">
        <v>376</v>
      </c>
      <c r="C66" s="403" t="s">
        <v>26</v>
      </c>
      <c r="D66" s="419" t="s">
        <v>7</v>
      </c>
      <c r="E66" s="420" t="s">
        <v>7</v>
      </c>
      <c r="F66" s="421" t="s">
        <v>377</v>
      </c>
      <c r="G66" s="422">
        <v>0</v>
      </c>
      <c r="H66" s="408">
        <v>18.600000000000001</v>
      </c>
      <c r="I66" s="408">
        <v>0</v>
      </c>
      <c r="J66" s="409">
        <f t="shared" si="0"/>
        <v>18.600000000000001</v>
      </c>
    </row>
    <row r="67" spans="1:12" s="352" customFormat="1" ht="12.75" customHeight="1" thickBot="1" x14ac:dyDescent="0.25">
      <c r="A67" s="410"/>
      <c r="B67" s="411"/>
      <c r="C67" s="412"/>
      <c r="D67" s="413">
        <v>3319</v>
      </c>
      <c r="E67" s="424">
        <v>5222</v>
      </c>
      <c r="F67" s="425" t="s">
        <v>222</v>
      </c>
      <c r="G67" s="416">
        <v>0</v>
      </c>
      <c r="H67" s="417">
        <v>18.600000000000001</v>
      </c>
      <c r="I67" s="417">
        <v>0</v>
      </c>
      <c r="J67" s="418">
        <f t="shared" si="0"/>
        <v>18.600000000000001</v>
      </c>
    </row>
    <row r="68" spans="1:12" s="352" customFormat="1" ht="12.75" customHeight="1" x14ac:dyDescent="0.2">
      <c r="A68" s="401" t="s">
        <v>6</v>
      </c>
      <c r="B68" s="402" t="s">
        <v>378</v>
      </c>
      <c r="C68" s="403" t="s">
        <v>26</v>
      </c>
      <c r="D68" s="419" t="s">
        <v>7</v>
      </c>
      <c r="E68" s="420" t="s">
        <v>7</v>
      </c>
      <c r="F68" s="421" t="s">
        <v>379</v>
      </c>
      <c r="G68" s="422">
        <v>0</v>
      </c>
      <c r="H68" s="408">
        <v>26</v>
      </c>
      <c r="I68" s="408">
        <v>0</v>
      </c>
      <c r="J68" s="409">
        <f t="shared" si="0"/>
        <v>26</v>
      </c>
    </row>
    <row r="69" spans="1:12" s="352" customFormat="1" ht="12.75" customHeight="1" thickBot="1" x14ac:dyDescent="0.25">
      <c r="A69" s="410"/>
      <c r="B69" s="411"/>
      <c r="C69" s="412"/>
      <c r="D69" s="413">
        <v>3315</v>
      </c>
      <c r="E69" s="424">
        <v>5222</v>
      </c>
      <c r="F69" s="425" t="s">
        <v>222</v>
      </c>
      <c r="G69" s="416">
        <v>0</v>
      </c>
      <c r="H69" s="417">
        <v>26</v>
      </c>
      <c r="I69" s="417">
        <v>0</v>
      </c>
      <c r="J69" s="418">
        <f t="shared" si="0"/>
        <v>26</v>
      </c>
    </row>
    <row r="70" spans="1:12" s="352" customFormat="1" ht="12.75" customHeight="1" x14ac:dyDescent="0.2">
      <c r="A70" s="401" t="s">
        <v>6</v>
      </c>
      <c r="B70" s="402" t="s">
        <v>380</v>
      </c>
      <c r="C70" s="403" t="s">
        <v>26</v>
      </c>
      <c r="D70" s="419" t="s">
        <v>7</v>
      </c>
      <c r="E70" s="420" t="s">
        <v>7</v>
      </c>
      <c r="F70" s="421" t="s">
        <v>381</v>
      </c>
      <c r="G70" s="422">
        <v>0</v>
      </c>
      <c r="H70" s="408">
        <v>30</v>
      </c>
      <c r="I70" s="408">
        <v>0</v>
      </c>
      <c r="J70" s="409">
        <f t="shared" si="0"/>
        <v>30</v>
      </c>
    </row>
    <row r="71" spans="1:12" s="352" customFormat="1" ht="12.75" customHeight="1" thickBot="1" x14ac:dyDescent="0.25">
      <c r="A71" s="410"/>
      <c r="B71" s="411"/>
      <c r="C71" s="412"/>
      <c r="D71" s="413">
        <v>3319</v>
      </c>
      <c r="E71" s="424">
        <v>5221</v>
      </c>
      <c r="F71" s="425" t="s">
        <v>331</v>
      </c>
      <c r="G71" s="416">
        <v>0</v>
      </c>
      <c r="H71" s="417">
        <v>30</v>
      </c>
      <c r="I71" s="417">
        <v>0</v>
      </c>
      <c r="J71" s="418">
        <f t="shared" si="0"/>
        <v>30</v>
      </c>
    </row>
    <row r="72" spans="1:12" s="352" customFormat="1" ht="12.75" customHeight="1" x14ac:dyDescent="0.2">
      <c r="A72" s="401" t="s">
        <v>6</v>
      </c>
      <c r="B72" s="402" t="s">
        <v>382</v>
      </c>
      <c r="C72" s="403" t="s">
        <v>26</v>
      </c>
      <c r="D72" s="419" t="s">
        <v>7</v>
      </c>
      <c r="E72" s="420" t="s">
        <v>7</v>
      </c>
      <c r="F72" s="421" t="s">
        <v>383</v>
      </c>
      <c r="G72" s="422">
        <v>0</v>
      </c>
      <c r="H72" s="408">
        <v>21</v>
      </c>
      <c r="I72" s="408">
        <v>0</v>
      </c>
      <c r="J72" s="409">
        <f t="shared" si="0"/>
        <v>21</v>
      </c>
    </row>
    <row r="73" spans="1:12" s="352" customFormat="1" ht="12.75" customHeight="1" thickBot="1" x14ac:dyDescent="0.25">
      <c r="A73" s="410"/>
      <c r="B73" s="411"/>
      <c r="C73" s="412"/>
      <c r="D73" s="413">
        <v>3319</v>
      </c>
      <c r="E73" s="424">
        <v>5222</v>
      </c>
      <c r="F73" s="425" t="s">
        <v>222</v>
      </c>
      <c r="G73" s="416">
        <v>0</v>
      </c>
      <c r="H73" s="417">
        <v>21</v>
      </c>
      <c r="I73" s="417">
        <v>0</v>
      </c>
      <c r="J73" s="418">
        <f t="shared" si="0"/>
        <v>21</v>
      </c>
    </row>
    <row r="74" spans="1:12" s="352" customFormat="1" ht="12.75" customHeight="1" x14ac:dyDescent="0.2">
      <c r="A74" s="401" t="s">
        <v>6</v>
      </c>
      <c r="B74" s="402" t="s">
        <v>384</v>
      </c>
      <c r="C74" s="403" t="s">
        <v>26</v>
      </c>
      <c r="D74" s="419" t="s">
        <v>7</v>
      </c>
      <c r="E74" s="420" t="s">
        <v>7</v>
      </c>
      <c r="F74" s="421" t="s">
        <v>385</v>
      </c>
      <c r="G74" s="422">
        <v>0</v>
      </c>
      <c r="H74" s="408">
        <v>28.5</v>
      </c>
      <c r="I74" s="408">
        <v>0</v>
      </c>
      <c r="J74" s="409">
        <f t="shared" si="0"/>
        <v>28.5</v>
      </c>
    </row>
    <row r="75" spans="1:12" s="352" customFormat="1" ht="12.75" customHeight="1" thickBot="1" x14ac:dyDescent="0.25">
      <c r="A75" s="410"/>
      <c r="B75" s="411"/>
      <c r="C75" s="412"/>
      <c r="D75" s="413">
        <v>3319</v>
      </c>
      <c r="E75" s="424">
        <v>5222</v>
      </c>
      <c r="F75" s="425" t="s">
        <v>222</v>
      </c>
      <c r="G75" s="416">
        <v>0</v>
      </c>
      <c r="H75" s="417">
        <v>28.5</v>
      </c>
      <c r="I75" s="417">
        <v>0</v>
      </c>
      <c r="J75" s="418">
        <f t="shared" si="0"/>
        <v>28.5</v>
      </c>
    </row>
    <row r="76" spans="1:12" s="352" customFormat="1" ht="12.75" customHeight="1" x14ac:dyDescent="0.2">
      <c r="A76" s="401" t="s">
        <v>6</v>
      </c>
      <c r="B76" s="402" t="s">
        <v>386</v>
      </c>
      <c r="C76" s="403" t="s">
        <v>387</v>
      </c>
      <c r="D76" s="419" t="s">
        <v>7</v>
      </c>
      <c r="E76" s="420" t="s">
        <v>7</v>
      </c>
      <c r="F76" s="421" t="s">
        <v>388</v>
      </c>
      <c r="G76" s="422">
        <v>0</v>
      </c>
      <c r="H76" s="408">
        <v>33.537999999999997</v>
      </c>
      <c r="I76" s="408">
        <v>0</v>
      </c>
      <c r="J76" s="409">
        <f t="shared" si="0"/>
        <v>33.537999999999997</v>
      </c>
    </row>
    <row r="77" spans="1:12" s="352" customFormat="1" ht="12.75" customHeight="1" thickBot="1" x14ac:dyDescent="0.25">
      <c r="A77" s="410"/>
      <c r="B77" s="411"/>
      <c r="C77" s="412"/>
      <c r="D77" s="413">
        <v>3319</v>
      </c>
      <c r="E77" s="424">
        <v>5321</v>
      </c>
      <c r="F77" s="425" t="s">
        <v>326</v>
      </c>
      <c r="G77" s="416">
        <v>0</v>
      </c>
      <c r="H77" s="417">
        <v>33.537999999999997</v>
      </c>
      <c r="I77" s="417">
        <v>0</v>
      </c>
      <c r="J77" s="418">
        <f t="shared" si="0"/>
        <v>33.537999999999997</v>
      </c>
    </row>
    <row r="78" spans="1:12" s="352" customFormat="1" ht="12.75" customHeight="1" x14ac:dyDescent="0.2">
      <c r="A78" s="401" t="s">
        <v>6</v>
      </c>
      <c r="B78" s="402" t="s">
        <v>389</v>
      </c>
      <c r="C78" s="403" t="s">
        <v>390</v>
      </c>
      <c r="D78" s="419" t="s">
        <v>7</v>
      </c>
      <c r="E78" s="420" t="s">
        <v>7</v>
      </c>
      <c r="F78" s="421" t="s">
        <v>391</v>
      </c>
      <c r="G78" s="422">
        <v>0</v>
      </c>
      <c r="H78" s="408">
        <v>20.962</v>
      </c>
      <c r="I78" s="408">
        <v>0</v>
      </c>
      <c r="J78" s="409">
        <f t="shared" si="0"/>
        <v>20.962</v>
      </c>
    </row>
    <row r="79" spans="1:12" s="352" customFormat="1" ht="12.75" customHeight="1" thickBot="1" x14ac:dyDescent="0.25">
      <c r="A79" s="410"/>
      <c r="B79" s="411"/>
      <c r="C79" s="412"/>
      <c r="D79" s="413">
        <v>3312</v>
      </c>
      <c r="E79" s="424">
        <v>5321</v>
      </c>
      <c r="F79" s="425" t="s">
        <v>326</v>
      </c>
      <c r="G79" s="416">
        <v>0</v>
      </c>
      <c r="H79" s="417">
        <v>20.962</v>
      </c>
      <c r="I79" s="417">
        <v>0</v>
      </c>
      <c r="J79" s="418">
        <f t="shared" si="0"/>
        <v>20.962</v>
      </c>
    </row>
    <row r="80" spans="1:12" s="352" customFormat="1" ht="21" customHeight="1" thickBot="1" x14ac:dyDescent="0.25">
      <c r="A80" s="369" t="s">
        <v>6</v>
      </c>
      <c r="B80" s="370" t="s">
        <v>392</v>
      </c>
      <c r="C80" s="371"/>
      <c r="D80" s="372" t="s">
        <v>7</v>
      </c>
      <c r="E80" s="373" t="s">
        <v>7</v>
      </c>
      <c r="F80" s="374" t="s">
        <v>393</v>
      </c>
      <c r="G80" s="375">
        <f>G81+G83+G85+G87+G89</f>
        <v>4000</v>
      </c>
      <c r="H80" s="399">
        <f t="shared" ref="H80" si="1">H81+H83+H85+H87+H89</f>
        <v>10519.913</v>
      </c>
      <c r="I80" s="399">
        <f>I81+I83+I85+I87+I89+I91+I93+I95+I97+I99+I101+I103+I105+I107+I109+I111+I113+I115+I117+I119+I121+I123+I125+I127+I129+I131+I133+I135+I137+I139+I141+I143+I145+I147+I149+I151+I153+I155+I157+I159+I161+I163+I165+I167+I169+I171+I173+I175+I177+I179+I181+I183+I185</f>
        <v>0</v>
      </c>
      <c r="J80" s="377">
        <f>H80+I80</f>
        <v>10519.913</v>
      </c>
      <c r="L80" s="400"/>
    </row>
    <row r="81" spans="1:12" s="352" customFormat="1" ht="12.75" hidden="1" customHeight="1" x14ac:dyDescent="0.2">
      <c r="A81" s="401" t="s">
        <v>6</v>
      </c>
      <c r="B81" s="402" t="s">
        <v>392</v>
      </c>
      <c r="C81" s="403" t="s">
        <v>26</v>
      </c>
      <c r="D81" s="404" t="s">
        <v>7</v>
      </c>
      <c r="E81" s="405" t="s">
        <v>7</v>
      </c>
      <c r="F81" s="406" t="s">
        <v>315</v>
      </c>
      <c r="G81" s="407">
        <f>G82</f>
        <v>4000</v>
      </c>
      <c r="H81" s="408">
        <v>10026.413</v>
      </c>
      <c r="I81" s="408">
        <v>-9000</v>
      </c>
      <c r="J81" s="409">
        <f>H81+I81</f>
        <v>1026.4130000000005</v>
      </c>
      <c r="L81" s="400"/>
    </row>
    <row r="82" spans="1:12" s="352" customFormat="1" ht="12.75" hidden="1" customHeight="1" thickBot="1" x14ac:dyDescent="0.25">
      <c r="A82" s="410"/>
      <c r="B82" s="411"/>
      <c r="C82" s="412"/>
      <c r="D82" s="413">
        <v>3322</v>
      </c>
      <c r="E82" s="414" t="s">
        <v>394</v>
      </c>
      <c r="F82" s="415" t="s">
        <v>316</v>
      </c>
      <c r="G82" s="416">
        <v>4000</v>
      </c>
      <c r="H82" s="417">
        <v>10026.413</v>
      </c>
      <c r="I82" s="417">
        <v>-9000</v>
      </c>
      <c r="J82" s="418">
        <f>H82+I82</f>
        <v>1026.4130000000005</v>
      </c>
      <c r="L82" s="400" t="s">
        <v>123</v>
      </c>
    </row>
    <row r="83" spans="1:12" s="352" customFormat="1" ht="12.75" hidden="1" customHeight="1" x14ac:dyDescent="0.2">
      <c r="A83" s="401" t="s">
        <v>6</v>
      </c>
      <c r="B83" s="402" t="s">
        <v>395</v>
      </c>
      <c r="C83" s="403" t="s">
        <v>26</v>
      </c>
      <c r="D83" s="419" t="s">
        <v>124</v>
      </c>
      <c r="E83" s="420" t="s">
        <v>7</v>
      </c>
      <c r="F83" s="421" t="s">
        <v>396</v>
      </c>
      <c r="G83" s="422">
        <v>0</v>
      </c>
      <c r="H83" s="423">
        <v>100</v>
      </c>
      <c r="I83" s="408">
        <v>0</v>
      </c>
      <c r="J83" s="409">
        <f t="shared" ref="J83:J146" si="2">H83+I83</f>
        <v>100</v>
      </c>
      <c r="L83" s="400"/>
    </row>
    <row r="84" spans="1:12" s="352" customFormat="1" ht="12.75" hidden="1" customHeight="1" thickBot="1" x14ac:dyDescent="0.25">
      <c r="A84" s="410"/>
      <c r="B84" s="411"/>
      <c r="C84" s="412"/>
      <c r="D84" s="413">
        <v>3322</v>
      </c>
      <c r="E84" s="424">
        <v>5493</v>
      </c>
      <c r="F84" s="425" t="s">
        <v>397</v>
      </c>
      <c r="G84" s="416">
        <v>0</v>
      </c>
      <c r="H84" s="426">
        <v>100</v>
      </c>
      <c r="I84" s="417">
        <v>0</v>
      </c>
      <c r="J84" s="418">
        <f t="shared" si="2"/>
        <v>100</v>
      </c>
      <c r="L84" s="400"/>
    </row>
    <row r="85" spans="1:12" s="352" customFormat="1" ht="12.75" hidden="1" customHeight="1" x14ac:dyDescent="0.2">
      <c r="A85" s="401" t="s">
        <v>6</v>
      </c>
      <c r="B85" s="427" t="s">
        <v>398</v>
      </c>
      <c r="C85" s="403" t="s">
        <v>26</v>
      </c>
      <c r="D85" s="419" t="s">
        <v>7</v>
      </c>
      <c r="E85" s="420" t="s">
        <v>7</v>
      </c>
      <c r="F85" s="421" t="s">
        <v>399</v>
      </c>
      <c r="G85" s="422">
        <v>0</v>
      </c>
      <c r="H85" s="423">
        <v>33.5</v>
      </c>
      <c r="I85" s="408">
        <v>0</v>
      </c>
      <c r="J85" s="409">
        <f t="shared" si="2"/>
        <v>33.5</v>
      </c>
      <c r="L85" s="400"/>
    </row>
    <row r="86" spans="1:12" s="352" customFormat="1" ht="12.75" hidden="1" customHeight="1" thickBot="1" x14ac:dyDescent="0.25">
      <c r="A86" s="410"/>
      <c r="B86" s="411"/>
      <c r="C86" s="412"/>
      <c r="D86" s="413">
        <v>3322</v>
      </c>
      <c r="E86" s="424">
        <v>5223</v>
      </c>
      <c r="F86" s="425" t="s">
        <v>400</v>
      </c>
      <c r="G86" s="416">
        <v>0</v>
      </c>
      <c r="H86" s="426">
        <v>33.5</v>
      </c>
      <c r="I86" s="417">
        <v>0</v>
      </c>
      <c r="J86" s="418">
        <f t="shared" si="2"/>
        <v>33.5</v>
      </c>
      <c r="L86" s="400"/>
    </row>
    <row r="87" spans="1:12" s="352" customFormat="1" ht="12" hidden="1" customHeight="1" x14ac:dyDescent="0.2">
      <c r="A87" s="401" t="s">
        <v>6</v>
      </c>
      <c r="B87" s="427" t="s">
        <v>401</v>
      </c>
      <c r="C87" s="403" t="s">
        <v>26</v>
      </c>
      <c r="D87" s="419" t="s">
        <v>7</v>
      </c>
      <c r="E87" s="420" t="s">
        <v>7</v>
      </c>
      <c r="F87" s="421" t="s">
        <v>402</v>
      </c>
      <c r="G87" s="422">
        <v>0</v>
      </c>
      <c r="H87" s="423">
        <v>200</v>
      </c>
      <c r="I87" s="408">
        <v>0</v>
      </c>
      <c r="J87" s="409">
        <f t="shared" si="2"/>
        <v>200</v>
      </c>
      <c r="L87" s="400"/>
    </row>
    <row r="88" spans="1:12" s="352" customFormat="1" ht="12" hidden="1" customHeight="1" thickBot="1" x14ac:dyDescent="0.25">
      <c r="A88" s="410"/>
      <c r="B88" s="411"/>
      <c r="C88" s="412"/>
      <c r="D88" s="413">
        <v>3322</v>
      </c>
      <c r="E88" s="424">
        <v>5223</v>
      </c>
      <c r="F88" s="425" t="s">
        <v>400</v>
      </c>
      <c r="G88" s="416">
        <v>0</v>
      </c>
      <c r="H88" s="426">
        <v>200</v>
      </c>
      <c r="I88" s="417">
        <v>0</v>
      </c>
      <c r="J88" s="418">
        <f t="shared" si="2"/>
        <v>200</v>
      </c>
      <c r="L88" s="400"/>
    </row>
    <row r="89" spans="1:12" s="352" customFormat="1" ht="12.75" hidden="1" customHeight="1" x14ac:dyDescent="0.2">
      <c r="A89" s="401" t="s">
        <v>6</v>
      </c>
      <c r="B89" s="402" t="s">
        <v>403</v>
      </c>
      <c r="C89" s="403" t="s">
        <v>26</v>
      </c>
      <c r="D89" s="419" t="s">
        <v>7</v>
      </c>
      <c r="E89" s="420" t="s">
        <v>7</v>
      </c>
      <c r="F89" s="421" t="s">
        <v>404</v>
      </c>
      <c r="G89" s="422">
        <v>0</v>
      </c>
      <c r="H89" s="408">
        <f t="shared" ref="H89" si="3">H90</f>
        <v>160</v>
      </c>
      <c r="I89" s="408">
        <v>0</v>
      </c>
      <c r="J89" s="409">
        <f t="shared" si="2"/>
        <v>160</v>
      </c>
      <c r="L89" s="400"/>
    </row>
    <row r="90" spans="1:12" s="352" customFormat="1" ht="12.75" hidden="1" customHeight="1" thickBot="1" x14ac:dyDescent="0.25">
      <c r="A90" s="410"/>
      <c r="B90" s="411"/>
      <c r="C90" s="412"/>
      <c r="D90" s="413">
        <v>3322</v>
      </c>
      <c r="E90" s="424">
        <v>5223</v>
      </c>
      <c r="F90" s="425" t="s">
        <v>400</v>
      </c>
      <c r="G90" s="416">
        <v>0</v>
      </c>
      <c r="H90" s="417">
        <v>160</v>
      </c>
      <c r="I90" s="417">
        <v>0</v>
      </c>
      <c r="J90" s="418">
        <f t="shared" si="2"/>
        <v>160</v>
      </c>
      <c r="L90" s="400"/>
    </row>
    <row r="91" spans="1:12" s="352" customFormat="1" ht="12.75" hidden="1" customHeight="1" x14ac:dyDescent="0.2">
      <c r="A91" s="401" t="s">
        <v>6</v>
      </c>
      <c r="B91" s="402" t="s">
        <v>405</v>
      </c>
      <c r="C91" s="403" t="s">
        <v>26</v>
      </c>
      <c r="D91" s="419" t="s">
        <v>7</v>
      </c>
      <c r="E91" s="420" t="s">
        <v>7</v>
      </c>
      <c r="F91" s="421" t="s">
        <v>406</v>
      </c>
      <c r="G91" s="422">
        <v>0</v>
      </c>
      <c r="H91" s="408">
        <v>0</v>
      </c>
      <c r="I91" s="408">
        <v>58</v>
      </c>
      <c r="J91" s="409">
        <f t="shared" si="2"/>
        <v>58</v>
      </c>
      <c r="L91" s="400"/>
    </row>
    <row r="92" spans="1:12" s="352" customFormat="1" ht="12.75" hidden="1" customHeight="1" thickBot="1" x14ac:dyDescent="0.25">
      <c r="A92" s="410"/>
      <c r="B92" s="411"/>
      <c r="C92" s="412"/>
      <c r="D92" s="413">
        <v>3322</v>
      </c>
      <c r="E92" s="424">
        <v>5223</v>
      </c>
      <c r="F92" s="425" t="s">
        <v>407</v>
      </c>
      <c r="G92" s="416">
        <v>0</v>
      </c>
      <c r="H92" s="417">
        <v>0</v>
      </c>
      <c r="I92" s="417">
        <v>58</v>
      </c>
      <c r="J92" s="418">
        <f t="shared" si="2"/>
        <v>58</v>
      </c>
      <c r="L92" s="400"/>
    </row>
    <row r="93" spans="1:12" s="352" customFormat="1" ht="12.75" hidden="1" customHeight="1" x14ac:dyDescent="0.2">
      <c r="A93" s="401" t="s">
        <v>6</v>
      </c>
      <c r="B93" s="402" t="s">
        <v>408</v>
      </c>
      <c r="C93" s="403" t="s">
        <v>250</v>
      </c>
      <c r="D93" s="419" t="s">
        <v>7</v>
      </c>
      <c r="E93" s="420" t="s">
        <v>7</v>
      </c>
      <c r="F93" s="421" t="s">
        <v>409</v>
      </c>
      <c r="G93" s="422">
        <v>0</v>
      </c>
      <c r="H93" s="408">
        <v>0</v>
      </c>
      <c r="I93" s="408">
        <v>300</v>
      </c>
      <c r="J93" s="409">
        <f t="shared" si="2"/>
        <v>300</v>
      </c>
      <c r="L93" s="400"/>
    </row>
    <row r="94" spans="1:12" s="352" customFormat="1" ht="12.75" hidden="1" customHeight="1" thickBot="1" x14ac:dyDescent="0.25">
      <c r="A94" s="410"/>
      <c r="B94" s="411"/>
      <c r="C94" s="412"/>
      <c r="D94" s="413">
        <v>3322</v>
      </c>
      <c r="E94" s="424">
        <v>5321</v>
      </c>
      <c r="F94" s="425" t="s">
        <v>203</v>
      </c>
      <c r="G94" s="416">
        <v>0</v>
      </c>
      <c r="H94" s="417">
        <v>0</v>
      </c>
      <c r="I94" s="417">
        <v>300</v>
      </c>
      <c r="J94" s="418">
        <f t="shared" si="2"/>
        <v>300</v>
      </c>
      <c r="L94" s="400"/>
    </row>
    <row r="95" spans="1:12" s="352" customFormat="1" ht="12.75" hidden="1" customHeight="1" x14ac:dyDescent="0.2">
      <c r="A95" s="401" t="s">
        <v>6</v>
      </c>
      <c r="B95" s="402" t="s">
        <v>410</v>
      </c>
      <c r="C95" s="403" t="s">
        <v>26</v>
      </c>
      <c r="D95" s="419" t="s">
        <v>7</v>
      </c>
      <c r="E95" s="420" t="s">
        <v>7</v>
      </c>
      <c r="F95" s="421" t="s">
        <v>411</v>
      </c>
      <c r="G95" s="422">
        <v>0</v>
      </c>
      <c r="H95" s="408">
        <v>0</v>
      </c>
      <c r="I95" s="408">
        <v>300</v>
      </c>
      <c r="J95" s="409">
        <f t="shared" si="2"/>
        <v>300</v>
      </c>
      <c r="L95" s="400"/>
    </row>
    <row r="96" spans="1:12" s="352" customFormat="1" ht="12.75" hidden="1" customHeight="1" thickBot="1" x14ac:dyDescent="0.25">
      <c r="A96" s="410"/>
      <c r="B96" s="411"/>
      <c r="C96" s="412"/>
      <c r="D96" s="413">
        <v>3322</v>
      </c>
      <c r="E96" s="424">
        <v>5223</v>
      </c>
      <c r="F96" s="425" t="s">
        <v>407</v>
      </c>
      <c r="G96" s="416">
        <v>0</v>
      </c>
      <c r="H96" s="417">
        <v>0</v>
      </c>
      <c r="I96" s="417">
        <v>300</v>
      </c>
      <c r="J96" s="418">
        <f t="shared" si="2"/>
        <v>300</v>
      </c>
      <c r="L96" s="400"/>
    </row>
    <row r="97" spans="1:12" s="352" customFormat="1" ht="12.75" hidden="1" customHeight="1" x14ac:dyDescent="0.2">
      <c r="A97" s="401" t="s">
        <v>6</v>
      </c>
      <c r="B97" s="402" t="s">
        <v>412</v>
      </c>
      <c r="C97" s="403" t="s">
        <v>26</v>
      </c>
      <c r="D97" s="419" t="s">
        <v>7</v>
      </c>
      <c r="E97" s="420" t="s">
        <v>7</v>
      </c>
      <c r="F97" s="421" t="s">
        <v>413</v>
      </c>
      <c r="G97" s="422">
        <v>0</v>
      </c>
      <c r="H97" s="408">
        <v>0</v>
      </c>
      <c r="I97" s="408">
        <v>122.5</v>
      </c>
      <c r="J97" s="409">
        <f t="shared" si="2"/>
        <v>122.5</v>
      </c>
      <c r="L97" s="400"/>
    </row>
    <row r="98" spans="1:12" s="352" customFormat="1" ht="12.75" hidden="1" customHeight="1" thickBot="1" x14ac:dyDescent="0.25">
      <c r="A98" s="410"/>
      <c r="B98" s="411"/>
      <c r="C98" s="412"/>
      <c r="D98" s="413">
        <v>3322</v>
      </c>
      <c r="E98" s="424">
        <v>5212</v>
      </c>
      <c r="F98" s="425" t="s">
        <v>414</v>
      </c>
      <c r="G98" s="416">
        <v>0</v>
      </c>
      <c r="H98" s="417">
        <v>0</v>
      </c>
      <c r="I98" s="417">
        <v>122.5</v>
      </c>
      <c r="J98" s="418">
        <f t="shared" si="2"/>
        <v>122.5</v>
      </c>
      <c r="L98" s="400"/>
    </row>
    <row r="99" spans="1:12" s="352" customFormat="1" ht="12.75" hidden="1" customHeight="1" x14ac:dyDescent="0.2">
      <c r="A99" s="401" t="s">
        <v>6</v>
      </c>
      <c r="B99" s="402" t="s">
        <v>415</v>
      </c>
      <c r="C99" s="403" t="s">
        <v>26</v>
      </c>
      <c r="D99" s="419" t="s">
        <v>7</v>
      </c>
      <c r="E99" s="420" t="s">
        <v>7</v>
      </c>
      <c r="F99" s="421" t="s">
        <v>416</v>
      </c>
      <c r="G99" s="422">
        <v>0</v>
      </c>
      <c r="H99" s="408">
        <v>0</v>
      </c>
      <c r="I99" s="408">
        <v>51</v>
      </c>
      <c r="J99" s="409">
        <f t="shared" si="2"/>
        <v>51</v>
      </c>
      <c r="L99" s="400"/>
    </row>
    <row r="100" spans="1:12" s="352" customFormat="1" ht="12.75" hidden="1" customHeight="1" thickBot="1" x14ac:dyDescent="0.25">
      <c r="A100" s="410"/>
      <c r="B100" s="411"/>
      <c r="C100" s="412"/>
      <c r="D100" s="413">
        <v>3322</v>
      </c>
      <c r="E100" s="424">
        <v>5223</v>
      </c>
      <c r="F100" s="425" t="s">
        <v>407</v>
      </c>
      <c r="G100" s="416">
        <v>0</v>
      </c>
      <c r="H100" s="417">
        <v>0</v>
      </c>
      <c r="I100" s="417">
        <v>51</v>
      </c>
      <c r="J100" s="418">
        <f t="shared" si="2"/>
        <v>51</v>
      </c>
      <c r="L100" s="400"/>
    </row>
    <row r="101" spans="1:12" s="352" customFormat="1" ht="12.75" hidden="1" customHeight="1" x14ac:dyDescent="0.2">
      <c r="A101" s="401" t="s">
        <v>6</v>
      </c>
      <c r="B101" s="402" t="s">
        <v>417</v>
      </c>
      <c r="C101" s="403" t="s">
        <v>26</v>
      </c>
      <c r="D101" s="419" t="s">
        <v>7</v>
      </c>
      <c r="E101" s="420" t="s">
        <v>7</v>
      </c>
      <c r="F101" s="421" t="s">
        <v>418</v>
      </c>
      <c r="G101" s="422">
        <v>0</v>
      </c>
      <c r="H101" s="408">
        <v>0</v>
      </c>
      <c r="I101" s="408">
        <v>172.435</v>
      </c>
      <c r="J101" s="409">
        <f t="shared" si="2"/>
        <v>172.435</v>
      </c>
      <c r="L101" s="400"/>
    </row>
    <row r="102" spans="1:12" s="352" customFormat="1" ht="12.75" hidden="1" customHeight="1" thickBot="1" x14ac:dyDescent="0.25">
      <c r="A102" s="410"/>
      <c r="B102" s="411"/>
      <c r="C102" s="412"/>
      <c r="D102" s="413">
        <v>3322</v>
      </c>
      <c r="E102" s="424">
        <v>5493</v>
      </c>
      <c r="F102" s="425" t="s">
        <v>397</v>
      </c>
      <c r="G102" s="416">
        <v>0</v>
      </c>
      <c r="H102" s="417">
        <v>0</v>
      </c>
      <c r="I102" s="417">
        <v>172.435</v>
      </c>
      <c r="J102" s="418">
        <f t="shared" si="2"/>
        <v>172.435</v>
      </c>
      <c r="L102" s="400"/>
    </row>
    <row r="103" spans="1:12" s="352" customFormat="1" ht="12.75" hidden="1" customHeight="1" x14ac:dyDescent="0.2">
      <c r="A103" s="401" t="s">
        <v>6</v>
      </c>
      <c r="B103" s="402" t="s">
        <v>419</v>
      </c>
      <c r="C103" s="403" t="s">
        <v>26</v>
      </c>
      <c r="D103" s="419" t="s">
        <v>7</v>
      </c>
      <c r="E103" s="420" t="s">
        <v>7</v>
      </c>
      <c r="F103" s="421" t="s">
        <v>420</v>
      </c>
      <c r="G103" s="422">
        <v>0</v>
      </c>
      <c r="H103" s="408">
        <v>0</v>
      </c>
      <c r="I103" s="408">
        <v>300</v>
      </c>
      <c r="J103" s="409">
        <f t="shared" si="2"/>
        <v>300</v>
      </c>
      <c r="L103" s="400"/>
    </row>
    <row r="104" spans="1:12" s="352" customFormat="1" ht="12.75" hidden="1" customHeight="1" thickBot="1" x14ac:dyDescent="0.25">
      <c r="A104" s="410"/>
      <c r="B104" s="411"/>
      <c r="C104" s="412"/>
      <c r="D104" s="413">
        <v>3322</v>
      </c>
      <c r="E104" s="424">
        <v>5213</v>
      </c>
      <c r="F104" s="425" t="s">
        <v>421</v>
      </c>
      <c r="G104" s="416">
        <v>0</v>
      </c>
      <c r="H104" s="417">
        <v>0</v>
      </c>
      <c r="I104" s="417">
        <v>300</v>
      </c>
      <c r="J104" s="418">
        <f t="shared" si="2"/>
        <v>300</v>
      </c>
      <c r="L104" s="400"/>
    </row>
    <row r="105" spans="1:12" s="352" customFormat="1" ht="12.75" hidden="1" customHeight="1" x14ac:dyDescent="0.2">
      <c r="A105" s="401" t="s">
        <v>6</v>
      </c>
      <c r="B105" s="402" t="s">
        <v>422</v>
      </c>
      <c r="C105" s="403" t="s">
        <v>26</v>
      </c>
      <c r="D105" s="419" t="s">
        <v>7</v>
      </c>
      <c r="E105" s="420" t="s">
        <v>7</v>
      </c>
      <c r="F105" s="421" t="s">
        <v>423</v>
      </c>
      <c r="G105" s="422">
        <v>0</v>
      </c>
      <c r="H105" s="408">
        <v>0</v>
      </c>
      <c r="I105" s="408">
        <v>300</v>
      </c>
      <c r="J105" s="409">
        <f t="shared" si="2"/>
        <v>300</v>
      </c>
      <c r="L105" s="400"/>
    </row>
    <row r="106" spans="1:12" s="352" customFormat="1" ht="12.75" hidden="1" customHeight="1" thickBot="1" x14ac:dyDescent="0.25">
      <c r="A106" s="410"/>
      <c r="B106" s="411"/>
      <c r="C106" s="412"/>
      <c r="D106" s="413">
        <v>3322</v>
      </c>
      <c r="E106" s="424">
        <v>5223</v>
      </c>
      <c r="F106" s="425" t="s">
        <v>407</v>
      </c>
      <c r="G106" s="416">
        <v>0</v>
      </c>
      <c r="H106" s="417">
        <v>0</v>
      </c>
      <c r="I106" s="417">
        <v>300</v>
      </c>
      <c r="J106" s="418">
        <f t="shared" si="2"/>
        <v>300</v>
      </c>
      <c r="L106" s="400"/>
    </row>
    <row r="107" spans="1:12" s="352" customFormat="1" ht="12.75" hidden="1" customHeight="1" x14ac:dyDescent="0.2">
      <c r="A107" s="401" t="s">
        <v>6</v>
      </c>
      <c r="B107" s="402" t="s">
        <v>424</v>
      </c>
      <c r="C107" s="403" t="s">
        <v>26</v>
      </c>
      <c r="D107" s="419" t="s">
        <v>7</v>
      </c>
      <c r="E107" s="420" t="s">
        <v>7</v>
      </c>
      <c r="F107" s="421" t="s">
        <v>425</v>
      </c>
      <c r="G107" s="422">
        <v>0</v>
      </c>
      <c r="H107" s="408">
        <v>0</v>
      </c>
      <c r="I107" s="408">
        <v>300</v>
      </c>
      <c r="J107" s="409">
        <f t="shared" si="2"/>
        <v>300</v>
      </c>
      <c r="L107" s="400"/>
    </row>
    <row r="108" spans="1:12" s="352" customFormat="1" ht="12.75" hidden="1" customHeight="1" thickBot="1" x14ac:dyDescent="0.25">
      <c r="A108" s="410"/>
      <c r="B108" s="411"/>
      <c r="C108" s="412"/>
      <c r="D108" s="413">
        <v>3322</v>
      </c>
      <c r="E108" s="424">
        <v>5493</v>
      </c>
      <c r="F108" s="425" t="s">
        <v>397</v>
      </c>
      <c r="G108" s="416">
        <v>0</v>
      </c>
      <c r="H108" s="417">
        <v>0</v>
      </c>
      <c r="I108" s="417">
        <v>300</v>
      </c>
      <c r="J108" s="418">
        <f t="shared" si="2"/>
        <v>300</v>
      </c>
      <c r="L108" s="400"/>
    </row>
    <row r="109" spans="1:12" s="352" customFormat="1" ht="12.75" hidden="1" customHeight="1" x14ac:dyDescent="0.2">
      <c r="A109" s="401" t="s">
        <v>6</v>
      </c>
      <c r="B109" s="402" t="s">
        <v>426</v>
      </c>
      <c r="C109" s="403" t="s">
        <v>26</v>
      </c>
      <c r="D109" s="419" t="s">
        <v>7</v>
      </c>
      <c r="E109" s="420" t="s">
        <v>7</v>
      </c>
      <c r="F109" s="421" t="s">
        <v>427</v>
      </c>
      <c r="G109" s="422">
        <v>0</v>
      </c>
      <c r="H109" s="408">
        <v>0</v>
      </c>
      <c r="I109" s="408">
        <v>90</v>
      </c>
      <c r="J109" s="409">
        <f t="shared" si="2"/>
        <v>90</v>
      </c>
      <c r="L109" s="400"/>
    </row>
    <row r="110" spans="1:12" s="352" customFormat="1" ht="12.75" hidden="1" customHeight="1" thickBot="1" x14ac:dyDescent="0.25">
      <c r="A110" s="410"/>
      <c r="B110" s="411"/>
      <c r="C110" s="412"/>
      <c r="D110" s="413">
        <v>3322</v>
      </c>
      <c r="E110" s="424">
        <v>5223</v>
      </c>
      <c r="F110" s="425" t="s">
        <v>407</v>
      </c>
      <c r="G110" s="416">
        <v>0</v>
      </c>
      <c r="H110" s="417">
        <v>0</v>
      </c>
      <c r="I110" s="417">
        <v>90</v>
      </c>
      <c r="J110" s="418">
        <f t="shared" si="2"/>
        <v>90</v>
      </c>
      <c r="L110" s="400"/>
    </row>
    <row r="111" spans="1:12" s="352" customFormat="1" ht="12.75" hidden="1" customHeight="1" x14ac:dyDescent="0.2">
      <c r="A111" s="401" t="s">
        <v>6</v>
      </c>
      <c r="B111" s="402" t="s">
        <v>428</v>
      </c>
      <c r="C111" s="403" t="s">
        <v>26</v>
      </c>
      <c r="D111" s="419" t="s">
        <v>7</v>
      </c>
      <c r="E111" s="420" t="s">
        <v>7</v>
      </c>
      <c r="F111" s="421" t="s">
        <v>429</v>
      </c>
      <c r="G111" s="422">
        <v>0</v>
      </c>
      <c r="H111" s="408">
        <v>0</v>
      </c>
      <c r="I111" s="408">
        <v>250</v>
      </c>
      <c r="J111" s="409">
        <f t="shared" si="2"/>
        <v>250</v>
      </c>
      <c r="L111" s="400"/>
    </row>
    <row r="112" spans="1:12" s="352" customFormat="1" ht="12.75" hidden="1" customHeight="1" thickBot="1" x14ac:dyDescent="0.25">
      <c r="A112" s="410"/>
      <c r="B112" s="411"/>
      <c r="C112" s="412"/>
      <c r="D112" s="413">
        <v>3322</v>
      </c>
      <c r="E112" s="424">
        <v>5222</v>
      </c>
      <c r="F112" s="425" t="s">
        <v>430</v>
      </c>
      <c r="G112" s="416">
        <v>0</v>
      </c>
      <c r="H112" s="417">
        <v>0</v>
      </c>
      <c r="I112" s="417">
        <v>250</v>
      </c>
      <c r="J112" s="418">
        <f t="shared" si="2"/>
        <v>250</v>
      </c>
      <c r="L112" s="400"/>
    </row>
    <row r="113" spans="1:12" s="352" customFormat="1" ht="12.75" hidden="1" customHeight="1" x14ac:dyDescent="0.2">
      <c r="A113" s="401" t="s">
        <v>6</v>
      </c>
      <c r="B113" s="402" t="s">
        <v>431</v>
      </c>
      <c r="C113" s="403" t="s">
        <v>26</v>
      </c>
      <c r="D113" s="419" t="s">
        <v>7</v>
      </c>
      <c r="E113" s="420" t="s">
        <v>7</v>
      </c>
      <c r="F113" s="421" t="s">
        <v>432</v>
      </c>
      <c r="G113" s="422">
        <v>0</v>
      </c>
      <c r="H113" s="408">
        <v>0</v>
      </c>
      <c r="I113" s="408">
        <v>290</v>
      </c>
      <c r="J113" s="409">
        <f t="shared" si="2"/>
        <v>290</v>
      </c>
      <c r="L113" s="400"/>
    </row>
    <row r="114" spans="1:12" s="352" customFormat="1" ht="12.75" hidden="1" customHeight="1" thickBot="1" x14ac:dyDescent="0.25">
      <c r="A114" s="410"/>
      <c r="B114" s="411"/>
      <c r="C114" s="412"/>
      <c r="D114" s="413">
        <v>3322</v>
      </c>
      <c r="E114" s="424">
        <v>5223</v>
      </c>
      <c r="F114" s="425" t="s">
        <v>407</v>
      </c>
      <c r="G114" s="416">
        <v>0</v>
      </c>
      <c r="H114" s="417">
        <v>0</v>
      </c>
      <c r="I114" s="417">
        <v>290</v>
      </c>
      <c r="J114" s="418">
        <f t="shared" si="2"/>
        <v>290</v>
      </c>
      <c r="L114" s="400"/>
    </row>
    <row r="115" spans="1:12" s="352" customFormat="1" ht="12.75" hidden="1" customHeight="1" x14ac:dyDescent="0.2">
      <c r="A115" s="401" t="s">
        <v>6</v>
      </c>
      <c r="B115" s="402" t="s">
        <v>433</v>
      </c>
      <c r="C115" s="403" t="s">
        <v>26</v>
      </c>
      <c r="D115" s="419" t="s">
        <v>7</v>
      </c>
      <c r="E115" s="420" t="s">
        <v>7</v>
      </c>
      <c r="F115" s="421" t="s">
        <v>434</v>
      </c>
      <c r="G115" s="422">
        <v>0</v>
      </c>
      <c r="H115" s="408">
        <v>0</v>
      </c>
      <c r="I115" s="408">
        <v>66</v>
      </c>
      <c r="J115" s="409">
        <f t="shared" si="2"/>
        <v>66</v>
      </c>
      <c r="L115" s="400"/>
    </row>
    <row r="116" spans="1:12" s="352" customFormat="1" ht="12.75" hidden="1" customHeight="1" thickBot="1" x14ac:dyDescent="0.25">
      <c r="A116" s="410"/>
      <c r="B116" s="411"/>
      <c r="C116" s="412"/>
      <c r="D116" s="413">
        <v>3322</v>
      </c>
      <c r="E116" s="424">
        <v>5493</v>
      </c>
      <c r="F116" s="425" t="s">
        <v>397</v>
      </c>
      <c r="G116" s="416">
        <v>0</v>
      </c>
      <c r="H116" s="417">
        <v>0</v>
      </c>
      <c r="I116" s="417">
        <v>66</v>
      </c>
      <c r="J116" s="418">
        <f t="shared" si="2"/>
        <v>66</v>
      </c>
      <c r="L116" s="400"/>
    </row>
    <row r="117" spans="1:12" s="352" customFormat="1" ht="12.75" hidden="1" customHeight="1" x14ac:dyDescent="0.2">
      <c r="A117" s="401" t="s">
        <v>6</v>
      </c>
      <c r="B117" s="402" t="s">
        <v>435</v>
      </c>
      <c r="C117" s="403" t="s">
        <v>436</v>
      </c>
      <c r="D117" s="419" t="s">
        <v>7</v>
      </c>
      <c r="E117" s="420" t="s">
        <v>7</v>
      </c>
      <c r="F117" s="421" t="s">
        <v>437</v>
      </c>
      <c r="G117" s="422">
        <v>0</v>
      </c>
      <c r="H117" s="408">
        <v>0</v>
      </c>
      <c r="I117" s="408">
        <v>176.25299999999999</v>
      </c>
      <c r="J117" s="409">
        <f t="shared" si="2"/>
        <v>176.25299999999999</v>
      </c>
      <c r="L117" s="400"/>
    </row>
    <row r="118" spans="1:12" s="352" customFormat="1" ht="12.75" hidden="1" customHeight="1" thickBot="1" x14ac:dyDescent="0.25">
      <c r="A118" s="410"/>
      <c r="B118" s="411"/>
      <c r="C118" s="412"/>
      <c r="D118" s="413">
        <v>3322</v>
      </c>
      <c r="E118" s="424">
        <v>5321</v>
      </c>
      <c r="F118" s="425" t="s">
        <v>203</v>
      </c>
      <c r="G118" s="416">
        <v>0</v>
      </c>
      <c r="H118" s="417">
        <v>0</v>
      </c>
      <c r="I118" s="417">
        <v>176.25299999999999</v>
      </c>
      <c r="J118" s="418">
        <f t="shared" si="2"/>
        <v>176.25299999999999</v>
      </c>
      <c r="L118" s="400"/>
    </row>
    <row r="119" spans="1:12" s="352" customFormat="1" ht="12.75" hidden="1" customHeight="1" x14ac:dyDescent="0.2">
      <c r="A119" s="401" t="s">
        <v>6</v>
      </c>
      <c r="B119" s="402" t="s">
        <v>438</v>
      </c>
      <c r="C119" s="403" t="s">
        <v>439</v>
      </c>
      <c r="D119" s="419" t="s">
        <v>7</v>
      </c>
      <c r="E119" s="420" t="s">
        <v>7</v>
      </c>
      <c r="F119" s="421" t="s">
        <v>440</v>
      </c>
      <c r="G119" s="422">
        <v>0</v>
      </c>
      <c r="H119" s="408">
        <v>0</v>
      </c>
      <c r="I119" s="408">
        <v>300</v>
      </c>
      <c r="J119" s="409">
        <f t="shared" si="2"/>
        <v>300</v>
      </c>
      <c r="L119" s="400"/>
    </row>
    <row r="120" spans="1:12" s="352" customFormat="1" ht="12.75" hidden="1" customHeight="1" thickBot="1" x14ac:dyDescent="0.25">
      <c r="A120" s="410"/>
      <c r="B120" s="411"/>
      <c r="C120" s="412"/>
      <c r="D120" s="413">
        <v>3322</v>
      </c>
      <c r="E120" s="424">
        <v>5321</v>
      </c>
      <c r="F120" s="425" t="s">
        <v>203</v>
      </c>
      <c r="G120" s="416">
        <v>0</v>
      </c>
      <c r="H120" s="417">
        <v>0</v>
      </c>
      <c r="I120" s="417">
        <v>300</v>
      </c>
      <c r="J120" s="418">
        <f t="shared" si="2"/>
        <v>300</v>
      </c>
      <c r="L120" s="400"/>
    </row>
    <row r="121" spans="1:12" s="352" customFormat="1" ht="12.75" hidden="1" customHeight="1" x14ac:dyDescent="0.2">
      <c r="A121" s="401" t="s">
        <v>6</v>
      </c>
      <c r="B121" s="402" t="s">
        <v>441</v>
      </c>
      <c r="C121" s="403" t="s">
        <v>442</v>
      </c>
      <c r="D121" s="419" t="s">
        <v>7</v>
      </c>
      <c r="E121" s="420" t="s">
        <v>7</v>
      </c>
      <c r="F121" s="421" t="s">
        <v>443</v>
      </c>
      <c r="G121" s="422">
        <v>0</v>
      </c>
      <c r="H121" s="408">
        <v>0</v>
      </c>
      <c r="I121" s="408">
        <v>81.334999999999994</v>
      </c>
      <c r="J121" s="409">
        <f t="shared" si="2"/>
        <v>81.334999999999994</v>
      </c>
      <c r="L121" s="400"/>
    </row>
    <row r="122" spans="1:12" s="352" customFormat="1" ht="12.75" hidden="1" customHeight="1" thickBot="1" x14ac:dyDescent="0.25">
      <c r="A122" s="410"/>
      <c r="B122" s="411"/>
      <c r="C122" s="412"/>
      <c r="D122" s="413">
        <v>3322</v>
      </c>
      <c r="E122" s="424">
        <v>5321</v>
      </c>
      <c r="F122" s="425" t="s">
        <v>203</v>
      </c>
      <c r="G122" s="416">
        <v>0</v>
      </c>
      <c r="H122" s="417">
        <v>0</v>
      </c>
      <c r="I122" s="417">
        <v>81.334999999999994</v>
      </c>
      <c r="J122" s="418">
        <f t="shared" si="2"/>
        <v>81.334999999999994</v>
      </c>
      <c r="L122" s="400"/>
    </row>
    <row r="123" spans="1:12" s="352" customFormat="1" ht="12.75" hidden="1" customHeight="1" x14ac:dyDescent="0.2">
      <c r="A123" s="401" t="s">
        <v>6</v>
      </c>
      <c r="B123" s="402" t="s">
        <v>444</v>
      </c>
      <c r="C123" s="403" t="s">
        <v>26</v>
      </c>
      <c r="D123" s="419" t="s">
        <v>7</v>
      </c>
      <c r="E123" s="420" t="s">
        <v>7</v>
      </c>
      <c r="F123" s="421" t="s">
        <v>445</v>
      </c>
      <c r="G123" s="422">
        <v>0</v>
      </c>
      <c r="H123" s="408">
        <v>0</v>
      </c>
      <c r="I123" s="408">
        <v>285</v>
      </c>
      <c r="J123" s="409">
        <f t="shared" si="2"/>
        <v>285</v>
      </c>
      <c r="L123" s="400"/>
    </row>
    <row r="124" spans="1:12" s="352" customFormat="1" ht="12.75" hidden="1" customHeight="1" thickBot="1" x14ac:dyDescent="0.25">
      <c r="A124" s="410"/>
      <c r="B124" s="411"/>
      <c r="C124" s="412"/>
      <c r="D124" s="413">
        <v>3322</v>
      </c>
      <c r="E124" s="424">
        <v>5493</v>
      </c>
      <c r="F124" s="425" t="s">
        <v>397</v>
      </c>
      <c r="G124" s="416">
        <v>0</v>
      </c>
      <c r="H124" s="417">
        <v>0</v>
      </c>
      <c r="I124" s="417">
        <v>285</v>
      </c>
      <c r="J124" s="418">
        <f t="shared" si="2"/>
        <v>285</v>
      </c>
      <c r="L124" s="400"/>
    </row>
    <row r="125" spans="1:12" s="352" customFormat="1" ht="12.75" hidden="1" customHeight="1" x14ac:dyDescent="0.2">
      <c r="A125" s="401" t="s">
        <v>6</v>
      </c>
      <c r="B125" s="402" t="s">
        <v>446</v>
      </c>
      <c r="C125" s="403" t="s">
        <v>26</v>
      </c>
      <c r="D125" s="419" t="s">
        <v>7</v>
      </c>
      <c r="E125" s="420" t="s">
        <v>7</v>
      </c>
      <c r="F125" s="421" t="s">
        <v>447</v>
      </c>
      <c r="G125" s="422">
        <v>0</v>
      </c>
      <c r="H125" s="408">
        <v>0</v>
      </c>
      <c r="I125" s="408">
        <v>65</v>
      </c>
      <c r="J125" s="409">
        <f t="shared" si="2"/>
        <v>65</v>
      </c>
      <c r="L125" s="400"/>
    </row>
    <row r="126" spans="1:12" s="352" customFormat="1" ht="12.75" hidden="1" customHeight="1" thickBot="1" x14ac:dyDescent="0.25">
      <c r="A126" s="410"/>
      <c r="B126" s="411"/>
      <c r="C126" s="412"/>
      <c r="D126" s="413">
        <v>3322</v>
      </c>
      <c r="E126" s="424">
        <v>5223</v>
      </c>
      <c r="F126" s="425" t="s">
        <v>407</v>
      </c>
      <c r="G126" s="416">
        <v>0</v>
      </c>
      <c r="H126" s="417">
        <v>0</v>
      </c>
      <c r="I126" s="417">
        <v>65</v>
      </c>
      <c r="J126" s="418">
        <f t="shared" si="2"/>
        <v>65</v>
      </c>
      <c r="L126" s="400"/>
    </row>
    <row r="127" spans="1:12" s="352" customFormat="1" ht="12.75" hidden="1" customHeight="1" x14ac:dyDescent="0.2">
      <c r="A127" s="401" t="s">
        <v>6</v>
      </c>
      <c r="B127" s="402" t="s">
        <v>448</v>
      </c>
      <c r="C127" s="403" t="s">
        <v>26</v>
      </c>
      <c r="D127" s="419" t="s">
        <v>7</v>
      </c>
      <c r="E127" s="420" t="s">
        <v>7</v>
      </c>
      <c r="F127" s="421" t="s">
        <v>449</v>
      </c>
      <c r="G127" s="422">
        <v>0</v>
      </c>
      <c r="H127" s="408">
        <v>0</v>
      </c>
      <c r="I127" s="408">
        <v>200</v>
      </c>
      <c r="J127" s="409">
        <f t="shared" si="2"/>
        <v>200</v>
      </c>
      <c r="L127" s="400"/>
    </row>
    <row r="128" spans="1:12" s="352" customFormat="1" ht="12.75" hidden="1" customHeight="1" thickBot="1" x14ac:dyDescent="0.25">
      <c r="A128" s="410"/>
      <c r="B128" s="411"/>
      <c r="C128" s="412"/>
      <c r="D128" s="413">
        <v>3322</v>
      </c>
      <c r="E128" s="424">
        <v>5223</v>
      </c>
      <c r="F128" s="425" t="s">
        <v>407</v>
      </c>
      <c r="G128" s="416">
        <v>0</v>
      </c>
      <c r="H128" s="417">
        <v>0</v>
      </c>
      <c r="I128" s="417">
        <v>200</v>
      </c>
      <c r="J128" s="418">
        <f t="shared" si="2"/>
        <v>200</v>
      </c>
      <c r="L128" s="400"/>
    </row>
    <row r="129" spans="1:12" s="352" customFormat="1" ht="12.75" hidden="1" customHeight="1" x14ac:dyDescent="0.2">
      <c r="A129" s="401" t="s">
        <v>6</v>
      </c>
      <c r="B129" s="402" t="s">
        <v>450</v>
      </c>
      <c r="C129" s="403" t="s">
        <v>26</v>
      </c>
      <c r="D129" s="419" t="s">
        <v>7</v>
      </c>
      <c r="E129" s="420" t="s">
        <v>7</v>
      </c>
      <c r="F129" s="421" t="s">
        <v>451</v>
      </c>
      <c r="G129" s="422">
        <v>0</v>
      </c>
      <c r="H129" s="408">
        <v>0</v>
      </c>
      <c r="I129" s="408">
        <v>87.132000000000005</v>
      </c>
      <c r="J129" s="409">
        <f t="shared" si="2"/>
        <v>87.132000000000005</v>
      </c>
      <c r="L129" s="400"/>
    </row>
    <row r="130" spans="1:12" s="352" customFormat="1" ht="12.75" hidden="1" customHeight="1" thickBot="1" x14ac:dyDescent="0.25">
      <c r="A130" s="410"/>
      <c r="B130" s="411"/>
      <c r="C130" s="412"/>
      <c r="D130" s="413">
        <v>3322</v>
      </c>
      <c r="E130" s="424">
        <v>5493</v>
      </c>
      <c r="F130" s="425" t="s">
        <v>397</v>
      </c>
      <c r="G130" s="416">
        <v>0</v>
      </c>
      <c r="H130" s="417">
        <v>0</v>
      </c>
      <c r="I130" s="417">
        <v>87.132000000000005</v>
      </c>
      <c r="J130" s="418">
        <f t="shared" si="2"/>
        <v>87.132000000000005</v>
      </c>
      <c r="L130" s="400"/>
    </row>
    <row r="131" spans="1:12" s="352" customFormat="1" ht="12.75" hidden="1" customHeight="1" x14ac:dyDescent="0.2">
      <c r="A131" s="401" t="s">
        <v>6</v>
      </c>
      <c r="B131" s="402" t="s">
        <v>452</v>
      </c>
      <c r="C131" s="403" t="s">
        <v>26</v>
      </c>
      <c r="D131" s="419" t="s">
        <v>7</v>
      </c>
      <c r="E131" s="420" t="s">
        <v>7</v>
      </c>
      <c r="F131" s="421" t="s">
        <v>453</v>
      </c>
      <c r="G131" s="422">
        <v>0</v>
      </c>
      <c r="H131" s="408">
        <v>0</v>
      </c>
      <c r="I131" s="408">
        <v>42.5</v>
      </c>
      <c r="J131" s="409">
        <f t="shared" si="2"/>
        <v>42.5</v>
      </c>
      <c r="L131" s="400"/>
    </row>
    <row r="132" spans="1:12" s="352" customFormat="1" ht="12.75" hidden="1" customHeight="1" thickBot="1" x14ac:dyDescent="0.25">
      <c r="A132" s="410"/>
      <c r="B132" s="411"/>
      <c r="C132" s="412"/>
      <c r="D132" s="413">
        <v>3322</v>
      </c>
      <c r="E132" s="424">
        <v>5493</v>
      </c>
      <c r="F132" s="425" t="s">
        <v>397</v>
      </c>
      <c r="G132" s="416">
        <v>0</v>
      </c>
      <c r="H132" s="417">
        <v>0</v>
      </c>
      <c r="I132" s="417">
        <v>42.5</v>
      </c>
      <c r="J132" s="418">
        <f t="shared" si="2"/>
        <v>42.5</v>
      </c>
      <c r="L132" s="400"/>
    </row>
    <row r="133" spans="1:12" s="352" customFormat="1" ht="12.75" hidden="1" customHeight="1" x14ac:dyDescent="0.2">
      <c r="A133" s="401" t="s">
        <v>6</v>
      </c>
      <c r="B133" s="402" t="s">
        <v>454</v>
      </c>
      <c r="C133" s="403" t="s">
        <v>26</v>
      </c>
      <c r="D133" s="419" t="s">
        <v>7</v>
      </c>
      <c r="E133" s="420" t="s">
        <v>7</v>
      </c>
      <c r="F133" s="421" t="s">
        <v>455</v>
      </c>
      <c r="G133" s="422">
        <v>0</v>
      </c>
      <c r="H133" s="408">
        <v>0</v>
      </c>
      <c r="I133" s="408">
        <v>259</v>
      </c>
      <c r="J133" s="409">
        <f t="shared" si="2"/>
        <v>259</v>
      </c>
      <c r="L133" s="400"/>
    </row>
    <row r="134" spans="1:12" s="352" customFormat="1" ht="12.75" hidden="1" customHeight="1" thickBot="1" x14ac:dyDescent="0.25">
      <c r="A134" s="410"/>
      <c r="B134" s="411"/>
      <c r="C134" s="412"/>
      <c r="D134" s="413">
        <v>3322</v>
      </c>
      <c r="E134" s="424">
        <v>5493</v>
      </c>
      <c r="F134" s="425" t="s">
        <v>397</v>
      </c>
      <c r="G134" s="416">
        <v>0</v>
      </c>
      <c r="H134" s="417">
        <v>0</v>
      </c>
      <c r="I134" s="417">
        <v>259</v>
      </c>
      <c r="J134" s="418">
        <f t="shared" si="2"/>
        <v>259</v>
      </c>
      <c r="L134" s="400"/>
    </row>
    <row r="135" spans="1:12" s="352" customFormat="1" ht="12.75" hidden="1" customHeight="1" x14ac:dyDescent="0.2">
      <c r="A135" s="401" t="s">
        <v>6</v>
      </c>
      <c r="B135" s="402" t="s">
        <v>456</v>
      </c>
      <c r="C135" s="403" t="s">
        <v>26</v>
      </c>
      <c r="D135" s="419" t="s">
        <v>7</v>
      </c>
      <c r="E135" s="420" t="s">
        <v>7</v>
      </c>
      <c r="F135" s="421" t="s">
        <v>457</v>
      </c>
      <c r="G135" s="422">
        <v>0</v>
      </c>
      <c r="H135" s="408">
        <v>0</v>
      </c>
      <c r="I135" s="408">
        <v>204</v>
      </c>
      <c r="J135" s="409">
        <f t="shared" si="2"/>
        <v>204</v>
      </c>
      <c r="L135" s="400"/>
    </row>
    <row r="136" spans="1:12" s="352" customFormat="1" ht="12.75" hidden="1" customHeight="1" thickBot="1" x14ac:dyDescent="0.25">
      <c r="A136" s="410"/>
      <c r="B136" s="411"/>
      <c r="C136" s="412"/>
      <c r="D136" s="413">
        <v>3322</v>
      </c>
      <c r="E136" s="424">
        <v>5493</v>
      </c>
      <c r="F136" s="425" t="s">
        <v>397</v>
      </c>
      <c r="G136" s="416">
        <v>0</v>
      </c>
      <c r="H136" s="417">
        <v>0</v>
      </c>
      <c r="I136" s="417">
        <v>204</v>
      </c>
      <c r="J136" s="418">
        <f t="shared" si="2"/>
        <v>204</v>
      </c>
      <c r="L136" s="400"/>
    </row>
    <row r="137" spans="1:12" s="352" customFormat="1" ht="12.75" hidden="1" customHeight="1" x14ac:dyDescent="0.2">
      <c r="A137" s="401" t="s">
        <v>6</v>
      </c>
      <c r="B137" s="402" t="s">
        <v>458</v>
      </c>
      <c r="C137" s="403" t="s">
        <v>26</v>
      </c>
      <c r="D137" s="419" t="s">
        <v>7</v>
      </c>
      <c r="E137" s="420" t="s">
        <v>7</v>
      </c>
      <c r="F137" s="421" t="s">
        <v>459</v>
      </c>
      <c r="G137" s="422">
        <v>0</v>
      </c>
      <c r="H137" s="408">
        <v>0</v>
      </c>
      <c r="I137" s="408">
        <v>116</v>
      </c>
      <c r="J137" s="409">
        <f t="shared" si="2"/>
        <v>116</v>
      </c>
      <c r="L137" s="400"/>
    </row>
    <row r="138" spans="1:12" s="352" customFormat="1" ht="12.75" hidden="1" customHeight="1" thickBot="1" x14ac:dyDescent="0.25">
      <c r="A138" s="410"/>
      <c r="B138" s="411"/>
      <c r="C138" s="412"/>
      <c r="D138" s="413">
        <v>3322</v>
      </c>
      <c r="E138" s="424">
        <v>5493</v>
      </c>
      <c r="F138" s="425" t="s">
        <v>397</v>
      </c>
      <c r="G138" s="416">
        <v>0</v>
      </c>
      <c r="H138" s="417">
        <v>0</v>
      </c>
      <c r="I138" s="417">
        <v>116</v>
      </c>
      <c r="J138" s="418">
        <f t="shared" si="2"/>
        <v>116</v>
      </c>
      <c r="L138" s="400"/>
    </row>
    <row r="139" spans="1:12" s="352" customFormat="1" ht="12.75" hidden="1" customHeight="1" x14ac:dyDescent="0.2">
      <c r="A139" s="401" t="s">
        <v>6</v>
      </c>
      <c r="B139" s="402" t="s">
        <v>460</v>
      </c>
      <c r="C139" s="403" t="s">
        <v>26</v>
      </c>
      <c r="D139" s="419" t="s">
        <v>7</v>
      </c>
      <c r="E139" s="420" t="s">
        <v>7</v>
      </c>
      <c r="F139" s="421" t="s">
        <v>461</v>
      </c>
      <c r="G139" s="422">
        <v>0</v>
      </c>
      <c r="H139" s="408">
        <v>0</v>
      </c>
      <c r="I139" s="408">
        <v>300</v>
      </c>
      <c r="J139" s="409">
        <f t="shared" si="2"/>
        <v>300</v>
      </c>
      <c r="L139" s="400"/>
    </row>
    <row r="140" spans="1:12" s="352" customFormat="1" ht="12.75" hidden="1" customHeight="1" thickBot="1" x14ac:dyDescent="0.25">
      <c r="A140" s="410"/>
      <c r="B140" s="411"/>
      <c r="C140" s="412"/>
      <c r="D140" s="413">
        <v>3322</v>
      </c>
      <c r="E140" s="424">
        <v>5321</v>
      </c>
      <c r="F140" s="425" t="s">
        <v>203</v>
      </c>
      <c r="G140" s="416">
        <v>0</v>
      </c>
      <c r="H140" s="417">
        <v>0</v>
      </c>
      <c r="I140" s="417">
        <v>300</v>
      </c>
      <c r="J140" s="418">
        <f t="shared" si="2"/>
        <v>300</v>
      </c>
      <c r="L140" s="400"/>
    </row>
    <row r="141" spans="1:12" s="352" customFormat="1" ht="12.75" hidden="1" customHeight="1" x14ac:dyDescent="0.2">
      <c r="A141" s="401" t="s">
        <v>6</v>
      </c>
      <c r="B141" s="402" t="s">
        <v>462</v>
      </c>
      <c r="C141" s="403" t="s">
        <v>463</v>
      </c>
      <c r="D141" s="419" t="s">
        <v>7</v>
      </c>
      <c r="E141" s="420" t="s">
        <v>7</v>
      </c>
      <c r="F141" s="421" t="s">
        <v>464</v>
      </c>
      <c r="G141" s="422">
        <v>0</v>
      </c>
      <c r="H141" s="408">
        <v>0</v>
      </c>
      <c r="I141" s="408">
        <v>140</v>
      </c>
      <c r="J141" s="409">
        <f t="shared" si="2"/>
        <v>140</v>
      </c>
      <c r="L141" s="400"/>
    </row>
    <row r="142" spans="1:12" s="352" customFormat="1" ht="12.75" hidden="1" customHeight="1" thickBot="1" x14ac:dyDescent="0.25">
      <c r="A142" s="410"/>
      <c r="B142" s="411"/>
      <c r="C142" s="412"/>
      <c r="D142" s="413">
        <v>3322</v>
      </c>
      <c r="E142" s="424">
        <v>5493</v>
      </c>
      <c r="F142" s="425" t="s">
        <v>397</v>
      </c>
      <c r="G142" s="416">
        <v>0</v>
      </c>
      <c r="H142" s="417">
        <v>0</v>
      </c>
      <c r="I142" s="417">
        <v>140</v>
      </c>
      <c r="J142" s="418">
        <f t="shared" si="2"/>
        <v>140</v>
      </c>
      <c r="L142" s="400"/>
    </row>
    <row r="143" spans="1:12" s="352" customFormat="1" ht="12.75" hidden="1" customHeight="1" x14ac:dyDescent="0.2">
      <c r="A143" s="401" t="s">
        <v>6</v>
      </c>
      <c r="B143" s="402" t="s">
        <v>465</v>
      </c>
      <c r="C143" s="403" t="s">
        <v>26</v>
      </c>
      <c r="D143" s="419" t="s">
        <v>7</v>
      </c>
      <c r="E143" s="420" t="s">
        <v>7</v>
      </c>
      <c r="F143" s="421" t="s">
        <v>466</v>
      </c>
      <c r="G143" s="422">
        <v>0</v>
      </c>
      <c r="H143" s="408">
        <v>0</v>
      </c>
      <c r="I143" s="408">
        <v>250</v>
      </c>
      <c r="J143" s="409">
        <f t="shared" si="2"/>
        <v>250</v>
      </c>
      <c r="L143" s="400"/>
    </row>
    <row r="144" spans="1:12" s="352" customFormat="1" ht="12.75" hidden="1" customHeight="1" thickBot="1" x14ac:dyDescent="0.25">
      <c r="A144" s="410"/>
      <c r="B144" s="411"/>
      <c r="C144" s="412"/>
      <c r="D144" s="413">
        <v>3322</v>
      </c>
      <c r="E144" s="424">
        <v>5493</v>
      </c>
      <c r="F144" s="425" t="s">
        <v>397</v>
      </c>
      <c r="G144" s="416">
        <v>0</v>
      </c>
      <c r="H144" s="417">
        <v>0</v>
      </c>
      <c r="I144" s="417">
        <v>250</v>
      </c>
      <c r="J144" s="418">
        <f t="shared" si="2"/>
        <v>250</v>
      </c>
      <c r="L144" s="400"/>
    </row>
    <row r="145" spans="1:12" s="352" customFormat="1" ht="12.75" hidden="1" customHeight="1" x14ac:dyDescent="0.2">
      <c r="A145" s="401" t="s">
        <v>6</v>
      </c>
      <c r="B145" s="402" t="s">
        <v>467</v>
      </c>
      <c r="C145" s="403" t="s">
        <v>26</v>
      </c>
      <c r="D145" s="419" t="s">
        <v>7</v>
      </c>
      <c r="E145" s="420" t="s">
        <v>7</v>
      </c>
      <c r="F145" s="421" t="s">
        <v>468</v>
      </c>
      <c r="G145" s="422">
        <v>0</v>
      </c>
      <c r="H145" s="408">
        <v>0</v>
      </c>
      <c r="I145" s="408">
        <v>300</v>
      </c>
      <c r="J145" s="409">
        <f t="shared" si="2"/>
        <v>300</v>
      </c>
      <c r="L145" s="400"/>
    </row>
    <row r="146" spans="1:12" s="352" customFormat="1" ht="12.75" hidden="1" customHeight="1" thickBot="1" x14ac:dyDescent="0.25">
      <c r="A146" s="410"/>
      <c r="B146" s="411"/>
      <c r="C146" s="412"/>
      <c r="D146" s="413">
        <v>3322</v>
      </c>
      <c r="E146" s="424">
        <v>5493</v>
      </c>
      <c r="F146" s="425" t="s">
        <v>397</v>
      </c>
      <c r="G146" s="416">
        <v>0</v>
      </c>
      <c r="H146" s="417">
        <v>0</v>
      </c>
      <c r="I146" s="417">
        <v>300</v>
      </c>
      <c r="J146" s="418">
        <f t="shared" si="2"/>
        <v>300</v>
      </c>
      <c r="L146" s="400"/>
    </row>
    <row r="147" spans="1:12" s="352" customFormat="1" ht="12.75" hidden="1" customHeight="1" x14ac:dyDescent="0.2">
      <c r="A147" s="401" t="s">
        <v>6</v>
      </c>
      <c r="B147" s="402" t="s">
        <v>469</v>
      </c>
      <c r="C147" s="403" t="s">
        <v>470</v>
      </c>
      <c r="D147" s="419" t="s">
        <v>7</v>
      </c>
      <c r="E147" s="420" t="s">
        <v>7</v>
      </c>
      <c r="F147" s="421" t="s">
        <v>471</v>
      </c>
      <c r="G147" s="422">
        <v>0</v>
      </c>
      <c r="H147" s="408">
        <v>0</v>
      </c>
      <c r="I147" s="408">
        <v>61.295000000000002</v>
      </c>
      <c r="J147" s="409">
        <f t="shared" ref="J147:J186" si="4">H147+I147</f>
        <v>61.295000000000002</v>
      </c>
      <c r="L147" s="400"/>
    </row>
    <row r="148" spans="1:12" s="352" customFormat="1" ht="12.75" hidden="1" customHeight="1" thickBot="1" x14ac:dyDescent="0.25">
      <c r="A148" s="410"/>
      <c r="B148" s="411"/>
      <c r="C148" s="412"/>
      <c r="D148" s="413">
        <v>3322</v>
      </c>
      <c r="E148" s="424">
        <v>5321</v>
      </c>
      <c r="F148" s="425" t="s">
        <v>203</v>
      </c>
      <c r="G148" s="416">
        <v>0</v>
      </c>
      <c r="H148" s="417">
        <v>0</v>
      </c>
      <c r="I148" s="417">
        <v>61.295000000000002</v>
      </c>
      <c r="J148" s="418">
        <f t="shared" si="4"/>
        <v>61.295000000000002</v>
      </c>
      <c r="L148" s="400"/>
    </row>
    <row r="149" spans="1:12" s="352" customFormat="1" ht="12.75" hidden="1" customHeight="1" x14ac:dyDescent="0.2">
      <c r="A149" s="401" t="s">
        <v>6</v>
      </c>
      <c r="B149" s="402" t="s">
        <v>472</v>
      </c>
      <c r="C149" s="403" t="s">
        <v>26</v>
      </c>
      <c r="D149" s="419" t="s">
        <v>7</v>
      </c>
      <c r="E149" s="420" t="s">
        <v>7</v>
      </c>
      <c r="F149" s="421" t="s">
        <v>473</v>
      </c>
      <c r="G149" s="422">
        <v>0</v>
      </c>
      <c r="H149" s="408">
        <v>0</v>
      </c>
      <c r="I149" s="408">
        <v>220</v>
      </c>
      <c r="J149" s="409">
        <f t="shared" si="4"/>
        <v>220</v>
      </c>
      <c r="L149" s="400"/>
    </row>
    <row r="150" spans="1:12" s="352" customFormat="1" ht="12.75" hidden="1" customHeight="1" thickBot="1" x14ac:dyDescent="0.25">
      <c r="A150" s="410"/>
      <c r="B150" s="411"/>
      <c r="C150" s="412"/>
      <c r="D150" s="413">
        <v>3322</v>
      </c>
      <c r="E150" s="424">
        <v>5223</v>
      </c>
      <c r="F150" s="425" t="s">
        <v>407</v>
      </c>
      <c r="G150" s="416">
        <v>0</v>
      </c>
      <c r="H150" s="417">
        <v>0</v>
      </c>
      <c r="I150" s="417">
        <v>220</v>
      </c>
      <c r="J150" s="418">
        <f t="shared" si="4"/>
        <v>220</v>
      </c>
      <c r="L150" s="400"/>
    </row>
    <row r="151" spans="1:12" s="352" customFormat="1" ht="12.75" hidden="1" customHeight="1" x14ac:dyDescent="0.2">
      <c r="A151" s="401" t="s">
        <v>6</v>
      </c>
      <c r="B151" s="402" t="s">
        <v>474</v>
      </c>
      <c r="C151" s="403" t="s">
        <v>475</v>
      </c>
      <c r="D151" s="419" t="s">
        <v>7</v>
      </c>
      <c r="E151" s="420" t="s">
        <v>7</v>
      </c>
      <c r="F151" s="421" t="s">
        <v>476</v>
      </c>
      <c r="G151" s="422">
        <v>0</v>
      </c>
      <c r="H151" s="408">
        <v>0</v>
      </c>
      <c r="I151" s="408">
        <v>155</v>
      </c>
      <c r="J151" s="409">
        <f t="shared" si="4"/>
        <v>155</v>
      </c>
      <c r="L151" s="400"/>
    </row>
    <row r="152" spans="1:12" s="352" customFormat="1" ht="12.75" hidden="1" customHeight="1" thickBot="1" x14ac:dyDescent="0.25">
      <c r="A152" s="410"/>
      <c r="B152" s="411"/>
      <c r="C152" s="412"/>
      <c r="D152" s="413">
        <v>3322</v>
      </c>
      <c r="E152" s="424">
        <v>5321</v>
      </c>
      <c r="F152" s="425" t="s">
        <v>203</v>
      </c>
      <c r="G152" s="416">
        <v>0</v>
      </c>
      <c r="H152" s="417">
        <v>0</v>
      </c>
      <c r="I152" s="417">
        <v>155</v>
      </c>
      <c r="J152" s="418">
        <f t="shared" si="4"/>
        <v>155</v>
      </c>
      <c r="L152" s="400"/>
    </row>
    <row r="153" spans="1:12" s="352" customFormat="1" ht="12.75" hidden="1" customHeight="1" x14ac:dyDescent="0.2">
      <c r="A153" s="401" t="s">
        <v>6</v>
      </c>
      <c r="B153" s="402" t="s">
        <v>477</v>
      </c>
      <c r="C153" s="403" t="s">
        <v>478</v>
      </c>
      <c r="D153" s="419" t="s">
        <v>7</v>
      </c>
      <c r="E153" s="420" t="s">
        <v>7</v>
      </c>
      <c r="F153" s="421" t="s">
        <v>479</v>
      </c>
      <c r="G153" s="422">
        <v>0</v>
      </c>
      <c r="H153" s="408">
        <v>0</v>
      </c>
      <c r="I153" s="408">
        <v>49.832999999999998</v>
      </c>
      <c r="J153" s="409">
        <f t="shared" si="4"/>
        <v>49.832999999999998</v>
      </c>
      <c r="L153" s="400"/>
    </row>
    <row r="154" spans="1:12" s="352" customFormat="1" ht="12.75" hidden="1" customHeight="1" thickBot="1" x14ac:dyDescent="0.25">
      <c r="A154" s="410"/>
      <c r="B154" s="411"/>
      <c r="C154" s="412"/>
      <c r="D154" s="413">
        <v>3322</v>
      </c>
      <c r="E154" s="424">
        <v>5321</v>
      </c>
      <c r="F154" s="425" t="s">
        <v>203</v>
      </c>
      <c r="G154" s="416">
        <v>0</v>
      </c>
      <c r="H154" s="417">
        <v>0</v>
      </c>
      <c r="I154" s="417">
        <v>49.832999999999998</v>
      </c>
      <c r="J154" s="418">
        <f t="shared" si="4"/>
        <v>49.832999999999998</v>
      </c>
      <c r="L154" s="400"/>
    </row>
    <row r="155" spans="1:12" s="352" customFormat="1" ht="12.75" hidden="1" customHeight="1" x14ac:dyDescent="0.2">
      <c r="A155" s="401" t="s">
        <v>6</v>
      </c>
      <c r="B155" s="402" t="s">
        <v>480</v>
      </c>
      <c r="C155" s="403" t="s">
        <v>26</v>
      </c>
      <c r="D155" s="419" t="s">
        <v>7</v>
      </c>
      <c r="E155" s="420" t="s">
        <v>7</v>
      </c>
      <c r="F155" s="421" t="s">
        <v>481</v>
      </c>
      <c r="G155" s="422">
        <v>0</v>
      </c>
      <c r="H155" s="408">
        <v>0</v>
      </c>
      <c r="I155" s="408">
        <v>270</v>
      </c>
      <c r="J155" s="409">
        <f t="shared" si="4"/>
        <v>270</v>
      </c>
      <c r="L155" s="400"/>
    </row>
    <row r="156" spans="1:12" s="352" customFormat="1" ht="12.75" hidden="1" customHeight="1" thickBot="1" x14ac:dyDescent="0.25">
      <c r="A156" s="410"/>
      <c r="B156" s="411"/>
      <c r="C156" s="412"/>
      <c r="D156" s="413">
        <v>3322</v>
      </c>
      <c r="E156" s="424">
        <v>5223</v>
      </c>
      <c r="F156" s="425" t="s">
        <v>407</v>
      </c>
      <c r="G156" s="416">
        <v>0</v>
      </c>
      <c r="H156" s="417">
        <v>0</v>
      </c>
      <c r="I156" s="417">
        <v>270</v>
      </c>
      <c r="J156" s="418">
        <f t="shared" si="4"/>
        <v>270</v>
      </c>
      <c r="L156" s="400"/>
    </row>
    <row r="157" spans="1:12" s="352" customFormat="1" ht="12.75" hidden="1" customHeight="1" x14ac:dyDescent="0.2">
      <c r="A157" s="401" t="s">
        <v>6</v>
      </c>
      <c r="B157" s="402" t="s">
        <v>482</v>
      </c>
      <c r="C157" s="403" t="s">
        <v>26</v>
      </c>
      <c r="D157" s="419" t="s">
        <v>7</v>
      </c>
      <c r="E157" s="420" t="s">
        <v>7</v>
      </c>
      <c r="F157" s="421" t="s">
        <v>483</v>
      </c>
      <c r="G157" s="422">
        <v>0</v>
      </c>
      <c r="H157" s="408">
        <v>0</v>
      </c>
      <c r="I157" s="408">
        <v>240</v>
      </c>
      <c r="J157" s="409">
        <f t="shared" si="4"/>
        <v>240</v>
      </c>
      <c r="L157" s="400"/>
    </row>
    <row r="158" spans="1:12" s="352" customFormat="1" ht="12.75" hidden="1" customHeight="1" thickBot="1" x14ac:dyDescent="0.25">
      <c r="A158" s="410"/>
      <c r="B158" s="411"/>
      <c r="C158" s="412"/>
      <c r="D158" s="413">
        <v>3322</v>
      </c>
      <c r="E158" s="424">
        <v>5223</v>
      </c>
      <c r="F158" s="425" t="s">
        <v>407</v>
      </c>
      <c r="G158" s="416">
        <v>0</v>
      </c>
      <c r="H158" s="417">
        <v>0</v>
      </c>
      <c r="I158" s="417">
        <v>240</v>
      </c>
      <c r="J158" s="418">
        <f t="shared" si="4"/>
        <v>240</v>
      </c>
      <c r="L158" s="400"/>
    </row>
    <row r="159" spans="1:12" s="352" customFormat="1" ht="12.75" hidden="1" customHeight="1" x14ac:dyDescent="0.2">
      <c r="A159" s="401" t="s">
        <v>6</v>
      </c>
      <c r="B159" s="402" t="s">
        <v>484</v>
      </c>
      <c r="C159" s="403" t="s">
        <v>485</v>
      </c>
      <c r="D159" s="419" t="s">
        <v>7</v>
      </c>
      <c r="E159" s="420" t="s">
        <v>7</v>
      </c>
      <c r="F159" s="421" t="s">
        <v>486</v>
      </c>
      <c r="G159" s="422">
        <v>0</v>
      </c>
      <c r="H159" s="408">
        <v>0</v>
      </c>
      <c r="I159" s="408">
        <v>300</v>
      </c>
      <c r="J159" s="409">
        <f t="shared" si="4"/>
        <v>300</v>
      </c>
      <c r="L159" s="400"/>
    </row>
    <row r="160" spans="1:12" s="352" customFormat="1" ht="12.75" hidden="1" customHeight="1" thickBot="1" x14ac:dyDescent="0.25">
      <c r="A160" s="410"/>
      <c r="B160" s="411"/>
      <c r="C160" s="412"/>
      <c r="D160" s="413">
        <v>3322</v>
      </c>
      <c r="E160" s="424">
        <v>5321</v>
      </c>
      <c r="F160" s="425" t="s">
        <v>203</v>
      </c>
      <c r="G160" s="416">
        <v>0</v>
      </c>
      <c r="H160" s="417">
        <v>0</v>
      </c>
      <c r="I160" s="417">
        <v>300</v>
      </c>
      <c r="J160" s="418">
        <f t="shared" si="4"/>
        <v>300</v>
      </c>
      <c r="L160" s="400"/>
    </row>
    <row r="161" spans="1:12" s="352" customFormat="1" ht="12.75" hidden="1" customHeight="1" x14ac:dyDescent="0.2">
      <c r="A161" s="401" t="s">
        <v>6</v>
      </c>
      <c r="B161" s="402" t="s">
        <v>487</v>
      </c>
      <c r="C161" s="403" t="s">
        <v>26</v>
      </c>
      <c r="D161" s="419" t="s">
        <v>7</v>
      </c>
      <c r="E161" s="420" t="s">
        <v>7</v>
      </c>
      <c r="F161" s="421" t="s">
        <v>488</v>
      </c>
      <c r="G161" s="422">
        <v>0</v>
      </c>
      <c r="H161" s="408">
        <v>0</v>
      </c>
      <c r="I161" s="408">
        <v>192.98</v>
      </c>
      <c r="J161" s="409">
        <f t="shared" si="4"/>
        <v>192.98</v>
      </c>
      <c r="L161" s="400"/>
    </row>
    <row r="162" spans="1:12" s="352" customFormat="1" ht="12.75" hidden="1" customHeight="1" thickBot="1" x14ac:dyDescent="0.25">
      <c r="A162" s="410"/>
      <c r="B162" s="411"/>
      <c r="C162" s="412"/>
      <c r="D162" s="413">
        <v>3322</v>
      </c>
      <c r="E162" s="424">
        <v>5493</v>
      </c>
      <c r="F162" s="425" t="s">
        <v>397</v>
      </c>
      <c r="G162" s="416">
        <v>0</v>
      </c>
      <c r="H162" s="417">
        <v>0</v>
      </c>
      <c r="I162" s="417">
        <v>192.98</v>
      </c>
      <c r="J162" s="418">
        <f t="shared" si="4"/>
        <v>192.98</v>
      </c>
      <c r="L162" s="400"/>
    </row>
    <row r="163" spans="1:12" s="352" customFormat="1" ht="12.75" hidden="1" customHeight="1" x14ac:dyDescent="0.2">
      <c r="A163" s="401" t="s">
        <v>6</v>
      </c>
      <c r="B163" s="402" t="s">
        <v>489</v>
      </c>
      <c r="C163" s="403" t="s">
        <v>490</v>
      </c>
      <c r="D163" s="419" t="s">
        <v>7</v>
      </c>
      <c r="E163" s="420" t="s">
        <v>7</v>
      </c>
      <c r="F163" s="421" t="s">
        <v>491</v>
      </c>
      <c r="G163" s="422">
        <v>0</v>
      </c>
      <c r="H163" s="408">
        <v>0</v>
      </c>
      <c r="I163" s="408">
        <v>149</v>
      </c>
      <c r="J163" s="409">
        <f t="shared" si="4"/>
        <v>149</v>
      </c>
      <c r="L163" s="400"/>
    </row>
    <row r="164" spans="1:12" s="352" customFormat="1" ht="12.75" hidden="1" customHeight="1" thickBot="1" x14ac:dyDescent="0.25">
      <c r="A164" s="410"/>
      <c r="B164" s="411"/>
      <c r="C164" s="412"/>
      <c r="D164" s="413">
        <v>3322</v>
      </c>
      <c r="E164" s="424">
        <v>5321</v>
      </c>
      <c r="F164" s="425" t="s">
        <v>203</v>
      </c>
      <c r="G164" s="416">
        <v>0</v>
      </c>
      <c r="H164" s="417">
        <v>0</v>
      </c>
      <c r="I164" s="417">
        <v>149</v>
      </c>
      <c r="J164" s="418">
        <f t="shared" si="4"/>
        <v>149</v>
      </c>
      <c r="L164" s="400"/>
    </row>
    <row r="165" spans="1:12" s="352" customFormat="1" ht="12.75" hidden="1" customHeight="1" x14ac:dyDescent="0.2">
      <c r="A165" s="401" t="s">
        <v>6</v>
      </c>
      <c r="B165" s="402" t="s">
        <v>492</v>
      </c>
      <c r="C165" s="403" t="s">
        <v>493</v>
      </c>
      <c r="D165" s="419" t="s">
        <v>7</v>
      </c>
      <c r="E165" s="420" t="s">
        <v>7</v>
      </c>
      <c r="F165" s="421" t="s">
        <v>494</v>
      </c>
      <c r="G165" s="422">
        <v>0</v>
      </c>
      <c r="H165" s="408">
        <v>0</v>
      </c>
      <c r="I165" s="428">
        <v>86.537499999999994</v>
      </c>
      <c r="J165" s="409">
        <f t="shared" si="4"/>
        <v>86.537499999999994</v>
      </c>
      <c r="L165" s="400"/>
    </row>
    <row r="166" spans="1:12" s="352" customFormat="1" ht="12.75" hidden="1" customHeight="1" thickBot="1" x14ac:dyDescent="0.25">
      <c r="A166" s="410"/>
      <c r="B166" s="411"/>
      <c r="C166" s="412"/>
      <c r="D166" s="413">
        <v>3322</v>
      </c>
      <c r="E166" s="424">
        <v>5321</v>
      </c>
      <c r="F166" s="425" t="s">
        <v>203</v>
      </c>
      <c r="G166" s="416">
        <v>0</v>
      </c>
      <c r="H166" s="417">
        <v>0</v>
      </c>
      <c r="I166" s="429">
        <v>86.537499999999994</v>
      </c>
      <c r="J166" s="418">
        <f t="shared" si="4"/>
        <v>86.537499999999994</v>
      </c>
      <c r="L166" s="400"/>
    </row>
    <row r="167" spans="1:12" s="352" customFormat="1" ht="12.75" hidden="1" customHeight="1" x14ac:dyDescent="0.2">
      <c r="A167" s="401" t="s">
        <v>6</v>
      </c>
      <c r="B167" s="402" t="s">
        <v>495</v>
      </c>
      <c r="C167" s="403" t="s">
        <v>26</v>
      </c>
      <c r="D167" s="419" t="s">
        <v>7</v>
      </c>
      <c r="E167" s="420" t="s">
        <v>7</v>
      </c>
      <c r="F167" s="421" t="s">
        <v>496</v>
      </c>
      <c r="G167" s="422">
        <v>0</v>
      </c>
      <c r="H167" s="408">
        <v>0</v>
      </c>
      <c r="I167" s="408">
        <v>89.7</v>
      </c>
      <c r="J167" s="409">
        <f t="shared" si="4"/>
        <v>89.7</v>
      </c>
      <c r="L167" s="400"/>
    </row>
    <row r="168" spans="1:12" s="352" customFormat="1" ht="12.75" hidden="1" customHeight="1" thickBot="1" x14ac:dyDescent="0.25">
      <c r="A168" s="410"/>
      <c r="B168" s="411"/>
      <c r="C168" s="412"/>
      <c r="D168" s="413">
        <v>3322</v>
      </c>
      <c r="E168" s="424">
        <v>5493</v>
      </c>
      <c r="F168" s="425" t="s">
        <v>397</v>
      </c>
      <c r="G168" s="416">
        <v>0</v>
      </c>
      <c r="H168" s="417">
        <v>0</v>
      </c>
      <c r="I168" s="417">
        <v>89.7</v>
      </c>
      <c r="J168" s="418">
        <f t="shared" si="4"/>
        <v>89.7</v>
      </c>
      <c r="L168" s="400"/>
    </row>
    <row r="169" spans="1:12" s="352" customFormat="1" ht="12.75" hidden="1" customHeight="1" x14ac:dyDescent="0.2">
      <c r="A169" s="401" t="s">
        <v>6</v>
      </c>
      <c r="B169" s="402" t="s">
        <v>497</v>
      </c>
      <c r="C169" s="403" t="s">
        <v>26</v>
      </c>
      <c r="D169" s="419" t="s">
        <v>7</v>
      </c>
      <c r="E169" s="420" t="s">
        <v>7</v>
      </c>
      <c r="F169" s="421" t="s">
        <v>498</v>
      </c>
      <c r="G169" s="422">
        <v>0</v>
      </c>
      <c r="H169" s="408">
        <v>0</v>
      </c>
      <c r="I169" s="408">
        <v>280</v>
      </c>
      <c r="J169" s="409">
        <f t="shared" si="4"/>
        <v>280</v>
      </c>
      <c r="L169" s="400"/>
    </row>
    <row r="170" spans="1:12" s="352" customFormat="1" ht="12.75" hidden="1" customHeight="1" thickBot="1" x14ac:dyDescent="0.25">
      <c r="A170" s="410"/>
      <c r="B170" s="411"/>
      <c r="C170" s="412"/>
      <c r="D170" s="413">
        <v>3322</v>
      </c>
      <c r="E170" s="424">
        <v>5223</v>
      </c>
      <c r="F170" s="425" t="s">
        <v>407</v>
      </c>
      <c r="G170" s="416">
        <v>0</v>
      </c>
      <c r="H170" s="417">
        <v>0</v>
      </c>
      <c r="I170" s="417">
        <v>280</v>
      </c>
      <c r="J170" s="418">
        <f t="shared" si="4"/>
        <v>280</v>
      </c>
      <c r="L170" s="400"/>
    </row>
    <row r="171" spans="1:12" s="352" customFormat="1" ht="12.75" hidden="1" customHeight="1" x14ac:dyDescent="0.2">
      <c r="A171" s="401" t="s">
        <v>6</v>
      </c>
      <c r="B171" s="402" t="s">
        <v>499</v>
      </c>
      <c r="C171" s="403" t="s">
        <v>26</v>
      </c>
      <c r="D171" s="419" t="s">
        <v>7</v>
      </c>
      <c r="E171" s="420" t="s">
        <v>7</v>
      </c>
      <c r="F171" s="421" t="s">
        <v>500</v>
      </c>
      <c r="G171" s="422">
        <v>0</v>
      </c>
      <c r="H171" s="408">
        <v>0</v>
      </c>
      <c r="I171" s="408">
        <v>74</v>
      </c>
      <c r="J171" s="409">
        <f t="shared" si="4"/>
        <v>74</v>
      </c>
      <c r="L171" s="400"/>
    </row>
    <row r="172" spans="1:12" s="352" customFormat="1" ht="12.75" hidden="1" customHeight="1" thickBot="1" x14ac:dyDescent="0.25">
      <c r="A172" s="410"/>
      <c r="B172" s="411"/>
      <c r="C172" s="412"/>
      <c r="D172" s="413">
        <v>3322</v>
      </c>
      <c r="E172" s="424">
        <v>5213</v>
      </c>
      <c r="F172" s="425" t="s">
        <v>501</v>
      </c>
      <c r="G172" s="416">
        <v>0</v>
      </c>
      <c r="H172" s="417">
        <v>0</v>
      </c>
      <c r="I172" s="417">
        <v>74</v>
      </c>
      <c r="J172" s="418">
        <f t="shared" si="4"/>
        <v>74</v>
      </c>
      <c r="L172" s="400"/>
    </row>
    <row r="173" spans="1:12" s="352" customFormat="1" ht="12.75" hidden="1" customHeight="1" x14ac:dyDescent="0.2">
      <c r="A173" s="401" t="s">
        <v>6</v>
      </c>
      <c r="B173" s="402" t="s">
        <v>502</v>
      </c>
      <c r="C173" s="403" t="s">
        <v>26</v>
      </c>
      <c r="D173" s="419" t="s">
        <v>7</v>
      </c>
      <c r="E173" s="420" t="s">
        <v>7</v>
      </c>
      <c r="F173" s="421" t="s">
        <v>503</v>
      </c>
      <c r="G173" s="422">
        <v>0</v>
      </c>
      <c r="H173" s="408">
        <v>0</v>
      </c>
      <c r="I173" s="408">
        <v>300</v>
      </c>
      <c r="J173" s="409">
        <f t="shared" si="4"/>
        <v>300</v>
      </c>
      <c r="L173" s="400"/>
    </row>
    <row r="174" spans="1:12" s="352" customFormat="1" ht="12" hidden="1" customHeight="1" thickBot="1" x14ac:dyDescent="0.25">
      <c r="A174" s="410"/>
      <c r="B174" s="411"/>
      <c r="C174" s="412"/>
      <c r="D174" s="413">
        <v>3322</v>
      </c>
      <c r="E174" s="424">
        <v>5223</v>
      </c>
      <c r="F174" s="425" t="s">
        <v>407</v>
      </c>
      <c r="G174" s="416">
        <v>0</v>
      </c>
      <c r="H174" s="417">
        <v>0</v>
      </c>
      <c r="I174" s="417">
        <v>300</v>
      </c>
      <c r="J174" s="418">
        <f t="shared" si="4"/>
        <v>300</v>
      </c>
      <c r="L174" s="400"/>
    </row>
    <row r="175" spans="1:12" s="352" customFormat="1" ht="12" hidden="1" customHeight="1" x14ac:dyDescent="0.2">
      <c r="A175" s="401" t="s">
        <v>6</v>
      </c>
      <c r="B175" s="402" t="s">
        <v>504</v>
      </c>
      <c r="C175" s="403" t="s">
        <v>26</v>
      </c>
      <c r="D175" s="419" t="s">
        <v>7</v>
      </c>
      <c r="E175" s="420" t="s">
        <v>7</v>
      </c>
      <c r="F175" s="421" t="s">
        <v>505</v>
      </c>
      <c r="G175" s="422">
        <v>0</v>
      </c>
      <c r="H175" s="408">
        <v>0</v>
      </c>
      <c r="I175" s="408">
        <v>68</v>
      </c>
      <c r="J175" s="409">
        <f t="shared" si="4"/>
        <v>68</v>
      </c>
      <c r="L175" s="400"/>
    </row>
    <row r="176" spans="1:12" s="352" customFormat="1" ht="12" hidden="1" customHeight="1" thickBot="1" x14ac:dyDescent="0.25">
      <c r="A176" s="410"/>
      <c r="B176" s="411"/>
      <c r="C176" s="412"/>
      <c r="D176" s="413">
        <v>3322</v>
      </c>
      <c r="E176" s="424">
        <v>5223</v>
      </c>
      <c r="F176" s="425" t="s">
        <v>407</v>
      </c>
      <c r="G176" s="416">
        <v>0</v>
      </c>
      <c r="H176" s="417">
        <v>0</v>
      </c>
      <c r="I176" s="417">
        <v>68</v>
      </c>
      <c r="J176" s="418">
        <f t="shared" si="4"/>
        <v>68</v>
      </c>
      <c r="L176" s="400"/>
    </row>
    <row r="177" spans="1:12" s="352" customFormat="1" ht="12" hidden="1" customHeight="1" x14ac:dyDescent="0.2">
      <c r="A177" s="401" t="s">
        <v>6</v>
      </c>
      <c r="B177" s="402" t="s">
        <v>506</v>
      </c>
      <c r="C177" s="403" t="s">
        <v>26</v>
      </c>
      <c r="D177" s="419" t="s">
        <v>7</v>
      </c>
      <c r="E177" s="420" t="s">
        <v>7</v>
      </c>
      <c r="F177" s="421" t="s">
        <v>507</v>
      </c>
      <c r="G177" s="422">
        <v>0</v>
      </c>
      <c r="H177" s="408">
        <v>0</v>
      </c>
      <c r="I177" s="428">
        <v>166.45050000000001</v>
      </c>
      <c r="J177" s="409">
        <f t="shared" si="4"/>
        <v>166.45050000000001</v>
      </c>
      <c r="L177" s="400"/>
    </row>
    <row r="178" spans="1:12" s="352" customFormat="1" ht="12" hidden="1" customHeight="1" thickBot="1" x14ac:dyDescent="0.25">
      <c r="A178" s="410"/>
      <c r="B178" s="411"/>
      <c r="C178" s="412"/>
      <c r="D178" s="413">
        <v>3322</v>
      </c>
      <c r="E178" s="424">
        <v>5223</v>
      </c>
      <c r="F178" s="425" t="s">
        <v>407</v>
      </c>
      <c r="G178" s="416">
        <v>0</v>
      </c>
      <c r="H178" s="417">
        <v>0</v>
      </c>
      <c r="I178" s="429">
        <v>166.45050000000001</v>
      </c>
      <c r="J178" s="418">
        <f t="shared" si="4"/>
        <v>166.45050000000001</v>
      </c>
      <c r="L178" s="400"/>
    </row>
    <row r="179" spans="1:12" s="352" customFormat="1" ht="12" hidden="1" customHeight="1" x14ac:dyDescent="0.2">
      <c r="A179" s="401" t="s">
        <v>6</v>
      </c>
      <c r="B179" s="402" t="s">
        <v>508</v>
      </c>
      <c r="C179" s="403" t="s">
        <v>509</v>
      </c>
      <c r="D179" s="419" t="s">
        <v>7</v>
      </c>
      <c r="E179" s="420" t="s">
        <v>7</v>
      </c>
      <c r="F179" s="421" t="s">
        <v>510</v>
      </c>
      <c r="G179" s="422">
        <v>0</v>
      </c>
      <c r="H179" s="408">
        <v>0</v>
      </c>
      <c r="I179" s="408">
        <v>284.14999999999998</v>
      </c>
      <c r="J179" s="409">
        <f t="shared" si="4"/>
        <v>284.14999999999998</v>
      </c>
      <c r="L179" s="400"/>
    </row>
    <row r="180" spans="1:12" s="352" customFormat="1" ht="12" hidden="1" customHeight="1" thickBot="1" x14ac:dyDescent="0.25">
      <c r="A180" s="410"/>
      <c r="B180" s="411"/>
      <c r="C180" s="412"/>
      <c r="D180" s="413">
        <v>3322</v>
      </c>
      <c r="E180" s="424">
        <v>5321</v>
      </c>
      <c r="F180" s="425" t="s">
        <v>203</v>
      </c>
      <c r="G180" s="416">
        <v>0</v>
      </c>
      <c r="H180" s="417">
        <v>0</v>
      </c>
      <c r="I180" s="417">
        <v>284.14999999999998</v>
      </c>
      <c r="J180" s="418">
        <f t="shared" si="4"/>
        <v>284.14999999999998</v>
      </c>
      <c r="L180" s="400"/>
    </row>
    <row r="181" spans="1:12" s="352" customFormat="1" ht="12" hidden="1" customHeight="1" x14ac:dyDescent="0.2">
      <c r="A181" s="401" t="s">
        <v>6</v>
      </c>
      <c r="B181" s="402" t="s">
        <v>511</v>
      </c>
      <c r="C181" s="403" t="s">
        <v>26</v>
      </c>
      <c r="D181" s="419" t="s">
        <v>7</v>
      </c>
      <c r="E181" s="420" t="s">
        <v>7</v>
      </c>
      <c r="F181" s="421" t="s">
        <v>512</v>
      </c>
      <c r="G181" s="422">
        <v>0</v>
      </c>
      <c r="H181" s="408">
        <v>0</v>
      </c>
      <c r="I181" s="408">
        <v>117.488</v>
      </c>
      <c r="J181" s="409">
        <f t="shared" si="4"/>
        <v>117.488</v>
      </c>
      <c r="L181" s="400"/>
    </row>
    <row r="182" spans="1:12" s="352" customFormat="1" ht="12" hidden="1" customHeight="1" thickBot="1" x14ac:dyDescent="0.25">
      <c r="A182" s="410"/>
      <c r="B182" s="411"/>
      <c r="C182" s="412"/>
      <c r="D182" s="413">
        <v>3322</v>
      </c>
      <c r="E182" s="424">
        <v>5493</v>
      </c>
      <c r="F182" s="425" t="s">
        <v>397</v>
      </c>
      <c r="G182" s="416">
        <v>0</v>
      </c>
      <c r="H182" s="417">
        <v>0</v>
      </c>
      <c r="I182" s="417">
        <v>117.488</v>
      </c>
      <c r="J182" s="418">
        <f t="shared" si="4"/>
        <v>117.488</v>
      </c>
      <c r="L182" s="400"/>
    </row>
    <row r="183" spans="1:12" s="352" customFormat="1" ht="12" hidden="1" customHeight="1" x14ac:dyDescent="0.2">
      <c r="A183" s="401" t="s">
        <v>6</v>
      </c>
      <c r="B183" s="402" t="s">
        <v>513</v>
      </c>
      <c r="C183" s="403" t="s">
        <v>26</v>
      </c>
      <c r="D183" s="419" t="s">
        <v>7</v>
      </c>
      <c r="E183" s="420" t="s">
        <v>7</v>
      </c>
      <c r="F183" s="421" t="s">
        <v>514</v>
      </c>
      <c r="G183" s="422">
        <v>0</v>
      </c>
      <c r="H183" s="408">
        <v>0</v>
      </c>
      <c r="I183" s="408">
        <v>195.74299999999999</v>
      </c>
      <c r="J183" s="409">
        <f t="shared" si="4"/>
        <v>195.74299999999999</v>
      </c>
      <c r="L183" s="400"/>
    </row>
    <row r="184" spans="1:12" s="352" customFormat="1" ht="12" hidden="1" customHeight="1" thickBot="1" x14ac:dyDescent="0.25">
      <c r="A184" s="410"/>
      <c r="B184" s="411"/>
      <c r="C184" s="412"/>
      <c r="D184" s="413">
        <v>3322</v>
      </c>
      <c r="E184" s="424">
        <v>5223</v>
      </c>
      <c r="F184" s="425" t="s">
        <v>407</v>
      </c>
      <c r="G184" s="416">
        <v>0</v>
      </c>
      <c r="H184" s="417">
        <v>0</v>
      </c>
      <c r="I184" s="417">
        <v>195.74299999999999</v>
      </c>
      <c r="J184" s="418">
        <f t="shared" si="4"/>
        <v>195.74299999999999</v>
      </c>
      <c r="L184" s="400"/>
    </row>
    <row r="185" spans="1:12" s="352" customFormat="1" ht="12" hidden="1" customHeight="1" x14ac:dyDescent="0.2">
      <c r="A185" s="401" t="s">
        <v>6</v>
      </c>
      <c r="B185" s="402" t="s">
        <v>515</v>
      </c>
      <c r="C185" s="403" t="s">
        <v>26</v>
      </c>
      <c r="D185" s="419" t="s">
        <v>7</v>
      </c>
      <c r="E185" s="420" t="s">
        <v>7</v>
      </c>
      <c r="F185" s="421" t="s">
        <v>516</v>
      </c>
      <c r="G185" s="422">
        <v>0</v>
      </c>
      <c r="H185" s="408">
        <v>0</v>
      </c>
      <c r="I185" s="408">
        <v>293.66800000000001</v>
      </c>
      <c r="J185" s="409">
        <f t="shared" si="4"/>
        <v>293.66800000000001</v>
      </c>
      <c r="L185" s="400"/>
    </row>
    <row r="186" spans="1:12" s="352" customFormat="1" ht="12" hidden="1" customHeight="1" thickBot="1" x14ac:dyDescent="0.25">
      <c r="A186" s="410"/>
      <c r="B186" s="411"/>
      <c r="C186" s="412"/>
      <c r="D186" s="413">
        <v>3322</v>
      </c>
      <c r="E186" s="424">
        <v>5493</v>
      </c>
      <c r="F186" s="425" t="s">
        <v>397</v>
      </c>
      <c r="G186" s="416">
        <v>0</v>
      </c>
      <c r="H186" s="417">
        <v>0</v>
      </c>
      <c r="I186" s="417">
        <v>0</v>
      </c>
      <c r="J186" s="418">
        <f t="shared" si="4"/>
        <v>0</v>
      </c>
      <c r="L186" s="400"/>
    </row>
    <row r="187" spans="1:12" s="352" customFormat="1" ht="21" customHeight="1" thickBot="1" x14ac:dyDescent="0.25">
      <c r="A187" s="369" t="s">
        <v>6</v>
      </c>
      <c r="B187" s="370" t="s">
        <v>517</v>
      </c>
      <c r="C187" s="371"/>
      <c r="D187" s="372" t="s">
        <v>7</v>
      </c>
      <c r="E187" s="373" t="s">
        <v>7</v>
      </c>
      <c r="F187" s="374" t="s">
        <v>518</v>
      </c>
      <c r="G187" s="375">
        <f>G188</f>
        <v>300</v>
      </c>
      <c r="H187" s="376">
        <f t="shared" ref="H187" si="5">H188</f>
        <v>392.13013000000001</v>
      </c>
      <c r="I187" s="430">
        <f>I188+I190+I192+I194+I196+I198+I200+I202+I204+I206+I208</f>
        <v>0</v>
      </c>
      <c r="J187" s="377">
        <f>H187+I187</f>
        <v>392.13013000000001</v>
      </c>
      <c r="L187" s="400"/>
    </row>
    <row r="188" spans="1:12" s="352" customFormat="1" ht="12.75" hidden="1" customHeight="1" x14ac:dyDescent="0.2">
      <c r="A188" s="401" t="s">
        <v>6</v>
      </c>
      <c r="B188" s="402" t="s">
        <v>517</v>
      </c>
      <c r="C188" s="403" t="s">
        <v>26</v>
      </c>
      <c r="D188" s="419" t="s">
        <v>7</v>
      </c>
      <c r="E188" s="420" t="s">
        <v>7</v>
      </c>
      <c r="F188" s="421" t="s">
        <v>315</v>
      </c>
      <c r="G188" s="422">
        <f>G189</f>
        <v>300</v>
      </c>
      <c r="H188" s="431">
        <v>392.13013000000001</v>
      </c>
      <c r="I188" s="432">
        <v>-300</v>
      </c>
      <c r="J188" s="433">
        <f>H188+I188</f>
        <v>92.130130000000008</v>
      </c>
      <c r="L188" s="400"/>
    </row>
    <row r="189" spans="1:12" s="352" customFormat="1" ht="12.75" hidden="1" customHeight="1" thickBot="1" x14ac:dyDescent="0.25">
      <c r="A189" s="410"/>
      <c r="B189" s="411"/>
      <c r="C189" s="412"/>
      <c r="D189" s="413">
        <v>3322</v>
      </c>
      <c r="E189" s="424">
        <v>5901</v>
      </c>
      <c r="F189" s="425" t="s">
        <v>316</v>
      </c>
      <c r="G189" s="416">
        <v>300</v>
      </c>
      <c r="H189" s="434">
        <v>392.13013000000001</v>
      </c>
      <c r="I189" s="435">
        <v>-300</v>
      </c>
      <c r="J189" s="418">
        <f>H189+I189</f>
        <v>92.130130000000008</v>
      </c>
      <c r="L189" s="400"/>
    </row>
    <row r="190" spans="1:12" s="352" customFormat="1" ht="12.75" hidden="1" customHeight="1" x14ac:dyDescent="0.2">
      <c r="A190" s="401" t="s">
        <v>6</v>
      </c>
      <c r="B190" s="402" t="s">
        <v>519</v>
      </c>
      <c r="C190" s="403" t="s">
        <v>26</v>
      </c>
      <c r="D190" s="419" t="s">
        <v>7</v>
      </c>
      <c r="E190" s="420" t="s">
        <v>7</v>
      </c>
      <c r="F190" s="421" t="s">
        <v>520</v>
      </c>
      <c r="G190" s="422">
        <v>0</v>
      </c>
      <c r="H190" s="422">
        <v>0</v>
      </c>
      <c r="I190" s="408">
        <v>48.3</v>
      </c>
      <c r="J190" s="409">
        <f t="shared" ref="J190:J209" si="6">H190+I190</f>
        <v>48.3</v>
      </c>
      <c r="L190" s="400"/>
    </row>
    <row r="191" spans="1:12" s="352" customFormat="1" ht="12.75" hidden="1" customHeight="1" thickBot="1" x14ac:dyDescent="0.25">
      <c r="A191" s="410"/>
      <c r="B191" s="411"/>
      <c r="C191" s="412"/>
      <c r="D191" s="413">
        <v>3322</v>
      </c>
      <c r="E191" s="424">
        <v>5223</v>
      </c>
      <c r="F191" s="425" t="s">
        <v>407</v>
      </c>
      <c r="G191" s="416">
        <v>0</v>
      </c>
      <c r="H191" s="416">
        <v>0</v>
      </c>
      <c r="I191" s="417">
        <v>48.3</v>
      </c>
      <c r="J191" s="418">
        <f t="shared" si="6"/>
        <v>48.3</v>
      </c>
      <c r="L191" s="400"/>
    </row>
    <row r="192" spans="1:12" s="352" customFormat="1" ht="12.75" hidden="1" customHeight="1" x14ac:dyDescent="0.2">
      <c r="A192" s="401" t="s">
        <v>6</v>
      </c>
      <c r="B192" s="402" t="s">
        <v>521</v>
      </c>
      <c r="C192" s="403" t="s">
        <v>26</v>
      </c>
      <c r="D192" s="419" t="s">
        <v>7</v>
      </c>
      <c r="E192" s="420" t="s">
        <v>7</v>
      </c>
      <c r="F192" s="421" t="s">
        <v>522</v>
      </c>
      <c r="G192" s="422">
        <v>0</v>
      </c>
      <c r="H192" s="422">
        <v>0</v>
      </c>
      <c r="I192" s="408">
        <v>26.6</v>
      </c>
      <c r="J192" s="409">
        <f t="shared" si="6"/>
        <v>26.6</v>
      </c>
      <c r="L192" s="400"/>
    </row>
    <row r="193" spans="1:12" s="352" customFormat="1" ht="12.75" hidden="1" customHeight="1" thickBot="1" x14ac:dyDescent="0.25">
      <c r="A193" s="410"/>
      <c r="B193" s="411"/>
      <c r="C193" s="412"/>
      <c r="D193" s="413">
        <v>3322</v>
      </c>
      <c r="E193" s="424">
        <v>5223</v>
      </c>
      <c r="F193" s="425" t="s">
        <v>407</v>
      </c>
      <c r="G193" s="416">
        <v>0</v>
      </c>
      <c r="H193" s="416">
        <v>0</v>
      </c>
      <c r="I193" s="417">
        <v>26.6</v>
      </c>
      <c r="J193" s="418">
        <f t="shared" si="6"/>
        <v>26.6</v>
      </c>
      <c r="L193" s="400"/>
    </row>
    <row r="194" spans="1:12" s="352" customFormat="1" ht="12.75" hidden="1" customHeight="1" x14ac:dyDescent="0.2">
      <c r="A194" s="401" t="s">
        <v>6</v>
      </c>
      <c r="B194" s="402" t="s">
        <v>523</v>
      </c>
      <c r="C194" s="403" t="s">
        <v>26</v>
      </c>
      <c r="D194" s="419" t="s">
        <v>7</v>
      </c>
      <c r="E194" s="420" t="s">
        <v>7</v>
      </c>
      <c r="F194" s="421" t="s">
        <v>524</v>
      </c>
      <c r="G194" s="422">
        <v>0</v>
      </c>
      <c r="H194" s="422">
        <v>0</v>
      </c>
      <c r="I194" s="408">
        <v>40</v>
      </c>
      <c r="J194" s="409">
        <f t="shared" si="6"/>
        <v>40</v>
      </c>
      <c r="L194" s="400"/>
    </row>
    <row r="195" spans="1:12" s="352" customFormat="1" ht="12.75" hidden="1" customHeight="1" thickBot="1" x14ac:dyDescent="0.25">
      <c r="A195" s="410"/>
      <c r="B195" s="411"/>
      <c r="C195" s="412"/>
      <c r="D195" s="413">
        <v>3322</v>
      </c>
      <c r="E195" s="424">
        <v>5223</v>
      </c>
      <c r="F195" s="425" t="s">
        <v>407</v>
      </c>
      <c r="G195" s="416">
        <v>0</v>
      </c>
      <c r="H195" s="416">
        <v>0</v>
      </c>
      <c r="I195" s="417">
        <v>40</v>
      </c>
      <c r="J195" s="418">
        <f t="shared" si="6"/>
        <v>40</v>
      </c>
      <c r="L195" s="400"/>
    </row>
    <row r="196" spans="1:12" s="352" customFormat="1" ht="12.75" hidden="1" customHeight="1" x14ac:dyDescent="0.2">
      <c r="A196" s="401" t="s">
        <v>6</v>
      </c>
      <c r="B196" s="402" t="s">
        <v>525</v>
      </c>
      <c r="C196" s="403" t="s">
        <v>26</v>
      </c>
      <c r="D196" s="419" t="s">
        <v>7</v>
      </c>
      <c r="E196" s="420" t="s">
        <v>7</v>
      </c>
      <c r="F196" s="421" t="s">
        <v>526</v>
      </c>
      <c r="G196" s="422">
        <v>0</v>
      </c>
      <c r="H196" s="422">
        <v>0</v>
      </c>
      <c r="I196" s="408">
        <v>33</v>
      </c>
      <c r="J196" s="409">
        <f t="shared" si="6"/>
        <v>33</v>
      </c>
      <c r="L196" s="400"/>
    </row>
    <row r="197" spans="1:12" s="352" customFormat="1" ht="12.75" hidden="1" customHeight="1" thickBot="1" x14ac:dyDescent="0.25">
      <c r="A197" s="410"/>
      <c r="B197" s="411"/>
      <c r="C197" s="412"/>
      <c r="D197" s="413">
        <v>3322</v>
      </c>
      <c r="E197" s="424">
        <v>5223</v>
      </c>
      <c r="F197" s="425" t="s">
        <v>407</v>
      </c>
      <c r="G197" s="416">
        <v>0</v>
      </c>
      <c r="H197" s="416">
        <v>0</v>
      </c>
      <c r="I197" s="417">
        <v>33</v>
      </c>
      <c r="J197" s="418">
        <f t="shared" si="6"/>
        <v>33</v>
      </c>
      <c r="L197" s="400"/>
    </row>
    <row r="198" spans="1:12" s="352" customFormat="1" ht="12.75" hidden="1" customHeight="1" x14ac:dyDescent="0.2">
      <c r="A198" s="401" t="s">
        <v>6</v>
      </c>
      <c r="B198" s="402" t="s">
        <v>527</v>
      </c>
      <c r="C198" s="403" t="s">
        <v>26</v>
      </c>
      <c r="D198" s="419" t="s">
        <v>7</v>
      </c>
      <c r="E198" s="420" t="s">
        <v>7</v>
      </c>
      <c r="F198" s="421" t="s">
        <v>528</v>
      </c>
      <c r="G198" s="422">
        <v>0</v>
      </c>
      <c r="H198" s="422">
        <v>0</v>
      </c>
      <c r="I198" s="408">
        <v>20</v>
      </c>
      <c r="J198" s="409">
        <f t="shared" si="6"/>
        <v>20</v>
      </c>
      <c r="L198" s="400"/>
    </row>
    <row r="199" spans="1:12" s="352" customFormat="1" ht="12.75" hidden="1" customHeight="1" thickBot="1" x14ac:dyDescent="0.25">
      <c r="A199" s="410"/>
      <c r="B199" s="411"/>
      <c r="C199" s="412"/>
      <c r="D199" s="413">
        <v>3322</v>
      </c>
      <c r="E199" s="424">
        <v>5493</v>
      </c>
      <c r="F199" s="425" t="s">
        <v>397</v>
      </c>
      <c r="G199" s="416">
        <v>0</v>
      </c>
      <c r="H199" s="416">
        <v>0</v>
      </c>
      <c r="I199" s="417">
        <v>20</v>
      </c>
      <c r="J199" s="418">
        <f t="shared" si="6"/>
        <v>20</v>
      </c>
      <c r="L199" s="400"/>
    </row>
    <row r="200" spans="1:12" s="352" customFormat="1" ht="12.75" hidden="1" customHeight="1" x14ac:dyDescent="0.2">
      <c r="A200" s="401" t="s">
        <v>6</v>
      </c>
      <c r="B200" s="402" t="s">
        <v>529</v>
      </c>
      <c r="C200" s="403" t="s">
        <v>530</v>
      </c>
      <c r="D200" s="419" t="s">
        <v>7</v>
      </c>
      <c r="E200" s="420" t="s">
        <v>7</v>
      </c>
      <c r="F200" s="421" t="s">
        <v>531</v>
      </c>
      <c r="G200" s="422">
        <v>0</v>
      </c>
      <c r="H200" s="422">
        <v>0</v>
      </c>
      <c r="I200" s="408">
        <v>15.5</v>
      </c>
      <c r="J200" s="409">
        <f t="shared" si="6"/>
        <v>15.5</v>
      </c>
      <c r="L200" s="400"/>
    </row>
    <row r="201" spans="1:12" s="352" customFormat="1" ht="12.75" hidden="1" customHeight="1" thickBot="1" x14ac:dyDescent="0.25">
      <c r="A201" s="410"/>
      <c r="B201" s="411"/>
      <c r="C201" s="412"/>
      <c r="D201" s="413">
        <v>3322</v>
      </c>
      <c r="E201" s="424">
        <v>5321</v>
      </c>
      <c r="F201" s="425" t="s">
        <v>203</v>
      </c>
      <c r="G201" s="416">
        <v>0</v>
      </c>
      <c r="H201" s="416">
        <v>0</v>
      </c>
      <c r="I201" s="417">
        <v>15.5</v>
      </c>
      <c r="J201" s="418">
        <f t="shared" si="6"/>
        <v>15.5</v>
      </c>
      <c r="L201" s="400"/>
    </row>
    <row r="202" spans="1:12" s="352" customFormat="1" ht="12.75" hidden="1" customHeight="1" x14ac:dyDescent="0.2">
      <c r="A202" s="401" t="s">
        <v>6</v>
      </c>
      <c r="B202" s="402" t="s">
        <v>532</v>
      </c>
      <c r="C202" s="403" t="s">
        <v>26</v>
      </c>
      <c r="D202" s="419" t="s">
        <v>7</v>
      </c>
      <c r="E202" s="420" t="s">
        <v>7</v>
      </c>
      <c r="F202" s="421" t="s">
        <v>533</v>
      </c>
      <c r="G202" s="422">
        <v>0</v>
      </c>
      <c r="H202" s="422">
        <v>0</v>
      </c>
      <c r="I202" s="408">
        <v>24</v>
      </c>
      <c r="J202" s="409">
        <f t="shared" si="6"/>
        <v>24</v>
      </c>
      <c r="L202" s="400"/>
    </row>
    <row r="203" spans="1:12" s="352" customFormat="1" ht="12.75" hidden="1" customHeight="1" thickBot="1" x14ac:dyDescent="0.25">
      <c r="A203" s="410"/>
      <c r="B203" s="411"/>
      <c r="C203" s="412"/>
      <c r="D203" s="413">
        <v>3322</v>
      </c>
      <c r="E203" s="424">
        <v>5223</v>
      </c>
      <c r="F203" s="425" t="s">
        <v>407</v>
      </c>
      <c r="G203" s="416">
        <v>0</v>
      </c>
      <c r="H203" s="416">
        <v>0</v>
      </c>
      <c r="I203" s="417">
        <v>24</v>
      </c>
      <c r="J203" s="418">
        <f t="shared" si="6"/>
        <v>24</v>
      </c>
      <c r="L203" s="400"/>
    </row>
    <row r="204" spans="1:12" s="352" customFormat="1" ht="12.75" hidden="1" customHeight="1" x14ac:dyDescent="0.2">
      <c r="A204" s="401" t="s">
        <v>6</v>
      </c>
      <c r="B204" s="402" t="s">
        <v>534</v>
      </c>
      <c r="C204" s="403" t="s">
        <v>26</v>
      </c>
      <c r="D204" s="419" t="s">
        <v>7</v>
      </c>
      <c r="E204" s="420" t="s">
        <v>7</v>
      </c>
      <c r="F204" s="421" t="s">
        <v>535</v>
      </c>
      <c r="G204" s="422">
        <v>0</v>
      </c>
      <c r="H204" s="422">
        <v>0</v>
      </c>
      <c r="I204" s="408">
        <v>48</v>
      </c>
      <c r="J204" s="409">
        <f t="shared" si="6"/>
        <v>48</v>
      </c>
      <c r="L204" s="400"/>
    </row>
    <row r="205" spans="1:12" s="352" customFormat="1" ht="12.75" hidden="1" customHeight="1" thickBot="1" x14ac:dyDescent="0.25">
      <c r="A205" s="410"/>
      <c r="B205" s="411"/>
      <c r="C205" s="412"/>
      <c r="D205" s="413">
        <v>3322</v>
      </c>
      <c r="E205" s="424">
        <v>5223</v>
      </c>
      <c r="F205" s="425" t="s">
        <v>407</v>
      </c>
      <c r="G205" s="416">
        <v>0</v>
      </c>
      <c r="H205" s="416">
        <v>0</v>
      </c>
      <c r="I205" s="417">
        <v>48</v>
      </c>
      <c r="J205" s="418">
        <f t="shared" si="6"/>
        <v>48</v>
      </c>
      <c r="L205" s="400"/>
    </row>
    <row r="206" spans="1:12" s="352" customFormat="1" ht="12.75" hidden="1" customHeight="1" x14ac:dyDescent="0.2">
      <c r="A206" s="401" t="s">
        <v>6</v>
      </c>
      <c r="B206" s="402" t="s">
        <v>536</v>
      </c>
      <c r="C206" s="403" t="s">
        <v>537</v>
      </c>
      <c r="D206" s="419" t="s">
        <v>7</v>
      </c>
      <c r="E206" s="420" t="s">
        <v>7</v>
      </c>
      <c r="F206" s="421" t="s">
        <v>538</v>
      </c>
      <c r="G206" s="422">
        <v>0</v>
      </c>
      <c r="H206" s="422">
        <v>0</v>
      </c>
      <c r="I206" s="408">
        <v>17.045999999999999</v>
      </c>
      <c r="J206" s="409">
        <f t="shared" si="6"/>
        <v>17.045999999999999</v>
      </c>
      <c r="L206" s="400"/>
    </row>
    <row r="207" spans="1:12" s="352" customFormat="1" ht="12.75" hidden="1" customHeight="1" thickBot="1" x14ac:dyDescent="0.25">
      <c r="A207" s="410"/>
      <c r="B207" s="411"/>
      <c r="C207" s="412"/>
      <c r="D207" s="413">
        <v>3322</v>
      </c>
      <c r="E207" s="424">
        <v>5321</v>
      </c>
      <c r="F207" s="425" t="s">
        <v>203</v>
      </c>
      <c r="G207" s="416">
        <v>0</v>
      </c>
      <c r="H207" s="416">
        <v>0</v>
      </c>
      <c r="I207" s="417">
        <v>17.045999999999999</v>
      </c>
      <c r="J207" s="418">
        <f t="shared" si="6"/>
        <v>17.045999999999999</v>
      </c>
      <c r="L207" s="400"/>
    </row>
    <row r="208" spans="1:12" s="352" customFormat="1" ht="12.75" hidden="1" customHeight="1" x14ac:dyDescent="0.2">
      <c r="A208" s="401" t="s">
        <v>6</v>
      </c>
      <c r="B208" s="402" t="s">
        <v>539</v>
      </c>
      <c r="C208" s="403" t="s">
        <v>248</v>
      </c>
      <c r="D208" s="419" t="s">
        <v>7</v>
      </c>
      <c r="E208" s="420" t="s">
        <v>7</v>
      </c>
      <c r="F208" s="421" t="s">
        <v>540</v>
      </c>
      <c r="G208" s="422">
        <v>0</v>
      </c>
      <c r="H208" s="422">
        <v>0</v>
      </c>
      <c r="I208" s="408">
        <v>27.553999999999998</v>
      </c>
      <c r="J208" s="409">
        <f t="shared" si="6"/>
        <v>27.553999999999998</v>
      </c>
      <c r="L208" s="400"/>
    </row>
    <row r="209" spans="1:12" s="352" customFormat="1" ht="12.75" hidden="1" customHeight="1" thickBot="1" x14ac:dyDescent="0.25">
      <c r="A209" s="410"/>
      <c r="B209" s="411"/>
      <c r="C209" s="412"/>
      <c r="D209" s="413">
        <v>3322</v>
      </c>
      <c r="E209" s="424">
        <v>5321</v>
      </c>
      <c r="F209" s="425" t="s">
        <v>203</v>
      </c>
      <c r="G209" s="416">
        <v>0</v>
      </c>
      <c r="H209" s="416">
        <v>0</v>
      </c>
      <c r="I209" s="417">
        <v>27.553999999999998</v>
      </c>
      <c r="J209" s="418">
        <f t="shared" si="6"/>
        <v>27.553999999999998</v>
      </c>
      <c r="L209" s="400"/>
    </row>
    <row r="210" spans="1:12" s="352" customFormat="1" ht="12.75" customHeight="1" thickBot="1" x14ac:dyDescent="0.25">
      <c r="A210" s="369" t="s">
        <v>6</v>
      </c>
      <c r="B210" s="370" t="s">
        <v>541</v>
      </c>
      <c r="C210" s="371"/>
      <c r="D210" s="372" t="s">
        <v>7</v>
      </c>
      <c r="E210" s="373" t="s">
        <v>7</v>
      </c>
      <c r="F210" s="374" t="s">
        <v>542</v>
      </c>
      <c r="G210" s="375">
        <f>G211+G213+G215+G217</f>
        <v>200</v>
      </c>
      <c r="H210" s="376">
        <f>H211+H213+H215+H217</f>
        <v>649.90800000000002</v>
      </c>
      <c r="I210" s="399">
        <f>I211+I213+I215+I217</f>
        <v>0</v>
      </c>
      <c r="J210" s="377">
        <f>H210+I210</f>
        <v>649.90800000000002</v>
      </c>
      <c r="L210" s="400"/>
    </row>
    <row r="211" spans="1:12" s="352" customFormat="1" ht="12.75" hidden="1" customHeight="1" x14ac:dyDescent="0.2">
      <c r="A211" s="401" t="s">
        <v>6</v>
      </c>
      <c r="B211" s="402" t="s">
        <v>541</v>
      </c>
      <c r="C211" s="403" t="s">
        <v>26</v>
      </c>
      <c r="D211" s="419" t="s">
        <v>7</v>
      </c>
      <c r="E211" s="420" t="s">
        <v>7</v>
      </c>
      <c r="F211" s="421" t="s">
        <v>315</v>
      </c>
      <c r="G211" s="422">
        <v>200</v>
      </c>
      <c r="H211" s="431">
        <f>H212</f>
        <v>321.75799999999998</v>
      </c>
      <c r="I211" s="436">
        <v>0</v>
      </c>
      <c r="J211" s="433">
        <f>H211+I211</f>
        <v>321.75799999999998</v>
      </c>
      <c r="L211" s="400"/>
    </row>
    <row r="212" spans="1:12" s="352" customFormat="1" ht="12.75" hidden="1" customHeight="1" thickBot="1" x14ac:dyDescent="0.25">
      <c r="A212" s="410"/>
      <c r="B212" s="411"/>
      <c r="C212" s="412"/>
      <c r="D212" s="413">
        <v>3326</v>
      </c>
      <c r="E212" s="424">
        <v>5901</v>
      </c>
      <c r="F212" s="425" t="s">
        <v>316</v>
      </c>
      <c r="G212" s="416">
        <v>200</v>
      </c>
      <c r="H212" s="434">
        <v>321.75799999999998</v>
      </c>
      <c r="I212" s="417">
        <v>0</v>
      </c>
      <c r="J212" s="418">
        <f>H212+I212</f>
        <v>321.75799999999998</v>
      </c>
      <c r="L212" s="400"/>
    </row>
    <row r="213" spans="1:12" s="352" customFormat="1" ht="12.75" hidden="1" customHeight="1" x14ac:dyDescent="0.2">
      <c r="A213" s="401" t="s">
        <v>6</v>
      </c>
      <c r="B213" s="402" t="s">
        <v>543</v>
      </c>
      <c r="C213" s="403" t="s">
        <v>288</v>
      </c>
      <c r="D213" s="419" t="s">
        <v>7</v>
      </c>
      <c r="E213" s="419" t="s">
        <v>7</v>
      </c>
      <c r="F213" s="437" t="s">
        <v>544</v>
      </c>
      <c r="G213" s="422">
        <v>0</v>
      </c>
      <c r="H213" s="431">
        <f>H214</f>
        <v>84</v>
      </c>
      <c r="I213" s="436">
        <v>0</v>
      </c>
      <c r="J213" s="433">
        <f t="shared" ref="J213:J218" si="7">H213+I213</f>
        <v>84</v>
      </c>
      <c r="L213" s="400"/>
    </row>
    <row r="214" spans="1:12" s="352" customFormat="1" ht="12.75" hidden="1" customHeight="1" thickBot="1" x14ac:dyDescent="0.25">
      <c r="A214" s="410"/>
      <c r="B214" s="411"/>
      <c r="C214" s="412"/>
      <c r="D214" s="413">
        <v>3329</v>
      </c>
      <c r="E214" s="424">
        <v>5331</v>
      </c>
      <c r="F214" s="425" t="s">
        <v>545</v>
      </c>
      <c r="G214" s="416">
        <v>0</v>
      </c>
      <c r="H214" s="434">
        <v>84</v>
      </c>
      <c r="I214" s="417">
        <v>0</v>
      </c>
      <c r="J214" s="418">
        <f t="shared" si="7"/>
        <v>84</v>
      </c>
      <c r="L214" s="400"/>
    </row>
    <row r="215" spans="1:12" s="352" customFormat="1" ht="12.75" hidden="1" customHeight="1" x14ac:dyDescent="0.2">
      <c r="A215" s="401" t="s">
        <v>6</v>
      </c>
      <c r="B215" s="402" t="s">
        <v>546</v>
      </c>
      <c r="C215" s="403" t="s">
        <v>26</v>
      </c>
      <c r="D215" s="419" t="s">
        <v>7</v>
      </c>
      <c r="E215" s="419" t="s">
        <v>7</v>
      </c>
      <c r="F215" s="438" t="s">
        <v>547</v>
      </c>
      <c r="G215" s="422">
        <v>0</v>
      </c>
      <c r="H215" s="431">
        <f>H216</f>
        <v>150</v>
      </c>
      <c r="I215" s="436">
        <v>0</v>
      </c>
      <c r="J215" s="433">
        <f t="shared" si="7"/>
        <v>150</v>
      </c>
      <c r="L215" s="400"/>
    </row>
    <row r="216" spans="1:12" s="352" customFormat="1" ht="22.5" hidden="1" customHeight="1" thickBot="1" x14ac:dyDescent="0.25">
      <c r="A216" s="410"/>
      <c r="B216" s="411"/>
      <c r="C216" s="412"/>
      <c r="D216" s="413">
        <v>3329</v>
      </c>
      <c r="E216" s="424">
        <v>5339</v>
      </c>
      <c r="F216" s="425" t="s">
        <v>548</v>
      </c>
      <c r="G216" s="416">
        <v>0</v>
      </c>
      <c r="H216" s="434">
        <v>150</v>
      </c>
      <c r="I216" s="417">
        <v>0</v>
      </c>
      <c r="J216" s="418">
        <f t="shared" si="7"/>
        <v>150</v>
      </c>
      <c r="L216" s="378"/>
    </row>
    <row r="217" spans="1:12" s="352" customFormat="1" ht="12.75" hidden="1" customHeight="1" x14ac:dyDescent="0.2">
      <c r="A217" s="401" t="s">
        <v>6</v>
      </c>
      <c r="B217" s="402" t="s">
        <v>549</v>
      </c>
      <c r="C217" s="403" t="s">
        <v>270</v>
      </c>
      <c r="D217" s="419" t="s">
        <v>7</v>
      </c>
      <c r="E217" s="419" t="s">
        <v>7</v>
      </c>
      <c r="F217" s="438" t="s">
        <v>550</v>
      </c>
      <c r="G217" s="422">
        <v>0</v>
      </c>
      <c r="H217" s="431">
        <f>H218</f>
        <v>94.15</v>
      </c>
      <c r="I217" s="436">
        <v>0</v>
      </c>
      <c r="J217" s="433">
        <f t="shared" si="7"/>
        <v>94.15</v>
      </c>
      <c r="L217" s="378"/>
    </row>
    <row r="218" spans="1:12" s="352" customFormat="1" ht="12.75" hidden="1" customHeight="1" thickBot="1" x14ac:dyDescent="0.25">
      <c r="A218" s="410"/>
      <c r="B218" s="411"/>
      <c r="C218" s="412"/>
      <c r="D218" s="413">
        <v>3315</v>
      </c>
      <c r="E218" s="424">
        <v>5331</v>
      </c>
      <c r="F218" s="425" t="s">
        <v>545</v>
      </c>
      <c r="G218" s="416">
        <v>0</v>
      </c>
      <c r="H218" s="434">
        <v>94.15</v>
      </c>
      <c r="I218" s="417">
        <v>0</v>
      </c>
      <c r="J218" s="418">
        <f t="shared" si="7"/>
        <v>94.15</v>
      </c>
      <c r="L218" s="378"/>
    </row>
    <row r="219" spans="1:12" s="352" customFormat="1" ht="22.5" customHeight="1" thickBot="1" x14ac:dyDescent="0.25">
      <c r="A219" s="369" t="s">
        <v>6</v>
      </c>
      <c r="B219" s="370" t="s">
        <v>551</v>
      </c>
      <c r="C219" s="371"/>
      <c r="D219" s="372" t="s">
        <v>7</v>
      </c>
      <c r="E219" s="373" t="s">
        <v>7</v>
      </c>
      <c r="F219" s="374" t="s">
        <v>552</v>
      </c>
      <c r="G219" s="375">
        <f>G220</f>
        <v>0</v>
      </c>
      <c r="H219" s="375">
        <f t="shared" ref="H219:I219" si="8">H220</f>
        <v>250</v>
      </c>
      <c r="I219" s="399">
        <f t="shared" si="8"/>
        <v>0</v>
      </c>
      <c r="J219" s="377">
        <f>H219+I219</f>
        <v>250</v>
      </c>
      <c r="L219" s="378"/>
    </row>
    <row r="220" spans="1:12" s="352" customFormat="1" ht="21.75" hidden="1" customHeight="1" x14ac:dyDescent="0.2">
      <c r="A220" s="439" t="s">
        <v>6</v>
      </c>
      <c r="B220" s="440" t="s">
        <v>551</v>
      </c>
      <c r="C220" s="441" t="s">
        <v>26</v>
      </c>
      <c r="D220" s="442" t="s">
        <v>7</v>
      </c>
      <c r="E220" s="443" t="s">
        <v>7</v>
      </c>
      <c r="F220" s="444" t="s">
        <v>553</v>
      </c>
      <c r="G220" s="445">
        <f>+G221</f>
        <v>0</v>
      </c>
      <c r="H220" s="445">
        <f>H221</f>
        <v>250</v>
      </c>
      <c r="I220" s="446">
        <v>0</v>
      </c>
      <c r="J220" s="447">
        <f>H220+I220</f>
        <v>250</v>
      </c>
      <c r="L220" s="378"/>
    </row>
    <row r="221" spans="1:12" s="352" customFormat="1" ht="12.75" hidden="1" customHeight="1" thickBot="1" x14ac:dyDescent="0.25">
      <c r="A221" s="448"/>
      <c r="B221" s="449"/>
      <c r="C221" s="450"/>
      <c r="D221" s="451">
        <v>3319</v>
      </c>
      <c r="E221" s="452">
        <v>5901</v>
      </c>
      <c r="F221" s="453" t="s">
        <v>316</v>
      </c>
      <c r="G221" s="454">
        <v>0</v>
      </c>
      <c r="H221" s="454">
        <v>250</v>
      </c>
      <c r="I221" s="455">
        <v>0</v>
      </c>
      <c r="J221" s="456">
        <f>H221+I221</f>
        <v>250</v>
      </c>
      <c r="L221" s="378"/>
    </row>
    <row r="222" spans="1:12" s="352" customFormat="1" ht="12.75" customHeight="1" x14ac:dyDescent="0.2">
      <c r="A222" s="346"/>
      <c r="B222" s="346"/>
      <c r="C222" s="346"/>
      <c r="D222" s="346"/>
      <c r="E222" s="346"/>
      <c r="F222" s="346"/>
      <c r="G222" s="457"/>
      <c r="H222" s="457"/>
      <c r="I222" s="458"/>
      <c r="J222" s="458"/>
      <c r="L222" s="378"/>
    </row>
    <row r="223" spans="1:12" s="352" customFormat="1" ht="12.75" customHeight="1" x14ac:dyDescent="0.2">
      <c r="A223" s="346"/>
      <c r="B223" s="346"/>
      <c r="C223" s="346"/>
      <c r="D223" s="346"/>
      <c r="E223" s="346"/>
      <c r="F223" s="346"/>
      <c r="G223" s="457"/>
      <c r="H223" s="457"/>
      <c r="I223" s="458"/>
      <c r="J223" s="458"/>
      <c r="L223" s="378"/>
    </row>
    <row r="224" spans="1:12" s="352" customFormat="1" ht="12.75" customHeight="1" x14ac:dyDescent="0.2">
      <c r="A224" s="346"/>
      <c r="B224" s="346"/>
      <c r="C224" s="346"/>
      <c r="D224" s="346"/>
      <c r="E224" s="346"/>
      <c r="F224" s="346"/>
      <c r="G224" s="457"/>
      <c r="H224" s="457"/>
      <c r="I224" s="458"/>
      <c r="J224" s="458"/>
      <c r="L224" s="378"/>
    </row>
    <row r="225" spans="1:12" s="352" customFormat="1" ht="12.75" customHeight="1" x14ac:dyDescent="0.2">
      <c r="A225" s="346"/>
      <c r="B225" s="346"/>
      <c r="C225" s="346"/>
      <c r="D225" s="346"/>
      <c r="E225" s="346"/>
      <c r="F225" s="346"/>
      <c r="G225" s="457"/>
      <c r="H225" s="457"/>
      <c r="I225" s="458"/>
      <c r="J225" s="458"/>
      <c r="L225" s="378"/>
    </row>
    <row r="226" spans="1:12" s="352" customFormat="1" ht="12.75" customHeight="1" x14ac:dyDescent="0.2">
      <c r="A226" s="346"/>
      <c r="B226" s="346"/>
      <c r="C226" s="346"/>
      <c r="D226" s="346"/>
      <c r="E226" s="346"/>
      <c r="F226" s="346"/>
      <c r="G226" s="457"/>
      <c r="H226" s="457"/>
      <c r="I226" s="458"/>
      <c r="J226" s="458"/>
      <c r="L226" s="378"/>
    </row>
    <row r="227" spans="1:12" s="352" customFormat="1" ht="22.5" customHeight="1" x14ac:dyDescent="0.2">
      <c r="A227" s="346"/>
      <c r="B227" s="346"/>
      <c r="C227" s="346"/>
      <c r="D227" s="346"/>
      <c r="E227" s="346"/>
      <c r="F227" s="346"/>
      <c r="G227" s="457"/>
      <c r="H227" s="457"/>
      <c r="I227" s="458"/>
      <c r="J227" s="458"/>
    </row>
    <row r="228" spans="1:12" s="352" customFormat="1" ht="12.75" customHeight="1" x14ac:dyDescent="0.2">
      <c r="A228" s="346"/>
      <c r="B228" s="346"/>
      <c r="C228" s="346"/>
      <c r="D228" s="346"/>
      <c r="E228" s="346"/>
      <c r="F228" s="346"/>
      <c r="G228" s="457"/>
      <c r="H228" s="457"/>
      <c r="I228" s="458"/>
      <c r="J228" s="458"/>
    </row>
    <row r="229" spans="1:12" s="352" customFormat="1" ht="12.75" customHeight="1" x14ac:dyDescent="0.2">
      <c r="A229" s="346"/>
      <c r="B229" s="346"/>
      <c r="C229" s="346"/>
      <c r="D229" s="346"/>
      <c r="E229" s="346"/>
      <c r="F229" s="346"/>
      <c r="G229" s="457"/>
      <c r="H229" s="457"/>
      <c r="I229" s="458"/>
      <c r="J229" s="458"/>
    </row>
    <row r="230" spans="1:12" s="352" customFormat="1" ht="12.75" customHeight="1" x14ac:dyDescent="0.2">
      <c r="A230" s="346"/>
      <c r="B230" s="346"/>
      <c r="C230" s="346"/>
      <c r="D230" s="346"/>
      <c r="E230" s="346"/>
      <c r="F230" s="346"/>
      <c r="G230" s="457"/>
      <c r="H230" s="457"/>
      <c r="I230" s="458"/>
      <c r="J230" s="458"/>
    </row>
    <row r="231" spans="1:12" s="352" customFormat="1" ht="12.75" customHeight="1" x14ac:dyDescent="0.2">
      <c r="A231" s="346"/>
      <c r="B231" s="346"/>
      <c r="C231" s="346"/>
      <c r="D231" s="346"/>
      <c r="E231" s="346"/>
      <c r="F231" s="346"/>
      <c r="G231" s="457"/>
      <c r="H231" s="457"/>
      <c r="I231" s="458"/>
      <c r="J231" s="458"/>
    </row>
  </sheetData>
  <mergeCells count="5">
    <mergeCell ref="A3:J3"/>
    <mergeCell ref="A5:J5"/>
    <mergeCell ref="A7:J7"/>
    <mergeCell ref="B10:C10"/>
    <mergeCell ref="B11:C11"/>
  </mergeCells>
  <pageMargins left="0.11811023622047245" right="0.1181102362204724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Bilance PaV</vt:lpstr>
      <vt:lpstr>912 04</vt:lpstr>
      <vt:lpstr>91707</vt:lpstr>
      <vt:lpstr>92607</vt:lpstr>
      <vt:lpstr>'912 04'!Oblast_tisku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Myslivcova Lenka</dc:creator>
  <cp:lastModifiedBy>Vyhlídalová Dagmar</cp:lastModifiedBy>
  <cp:lastPrinted>2016-06-08T05:52:14Z</cp:lastPrinted>
  <dcterms:created xsi:type="dcterms:W3CDTF">2016-05-03T09:15:42Z</dcterms:created>
  <dcterms:modified xsi:type="dcterms:W3CDTF">2016-06-08T05:54:13Z</dcterms:modified>
</cp:coreProperties>
</file>