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7 04" sheetId="2" r:id="rId1"/>
    <sheet name="Bilance PaV" sheetId="1" r:id="rId2"/>
  </sheets>
  <calcPr calcId="145621"/>
</workbook>
</file>

<file path=xl/calcChain.xml><?xml version="1.0" encoding="utf-8"?>
<calcChain xmlns="http://schemas.openxmlformats.org/spreadsheetml/2006/main">
  <c r="O295" i="2" l="1"/>
  <c r="Q295" i="2"/>
  <c r="P294" i="2"/>
  <c r="N294" i="2"/>
  <c r="O294" i="2"/>
  <c r="K293" i="2"/>
  <c r="M293" i="2"/>
  <c r="O293" i="2"/>
  <c r="Q293" i="2"/>
  <c r="I293" i="2"/>
  <c r="I292" i="2"/>
  <c r="K292" i="2"/>
  <c r="M292" i="2"/>
  <c r="O292" i="2"/>
  <c r="Q292" i="2"/>
  <c r="H292" i="2"/>
  <c r="I291" i="2"/>
  <c r="K291" i="2"/>
  <c r="M291" i="2"/>
  <c r="O291" i="2"/>
  <c r="Q291" i="2"/>
  <c r="H290" i="2"/>
  <c r="I290" i="2"/>
  <c r="K290" i="2"/>
  <c r="M290" i="2"/>
  <c r="O290" i="2"/>
  <c r="Q290" i="2"/>
  <c r="K289" i="2"/>
  <c r="M289" i="2"/>
  <c r="O289" i="2"/>
  <c r="Q289" i="2"/>
  <c r="I289" i="2"/>
  <c r="I288" i="2"/>
  <c r="K288" i="2"/>
  <c r="M288" i="2"/>
  <c r="O288" i="2"/>
  <c r="Q288" i="2"/>
  <c r="H288" i="2"/>
  <c r="I287" i="2"/>
  <c r="K287" i="2"/>
  <c r="M287" i="2"/>
  <c r="O287" i="2"/>
  <c r="Q287" i="2"/>
  <c r="H286" i="2"/>
  <c r="I286" i="2"/>
  <c r="K286" i="2"/>
  <c r="M286" i="2"/>
  <c r="O286" i="2"/>
  <c r="Q286" i="2"/>
  <c r="K285" i="2"/>
  <c r="M285" i="2"/>
  <c r="O285" i="2"/>
  <c r="Q285" i="2"/>
  <c r="I285" i="2"/>
  <c r="I284" i="2"/>
  <c r="K284" i="2"/>
  <c r="M284" i="2"/>
  <c r="O284" i="2"/>
  <c r="Q284" i="2"/>
  <c r="H284" i="2"/>
  <c r="I283" i="2"/>
  <c r="K283" i="2"/>
  <c r="M283" i="2"/>
  <c r="O283" i="2"/>
  <c r="Q283" i="2"/>
  <c r="H282" i="2"/>
  <c r="I282" i="2"/>
  <c r="K282" i="2"/>
  <c r="M282" i="2"/>
  <c r="O282" i="2"/>
  <c r="Q282" i="2"/>
  <c r="K281" i="2"/>
  <c r="M281" i="2"/>
  <c r="O281" i="2"/>
  <c r="Q281" i="2"/>
  <c r="I281" i="2"/>
  <c r="H280" i="2"/>
  <c r="I280" i="2"/>
  <c r="K280" i="2"/>
  <c r="M280" i="2"/>
  <c r="O280" i="2"/>
  <c r="Q280" i="2"/>
  <c r="I279" i="2"/>
  <c r="K279" i="2"/>
  <c r="M279" i="2"/>
  <c r="O279" i="2"/>
  <c r="Q279" i="2"/>
  <c r="H278" i="2"/>
  <c r="I278" i="2"/>
  <c r="K278" i="2"/>
  <c r="M278" i="2"/>
  <c r="O278" i="2"/>
  <c r="Q278" i="2"/>
  <c r="I277" i="2"/>
  <c r="K277" i="2"/>
  <c r="M277" i="2"/>
  <c r="O277" i="2"/>
  <c r="Q277" i="2"/>
  <c r="H276" i="2"/>
  <c r="I276" i="2"/>
  <c r="K276" i="2"/>
  <c r="M276" i="2"/>
  <c r="O276" i="2"/>
  <c r="Q276" i="2"/>
  <c r="I275" i="2"/>
  <c r="K275" i="2"/>
  <c r="M275" i="2"/>
  <c r="O275" i="2"/>
  <c r="Q275" i="2"/>
  <c r="H274" i="2"/>
  <c r="I274" i="2"/>
  <c r="K274" i="2"/>
  <c r="M274" i="2"/>
  <c r="O274" i="2"/>
  <c r="Q274" i="2"/>
  <c r="I273" i="2"/>
  <c r="K273" i="2"/>
  <c r="M273" i="2"/>
  <c r="O273" i="2"/>
  <c r="Q273" i="2"/>
  <c r="H272" i="2"/>
  <c r="I272" i="2"/>
  <c r="K272" i="2"/>
  <c r="M272" i="2"/>
  <c r="O272" i="2"/>
  <c r="Q272" i="2"/>
  <c r="I271" i="2"/>
  <c r="K271" i="2"/>
  <c r="M271" i="2"/>
  <c r="O271" i="2"/>
  <c r="Q271" i="2"/>
  <c r="H270" i="2"/>
  <c r="I270" i="2"/>
  <c r="K270" i="2"/>
  <c r="M270" i="2"/>
  <c r="O270" i="2"/>
  <c r="Q270" i="2"/>
  <c r="I269" i="2"/>
  <c r="K269" i="2"/>
  <c r="M269" i="2"/>
  <c r="O269" i="2"/>
  <c r="Q269" i="2"/>
  <c r="H268" i="2"/>
  <c r="I268" i="2"/>
  <c r="K268" i="2"/>
  <c r="M268" i="2"/>
  <c r="O268" i="2"/>
  <c r="Q268" i="2"/>
  <c r="I267" i="2"/>
  <c r="K267" i="2"/>
  <c r="M267" i="2"/>
  <c r="O267" i="2"/>
  <c r="Q267" i="2"/>
  <c r="H266" i="2"/>
  <c r="I266" i="2"/>
  <c r="K266" i="2"/>
  <c r="M266" i="2"/>
  <c r="O266" i="2"/>
  <c r="Q266" i="2"/>
  <c r="I265" i="2"/>
  <c r="K265" i="2"/>
  <c r="M265" i="2"/>
  <c r="O265" i="2"/>
  <c r="Q265" i="2"/>
  <c r="H264" i="2"/>
  <c r="I264" i="2"/>
  <c r="K264" i="2"/>
  <c r="M264" i="2"/>
  <c r="O264" i="2"/>
  <c r="Q264" i="2"/>
  <c r="I263" i="2"/>
  <c r="K263" i="2"/>
  <c r="M263" i="2"/>
  <c r="O263" i="2"/>
  <c r="Q263" i="2"/>
  <c r="H262" i="2"/>
  <c r="I262" i="2"/>
  <c r="K262" i="2"/>
  <c r="M262" i="2"/>
  <c r="O262" i="2"/>
  <c r="Q262" i="2"/>
  <c r="I261" i="2"/>
  <c r="K261" i="2"/>
  <c r="M261" i="2"/>
  <c r="O261" i="2"/>
  <c r="Q261" i="2"/>
  <c r="H260" i="2"/>
  <c r="I260" i="2"/>
  <c r="K260" i="2"/>
  <c r="M260" i="2"/>
  <c r="O260" i="2"/>
  <c r="Q260" i="2"/>
  <c r="I259" i="2"/>
  <c r="K259" i="2"/>
  <c r="M259" i="2"/>
  <c r="O259" i="2"/>
  <c r="Q259" i="2"/>
  <c r="K258" i="2"/>
  <c r="M258" i="2"/>
  <c r="O258" i="2"/>
  <c r="Q258" i="2"/>
  <c r="H258" i="2"/>
  <c r="I258" i="2"/>
  <c r="K257" i="2"/>
  <c r="M257" i="2"/>
  <c r="O257" i="2"/>
  <c r="Q257" i="2"/>
  <c r="I257" i="2"/>
  <c r="I256" i="2"/>
  <c r="K256" i="2"/>
  <c r="M256" i="2"/>
  <c r="O256" i="2"/>
  <c r="Q256" i="2"/>
  <c r="H256" i="2"/>
  <c r="I255" i="2"/>
  <c r="K255" i="2"/>
  <c r="M255" i="2"/>
  <c r="O255" i="2"/>
  <c r="Q255" i="2"/>
  <c r="H254" i="2"/>
  <c r="I254" i="2"/>
  <c r="K254" i="2"/>
  <c r="M254" i="2"/>
  <c r="O254" i="2"/>
  <c r="Q254" i="2"/>
  <c r="K253" i="2"/>
  <c r="M253" i="2"/>
  <c r="O253" i="2"/>
  <c r="Q253" i="2"/>
  <c r="I253" i="2"/>
  <c r="I252" i="2"/>
  <c r="K252" i="2"/>
  <c r="M252" i="2"/>
  <c r="O252" i="2"/>
  <c r="Q252" i="2"/>
  <c r="H252" i="2"/>
  <c r="I251" i="2"/>
  <c r="K251" i="2"/>
  <c r="M251" i="2"/>
  <c r="O251" i="2"/>
  <c r="Q251" i="2"/>
  <c r="H250" i="2"/>
  <c r="I250" i="2"/>
  <c r="K250" i="2"/>
  <c r="M250" i="2"/>
  <c r="O250" i="2"/>
  <c r="Q250" i="2"/>
  <c r="K249" i="2"/>
  <c r="M249" i="2"/>
  <c r="O249" i="2"/>
  <c r="Q249" i="2"/>
  <c r="I249" i="2"/>
  <c r="I248" i="2"/>
  <c r="K248" i="2"/>
  <c r="M248" i="2"/>
  <c r="O248" i="2"/>
  <c r="Q248" i="2"/>
  <c r="H248" i="2"/>
  <c r="I247" i="2"/>
  <c r="K247" i="2"/>
  <c r="M247" i="2"/>
  <c r="O247" i="2"/>
  <c r="Q247" i="2"/>
  <c r="H246" i="2"/>
  <c r="I246" i="2"/>
  <c r="K246" i="2"/>
  <c r="M246" i="2"/>
  <c r="O246" i="2"/>
  <c r="Q246" i="2"/>
  <c r="K245" i="2"/>
  <c r="M245" i="2"/>
  <c r="O245" i="2"/>
  <c r="Q245" i="2"/>
  <c r="I245" i="2"/>
  <c r="I244" i="2"/>
  <c r="K244" i="2"/>
  <c r="M244" i="2"/>
  <c r="O244" i="2"/>
  <c r="Q244" i="2"/>
  <c r="H244" i="2"/>
  <c r="I243" i="2"/>
  <c r="K243" i="2"/>
  <c r="M243" i="2"/>
  <c r="O243" i="2"/>
  <c r="Q243" i="2"/>
  <c r="H242" i="2"/>
  <c r="I242" i="2"/>
  <c r="K242" i="2"/>
  <c r="M242" i="2"/>
  <c r="O242" i="2"/>
  <c r="Q242" i="2"/>
  <c r="K241" i="2"/>
  <c r="M241" i="2"/>
  <c r="O241" i="2"/>
  <c r="Q241" i="2"/>
  <c r="I241" i="2"/>
  <c r="I240" i="2"/>
  <c r="K240" i="2"/>
  <c r="M240" i="2"/>
  <c r="O240" i="2"/>
  <c r="Q240" i="2"/>
  <c r="H240" i="2"/>
  <c r="I239" i="2"/>
  <c r="K239" i="2"/>
  <c r="M239" i="2"/>
  <c r="O239" i="2"/>
  <c r="Q239" i="2"/>
  <c r="H238" i="2"/>
  <c r="I238" i="2"/>
  <c r="K238" i="2"/>
  <c r="M238" i="2"/>
  <c r="O238" i="2"/>
  <c r="Q238" i="2"/>
  <c r="K237" i="2"/>
  <c r="M237" i="2"/>
  <c r="O237" i="2"/>
  <c r="Q237" i="2"/>
  <c r="I237" i="2"/>
  <c r="I236" i="2"/>
  <c r="K236" i="2"/>
  <c r="M236" i="2"/>
  <c r="O236" i="2"/>
  <c r="Q236" i="2"/>
  <c r="H236" i="2"/>
  <c r="I235" i="2"/>
  <c r="K235" i="2"/>
  <c r="M235" i="2"/>
  <c r="O235" i="2"/>
  <c r="Q235" i="2"/>
  <c r="H234" i="2"/>
  <c r="I234" i="2"/>
  <c r="K234" i="2"/>
  <c r="M234" i="2"/>
  <c r="O234" i="2"/>
  <c r="Q234" i="2"/>
  <c r="K233" i="2"/>
  <c r="M233" i="2"/>
  <c r="O233" i="2"/>
  <c r="Q233" i="2"/>
  <c r="I233" i="2"/>
  <c r="I232" i="2"/>
  <c r="K232" i="2"/>
  <c r="M232" i="2"/>
  <c r="O232" i="2"/>
  <c r="Q232" i="2"/>
  <c r="H232" i="2"/>
  <c r="I231" i="2"/>
  <c r="K231" i="2"/>
  <c r="M231" i="2"/>
  <c r="O231" i="2"/>
  <c r="Q231" i="2"/>
  <c r="H230" i="2"/>
  <c r="I230" i="2"/>
  <c r="K230" i="2"/>
  <c r="M230" i="2"/>
  <c r="O230" i="2"/>
  <c r="Q230" i="2"/>
  <c r="K229" i="2"/>
  <c r="M229" i="2"/>
  <c r="O229" i="2"/>
  <c r="Q229" i="2"/>
  <c r="I229" i="2"/>
  <c r="I228" i="2"/>
  <c r="K228" i="2"/>
  <c r="M228" i="2"/>
  <c r="O228" i="2"/>
  <c r="Q228" i="2"/>
  <c r="H228" i="2"/>
  <c r="I227" i="2"/>
  <c r="K227" i="2"/>
  <c r="M227" i="2"/>
  <c r="O227" i="2"/>
  <c r="Q227" i="2"/>
  <c r="H226" i="2"/>
  <c r="I226" i="2"/>
  <c r="K226" i="2"/>
  <c r="M226" i="2"/>
  <c r="O226" i="2"/>
  <c r="Q226" i="2"/>
  <c r="K225" i="2"/>
  <c r="M225" i="2"/>
  <c r="O225" i="2"/>
  <c r="Q225" i="2"/>
  <c r="I225" i="2"/>
  <c r="I224" i="2"/>
  <c r="K224" i="2"/>
  <c r="M224" i="2"/>
  <c r="O224" i="2"/>
  <c r="Q224" i="2"/>
  <c r="H224" i="2"/>
  <c r="I223" i="2"/>
  <c r="K223" i="2"/>
  <c r="M223" i="2"/>
  <c r="O223" i="2"/>
  <c r="Q223" i="2"/>
  <c r="H222" i="2"/>
  <c r="I222" i="2"/>
  <c r="K222" i="2"/>
  <c r="M222" i="2"/>
  <c r="O222" i="2"/>
  <c r="Q222" i="2"/>
  <c r="K221" i="2"/>
  <c r="M221" i="2"/>
  <c r="O221" i="2"/>
  <c r="Q221" i="2"/>
  <c r="I221" i="2"/>
  <c r="I220" i="2"/>
  <c r="K220" i="2"/>
  <c r="M220" i="2"/>
  <c r="O220" i="2"/>
  <c r="Q220" i="2"/>
  <c r="H220" i="2"/>
  <c r="I219" i="2"/>
  <c r="K219" i="2"/>
  <c r="M219" i="2"/>
  <c r="O219" i="2"/>
  <c r="Q219" i="2"/>
  <c r="H218" i="2"/>
  <c r="I218" i="2"/>
  <c r="K218" i="2"/>
  <c r="M218" i="2"/>
  <c r="O218" i="2"/>
  <c r="Q218" i="2"/>
  <c r="K217" i="2"/>
  <c r="M217" i="2"/>
  <c r="O217" i="2"/>
  <c r="Q217" i="2"/>
  <c r="I217" i="2"/>
  <c r="I216" i="2"/>
  <c r="K216" i="2"/>
  <c r="M216" i="2"/>
  <c r="O216" i="2"/>
  <c r="Q216" i="2"/>
  <c r="H216" i="2"/>
  <c r="I215" i="2"/>
  <c r="K215" i="2"/>
  <c r="M215" i="2"/>
  <c r="O215" i="2"/>
  <c r="Q215" i="2"/>
  <c r="H214" i="2"/>
  <c r="I214" i="2"/>
  <c r="K214" i="2"/>
  <c r="M214" i="2"/>
  <c r="O214" i="2"/>
  <c r="Q214" i="2"/>
  <c r="K213" i="2"/>
  <c r="M213" i="2"/>
  <c r="O213" i="2"/>
  <c r="Q213" i="2"/>
  <c r="I213" i="2"/>
  <c r="I212" i="2"/>
  <c r="K212" i="2"/>
  <c r="M212" i="2"/>
  <c r="O212" i="2"/>
  <c r="Q212" i="2"/>
  <c r="H212" i="2"/>
  <c r="I211" i="2"/>
  <c r="K211" i="2"/>
  <c r="M211" i="2"/>
  <c r="O211" i="2"/>
  <c r="Q211" i="2"/>
  <c r="H210" i="2"/>
  <c r="I210" i="2"/>
  <c r="K210" i="2"/>
  <c r="M210" i="2"/>
  <c r="O210" i="2"/>
  <c r="Q210" i="2"/>
  <c r="K209" i="2"/>
  <c r="M209" i="2"/>
  <c r="O209" i="2"/>
  <c r="Q209" i="2"/>
  <c r="I209" i="2"/>
  <c r="I208" i="2"/>
  <c r="K208" i="2"/>
  <c r="M208" i="2"/>
  <c r="O208" i="2"/>
  <c r="Q208" i="2"/>
  <c r="H208" i="2"/>
  <c r="I207" i="2"/>
  <c r="K207" i="2"/>
  <c r="M207" i="2"/>
  <c r="O207" i="2"/>
  <c r="Q207" i="2"/>
  <c r="H206" i="2"/>
  <c r="I206" i="2"/>
  <c r="K206" i="2"/>
  <c r="M206" i="2"/>
  <c r="O206" i="2"/>
  <c r="Q206" i="2"/>
  <c r="K205" i="2"/>
  <c r="M205" i="2"/>
  <c r="O205" i="2"/>
  <c r="Q205" i="2"/>
  <c r="I205" i="2"/>
  <c r="M204" i="2"/>
  <c r="O204" i="2"/>
  <c r="Q204" i="2"/>
  <c r="H204" i="2"/>
  <c r="I204" i="2"/>
  <c r="K204" i="2"/>
  <c r="I203" i="2"/>
  <c r="K203" i="2"/>
  <c r="M203" i="2"/>
  <c r="O203" i="2"/>
  <c r="Q203" i="2"/>
  <c r="H202" i="2"/>
  <c r="I202" i="2"/>
  <c r="K202" i="2"/>
  <c r="M202" i="2"/>
  <c r="O202" i="2"/>
  <c r="Q202" i="2"/>
  <c r="O200" i="2"/>
  <c r="Q200" i="2"/>
  <c r="K200" i="2"/>
  <c r="M200" i="2"/>
  <c r="O199" i="2"/>
  <c r="Q199" i="2"/>
  <c r="I199" i="2"/>
  <c r="K199" i="2"/>
  <c r="M199" i="2"/>
  <c r="J198" i="2"/>
  <c r="H198" i="2"/>
  <c r="I198" i="2"/>
  <c r="K198" i="2"/>
  <c r="M198" i="2"/>
  <c r="O198" i="2"/>
  <c r="Q198" i="2"/>
  <c r="I197" i="2"/>
  <c r="K197" i="2"/>
  <c r="M197" i="2"/>
  <c r="O197" i="2"/>
  <c r="Q197" i="2"/>
  <c r="G196" i="2"/>
  <c r="I196" i="2"/>
  <c r="K196" i="2"/>
  <c r="M196" i="2"/>
  <c r="O196" i="2"/>
  <c r="Q196" i="2"/>
  <c r="I195" i="2"/>
  <c r="K195" i="2"/>
  <c r="M195" i="2"/>
  <c r="O195" i="2"/>
  <c r="Q195" i="2"/>
  <c r="K194" i="2"/>
  <c r="M194" i="2"/>
  <c r="O194" i="2"/>
  <c r="Q194" i="2"/>
  <c r="G194" i="2"/>
  <c r="I194" i="2"/>
  <c r="I193" i="2"/>
  <c r="K193" i="2"/>
  <c r="M193" i="2"/>
  <c r="O193" i="2"/>
  <c r="Q193" i="2"/>
  <c r="I192" i="2"/>
  <c r="K192" i="2"/>
  <c r="M192" i="2"/>
  <c r="O192" i="2"/>
  <c r="Q192" i="2"/>
  <c r="G192" i="2"/>
  <c r="M191" i="2"/>
  <c r="O191" i="2"/>
  <c r="Q191" i="2"/>
  <c r="I191" i="2"/>
  <c r="K191" i="2"/>
  <c r="G190" i="2"/>
  <c r="I190" i="2"/>
  <c r="K190" i="2"/>
  <c r="M190" i="2"/>
  <c r="O190" i="2"/>
  <c r="Q190" i="2"/>
  <c r="M189" i="2"/>
  <c r="O189" i="2"/>
  <c r="Q189" i="2"/>
  <c r="L188" i="2"/>
  <c r="H187" i="2"/>
  <c r="I186" i="2"/>
  <c r="K186" i="2"/>
  <c r="M186" i="2"/>
  <c r="O186" i="2"/>
  <c r="Q186" i="2"/>
  <c r="G185" i="2"/>
  <c r="O183" i="2"/>
  <c r="Q183" i="2"/>
  <c r="P182" i="2"/>
  <c r="N182" i="2"/>
  <c r="O182" i="2"/>
  <c r="Q182" i="2"/>
  <c r="O181" i="2"/>
  <c r="Q181" i="2"/>
  <c r="P180" i="2"/>
  <c r="N180" i="2"/>
  <c r="O180" i="2"/>
  <c r="O179" i="2"/>
  <c r="Q179" i="2"/>
  <c r="P178" i="2"/>
  <c r="N178" i="2"/>
  <c r="O178" i="2"/>
  <c r="Q178" i="2"/>
  <c r="I177" i="2"/>
  <c r="K177" i="2"/>
  <c r="M177" i="2"/>
  <c r="O177" i="2"/>
  <c r="Q177" i="2"/>
  <c r="P176" i="2"/>
  <c r="N176" i="2"/>
  <c r="G176" i="2"/>
  <c r="I176" i="2"/>
  <c r="K176" i="2"/>
  <c r="M176" i="2"/>
  <c r="G175" i="2"/>
  <c r="I175" i="2"/>
  <c r="K175" i="2"/>
  <c r="M175" i="2"/>
  <c r="I174" i="2"/>
  <c r="K174" i="2"/>
  <c r="M174" i="2"/>
  <c r="O174" i="2"/>
  <c r="Q174" i="2"/>
  <c r="G173" i="2"/>
  <c r="I173" i="2"/>
  <c r="K173" i="2"/>
  <c r="M173" i="2"/>
  <c r="O173" i="2"/>
  <c r="Q173" i="2"/>
  <c r="I172" i="2"/>
  <c r="K172" i="2"/>
  <c r="M172" i="2"/>
  <c r="O172" i="2"/>
  <c r="Q172" i="2"/>
  <c r="G171" i="2"/>
  <c r="I171" i="2"/>
  <c r="K171" i="2"/>
  <c r="M171" i="2"/>
  <c r="O171" i="2"/>
  <c r="Q171" i="2"/>
  <c r="I170" i="2"/>
  <c r="K170" i="2"/>
  <c r="M170" i="2"/>
  <c r="O170" i="2"/>
  <c r="Q170" i="2"/>
  <c r="G169" i="2"/>
  <c r="I169" i="2"/>
  <c r="K169" i="2"/>
  <c r="M169" i="2"/>
  <c r="O169" i="2"/>
  <c r="Q169" i="2"/>
  <c r="I168" i="2"/>
  <c r="K168" i="2"/>
  <c r="M168" i="2"/>
  <c r="O168" i="2"/>
  <c r="Q168" i="2"/>
  <c r="G167" i="2"/>
  <c r="I167" i="2"/>
  <c r="K167" i="2"/>
  <c r="M167" i="2"/>
  <c r="O167" i="2"/>
  <c r="Q167" i="2"/>
  <c r="O165" i="2"/>
  <c r="Q165" i="2"/>
  <c r="I165" i="2"/>
  <c r="K165" i="2"/>
  <c r="P164" i="2"/>
  <c r="O164" i="2"/>
  <c r="Q164" i="2"/>
  <c r="N164" i="2"/>
  <c r="J164" i="2"/>
  <c r="I164" i="2"/>
  <c r="O163" i="2"/>
  <c r="Q163" i="2"/>
  <c r="I163" i="2"/>
  <c r="K163" i="2"/>
  <c r="P162" i="2"/>
  <c r="N162" i="2"/>
  <c r="O162" i="2"/>
  <c r="J162" i="2"/>
  <c r="I162" i="2"/>
  <c r="Q161" i="2"/>
  <c r="O161" i="2"/>
  <c r="K161" i="2"/>
  <c r="I161" i="2"/>
  <c r="P160" i="2"/>
  <c r="N160" i="2"/>
  <c r="O160" i="2"/>
  <c r="J160" i="2"/>
  <c r="I160" i="2"/>
  <c r="K160" i="2"/>
  <c r="O159" i="2"/>
  <c r="Q159" i="2"/>
  <c r="I159" i="2"/>
  <c r="K159" i="2"/>
  <c r="P158" i="2"/>
  <c r="N158" i="2"/>
  <c r="O158" i="2"/>
  <c r="Q158" i="2"/>
  <c r="J158" i="2"/>
  <c r="I158" i="2"/>
  <c r="K158" i="2"/>
  <c r="O157" i="2"/>
  <c r="Q157" i="2"/>
  <c r="I157" i="2"/>
  <c r="K157" i="2"/>
  <c r="P156" i="2"/>
  <c r="O156" i="2"/>
  <c r="Q156" i="2"/>
  <c r="N156" i="2"/>
  <c r="J156" i="2"/>
  <c r="I156" i="2"/>
  <c r="O155" i="2"/>
  <c r="Q155" i="2"/>
  <c r="I155" i="2"/>
  <c r="K155" i="2"/>
  <c r="P154" i="2"/>
  <c r="N154" i="2"/>
  <c r="O154" i="2"/>
  <c r="J154" i="2"/>
  <c r="I154" i="2"/>
  <c r="Q153" i="2"/>
  <c r="O153" i="2"/>
  <c r="K153" i="2"/>
  <c r="I153" i="2"/>
  <c r="P152" i="2"/>
  <c r="N152" i="2"/>
  <c r="O152" i="2"/>
  <c r="Q152" i="2"/>
  <c r="J152" i="2"/>
  <c r="I152" i="2"/>
  <c r="K152" i="2"/>
  <c r="O151" i="2"/>
  <c r="Q151" i="2"/>
  <c r="I151" i="2"/>
  <c r="K151" i="2"/>
  <c r="P150" i="2"/>
  <c r="N150" i="2"/>
  <c r="O150" i="2"/>
  <c r="Q150" i="2"/>
  <c r="J150" i="2"/>
  <c r="I150" i="2"/>
  <c r="K150" i="2"/>
  <c r="O149" i="2"/>
  <c r="Q149" i="2"/>
  <c r="I149" i="2"/>
  <c r="K149" i="2"/>
  <c r="P148" i="2"/>
  <c r="O148" i="2"/>
  <c r="Q148" i="2"/>
  <c r="N148" i="2"/>
  <c r="J148" i="2"/>
  <c r="I148" i="2"/>
  <c r="O147" i="2"/>
  <c r="Q147" i="2"/>
  <c r="I147" i="2"/>
  <c r="K147" i="2"/>
  <c r="P146" i="2"/>
  <c r="N146" i="2"/>
  <c r="O146" i="2"/>
  <c r="J146" i="2"/>
  <c r="I146" i="2"/>
  <c r="Q145" i="2"/>
  <c r="O145" i="2"/>
  <c r="K145" i="2"/>
  <c r="I145" i="2"/>
  <c r="P144" i="2"/>
  <c r="N144" i="2"/>
  <c r="O144" i="2"/>
  <c r="J144" i="2"/>
  <c r="I144" i="2"/>
  <c r="K144" i="2"/>
  <c r="O143" i="2"/>
  <c r="Q143" i="2"/>
  <c r="I143" i="2"/>
  <c r="K143" i="2"/>
  <c r="P142" i="2"/>
  <c r="N142" i="2"/>
  <c r="O142" i="2"/>
  <c r="Q142" i="2"/>
  <c r="J142" i="2"/>
  <c r="I142" i="2"/>
  <c r="K142" i="2"/>
  <c r="O141" i="2"/>
  <c r="Q141" i="2"/>
  <c r="I141" i="2"/>
  <c r="K141" i="2"/>
  <c r="P140" i="2"/>
  <c r="O140" i="2"/>
  <c r="Q140" i="2"/>
  <c r="N140" i="2"/>
  <c r="J140" i="2"/>
  <c r="I140" i="2"/>
  <c r="O139" i="2"/>
  <c r="Q139" i="2"/>
  <c r="I139" i="2"/>
  <c r="K139" i="2"/>
  <c r="P138" i="2"/>
  <c r="N138" i="2"/>
  <c r="O138" i="2"/>
  <c r="J138" i="2"/>
  <c r="I138" i="2"/>
  <c r="Q137" i="2"/>
  <c r="O137" i="2"/>
  <c r="K137" i="2"/>
  <c r="I137" i="2"/>
  <c r="P136" i="2"/>
  <c r="N136" i="2"/>
  <c r="O136" i="2"/>
  <c r="Q136" i="2"/>
  <c r="J136" i="2"/>
  <c r="I136" i="2"/>
  <c r="K136" i="2"/>
  <c r="O135" i="2"/>
  <c r="Q135" i="2"/>
  <c r="I135" i="2"/>
  <c r="K135" i="2"/>
  <c r="P134" i="2"/>
  <c r="N134" i="2"/>
  <c r="O134" i="2"/>
  <c r="Q134" i="2"/>
  <c r="J134" i="2"/>
  <c r="I134" i="2"/>
  <c r="K134" i="2"/>
  <c r="O133" i="2"/>
  <c r="Q133" i="2"/>
  <c r="I133" i="2"/>
  <c r="K133" i="2"/>
  <c r="P132" i="2"/>
  <c r="O132" i="2"/>
  <c r="Q132" i="2"/>
  <c r="N132" i="2"/>
  <c r="J132" i="2"/>
  <c r="I132" i="2"/>
  <c r="O131" i="2"/>
  <c r="Q131" i="2"/>
  <c r="I131" i="2"/>
  <c r="K131" i="2"/>
  <c r="P130" i="2"/>
  <c r="N130" i="2"/>
  <c r="O130" i="2"/>
  <c r="J130" i="2"/>
  <c r="I130" i="2"/>
  <c r="Q129" i="2"/>
  <c r="O129" i="2"/>
  <c r="K129" i="2"/>
  <c r="I129" i="2"/>
  <c r="P128" i="2"/>
  <c r="N128" i="2"/>
  <c r="O128" i="2"/>
  <c r="J128" i="2"/>
  <c r="I128" i="2"/>
  <c r="K128" i="2"/>
  <c r="O127" i="2"/>
  <c r="Q127" i="2"/>
  <c r="I127" i="2"/>
  <c r="K127" i="2"/>
  <c r="P126" i="2"/>
  <c r="N126" i="2"/>
  <c r="O126" i="2"/>
  <c r="Q126" i="2"/>
  <c r="J126" i="2"/>
  <c r="I126" i="2"/>
  <c r="K126" i="2"/>
  <c r="O125" i="2"/>
  <c r="Q125" i="2"/>
  <c r="I125" i="2"/>
  <c r="K125" i="2"/>
  <c r="P124" i="2"/>
  <c r="O124" i="2"/>
  <c r="Q124" i="2"/>
  <c r="N124" i="2"/>
  <c r="J124" i="2"/>
  <c r="I124" i="2"/>
  <c r="O123" i="2"/>
  <c r="Q123" i="2"/>
  <c r="I123" i="2"/>
  <c r="K123" i="2"/>
  <c r="P122" i="2"/>
  <c r="N122" i="2"/>
  <c r="O122" i="2"/>
  <c r="J122" i="2"/>
  <c r="I122" i="2"/>
  <c r="Q121" i="2"/>
  <c r="O121" i="2"/>
  <c r="K121" i="2"/>
  <c r="I121" i="2"/>
  <c r="P120" i="2"/>
  <c r="N120" i="2"/>
  <c r="O120" i="2"/>
  <c r="Q120" i="2"/>
  <c r="J120" i="2"/>
  <c r="I120" i="2"/>
  <c r="K120" i="2"/>
  <c r="O119" i="2"/>
  <c r="Q119" i="2"/>
  <c r="I119" i="2"/>
  <c r="K119" i="2"/>
  <c r="P118" i="2"/>
  <c r="N118" i="2"/>
  <c r="O118" i="2"/>
  <c r="Q118" i="2"/>
  <c r="J118" i="2"/>
  <c r="I118" i="2"/>
  <c r="K118" i="2"/>
  <c r="O117" i="2"/>
  <c r="Q117" i="2"/>
  <c r="I117" i="2"/>
  <c r="K117" i="2"/>
  <c r="P116" i="2"/>
  <c r="O116" i="2"/>
  <c r="Q116" i="2"/>
  <c r="N116" i="2"/>
  <c r="J116" i="2"/>
  <c r="I116" i="2"/>
  <c r="O115" i="2"/>
  <c r="Q115" i="2"/>
  <c r="I115" i="2"/>
  <c r="K115" i="2"/>
  <c r="P114" i="2"/>
  <c r="N114" i="2"/>
  <c r="O114" i="2"/>
  <c r="J114" i="2"/>
  <c r="I114" i="2"/>
  <c r="Q113" i="2"/>
  <c r="O113" i="2"/>
  <c r="K113" i="2"/>
  <c r="I113" i="2"/>
  <c r="P112" i="2"/>
  <c r="P109" i="2"/>
  <c r="N112" i="2"/>
  <c r="O112" i="2"/>
  <c r="J112" i="2"/>
  <c r="I112" i="2"/>
  <c r="K112" i="2"/>
  <c r="I111" i="2"/>
  <c r="K111" i="2"/>
  <c r="M111" i="2"/>
  <c r="O111" i="2"/>
  <c r="Q111" i="2"/>
  <c r="P110" i="2"/>
  <c r="N110" i="2"/>
  <c r="N109" i="2"/>
  <c r="J110" i="2"/>
  <c r="J109" i="2"/>
  <c r="G110" i="2"/>
  <c r="I110" i="2"/>
  <c r="K110" i="2"/>
  <c r="M110" i="2"/>
  <c r="O110" i="2"/>
  <c r="Q110" i="2"/>
  <c r="I108" i="2"/>
  <c r="K108" i="2"/>
  <c r="M108" i="2"/>
  <c r="O108" i="2"/>
  <c r="Q108" i="2"/>
  <c r="H107" i="2"/>
  <c r="G107" i="2"/>
  <c r="M106" i="2"/>
  <c r="O106" i="2"/>
  <c r="Q106" i="2"/>
  <c r="I106" i="2"/>
  <c r="K106" i="2"/>
  <c r="H105" i="2"/>
  <c r="G105" i="2"/>
  <c r="I104" i="2"/>
  <c r="K104" i="2"/>
  <c r="M104" i="2"/>
  <c r="O104" i="2"/>
  <c r="Q104" i="2"/>
  <c r="H103" i="2"/>
  <c r="O102" i="2"/>
  <c r="Q102" i="2"/>
  <c r="P101" i="2"/>
  <c r="N101" i="2"/>
  <c r="O101" i="2"/>
  <c r="O100" i="2"/>
  <c r="Q100" i="2"/>
  <c r="P99" i="2"/>
  <c r="N99" i="2"/>
  <c r="O99" i="2"/>
  <c r="O98" i="2"/>
  <c r="Q98" i="2"/>
  <c r="P97" i="2"/>
  <c r="P92" i="2"/>
  <c r="N97" i="2"/>
  <c r="O97" i="2"/>
  <c r="O96" i="2"/>
  <c r="Q96" i="2"/>
  <c r="P95" i="2"/>
  <c r="N95" i="2"/>
  <c r="O95" i="2"/>
  <c r="I94" i="2"/>
  <c r="K94" i="2"/>
  <c r="M94" i="2"/>
  <c r="O94" i="2"/>
  <c r="Q94" i="2"/>
  <c r="P93" i="2"/>
  <c r="N93" i="2"/>
  <c r="H93" i="2"/>
  <c r="G93" i="2"/>
  <c r="G92" i="2"/>
  <c r="N92" i="2"/>
  <c r="J91" i="2"/>
  <c r="K90" i="2"/>
  <c r="M90" i="2"/>
  <c r="O90" i="2"/>
  <c r="Q90" i="2"/>
  <c r="I90" i="2"/>
  <c r="I89" i="2"/>
  <c r="K89" i="2"/>
  <c r="M89" i="2"/>
  <c r="O89" i="2"/>
  <c r="Q89" i="2"/>
  <c r="G89" i="2"/>
  <c r="I88" i="2"/>
  <c r="K88" i="2"/>
  <c r="M88" i="2"/>
  <c r="O88" i="2"/>
  <c r="Q88" i="2"/>
  <c r="P87" i="2"/>
  <c r="I87" i="2"/>
  <c r="K87" i="2"/>
  <c r="M87" i="2"/>
  <c r="O87" i="2"/>
  <c r="Q87" i="2"/>
  <c r="G87" i="2"/>
  <c r="I86" i="2"/>
  <c r="K86" i="2"/>
  <c r="M86" i="2"/>
  <c r="O86" i="2"/>
  <c r="Q86" i="2"/>
  <c r="G85" i="2"/>
  <c r="I85" i="2"/>
  <c r="K85" i="2"/>
  <c r="M85" i="2"/>
  <c r="O85" i="2"/>
  <c r="Q85" i="2"/>
  <c r="K84" i="2"/>
  <c r="M84" i="2"/>
  <c r="O84" i="2"/>
  <c r="Q84" i="2"/>
  <c r="I84" i="2"/>
  <c r="I83" i="2"/>
  <c r="K83" i="2"/>
  <c r="M83" i="2"/>
  <c r="O83" i="2"/>
  <c r="Q83" i="2"/>
  <c r="G83" i="2"/>
  <c r="Q82" i="2"/>
  <c r="P81" i="2"/>
  <c r="Q81" i="2"/>
  <c r="Q80" i="2"/>
  <c r="Q79" i="2"/>
  <c r="P79" i="2"/>
  <c r="Q78" i="2"/>
  <c r="P77" i="2"/>
  <c r="Q77" i="2"/>
  <c r="Q76" i="2"/>
  <c r="Q75" i="2"/>
  <c r="P75" i="2"/>
  <c r="Q74" i="2"/>
  <c r="P73" i="2"/>
  <c r="Q73" i="2"/>
  <c r="Q72" i="2"/>
  <c r="Q71" i="2"/>
  <c r="P71" i="2"/>
  <c r="Q70" i="2"/>
  <c r="P69" i="2"/>
  <c r="Q69" i="2"/>
  <c r="Q68" i="2"/>
  <c r="Q67" i="2"/>
  <c r="P67" i="2"/>
  <c r="Q66" i="2"/>
  <c r="P65" i="2"/>
  <c r="Q65" i="2"/>
  <c r="Q64" i="2"/>
  <c r="Q63" i="2"/>
  <c r="P63" i="2"/>
  <c r="Q62" i="2"/>
  <c r="P61" i="2"/>
  <c r="Q61" i="2"/>
  <c r="Q60" i="2"/>
  <c r="Q59" i="2"/>
  <c r="P59" i="2"/>
  <c r="Q58" i="2"/>
  <c r="P57" i="2"/>
  <c r="Q57" i="2"/>
  <c r="O56" i="2"/>
  <c r="Q56" i="2"/>
  <c r="M56" i="2"/>
  <c r="M55" i="2"/>
  <c r="O55" i="2"/>
  <c r="Q55" i="2"/>
  <c r="L55" i="2"/>
  <c r="M54" i="2"/>
  <c r="O54" i="2"/>
  <c r="Q54" i="2"/>
  <c r="L53" i="2"/>
  <c r="M53" i="2"/>
  <c r="O53" i="2"/>
  <c r="Q53" i="2"/>
  <c r="K52" i="2"/>
  <c r="M52" i="2"/>
  <c r="O52" i="2"/>
  <c r="Q52" i="2"/>
  <c r="I52" i="2"/>
  <c r="P51" i="2"/>
  <c r="L51" i="2"/>
  <c r="L50" i="2"/>
  <c r="I51" i="2"/>
  <c r="K51" i="2"/>
  <c r="M51" i="2"/>
  <c r="O51" i="2"/>
  <c r="Q51" i="2"/>
  <c r="P50" i="2"/>
  <c r="G50" i="2"/>
  <c r="I50" i="2"/>
  <c r="K50" i="2"/>
  <c r="M50" i="2"/>
  <c r="O50" i="2"/>
  <c r="Q50" i="2"/>
  <c r="M49" i="2"/>
  <c r="O49" i="2"/>
  <c r="Q49" i="2"/>
  <c r="K48" i="2"/>
  <c r="M48" i="2"/>
  <c r="O48" i="2"/>
  <c r="Q48" i="2"/>
  <c r="L47" i="2"/>
  <c r="L46" i="2"/>
  <c r="J47" i="2"/>
  <c r="K47" i="2"/>
  <c r="M47" i="2"/>
  <c r="O47" i="2"/>
  <c r="Q47" i="2"/>
  <c r="Q45" i="2"/>
  <c r="O45" i="2"/>
  <c r="P44" i="2"/>
  <c r="N44" i="2"/>
  <c r="O44" i="2"/>
  <c r="O43" i="2"/>
  <c r="Q43" i="2"/>
  <c r="P42" i="2"/>
  <c r="N42" i="2"/>
  <c r="O42" i="2"/>
  <c r="Q42" i="2"/>
  <c r="M41" i="2"/>
  <c r="O41" i="2"/>
  <c r="Q41" i="2"/>
  <c r="L40" i="2"/>
  <c r="M40" i="2"/>
  <c r="O40" i="2"/>
  <c r="Q40" i="2"/>
  <c r="I39" i="2"/>
  <c r="K39" i="2"/>
  <c r="M39" i="2"/>
  <c r="O39" i="2"/>
  <c r="Q39" i="2"/>
  <c r="J38" i="2"/>
  <c r="H38" i="2"/>
  <c r="I38" i="2"/>
  <c r="I37" i="2"/>
  <c r="K37" i="2"/>
  <c r="M37" i="2"/>
  <c r="O37" i="2"/>
  <c r="Q37" i="2"/>
  <c r="G36" i="2"/>
  <c r="I36" i="2"/>
  <c r="K36" i="2"/>
  <c r="M36" i="2"/>
  <c r="O36" i="2"/>
  <c r="Q36" i="2"/>
  <c r="I35" i="2"/>
  <c r="K35" i="2"/>
  <c r="M35" i="2"/>
  <c r="O35" i="2"/>
  <c r="Q35" i="2"/>
  <c r="G34" i="2"/>
  <c r="I34" i="2"/>
  <c r="K34" i="2"/>
  <c r="M34" i="2"/>
  <c r="O34" i="2"/>
  <c r="Q34" i="2"/>
  <c r="I33" i="2"/>
  <c r="K33" i="2"/>
  <c r="M33" i="2"/>
  <c r="O33" i="2"/>
  <c r="Q33" i="2"/>
  <c r="G32" i="2"/>
  <c r="I32" i="2"/>
  <c r="K32" i="2"/>
  <c r="M32" i="2"/>
  <c r="O32" i="2"/>
  <c r="Q32" i="2"/>
  <c r="I31" i="2"/>
  <c r="K31" i="2"/>
  <c r="M31" i="2"/>
  <c r="O31" i="2"/>
  <c r="Q31" i="2"/>
  <c r="G30" i="2"/>
  <c r="I30" i="2"/>
  <c r="K30" i="2"/>
  <c r="M30" i="2"/>
  <c r="O30" i="2"/>
  <c r="Q30" i="2"/>
  <c r="I29" i="2"/>
  <c r="K29" i="2"/>
  <c r="M29" i="2"/>
  <c r="O29" i="2"/>
  <c r="Q29" i="2"/>
  <c r="G28" i="2"/>
  <c r="I28" i="2"/>
  <c r="K28" i="2"/>
  <c r="M28" i="2"/>
  <c r="O28" i="2"/>
  <c r="Q28" i="2"/>
  <c r="I27" i="2"/>
  <c r="K27" i="2"/>
  <c r="M27" i="2"/>
  <c r="O27" i="2"/>
  <c r="Q27" i="2"/>
  <c r="G26" i="2"/>
  <c r="I26" i="2"/>
  <c r="K26" i="2"/>
  <c r="M26" i="2"/>
  <c r="O26" i="2"/>
  <c r="Q26" i="2"/>
  <c r="I25" i="2"/>
  <c r="K25" i="2"/>
  <c r="M25" i="2"/>
  <c r="O25" i="2"/>
  <c r="Q25" i="2"/>
  <c r="I24" i="2"/>
  <c r="K24" i="2"/>
  <c r="M24" i="2"/>
  <c r="O24" i="2"/>
  <c r="Q24" i="2"/>
  <c r="G24" i="2"/>
  <c r="I23" i="2"/>
  <c r="K23" i="2"/>
  <c r="M23" i="2"/>
  <c r="O23" i="2"/>
  <c r="Q23" i="2"/>
  <c r="G22" i="2"/>
  <c r="I22" i="2"/>
  <c r="K22" i="2"/>
  <c r="M22" i="2"/>
  <c r="O22" i="2"/>
  <c r="Q22" i="2"/>
  <c r="I21" i="2"/>
  <c r="K21" i="2"/>
  <c r="M21" i="2"/>
  <c r="O21" i="2"/>
  <c r="Q21" i="2"/>
  <c r="I20" i="2"/>
  <c r="K20" i="2"/>
  <c r="M20" i="2"/>
  <c r="O20" i="2"/>
  <c r="Q20" i="2"/>
  <c r="H20" i="2"/>
  <c r="I19" i="2"/>
  <c r="K19" i="2"/>
  <c r="M19" i="2"/>
  <c r="O19" i="2"/>
  <c r="Q19" i="2"/>
  <c r="H18" i="2"/>
  <c r="I18" i="2"/>
  <c r="K18" i="2"/>
  <c r="M18" i="2"/>
  <c r="O18" i="2"/>
  <c r="Q18" i="2"/>
  <c r="I17" i="2"/>
  <c r="K17" i="2"/>
  <c r="M17" i="2"/>
  <c r="O17" i="2"/>
  <c r="Q17" i="2"/>
  <c r="H16" i="2"/>
  <c r="I16" i="2"/>
  <c r="K16" i="2"/>
  <c r="M16" i="2"/>
  <c r="O16" i="2"/>
  <c r="Q16" i="2"/>
  <c r="O15" i="2"/>
  <c r="Q15" i="2"/>
  <c r="P14" i="2"/>
  <c r="N14" i="2"/>
  <c r="O14" i="2"/>
  <c r="I13" i="2"/>
  <c r="K13" i="2"/>
  <c r="M13" i="2"/>
  <c r="O13" i="2"/>
  <c r="Q13" i="2"/>
  <c r="P12" i="2"/>
  <c r="P9" i="2"/>
  <c r="P8" i="2"/>
  <c r="N12" i="2"/>
  <c r="H12" i="2"/>
  <c r="G12" i="2"/>
  <c r="I11" i="2"/>
  <c r="K11" i="2"/>
  <c r="M11" i="2"/>
  <c r="O11" i="2"/>
  <c r="Q11" i="2"/>
  <c r="G10" i="2"/>
  <c r="I10" i="2"/>
  <c r="K10" i="2"/>
  <c r="M10" i="2"/>
  <c r="O10" i="2"/>
  <c r="Q10" i="2"/>
  <c r="H9" i="2"/>
  <c r="C3" i="1"/>
  <c r="E4" i="1"/>
  <c r="E10" i="1"/>
  <c r="E15" i="1"/>
  <c r="E14" i="1"/>
  <c r="E36" i="1"/>
  <c r="E41" i="1"/>
  <c r="E38" i="1"/>
  <c r="E35" i="1"/>
  <c r="E34" i="1"/>
  <c r="E33" i="1"/>
  <c r="E31" i="1"/>
  <c r="E32" i="1"/>
  <c r="E30" i="1"/>
  <c r="E22" i="1"/>
  <c r="E18" i="1"/>
  <c r="E5" i="1"/>
  <c r="E6" i="1"/>
  <c r="C45" i="1"/>
  <c r="E29" i="1"/>
  <c r="E21" i="1"/>
  <c r="E24" i="1"/>
  <c r="E40" i="1"/>
  <c r="E43" i="1"/>
  <c r="E17" i="1"/>
  <c r="E16" i="1"/>
  <c r="E13" i="1"/>
  <c r="E12" i="1"/>
  <c r="E11" i="1"/>
  <c r="E9" i="1"/>
  <c r="E39" i="1"/>
  <c r="E44" i="1"/>
  <c r="E42" i="1"/>
  <c r="E37" i="1"/>
  <c r="E23" i="1"/>
  <c r="D20" i="1"/>
  <c r="D8" i="1"/>
  <c r="D14" i="1"/>
  <c r="D45" i="1"/>
  <c r="D3" i="1"/>
  <c r="D7" i="1"/>
  <c r="D19" i="1"/>
  <c r="D25" i="1"/>
  <c r="E28" i="1"/>
  <c r="C20" i="1"/>
  <c r="E20" i="1"/>
  <c r="E45" i="1"/>
  <c r="E8" i="1"/>
  <c r="C7" i="1"/>
  <c r="E7" i="1"/>
  <c r="E3" i="1"/>
  <c r="C25" i="1"/>
  <c r="E25" i="1"/>
  <c r="Q14" i="2"/>
  <c r="Q44" i="2"/>
  <c r="C19" i="1"/>
  <c r="E19" i="1"/>
  <c r="I103" i="2"/>
  <c r="K103" i="2"/>
  <c r="M103" i="2"/>
  <c r="O103" i="2"/>
  <c r="Q103" i="2"/>
  <c r="H92" i="2"/>
  <c r="I185" i="2"/>
  <c r="K185" i="2"/>
  <c r="M185" i="2"/>
  <c r="O185" i="2"/>
  <c r="Q185" i="2"/>
  <c r="G184" i="2"/>
  <c r="I184" i="2"/>
  <c r="K184" i="2"/>
  <c r="M184" i="2"/>
  <c r="O184" i="2"/>
  <c r="Q184" i="2"/>
  <c r="Q112" i="2"/>
  <c r="Q128" i="2"/>
  <c r="Q144" i="2"/>
  <c r="Q160" i="2"/>
  <c r="O176" i="2"/>
  <c r="Q176" i="2"/>
  <c r="M188" i="2"/>
  <c r="O188" i="2"/>
  <c r="Q188" i="2"/>
  <c r="L187" i="2"/>
  <c r="L91" i="2"/>
  <c r="Q97" i="2"/>
  <c r="Q101" i="2"/>
  <c r="I107" i="2"/>
  <c r="K107" i="2"/>
  <c r="M107" i="2"/>
  <c r="O107" i="2"/>
  <c r="Q107" i="2"/>
  <c r="K114" i="2"/>
  <c r="Q114" i="2"/>
  <c r="K116" i="2"/>
  <c r="K122" i="2"/>
  <c r="Q122" i="2"/>
  <c r="K124" i="2"/>
  <c r="K130" i="2"/>
  <c r="Q130" i="2"/>
  <c r="K132" i="2"/>
  <c r="K138" i="2"/>
  <c r="Q138" i="2"/>
  <c r="K140" i="2"/>
  <c r="K146" i="2"/>
  <c r="Q146" i="2"/>
  <c r="K148" i="2"/>
  <c r="K154" i="2"/>
  <c r="Q154" i="2"/>
  <c r="K156" i="2"/>
  <c r="K162" i="2"/>
  <c r="Q162" i="2"/>
  <c r="K164" i="2"/>
  <c r="P175" i="2"/>
  <c r="P91" i="2"/>
  <c r="Q180" i="2"/>
  <c r="Q294" i="2"/>
  <c r="N9" i="2"/>
  <c r="I12" i="2"/>
  <c r="K12" i="2"/>
  <c r="M12" i="2"/>
  <c r="O12" i="2"/>
  <c r="Q12" i="2"/>
  <c r="K38" i="2"/>
  <c r="M38" i="2"/>
  <c r="O38" i="2"/>
  <c r="Q38" i="2"/>
  <c r="J46" i="2"/>
  <c r="I92" i="2"/>
  <c r="K92" i="2"/>
  <c r="M92" i="2"/>
  <c r="O92" i="2"/>
  <c r="Q92" i="2"/>
  <c r="I93" i="2"/>
  <c r="K93" i="2"/>
  <c r="M93" i="2"/>
  <c r="O93" i="2"/>
  <c r="Q93" i="2"/>
  <c r="G9" i="2"/>
  <c r="Q95" i="2"/>
  <c r="Q99" i="2"/>
  <c r="I105" i="2"/>
  <c r="K105" i="2"/>
  <c r="M105" i="2"/>
  <c r="O105" i="2"/>
  <c r="Q105" i="2"/>
  <c r="G109" i="2"/>
  <c r="I109" i="2"/>
  <c r="K109" i="2"/>
  <c r="M109" i="2"/>
  <c r="O109" i="2"/>
  <c r="Q109" i="2"/>
  <c r="G166" i="2"/>
  <c r="I166" i="2"/>
  <c r="K166" i="2"/>
  <c r="M166" i="2"/>
  <c r="O166" i="2"/>
  <c r="Q166" i="2"/>
  <c r="N175" i="2"/>
  <c r="N91" i="2"/>
  <c r="N8" i="2"/>
  <c r="G187" i="2"/>
  <c r="I187" i="2"/>
  <c r="K187" i="2"/>
  <c r="M187" i="2"/>
  <c r="O187" i="2"/>
  <c r="Q187" i="2"/>
  <c r="H201" i="2"/>
  <c r="I201" i="2"/>
  <c r="K201" i="2"/>
  <c r="M201" i="2"/>
  <c r="O201" i="2"/>
  <c r="Q201" i="2"/>
  <c r="J9" i="2"/>
  <c r="J8" i="2"/>
  <c r="K46" i="2"/>
  <c r="O175" i="2"/>
  <c r="Q175" i="2"/>
  <c r="G91" i="2"/>
  <c r="H91" i="2"/>
  <c r="H8" i="2"/>
  <c r="I9" i="2"/>
  <c r="I91" i="2"/>
  <c r="K91" i="2"/>
  <c r="M91" i="2"/>
  <c r="O91" i="2"/>
  <c r="Q91" i="2"/>
  <c r="K9" i="2"/>
  <c r="G8" i="2"/>
  <c r="I8" i="2"/>
  <c r="K8" i="2"/>
  <c r="L9" i="2"/>
  <c r="L8" i="2"/>
  <c r="M8" i="2"/>
  <c r="O8" i="2"/>
  <c r="Q8" i="2"/>
  <c r="M46" i="2"/>
  <c r="O46" i="2"/>
  <c r="Q46" i="2"/>
  <c r="M9" i="2"/>
  <c r="O9" i="2"/>
  <c r="Q9" i="2"/>
</calcChain>
</file>

<file path=xl/sharedStrings.xml><?xml version="1.0" encoding="utf-8"?>
<sst xmlns="http://schemas.openxmlformats.org/spreadsheetml/2006/main" count="1271" uniqueCount="412">
  <si>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</si>
  <si>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</si>
  <si>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</si>
  <si>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</si>
  <si>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</si>
  <si>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</si>
  <si>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</si>
  <si>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</si>
  <si>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</si>
  <si>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</si>
  <si>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</si>
  <si>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</si>
  <si>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</si>
  <si>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</si>
  <si>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</si>
  <si>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</si>
  <si>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</si>
  <si>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</si>
  <si>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</si>
  <si>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</si>
  <si>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</si>
  <si>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</si>
  <si>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</si>
  <si>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</si>
  <si>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</si>
  <si>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</si>
  <si>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</si>
  <si>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</si>
  <si>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</si>
  <si>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</si>
  <si>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</si>
  <si>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</si>
  <si>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</si>
  <si>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</si>
  <si>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</si>
  <si>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</si>
  <si>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</si>
  <si>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</si>
  <si>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</si>
  <si>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</si>
  <si>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</si>
  <si>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</si>
  <si>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</si>
  <si>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</si>
  <si>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</si>
  <si>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</si>
  <si>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</si>
  <si>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</si>
  <si>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</si>
  <si>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</si>
  <si>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</si>
  <si>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</si>
  <si>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</si>
  <si>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</si>
  <si>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</si>
  <si>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</si>
  <si>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</si>
  <si>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</si>
  <si>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</si>
  <si>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</si>
  <si>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</si>
  <si>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</si>
  <si>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</si>
  <si>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</si>
  <si>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ZR-RO č.164/16</t>
  </si>
  <si>
    <t>ZR 164/16</t>
  </si>
  <si>
    <t>Změna rozpočtu - rozpočtové opatření č. 164/16</t>
  </si>
  <si>
    <t>Kapitola 917 04 - transfery</t>
  </si>
  <si>
    <t>Příloha č. 1 - tab. ke ZR-RO č. 164/16</t>
  </si>
  <si>
    <t>Odbor školství, mládeže, tělovýchovy a sportu</t>
  </si>
  <si>
    <t>tis.Kč</t>
  </si>
  <si>
    <t>uk.</t>
  </si>
  <si>
    <t>č.a.</t>
  </si>
  <si>
    <t>§</t>
  </si>
  <si>
    <t>91704 - T R A N S F E R Y</t>
  </si>
  <si>
    <t>SR 2016</t>
  </si>
  <si>
    <t>ZR-RO č. 5,11,20,47,54/16</t>
  </si>
  <si>
    <t>UR 2016</t>
  </si>
  <si>
    <t>RU č.1/16, ZR 55/16</t>
  </si>
  <si>
    <t>RO č. 59/16, ZR č. 86,91,74/16</t>
  </si>
  <si>
    <t>ZR-RO č. 123,109,107,110,130/16</t>
  </si>
  <si>
    <t>ZR - RO č. 164/16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</si>
  <si>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</si>
  <si>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</si>
  <si>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</si>
  <si>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</si>
  <si>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</si>
  <si>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</si>
  <si>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</si>
  <si>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</si>
  <si>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</si>
  <si>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</si>
  <si>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0480353</t>
  </si>
  <si>
    <t>Mensa ČR, Praha 6, Španielova 1111/19 - Logická olympiáda 2016-LK</t>
  </si>
  <si>
    <t>ostatní neinvestiční transfery neziskovým a podobným organ.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</si>
  <si>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</si>
  <si>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</si>
  <si>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</si>
  <si>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</si>
  <si>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</si>
  <si>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</si>
  <si>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</si>
  <si>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</si>
  <si>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</si>
  <si>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</si>
  <si>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</si>
  <si>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</si>
  <si>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</si>
  <si>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</si>
  <si>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</si>
  <si>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</si>
  <si>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</si>
  <si>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</si>
  <si>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</si>
  <si>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</si>
  <si>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</si>
  <si>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</si>
  <si>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</si>
  <si>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</si>
  <si>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</si>
  <si>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</si>
  <si>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</si>
  <si>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</si>
  <si>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</si>
  <si>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</si>
  <si>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</si>
  <si>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</si>
  <si>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</si>
  <si>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</si>
  <si>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</si>
  <si>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</si>
  <si>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</si>
  <si>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</si>
  <si>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</si>
  <si>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</si>
  <si>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0480383</t>
  </si>
  <si>
    <t>pěvecký sbor Severáček - mezinárodní soutěž v Jižní Korei</t>
  </si>
  <si>
    <t>0480384</t>
  </si>
  <si>
    <t>Akademie 55 + ZUŠ - podpora vzdělávání seniorů</t>
  </si>
  <si>
    <t>Program k naplňování Koncepce podpory mládeže na krajské úrovni 2016</t>
  </si>
  <si>
    <t>0470026</t>
  </si>
  <si>
    <t>ÚZ 00000</t>
  </si>
  <si>
    <t>ÚZ 33064</t>
  </si>
  <si>
    <t>Podpora obcí při změně zřizovatelských funkcí</t>
  </si>
  <si>
    <t>0480088</t>
  </si>
  <si>
    <t>Systémová podpora vzdělávání žáků ve speciálních ZŠ</t>
  </si>
  <si>
    <t>0480344</t>
  </si>
  <si>
    <t>2329</t>
  </si>
  <si>
    <t>ZŠ praktická a ZŠ speciální, Jablonné v/P, p.o. - Systémová podpora vzdělávání žáků zařazených do vzdělávacího programu ZŠ speciální</t>
  </si>
  <si>
    <t>0480345</t>
  </si>
  <si>
    <t>5492</t>
  </si>
  <si>
    <t>ZŠ Turnov, Zborovská 519, p.o. - Systémová podpora vzdělávání žáků zařazených do vzdělávacího programu ZŠ speciální</t>
  </si>
  <si>
    <t>0480418</t>
  </si>
  <si>
    <t>4467</t>
  </si>
  <si>
    <t>0480419</t>
  </si>
  <si>
    <t>4479</t>
  </si>
  <si>
    <t>0480420</t>
  </si>
  <si>
    <t>4478</t>
  </si>
  <si>
    <t>0480421</t>
  </si>
  <si>
    <t>2452</t>
  </si>
  <si>
    <t>0480423</t>
  </si>
  <si>
    <t>2497</t>
  </si>
  <si>
    <t>0480424</t>
  </si>
  <si>
    <t>2314</t>
  </si>
  <si>
    <t>0480425</t>
  </si>
  <si>
    <t>2302</t>
  </si>
  <si>
    <t>0480426</t>
  </si>
  <si>
    <t>2310</t>
  </si>
  <si>
    <t>0480427</t>
  </si>
  <si>
    <t>5479</t>
  </si>
  <si>
    <t>0480428</t>
  </si>
  <si>
    <t>5424</t>
  </si>
  <si>
    <t>0480429</t>
  </si>
  <si>
    <t>5449</t>
  </si>
  <si>
    <t>0480430</t>
  </si>
  <si>
    <t>5491</t>
  </si>
  <si>
    <t>0480431</t>
  </si>
  <si>
    <t>5490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</si>
  <si>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</si>
  <si>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</si>
  <si>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</si>
  <si>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</si>
  <si>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</si>
  <si>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</si>
  <si>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</si>
  <si>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</si>
  <si>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</si>
  <si>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</si>
  <si>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</si>
  <si>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</si>
  <si>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</si>
  <si>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0480349</t>
  </si>
  <si>
    <t>Česká Freestyle Fotbalová Asociace, Liberec, Haškova 937/10 - SUPER BALL LIBEREC 2016</t>
  </si>
  <si>
    <t>0480350</t>
  </si>
  <si>
    <t>Krajská organizace Česká unie sportu, Liberec, Jablonecká 88/16 - Trojboj všestrannosti - krajské finále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</si>
  <si>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</si>
  <si>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</si>
  <si>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</si>
  <si>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</si>
  <si>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</si>
  <si>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</si>
  <si>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</si>
  <si>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</si>
  <si>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</si>
  <si>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</si>
  <si>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</si>
  <si>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</si>
  <si>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</si>
  <si>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</si>
  <si>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</si>
  <si>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</si>
  <si>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0480357</t>
  </si>
  <si>
    <t>Sportovně střelecký klub Manušice z. s.- Sportovní činnost SSK Manušice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</si>
  <si>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</si>
  <si>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</si>
  <si>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</si>
  <si>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</si>
  <si>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</si>
  <si>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</si>
  <si>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</si>
  <si>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</si>
  <si>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</si>
  <si>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</si>
  <si>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</si>
  <si>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</si>
  <si>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</si>
  <si>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</si>
  <si>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</si>
  <si>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</si>
  <si>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</si>
  <si>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</si>
  <si>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</si>
  <si>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</si>
  <si>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0480369</t>
  </si>
  <si>
    <t>Liberecký tenisový klub, Liberec - Podpora pravidelné sportovní činnosti LTK Liberec</t>
  </si>
  <si>
    <t>0480370</t>
  </si>
  <si>
    <t>USK Slavia Liberec, z.s- Pravidelná sportovní činnost oddílu volejbalu mládeže v rámci USK Slavia Libere, z.s.</t>
  </si>
  <si>
    <t>0480371</t>
  </si>
  <si>
    <t>TJ LIAZ Jablonec n/N, o.s.- Celoroční činnost atletického oddílu LIAZ Jablonec vedoucí k úspěšné reprezentaci</t>
  </si>
  <si>
    <t>0480372</t>
  </si>
  <si>
    <t>Sportovní plavecký klub Liberec, z.s.- Činnost Sportovního plaveckého klubu Liberec</t>
  </si>
  <si>
    <t>0480373</t>
  </si>
  <si>
    <t>Judoclub Liberec, z.s- Pravidelná sportovní činnost Judoclubu Liberec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</si>
  <si>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</si>
  <si>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</si>
  <si>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</si>
  <si>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</si>
  <si>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</si>
  <si>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</si>
  <si>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</si>
  <si>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</si>
  <si>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0480378</t>
  </si>
  <si>
    <t>SK stolního tenisu Liberec- Zajištění sportovní činnosti talentované mládeže v SKST Liberec</t>
  </si>
  <si>
    <t>0480379</t>
  </si>
  <si>
    <t>Tělovýchovná jednota Turnov, z.s.- Podpora sportovní činnosti orientačních běžců TJ Turnov</t>
  </si>
  <si>
    <t>0480380</t>
  </si>
  <si>
    <t>Lyžařský sportovní klub Lomnice nad Popelkou- LSK Lomnice nad Popelkou</t>
  </si>
  <si>
    <t>0480381</t>
  </si>
  <si>
    <t>TJ Lokomotiva Liberec I, z.s.- Podpora činnosti sportovců v celorepublikových soutěžích a závodech</t>
  </si>
  <si>
    <t>0480382</t>
  </si>
  <si>
    <t>AC Slovan Liberec, z. s.- Podpora vrcholové a výkonnostní atletiky v Liberci v roce 2016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</si>
  <si>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</si>
  <si>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</si>
  <si>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</si>
  <si>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</si>
  <si>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</si>
  <si>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</si>
  <si>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</si>
  <si>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</si>
  <si>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</si>
  <si>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</si>
  <si>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</si>
  <si>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</si>
  <si>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</si>
  <si>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</si>
  <si>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</si>
  <si>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</si>
  <si>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</si>
  <si>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0480346</t>
  </si>
  <si>
    <t>Český atletický svaz, Praha, Diskařská 2431 - Realizace mezin.atletického mítinku Jablonec Indoor Gala</t>
  </si>
  <si>
    <t>0480347</t>
  </si>
  <si>
    <t>SKI KLUB JIZERSKÁ PADESÁTKA z.s., Liberec, Jablonecká 21 - 49. JIZERSKÁ PADESÁTKA</t>
  </si>
  <si>
    <t>0480348</t>
  </si>
  <si>
    <t>Autodrom Promotion s.r.o., Praha 8, Lindnerova 998 - Rally Bohemia 2016</t>
  </si>
  <si>
    <t>Sportovní infrastruktury, servisní centra sportu</t>
  </si>
  <si>
    <t>0470024</t>
  </si>
  <si>
    <t>Sportovně společenské aktivity</t>
  </si>
  <si>
    <t>0480343</t>
  </si>
  <si>
    <t>Finanční dary medailistům z Her VII. Zimní olympiády dětí a mládeže ČR 2016</t>
  </si>
  <si>
    <t>dary obyvatelstvu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</si>
  <si>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</si>
  <si>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</si>
  <si>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</si>
  <si>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</si>
  <si>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</si>
  <si>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</si>
  <si>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</si>
  <si>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</si>
  <si>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</si>
  <si>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</si>
  <si>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</si>
  <si>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</si>
  <si>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</si>
  <si>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</si>
  <si>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</si>
  <si>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</si>
  <si>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</si>
  <si>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</si>
  <si>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</si>
  <si>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</si>
  <si>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</si>
  <si>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</si>
  <si>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</si>
  <si>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</si>
  <si>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</si>
  <si>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</si>
  <si>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</si>
  <si>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</si>
  <si>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</si>
  <si>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</si>
  <si>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</si>
  <si>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</si>
  <si>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</si>
  <si>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</si>
  <si>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</si>
  <si>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</si>
  <si>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</si>
  <si>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</si>
  <si>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</si>
  <si>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</si>
  <si>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</si>
  <si>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</si>
  <si>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</si>
  <si>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</si>
  <si>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</si>
  <si>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</si>
  <si>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</si>
  <si>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</si>
  <si>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</si>
  <si>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</si>
  <si>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</si>
  <si>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</si>
  <si>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</si>
  <si>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</si>
  <si>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</si>
  <si>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</si>
  <si>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</si>
  <si>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</si>
  <si>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</si>
  <si>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</si>
  <si>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</si>
  <si>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</si>
  <si>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</si>
  <si>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</si>
  <si>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</si>
  <si>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</si>
  <si>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</si>
  <si>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</si>
  <si>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</si>
  <si>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</si>
  <si>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</si>
  <si>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</si>
  <si>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</si>
  <si>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</si>
  <si>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</si>
  <si>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</si>
  <si>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</si>
  <si>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</si>
  <si>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</si>
  <si>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</si>
  <si>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</si>
  <si>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</si>
  <si>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</si>
  <si>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</si>
  <si>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</si>
  <si>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</si>
  <si>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</si>
  <si>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</si>
  <si>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</si>
  <si>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</si>
  <si>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</si>
  <si>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</si>
  <si>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</si>
  <si>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</si>
  <si>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</si>
  <si>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</si>
  <si>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</si>
  <si>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</si>
  <si>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</si>
  <si>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</si>
  <si>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</si>
  <si>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</si>
  <si>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</si>
  <si>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</si>
  <si>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</si>
  <si>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</si>
  <si>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0470027</t>
  </si>
  <si>
    <t xml:space="preserve">Spolufinan. programu MŠMT - sportovní infrastruktura </t>
  </si>
  <si>
    <t>Příloha č. 2 - tab. ke ZR-RO č. 164/16</t>
  </si>
  <si>
    <t>ZŠ a MŠ Mírová 81, Mimoň, p.o.- Systém.podpora vzděl. žáků zařazených do VP ZŠ speciální</t>
  </si>
  <si>
    <t>Zš, Prakt.š. a Mš, Č. Lípa, Moskevská 679, p.o.- Systém.podpora vzděl. žáků zařazených do VP ZŠ speciální</t>
  </si>
  <si>
    <t>Zš praktická, Nový Bor, nám. Míru 104, okr. Č. Lípa, p.o.- Systém.podpora vzděl. žáků zařazených do VP ZŠ speciální</t>
  </si>
  <si>
    <t>Zš Č. Dub, Komenského 46,okr. Liberec, p.o.- Systém.podpora vzděl. žáků zařazených do VP ZŠ speciální</t>
  </si>
  <si>
    <t>Zš a Mš, Raspenava, okr. Liberec - p.o. - Systém.podpora vzděl. žáků zařazených do VP ZŠ speciální</t>
  </si>
  <si>
    <t>Zš prakt.a Zš spec., Frýdlant,Husova 784,okr. Liberec -Systém.podpora vzděl. žáků zařazených do VP ZŠ speciální</t>
  </si>
  <si>
    <t>Zš a Mš, Hrádek n.N.- Loučná, p.o. -Systém.podpora vzděl. žáků zařazených do VP ZŠ speciální</t>
  </si>
  <si>
    <t>Zš, Liberec, Orlí 140/7, p.o. -Systém.podpora vzděl. žáků zařazených do VP ZŠ speciální</t>
  </si>
  <si>
    <t>Zš, Rokytnice n.Jiz.,Dolní 172 p.o. - Systém.podpora vzděl. žáků zařazených do VP ZŠ speciální</t>
  </si>
  <si>
    <t>Zš prakt.a Zš spec. Lomnice n. Pop., p.o. -Systém.podpora vzděl. žáků zařazených do VP ZŠ speciální</t>
  </si>
  <si>
    <t>Zš prakt.a Zš spec. Semily -Systém.podpora vzděl. žáků zařazených do VP ZŠ speciální</t>
  </si>
  <si>
    <t>Zš spec.a Mš spec, Jilemnice -Systém.podpora vzděl. žáků zařazených do VP ZŠ speciální</t>
  </si>
  <si>
    <t>Mš a Zš Sluníčko, Turnov, Kosmonautů 1641, p.o. -Systém.podpora vzděl. žáků zařazených do VP ZŠ speciální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</si>
</sst>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8"/>
      <color theme="4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9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6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7" applyFont="1" applyFill="1"/>
    <xf numFmtId="0" fontId="7" fillId="0" borderId="0" xfId="7" applyFont="1" applyFill="1" applyBorder="1"/>
    <xf numFmtId="0" fontId="12" fillId="0" borderId="0" xfId="10" applyFont="1" applyFill="1" applyAlignment="1">
      <alignment horizontal="center"/>
    </xf>
    <xf numFmtId="0" fontId="12" fillId="0" borderId="14" xfId="2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 wrapText="1"/>
    </xf>
    <xf numFmtId="165" fontId="12" fillId="0" borderId="15" xfId="7" applyNumberFormat="1" applyFont="1" applyFill="1" applyBorder="1" applyAlignment="1"/>
    <xf numFmtId="165" fontId="19" fillId="0" borderId="15" xfId="7" applyNumberFormat="1" applyFont="1" applyFill="1" applyBorder="1" applyAlignment="1"/>
    <xf numFmtId="165" fontId="12" fillId="0" borderId="16" xfId="7" applyNumberFormat="1" applyFont="1" applyFill="1" applyBorder="1" applyAlignment="1"/>
    <xf numFmtId="165" fontId="7" fillId="0" borderId="17" xfId="7" applyNumberFormat="1" applyFont="1" applyFill="1" applyBorder="1" applyAlignment="1"/>
    <xf numFmtId="165" fontId="12" fillId="0" borderId="17" xfId="7" applyNumberFormat="1" applyFont="1" applyFill="1" applyBorder="1"/>
    <xf numFmtId="165" fontId="7" fillId="0" borderId="17" xfId="7" applyNumberFormat="1" applyFont="1" applyFill="1" applyBorder="1"/>
    <xf numFmtId="165" fontId="12" fillId="0" borderId="17" xfId="7" applyNumberFormat="1" applyFont="1" applyFill="1" applyBorder="1" applyAlignment="1"/>
    <xf numFmtId="165" fontId="12" fillId="0" borderId="17" xfId="8" applyNumberFormat="1" applyFont="1" applyFill="1" applyBorder="1" applyAlignment="1"/>
    <xf numFmtId="165" fontId="7" fillId="0" borderId="17" xfId="8" applyNumberFormat="1" applyFont="1" applyFill="1" applyBorder="1" applyAlignment="1"/>
    <xf numFmtId="165" fontId="7" fillId="0" borderId="18" xfId="8" applyNumberFormat="1" applyFont="1" applyFill="1" applyBorder="1" applyAlignment="1"/>
    <xf numFmtId="165" fontId="20" fillId="0" borderId="16" xfId="7" applyNumberFormat="1" applyFont="1" applyFill="1" applyBorder="1" applyAlignment="1"/>
    <xf numFmtId="165" fontId="7" fillId="0" borderId="19" xfId="7" applyNumberFormat="1" applyFont="1" applyFill="1" applyBorder="1" applyAlignment="1"/>
    <xf numFmtId="165" fontId="7" fillId="0" borderId="18" xfId="7" applyNumberFormat="1" applyFont="1" applyFill="1" applyBorder="1" applyAlignment="1"/>
    <xf numFmtId="165" fontId="20" fillId="0" borderId="20" xfId="7" applyNumberFormat="1" applyFont="1" applyFill="1" applyBorder="1" applyAlignment="1"/>
    <xf numFmtId="165" fontId="7" fillId="0" borderId="16" xfId="7" applyNumberFormat="1" applyFont="1" applyFill="1" applyBorder="1" applyAlignment="1"/>
    <xf numFmtId="165" fontId="20" fillId="0" borderId="21" xfId="7" applyNumberFormat="1" applyFont="1" applyFill="1" applyBorder="1" applyAlignment="1"/>
    <xf numFmtId="165" fontId="7" fillId="0" borderId="16" xfId="7" applyNumberFormat="1" applyFont="1" applyFill="1" applyBorder="1"/>
    <xf numFmtId="165" fontId="20" fillId="0" borderId="14" xfId="8" applyNumberFormat="1" applyFont="1" applyFill="1" applyBorder="1" applyAlignment="1"/>
    <xf numFmtId="165" fontId="20" fillId="0" borderId="16" xfId="8" applyNumberFormat="1" applyFont="1" applyFill="1" applyBorder="1" applyAlignment="1"/>
    <xf numFmtId="14" fontId="7" fillId="0" borderId="0" xfId="7" applyNumberFormat="1" applyFont="1" applyFill="1"/>
    <xf numFmtId="0" fontId="17" fillId="0" borderId="0" xfId="0" applyFont="1" applyFill="1"/>
    <xf numFmtId="0" fontId="0" fillId="0" borderId="0" xfId="0" applyFill="1"/>
    <xf numFmtId="0" fontId="11" fillId="0" borderId="0" xfId="6" applyFont="1" applyFill="1"/>
    <xf numFmtId="0" fontId="7" fillId="0" borderId="0" xfId="1" applyFont="1" applyFill="1"/>
    <xf numFmtId="0" fontId="7" fillId="0" borderId="0" xfId="10" applyFont="1" applyFill="1"/>
    <xf numFmtId="4" fontId="7" fillId="0" borderId="0" xfId="10" applyNumberFormat="1" applyFont="1" applyFill="1"/>
    <xf numFmtId="0" fontId="13" fillId="0" borderId="22" xfId="10" applyFont="1" applyFill="1" applyBorder="1" applyAlignment="1">
      <alignment horizontal="center" vertical="center"/>
    </xf>
    <xf numFmtId="0" fontId="14" fillId="0" borderId="23" xfId="5" applyFont="1" applyFill="1" applyBorder="1" applyAlignment="1">
      <alignment horizontal="center" vertical="center"/>
    </xf>
    <xf numFmtId="0" fontId="15" fillId="0" borderId="23" xfId="5" applyFont="1" applyFill="1" applyBorder="1" applyAlignment="1">
      <alignment horizontal="center" vertical="center"/>
    </xf>
    <xf numFmtId="0" fontId="13" fillId="0" borderId="23" xfId="1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 wrapText="1"/>
    </xf>
    <xf numFmtId="0" fontId="13" fillId="0" borderId="23" xfId="10" applyFont="1" applyFill="1" applyBorder="1" applyAlignment="1">
      <alignment horizontal="left" vertical="center"/>
    </xf>
    <xf numFmtId="165" fontId="13" fillId="0" borderId="14" xfId="10" applyNumberFormat="1" applyFont="1" applyFill="1" applyBorder="1" applyAlignment="1"/>
    <xf numFmtId="165" fontId="12" fillId="0" borderId="14" xfId="7" applyNumberFormat="1" applyFont="1" applyFill="1" applyBorder="1" applyAlignment="1"/>
    <xf numFmtId="0" fontId="19" fillId="0" borderId="10" xfId="10" applyFont="1" applyFill="1" applyBorder="1" applyAlignment="1">
      <alignment horizontal="center" vertical="center"/>
    </xf>
    <xf numFmtId="0" fontId="19" fillId="0" borderId="11" xfId="10" applyFont="1" applyFill="1" applyBorder="1" applyAlignment="1">
      <alignment horizontal="center" vertical="center"/>
    </xf>
    <xf numFmtId="0" fontId="19" fillId="0" borderId="24" xfId="10" applyFont="1" applyFill="1" applyBorder="1" applyAlignment="1">
      <alignment horizontal="center" vertical="center"/>
    </xf>
    <xf numFmtId="0" fontId="19" fillId="0" borderId="24" xfId="10" applyFont="1" applyFill="1" applyBorder="1" applyAlignment="1">
      <alignment vertical="center"/>
    </xf>
    <xf numFmtId="165" fontId="19" fillId="0" borderId="15" xfId="10" applyNumberFormat="1" applyFont="1" applyFill="1" applyBorder="1" applyAlignment="1"/>
    <xf numFmtId="0" fontId="12" fillId="0" borderId="1" xfId="10" applyFont="1" applyFill="1" applyBorder="1" applyAlignment="1">
      <alignment horizontal="center" vertical="center"/>
    </xf>
    <xf numFmtId="49" fontId="12" fillId="0" borderId="25" xfId="10" applyNumberFormat="1" applyFont="1" applyFill="1" applyBorder="1" applyAlignment="1">
      <alignment horizontal="center" vertical="center"/>
    </xf>
    <xf numFmtId="49" fontId="12" fillId="0" borderId="26" xfId="10" applyNumberFormat="1" applyFont="1" applyFill="1" applyBorder="1" applyAlignment="1">
      <alignment horizontal="center" vertical="center"/>
    </xf>
    <xf numFmtId="0" fontId="12" fillId="0" borderId="2" xfId="10" applyFont="1" applyFill="1" applyBorder="1" applyAlignment="1">
      <alignment horizontal="center" vertical="center"/>
    </xf>
    <xf numFmtId="0" fontId="12" fillId="0" borderId="25" xfId="10" applyFont="1" applyFill="1" applyBorder="1" applyAlignment="1">
      <alignment horizontal="center" vertical="center"/>
    </xf>
    <xf numFmtId="0" fontId="12" fillId="0" borderId="25" xfId="10" applyFont="1" applyFill="1" applyBorder="1" applyAlignment="1">
      <alignment vertical="center" wrapText="1"/>
    </xf>
    <xf numFmtId="165" fontId="12" fillId="0" borderId="16" xfId="10" applyNumberFormat="1" applyFont="1" applyFill="1" applyBorder="1" applyAlignment="1"/>
    <xf numFmtId="165" fontId="13" fillId="0" borderId="16" xfId="10" applyNumberFormat="1" applyFont="1" applyFill="1" applyBorder="1" applyAlignment="1"/>
    <xf numFmtId="0" fontId="16" fillId="0" borderId="4" xfId="10" applyFont="1" applyFill="1" applyBorder="1" applyAlignment="1">
      <alignment horizontal="center" vertical="center"/>
    </xf>
    <xf numFmtId="49" fontId="16" fillId="0" borderId="27" xfId="10" applyNumberFormat="1" applyFont="1" applyFill="1" applyBorder="1" applyAlignment="1">
      <alignment horizontal="center" vertical="center"/>
    </xf>
    <xf numFmtId="49" fontId="16" fillId="0" borderId="28" xfId="10" applyNumberFormat="1" applyFont="1" applyFill="1" applyBorder="1" applyAlignment="1">
      <alignment horizontal="center" vertical="center"/>
    </xf>
    <xf numFmtId="0" fontId="16" fillId="0" borderId="5" xfId="10" applyFont="1" applyFill="1" applyBorder="1" applyAlignment="1">
      <alignment horizontal="center" vertical="center"/>
    </xf>
    <xf numFmtId="0" fontId="7" fillId="0" borderId="27" xfId="10" applyFont="1" applyFill="1" applyBorder="1" applyAlignment="1">
      <alignment horizontal="center" vertical="center"/>
    </xf>
    <xf numFmtId="0" fontId="7" fillId="0" borderId="29" xfId="10" applyFont="1" applyFill="1" applyBorder="1" applyAlignment="1">
      <alignment vertical="center"/>
    </xf>
    <xf numFmtId="165" fontId="7" fillId="0" borderId="17" xfId="10" applyNumberFormat="1" applyFont="1" applyFill="1" applyBorder="1" applyAlignment="1"/>
    <xf numFmtId="0" fontId="12" fillId="0" borderId="27" xfId="10" applyFont="1" applyFill="1" applyBorder="1" applyAlignment="1">
      <alignment vertical="center" wrapText="1"/>
    </xf>
    <xf numFmtId="165" fontId="12" fillId="0" borderId="17" xfId="10" applyNumberFormat="1" applyFont="1" applyFill="1" applyBorder="1" applyAlignment="1"/>
    <xf numFmtId="0" fontId="7" fillId="0" borderId="25" xfId="10" applyFont="1" applyFill="1" applyBorder="1" applyAlignment="1">
      <alignment horizontal="center" vertical="center"/>
    </xf>
    <xf numFmtId="0" fontId="7" fillId="0" borderId="25" xfId="10" applyFont="1" applyFill="1" applyBorder="1" applyAlignment="1">
      <alignment vertical="center"/>
    </xf>
    <xf numFmtId="0" fontId="12" fillId="0" borderId="4" xfId="10" applyFont="1" applyFill="1" applyBorder="1" applyAlignment="1">
      <alignment horizontal="center" vertical="center"/>
    </xf>
    <xf numFmtId="49" fontId="12" fillId="0" borderId="27" xfId="10" applyNumberFormat="1" applyFont="1" applyFill="1" applyBorder="1" applyAlignment="1">
      <alignment horizontal="center" vertical="center"/>
    </xf>
    <xf numFmtId="49" fontId="12" fillId="0" borderId="28" xfId="10" applyNumberFormat="1" applyFont="1" applyFill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5" xfId="10" applyFont="1" applyFill="1" applyBorder="1" applyAlignment="1">
      <alignment horizontal="center"/>
    </xf>
    <xf numFmtId="0" fontId="12" fillId="0" borderId="27" xfId="10" applyFont="1" applyFill="1" applyBorder="1" applyAlignment="1">
      <alignment wrapText="1"/>
    </xf>
    <xf numFmtId="0" fontId="7" fillId="0" borderId="5" xfId="10" applyFont="1" applyFill="1" applyBorder="1" applyAlignment="1">
      <alignment horizontal="center"/>
    </xf>
    <xf numFmtId="0" fontId="7" fillId="0" borderId="27" xfId="10" applyFont="1" applyFill="1" applyBorder="1" applyAlignment="1">
      <alignment wrapText="1"/>
    </xf>
    <xf numFmtId="0" fontId="12" fillId="0" borderId="27" xfId="7" applyFont="1" applyFill="1" applyBorder="1" applyAlignment="1">
      <alignment vertical="center" wrapText="1"/>
    </xf>
    <xf numFmtId="0" fontId="12" fillId="0" borderId="27" xfId="10" applyFont="1" applyFill="1" applyBorder="1" applyAlignment="1">
      <alignment horizontal="center" vertical="center"/>
    </xf>
    <xf numFmtId="0" fontId="7" fillId="0" borderId="27" xfId="10" applyFont="1" applyFill="1" applyBorder="1" applyAlignment="1">
      <alignment vertical="center"/>
    </xf>
    <xf numFmtId="49" fontId="12" fillId="0" borderId="30" xfId="10" applyNumberFormat="1" applyFont="1" applyFill="1" applyBorder="1" applyAlignment="1">
      <alignment horizontal="center" vertical="center"/>
    </xf>
    <xf numFmtId="0" fontId="12" fillId="0" borderId="31" xfId="10" applyFont="1" applyFill="1" applyBorder="1" applyAlignment="1">
      <alignment vertical="center" wrapText="1"/>
    </xf>
    <xf numFmtId="0" fontId="16" fillId="0" borderId="32" xfId="10" applyFont="1" applyFill="1" applyBorder="1" applyAlignment="1">
      <alignment horizontal="center" vertical="center"/>
    </xf>
    <xf numFmtId="49" fontId="16" fillId="0" borderId="31" xfId="10" applyNumberFormat="1" applyFont="1" applyFill="1" applyBorder="1" applyAlignment="1">
      <alignment horizontal="center" vertical="center"/>
    </xf>
    <xf numFmtId="49" fontId="16" fillId="0" borderId="33" xfId="10" applyNumberFormat="1" applyFont="1" applyFill="1" applyBorder="1" applyAlignment="1">
      <alignment horizontal="center" vertical="center"/>
    </xf>
    <xf numFmtId="0" fontId="16" fillId="0" borderId="34" xfId="10" applyFont="1" applyFill="1" applyBorder="1" applyAlignment="1">
      <alignment horizontal="center" vertical="center"/>
    </xf>
    <xf numFmtId="0" fontId="7" fillId="0" borderId="31" xfId="10" applyFont="1" applyFill="1" applyBorder="1" applyAlignment="1">
      <alignment horizontal="center" vertical="center"/>
    </xf>
    <xf numFmtId="0" fontId="7" fillId="0" borderId="29" xfId="9" applyFont="1" applyFill="1" applyBorder="1" applyAlignment="1">
      <alignment wrapText="1"/>
    </xf>
    <xf numFmtId="0" fontId="12" fillId="0" borderId="4" xfId="10" applyFont="1" applyFill="1" applyBorder="1" applyAlignment="1">
      <alignment horizontal="center"/>
    </xf>
    <xf numFmtId="49" fontId="12" fillId="0" borderId="30" xfId="10" applyNumberFormat="1" applyFont="1" applyFill="1" applyBorder="1" applyAlignment="1">
      <alignment horizontal="center"/>
    </xf>
    <xf numFmtId="49" fontId="12" fillId="0" borderId="28" xfId="10" applyNumberFormat="1" applyFont="1" applyFill="1" applyBorder="1" applyAlignment="1">
      <alignment horizontal="center"/>
    </xf>
    <xf numFmtId="0" fontId="12" fillId="0" borderId="27" xfId="10" applyFont="1" applyFill="1" applyBorder="1" applyAlignment="1">
      <alignment horizontal="center"/>
    </xf>
    <xf numFmtId="0" fontId="16" fillId="0" borderId="4" xfId="10" applyFont="1" applyFill="1" applyBorder="1" applyAlignment="1">
      <alignment horizontal="center"/>
    </xf>
    <xf numFmtId="49" fontId="12" fillId="0" borderId="35" xfId="10" applyNumberFormat="1" applyFont="1" applyFill="1" applyBorder="1" applyAlignment="1">
      <alignment horizontal="center"/>
    </xf>
    <xf numFmtId="0" fontId="16" fillId="0" borderId="27" xfId="10" applyFont="1" applyFill="1" applyBorder="1" applyAlignment="1">
      <alignment horizontal="center"/>
    </xf>
    <xf numFmtId="0" fontId="7" fillId="0" borderId="27" xfId="10" applyFont="1" applyFill="1" applyBorder="1" applyAlignment="1"/>
    <xf numFmtId="0" fontId="12" fillId="0" borderId="4" xfId="11" applyFont="1" applyFill="1" applyBorder="1" applyAlignment="1">
      <alignment horizontal="center" vertical="center"/>
    </xf>
    <xf numFmtId="49" fontId="12" fillId="0" borderId="27" xfId="11" applyNumberFormat="1" applyFont="1" applyFill="1" applyBorder="1" applyAlignment="1">
      <alignment horizontal="center" vertical="center"/>
    </xf>
    <xf numFmtId="49" fontId="12" fillId="0" borderId="28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horizontal="center" vertical="center"/>
    </xf>
    <xf numFmtId="0" fontId="12" fillId="0" borderId="27" xfId="11" applyFont="1" applyFill="1" applyBorder="1" applyAlignment="1">
      <alignment horizontal="center" vertical="center"/>
    </xf>
    <xf numFmtId="0" fontId="12" fillId="0" borderId="27" xfId="11" applyFont="1" applyFill="1" applyBorder="1" applyAlignment="1">
      <alignment vertical="center" wrapText="1"/>
    </xf>
    <xf numFmtId="49" fontId="12" fillId="0" borderId="30" xfId="11" applyNumberFormat="1" applyFont="1" applyFill="1" applyBorder="1" applyAlignment="1">
      <alignment horizontal="center" vertical="center"/>
    </xf>
    <xf numFmtId="0" fontId="16" fillId="0" borderId="5" xfId="11" applyFont="1" applyFill="1" applyBorder="1" applyAlignment="1">
      <alignment horizontal="center" vertical="center"/>
    </xf>
    <xf numFmtId="0" fontId="7" fillId="0" borderId="27" xfId="11" applyFont="1" applyFill="1" applyBorder="1" applyAlignment="1">
      <alignment horizontal="center" vertical="center"/>
    </xf>
    <xf numFmtId="0" fontId="7" fillId="0" borderId="27" xfId="11" applyFont="1" applyFill="1" applyBorder="1" applyAlignment="1">
      <alignment vertical="center"/>
    </xf>
    <xf numFmtId="0" fontId="12" fillId="0" borderId="36" xfId="11" applyFont="1" applyFill="1" applyBorder="1" applyAlignment="1">
      <alignment horizontal="center" vertical="center"/>
    </xf>
    <xf numFmtId="49" fontId="12" fillId="0" borderId="37" xfId="11" applyNumberFormat="1" applyFont="1" applyFill="1" applyBorder="1" applyAlignment="1">
      <alignment horizontal="center" vertical="center"/>
    </xf>
    <xf numFmtId="0" fontId="16" fillId="0" borderId="38" xfId="11" applyFont="1" applyFill="1" applyBorder="1" applyAlignment="1">
      <alignment horizontal="center" vertical="center"/>
    </xf>
    <xf numFmtId="0" fontId="7" fillId="0" borderId="39" xfId="11" applyFont="1" applyFill="1" applyBorder="1" applyAlignment="1">
      <alignment horizontal="center" vertical="center"/>
    </xf>
    <xf numFmtId="0" fontId="7" fillId="0" borderId="39" xfId="11" applyFont="1" applyFill="1" applyBorder="1" applyAlignment="1">
      <alignment vertical="center"/>
    </xf>
    <xf numFmtId="165" fontId="7" fillId="0" borderId="18" xfId="10" applyNumberFormat="1" applyFont="1" applyFill="1" applyBorder="1" applyAlignment="1"/>
    <xf numFmtId="0" fontId="20" fillId="0" borderId="4" xfId="10" applyFont="1" applyFill="1" applyBorder="1" applyAlignment="1">
      <alignment horizontal="center" vertical="center"/>
    </xf>
    <xf numFmtId="0" fontId="20" fillId="0" borderId="5" xfId="10" applyFont="1" applyFill="1" applyBorder="1" applyAlignment="1">
      <alignment horizontal="center" vertical="center"/>
    </xf>
    <xf numFmtId="0" fontId="20" fillId="0" borderId="27" xfId="10" applyFont="1" applyFill="1" applyBorder="1" applyAlignment="1">
      <alignment horizontal="center" vertical="center"/>
    </xf>
    <xf numFmtId="0" fontId="20" fillId="0" borderId="27" xfId="10" applyFont="1" applyFill="1" applyBorder="1" applyAlignment="1">
      <alignment vertical="center" wrapText="1"/>
    </xf>
    <xf numFmtId="165" fontId="20" fillId="0" borderId="16" xfId="10" applyNumberFormat="1" applyFont="1" applyFill="1" applyBorder="1" applyAlignment="1"/>
    <xf numFmtId="0" fontId="12" fillId="0" borderId="32" xfId="10" applyFont="1" applyFill="1" applyBorder="1" applyAlignment="1">
      <alignment horizontal="center" vertical="center"/>
    </xf>
    <xf numFmtId="49" fontId="12" fillId="0" borderId="0" xfId="10" applyNumberFormat="1" applyFont="1" applyFill="1" applyBorder="1" applyAlignment="1">
      <alignment horizontal="center" vertical="center"/>
    </xf>
    <xf numFmtId="0" fontId="7" fillId="0" borderId="31" xfId="10" applyFont="1" applyFill="1" applyBorder="1" applyAlignment="1">
      <alignment vertical="center"/>
    </xf>
    <xf numFmtId="0" fontId="12" fillId="0" borderId="7" xfId="10" applyFont="1" applyFill="1" applyBorder="1" applyAlignment="1">
      <alignment horizontal="center" vertical="center"/>
    </xf>
    <xf numFmtId="49" fontId="12" fillId="0" borderId="40" xfId="10" applyNumberFormat="1" applyFont="1" applyFill="1" applyBorder="1" applyAlignment="1">
      <alignment horizontal="center" vertical="center"/>
    </xf>
    <xf numFmtId="0" fontId="16" fillId="0" borderId="8" xfId="10" applyFont="1" applyFill="1" applyBorder="1" applyAlignment="1">
      <alignment horizontal="center" vertical="center"/>
    </xf>
    <xf numFmtId="0" fontId="7" fillId="0" borderId="29" xfId="10" applyFont="1" applyFill="1" applyBorder="1" applyAlignment="1">
      <alignment horizontal="center" vertical="center"/>
    </xf>
    <xf numFmtId="165" fontId="7" fillId="0" borderId="19" xfId="10" applyNumberFormat="1" applyFont="1" applyFill="1" applyBorder="1" applyAlignment="1"/>
    <xf numFmtId="0" fontId="7" fillId="0" borderId="5" xfId="1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wrapText="1"/>
    </xf>
    <xf numFmtId="0" fontId="7" fillId="0" borderId="27" xfId="10" applyFont="1" applyFill="1" applyBorder="1" applyAlignment="1">
      <alignment vertical="center" wrapText="1"/>
    </xf>
    <xf numFmtId="0" fontId="16" fillId="0" borderId="7" xfId="10" applyFont="1" applyFill="1" applyBorder="1" applyAlignment="1">
      <alignment horizontal="center" vertical="center"/>
    </xf>
    <xf numFmtId="49" fontId="16" fillId="0" borderId="29" xfId="10" applyNumberFormat="1" applyFont="1" applyFill="1" applyBorder="1" applyAlignment="1">
      <alignment horizontal="center" vertical="center"/>
    </xf>
    <xf numFmtId="49" fontId="16" fillId="0" borderId="35" xfId="10" applyNumberFormat="1" applyFont="1" applyFill="1" applyBorder="1" applyAlignment="1">
      <alignment horizontal="center" vertical="center"/>
    </xf>
    <xf numFmtId="0" fontId="7" fillId="0" borderId="8" xfId="10" applyFont="1" applyFill="1" applyBorder="1" applyAlignment="1">
      <alignment horizontal="center" vertical="center"/>
    </xf>
    <xf numFmtId="0" fontId="20" fillId="0" borderId="32" xfId="10" applyFont="1" applyFill="1" applyBorder="1" applyAlignment="1">
      <alignment horizontal="center" vertical="center"/>
    </xf>
    <xf numFmtId="0" fontId="20" fillId="0" borderId="34" xfId="10" applyFont="1" applyFill="1" applyBorder="1" applyAlignment="1">
      <alignment horizontal="center" vertical="center"/>
    </xf>
    <xf numFmtId="0" fontId="20" fillId="0" borderId="31" xfId="10" applyFont="1" applyFill="1" applyBorder="1" applyAlignment="1">
      <alignment horizontal="center" vertical="center"/>
    </xf>
    <xf numFmtId="0" fontId="20" fillId="0" borderId="31" xfId="10" applyFont="1" applyFill="1" applyBorder="1" applyAlignment="1">
      <alignment vertical="center"/>
    </xf>
    <xf numFmtId="165" fontId="7" fillId="0" borderId="0" xfId="7" applyNumberFormat="1" applyFont="1" applyFill="1" applyBorder="1"/>
    <xf numFmtId="0" fontId="16" fillId="0" borderId="1" xfId="10" applyFont="1" applyFill="1" applyBorder="1" applyAlignment="1">
      <alignment horizontal="center" vertical="center"/>
    </xf>
    <xf numFmtId="49" fontId="16" fillId="0" borderId="41" xfId="10" applyNumberFormat="1" applyFont="1" applyFill="1" applyBorder="1" applyAlignment="1">
      <alignment horizontal="center" vertical="center"/>
    </xf>
    <xf numFmtId="49" fontId="16" fillId="0" borderId="42" xfId="10" applyNumberFormat="1" applyFont="1" applyFill="1" applyBorder="1" applyAlignment="1">
      <alignment horizontal="center" vertical="center"/>
    </xf>
    <xf numFmtId="0" fontId="16" fillId="0" borderId="2" xfId="10" applyFont="1" applyFill="1" applyBorder="1" applyAlignment="1">
      <alignment horizontal="center" vertical="center"/>
    </xf>
    <xf numFmtId="0" fontId="20" fillId="0" borderId="22" xfId="10" applyFont="1" applyFill="1" applyBorder="1" applyAlignment="1">
      <alignment horizontal="center" vertical="center"/>
    </xf>
    <xf numFmtId="0" fontId="20" fillId="0" borderId="43" xfId="10" applyFont="1" applyFill="1" applyBorder="1" applyAlignment="1">
      <alignment horizontal="center" vertical="center"/>
    </xf>
    <xf numFmtId="0" fontId="20" fillId="0" borderId="23" xfId="10" applyFont="1" applyFill="1" applyBorder="1" applyAlignment="1">
      <alignment horizontal="center" vertical="center"/>
    </xf>
    <xf numFmtId="0" fontId="20" fillId="0" borderId="23" xfId="10" applyFont="1" applyFill="1" applyBorder="1" applyAlignment="1">
      <alignment vertical="center"/>
    </xf>
    <xf numFmtId="165" fontId="20" fillId="0" borderId="21" xfId="10" applyNumberFormat="1" applyFont="1" applyFill="1" applyBorder="1" applyAlignment="1"/>
    <xf numFmtId="0" fontId="20" fillId="0" borderId="23" xfId="10" applyFont="1" applyFill="1" applyBorder="1" applyAlignment="1">
      <alignment vertical="center" wrapText="1"/>
    </xf>
    <xf numFmtId="0" fontId="16" fillId="0" borderId="44" xfId="10" applyFont="1" applyFill="1" applyBorder="1" applyAlignment="1">
      <alignment horizontal="center" vertical="center"/>
    </xf>
    <xf numFmtId="49" fontId="16" fillId="0" borderId="45" xfId="10" applyNumberFormat="1" applyFont="1" applyFill="1" applyBorder="1" applyAlignment="1">
      <alignment horizontal="center" vertical="center"/>
    </xf>
    <xf numFmtId="0" fontId="16" fillId="0" borderId="46" xfId="10" applyFont="1" applyFill="1" applyBorder="1" applyAlignment="1">
      <alignment horizontal="center" vertical="center"/>
    </xf>
    <xf numFmtId="0" fontId="7" fillId="0" borderId="45" xfId="10" applyFont="1" applyFill="1" applyBorder="1" applyAlignment="1">
      <alignment horizontal="center" vertical="center"/>
    </xf>
    <xf numFmtId="0" fontId="7" fillId="0" borderId="45" xfId="10" applyFont="1" applyFill="1" applyBorder="1" applyAlignment="1">
      <alignment vertical="center"/>
    </xf>
    <xf numFmtId="49" fontId="12" fillId="0" borderId="29" xfId="10" applyNumberFormat="1" applyFont="1" applyFill="1" applyBorder="1" applyAlignment="1">
      <alignment horizontal="center" vertical="center"/>
    </xf>
    <xf numFmtId="49" fontId="12" fillId="0" borderId="35" xfId="10" applyNumberFormat="1" applyFont="1" applyFill="1" applyBorder="1" applyAlignment="1">
      <alignment horizontal="center" vertical="center"/>
    </xf>
    <xf numFmtId="165" fontId="7" fillId="0" borderId="20" xfId="10" applyNumberFormat="1" applyFont="1" applyFill="1" applyBorder="1" applyAlignment="1"/>
    <xf numFmtId="165" fontId="7" fillId="0" borderId="20" xfId="7" applyNumberFormat="1" applyFont="1" applyFill="1" applyBorder="1" applyAlignment="1"/>
    <xf numFmtId="0" fontId="20" fillId="0" borderId="47" xfId="10" applyFont="1" applyFill="1" applyBorder="1" applyAlignment="1">
      <alignment vertical="center"/>
    </xf>
    <xf numFmtId="0" fontId="12" fillId="0" borderId="27" xfId="10" applyFont="1" applyFill="1" applyBorder="1" applyAlignment="1">
      <alignment vertical="center"/>
    </xf>
    <xf numFmtId="0" fontId="12" fillId="0" borderId="36" xfId="10" applyFont="1" applyFill="1" applyBorder="1" applyAlignment="1">
      <alignment horizontal="center" vertical="center"/>
    </xf>
    <xf numFmtId="49" fontId="12" fillId="0" borderId="37" xfId="10" applyNumberFormat="1" applyFont="1" applyFill="1" applyBorder="1" applyAlignment="1">
      <alignment horizontal="center" vertical="center"/>
    </xf>
    <xf numFmtId="0" fontId="16" fillId="0" borderId="38" xfId="10" applyFont="1" applyFill="1" applyBorder="1" applyAlignment="1">
      <alignment horizontal="center" vertical="center"/>
    </xf>
    <xf numFmtId="0" fontId="7" fillId="0" borderId="39" xfId="10" applyFont="1" applyFill="1" applyBorder="1" applyAlignment="1">
      <alignment horizontal="center" vertical="center"/>
    </xf>
    <xf numFmtId="0" fontId="7" fillId="0" borderId="39" xfId="10" applyFont="1" applyFill="1" applyBorder="1" applyAlignment="1">
      <alignment vertical="center"/>
    </xf>
    <xf numFmtId="0" fontId="20" fillId="0" borderId="48" xfId="10" applyFont="1" applyFill="1" applyBorder="1" applyAlignment="1">
      <alignment horizontal="center" vertical="center"/>
    </xf>
    <xf numFmtId="49" fontId="20" fillId="0" borderId="47" xfId="10" applyNumberFormat="1" applyFont="1" applyFill="1" applyBorder="1" applyAlignment="1">
      <alignment horizontal="center" vertical="center"/>
    </xf>
    <xf numFmtId="49" fontId="20" fillId="0" borderId="49" xfId="10" applyNumberFormat="1" applyFont="1" applyFill="1" applyBorder="1" applyAlignment="1">
      <alignment horizontal="center" vertical="center"/>
    </xf>
    <xf numFmtId="0" fontId="20" fillId="0" borderId="50" xfId="10" applyFont="1" applyFill="1" applyBorder="1" applyAlignment="1">
      <alignment horizontal="center" vertical="center"/>
    </xf>
    <xf numFmtId="0" fontId="20" fillId="0" borderId="47" xfId="10" applyFont="1" applyFill="1" applyBorder="1" applyAlignment="1">
      <alignment horizontal="center" vertical="center"/>
    </xf>
    <xf numFmtId="0" fontId="20" fillId="0" borderId="47" xfId="10" applyFont="1" applyFill="1" applyBorder="1" applyAlignment="1">
      <alignment vertical="center" wrapText="1"/>
    </xf>
    <xf numFmtId="0" fontId="7" fillId="0" borderId="1" xfId="10" applyFont="1" applyFill="1" applyBorder="1" applyAlignment="1">
      <alignment horizontal="center" vertical="center"/>
    </xf>
    <xf numFmtId="49" fontId="7" fillId="0" borderId="25" xfId="10" applyNumberFormat="1" applyFont="1" applyFill="1" applyBorder="1" applyAlignment="1">
      <alignment horizontal="center" vertical="center"/>
    </xf>
    <xf numFmtId="49" fontId="7" fillId="0" borderId="26" xfId="10" applyNumberFormat="1" applyFont="1" applyFill="1" applyBorder="1" applyAlignment="1">
      <alignment horizontal="center" vertical="center"/>
    </xf>
    <xf numFmtId="0" fontId="7" fillId="0" borderId="2" xfId="10" applyFont="1" applyFill="1" applyBorder="1" applyAlignment="1">
      <alignment horizontal="center" vertical="center"/>
    </xf>
    <xf numFmtId="0" fontId="7" fillId="0" borderId="25" xfId="10" applyFont="1" applyFill="1" applyBorder="1" applyAlignment="1">
      <alignment vertical="center" wrapText="1"/>
    </xf>
    <xf numFmtId="165" fontId="7" fillId="0" borderId="16" xfId="10" applyNumberFormat="1" applyFont="1" applyFill="1" applyBorder="1" applyAlignment="1"/>
    <xf numFmtId="0" fontId="12" fillId="0" borderId="25" xfId="10" applyFont="1" applyFill="1" applyBorder="1" applyAlignment="1">
      <alignment vertical="center"/>
    </xf>
    <xf numFmtId="0" fontId="7" fillId="0" borderId="46" xfId="10" applyFont="1" applyFill="1" applyBorder="1" applyAlignment="1">
      <alignment horizontal="center" vertical="center"/>
    </xf>
    <xf numFmtId="0" fontId="7" fillId="0" borderId="45" xfId="10" applyFont="1" applyFill="1" applyBorder="1" applyAlignment="1">
      <alignment vertical="center" wrapText="1"/>
    </xf>
    <xf numFmtId="0" fontId="20" fillId="0" borderId="51" xfId="4" applyFont="1" applyFill="1" applyBorder="1" applyAlignment="1">
      <alignment horizontal="center" wrapText="1"/>
    </xf>
    <xf numFmtId="49" fontId="20" fillId="0" borderId="25" xfId="9" applyNumberFormat="1" applyFont="1" applyFill="1" applyBorder="1" applyAlignment="1">
      <alignment horizontal="center" wrapText="1"/>
    </xf>
    <xf numFmtId="49" fontId="20" fillId="0" borderId="26" xfId="9" applyNumberFormat="1" applyFont="1" applyFill="1" applyBorder="1" applyAlignment="1">
      <alignment horizontal="center" wrapText="1"/>
    </xf>
    <xf numFmtId="49" fontId="20" fillId="0" borderId="2" xfId="9" applyNumberFormat="1" applyFont="1" applyFill="1" applyBorder="1" applyAlignment="1">
      <alignment horizontal="center" wrapText="1"/>
    </xf>
    <xf numFmtId="0" fontId="20" fillId="0" borderId="52" xfId="7" applyFont="1" applyFill="1" applyBorder="1" applyAlignment="1">
      <alignment wrapText="1"/>
    </xf>
    <xf numFmtId="165" fontId="7" fillId="0" borderId="0" xfId="7" applyNumberFormat="1" applyFont="1" applyFill="1"/>
    <xf numFmtId="0" fontId="12" fillId="0" borderId="53" xfId="4" applyFont="1" applyFill="1" applyBorder="1" applyAlignment="1">
      <alignment horizontal="center" wrapText="1"/>
    </xf>
    <xf numFmtId="49" fontId="12" fillId="0" borderId="27" xfId="9" applyNumberFormat="1" applyFont="1" applyFill="1" applyBorder="1" applyAlignment="1">
      <alignment horizontal="center" wrapText="1"/>
    </xf>
    <xf numFmtId="49" fontId="12" fillId="0" borderId="28" xfId="9" applyNumberFormat="1" applyFont="1" applyFill="1" applyBorder="1" applyAlignment="1">
      <alignment horizontal="center" wrapText="1"/>
    </xf>
    <xf numFmtId="49" fontId="12" fillId="0" borderId="5" xfId="9" applyNumberFormat="1" applyFont="1" applyFill="1" applyBorder="1" applyAlignment="1">
      <alignment horizontal="center" wrapText="1"/>
    </xf>
    <xf numFmtId="0" fontId="12" fillId="0" borderId="54" xfId="7" applyFont="1" applyFill="1" applyBorder="1" applyAlignment="1">
      <alignment wrapText="1"/>
    </xf>
    <xf numFmtId="0" fontId="22" fillId="0" borderId="53" xfId="4" applyFont="1" applyFill="1" applyBorder="1" applyAlignment="1">
      <alignment horizontal="center" wrapText="1"/>
    </xf>
    <xf numFmtId="49" fontId="7" fillId="0" borderId="5" xfId="9" applyNumberFormat="1" applyFont="1" applyFill="1" applyBorder="1" applyAlignment="1">
      <alignment horizontal="center" wrapText="1"/>
    </xf>
    <xf numFmtId="0" fontId="7" fillId="0" borderId="54" xfId="9" applyFont="1" applyFill="1" applyBorder="1" applyAlignment="1">
      <alignment wrapText="1"/>
    </xf>
    <xf numFmtId="0" fontId="22" fillId="0" borderId="55" xfId="4" applyFont="1" applyFill="1" applyBorder="1" applyAlignment="1">
      <alignment horizontal="center" wrapText="1"/>
    </xf>
    <xf numFmtId="49" fontId="12" fillId="0" borderId="39" xfId="9" applyNumberFormat="1" applyFont="1" applyFill="1" applyBorder="1" applyAlignment="1">
      <alignment horizontal="center" wrapText="1"/>
    </xf>
    <xf numFmtId="49" fontId="12" fillId="0" borderId="56" xfId="9" applyNumberFormat="1" applyFont="1" applyFill="1" applyBorder="1" applyAlignment="1">
      <alignment horizontal="center" wrapText="1"/>
    </xf>
    <xf numFmtId="49" fontId="7" fillId="0" borderId="38" xfId="9" applyNumberFormat="1" applyFont="1" applyFill="1" applyBorder="1" applyAlignment="1">
      <alignment horizontal="center" wrapText="1"/>
    </xf>
    <xf numFmtId="0" fontId="7" fillId="0" borderId="57" xfId="9" applyFont="1" applyFill="1" applyBorder="1" applyAlignment="1">
      <alignment wrapText="1"/>
    </xf>
    <xf numFmtId="0" fontId="20" fillId="0" borderId="58" xfId="11" applyFont="1" applyFill="1" applyBorder="1" applyAlignment="1">
      <alignment horizontal="center" vertical="center"/>
    </xf>
    <xf numFmtId="49" fontId="20" fillId="0" borderId="47" xfId="11" applyNumberFormat="1" applyFont="1" applyFill="1" applyBorder="1" applyAlignment="1">
      <alignment horizontal="center" vertical="center"/>
    </xf>
    <xf numFmtId="49" fontId="20" fillId="0" borderId="49" xfId="11" applyNumberFormat="1" applyFont="1" applyFill="1" applyBorder="1" applyAlignment="1">
      <alignment horizontal="center" vertical="center"/>
    </xf>
    <xf numFmtId="0" fontId="20" fillId="0" borderId="50" xfId="11" applyFont="1" applyFill="1" applyBorder="1" applyAlignment="1">
      <alignment horizontal="center" vertical="center"/>
    </xf>
    <xf numFmtId="0" fontId="20" fillId="0" borderId="59" xfId="11" applyFont="1" applyFill="1" applyBorder="1" applyAlignment="1">
      <alignment horizontal="center" vertical="center"/>
    </xf>
    <xf numFmtId="0" fontId="20" fillId="0" borderId="21" xfId="11" applyFont="1" applyFill="1" applyBorder="1" applyAlignment="1">
      <alignment vertical="center" wrapText="1"/>
    </xf>
    <xf numFmtId="165" fontId="20" fillId="0" borderId="21" xfId="8" applyNumberFormat="1" applyFont="1" applyFill="1" applyBorder="1" applyAlignment="1"/>
    <xf numFmtId="0" fontId="12" fillId="0" borderId="55" xfId="11" applyFont="1" applyFill="1" applyBorder="1" applyAlignment="1">
      <alignment horizontal="center" vertical="center"/>
    </xf>
    <xf numFmtId="49" fontId="12" fillId="0" borderId="39" xfId="11" applyNumberFormat="1" applyFont="1" applyFill="1" applyBorder="1" applyAlignment="1">
      <alignment horizontal="center" vertical="center"/>
    </xf>
    <xf numFmtId="49" fontId="12" fillId="0" borderId="56" xfId="11" applyNumberFormat="1" applyFont="1" applyFill="1" applyBorder="1" applyAlignment="1">
      <alignment horizontal="center" vertical="center"/>
    </xf>
    <xf numFmtId="0" fontId="7" fillId="0" borderId="57" xfId="11" applyFont="1" applyFill="1" applyBorder="1" applyAlignment="1">
      <alignment horizontal="center" vertical="center"/>
    </xf>
    <xf numFmtId="0" fontId="7" fillId="0" borderId="18" xfId="11" applyFont="1" applyFill="1" applyBorder="1" applyAlignment="1">
      <alignment vertical="center"/>
    </xf>
    <xf numFmtId="165" fontId="7" fillId="0" borderId="0" xfId="7" applyNumberFormat="1" applyFont="1" applyFill="1" applyAlignment="1"/>
    <xf numFmtId="165" fontId="0" fillId="0" borderId="0" xfId="0" applyNumberFormat="1" applyFill="1"/>
    <xf numFmtId="49" fontId="21" fillId="0" borderId="27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wrapText="1"/>
    </xf>
    <xf numFmtId="4" fontId="7" fillId="0" borderId="0" xfId="7" applyNumberFormat="1" applyFont="1" applyFill="1" applyAlignment="1"/>
    <xf numFmtId="0" fontId="23" fillId="0" borderId="0" xfId="0" applyFont="1" applyFill="1" applyAlignment="1"/>
    <xf numFmtId="0" fontId="9" fillId="0" borderId="0" xfId="6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4" fontId="7" fillId="0" borderId="0" xfId="7" applyNumberFormat="1" applyFont="1" applyFill="1" applyAlignment="1">
      <alignment horizontal="right"/>
    </xf>
    <xf numFmtId="0" fontId="10" fillId="0" borderId="0" xfId="1" applyFont="1" applyFill="1" applyAlignment="1">
      <alignment horizontal="center"/>
    </xf>
    <xf numFmtId="49" fontId="20" fillId="0" borderId="31" xfId="10" applyNumberFormat="1" applyFont="1" applyFill="1" applyBorder="1" applyAlignment="1">
      <alignment horizontal="center" vertical="center"/>
    </xf>
    <xf numFmtId="0" fontId="20" fillId="0" borderId="33" xfId="5" applyFont="1" applyFill="1" applyBorder="1" applyAlignment="1">
      <alignment horizontal="center" vertical="center"/>
    </xf>
    <xf numFmtId="0" fontId="14" fillId="0" borderId="24" xfId="5" applyFont="1" applyFill="1" applyBorder="1" applyAlignment="1">
      <alignment horizontal="center" vertical="center"/>
    </xf>
    <xf numFmtId="0" fontId="14" fillId="0" borderId="60" xfId="5" applyFont="1" applyFill="1" applyBorder="1" applyAlignment="1">
      <alignment horizontal="center" vertical="center"/>
    </xf>
    <xf numFmtId="0" fontId="13" fillId="0" borderId="23" xfId="10" applyFont="1" applyFill="1" applyBorder="1" applyAlignment="1">
      <alignment horizontal="center" vertical="center"/>
    </xf>
    <xf numFmtId="0" fontId="13" fillId="0" borderId="61" xfId="10" applyFont="1" applyFill="1" applyBorder="1" applyAlignment="1">
      <alignment horizontal="center" vertical="center"/>
    </xf>
    <xf numFmtId="49" fontId="19" fillId="0" borderId="24" xfId="10" applyNumberFormat="1" applyFont="1" applyFill="1" applyBorder="1" applyAlignment="1">
      <alignment horizontal="center" vertical="center"/>
    </xf>
    <xf numFmtId="0" fontId="19" fillId="0" borderId="60" xfId="5" applyFont="1" applyFill="1" applyBorder="1" applyAlignment="1">
      <alignment horizontal="center" vertical="center"/>
    </xf>
    <xf numFmtId="49" fontId="20" fillId="0" borderId="27" xfId="10" applyNumberFormat="1" applyFont="1" applyFill="1" applyBorder="1" applyAlignment="1">
      <alignment horizontal="center" vertical="center"/>
    </xf>
    <xf numFmtId="0" fontId="25" fillId="0" borderId="28" xfId="5" applyFont="1" applyFill="1" applyBorder="1" applyAlignment="1">
      <alignment horizontal="center" vertical="center"/>
    </xf>
    <xf numFmtId="49" fontId="20" fillId="0" borderId="23" xfId="10" applyNumberFormat="1" applyFont="1" applyFill="1" applyBorder="1" applyAlignment="1">
      <alignment horizontal="center" vertical="center"/>
    </xf>
    <xf numFmtId="0" fontId="20" fillId="0" borderId="61" xfId="5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12">
    <cellStyle name="Normální" xfId="0" builtinId="0"/>
    <cellStyle name="normální 2" xfId="1"/>
    <cellStyle name="Normální 3" xfId="2"/>
    <cellStyle name="Normální 3 2" xfId="3"/>
    <cellStyle name="normální_03. Ekonomický" xfId="4"/>
    <cellStyle name="normální_04 - OSMTVS" xfId="5"/>
    <cellStyle name="normální_2. Rozpočet 2007 - tabulky" xfId="6"/>
    <cellStyle name="normální_Rozpis výdajů 03 bez PO 2 2" xfId="7"/>
    <cellStyle name="normální_Rozpis výdajů 03 bez PO 2 2 2" xfId="8"/>
    <cellStyle name="normální_Rozpis výdajů 03 bez PO_03. Ekonomický" xfId="9"/>
    <cellStyle name="normální_Rozpis výdajů 03 bez PO_04 - OSMTVS" xfId="10"/>
    <cellStyle name="normální_Rozpis výdajů 03 bez PO_04 - OSMTVS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7"/>
  <sheetViews>
    <sheetView tabSelected="1" zoomScaleNormal="100" workbookViewId="0">
      <selection activeCell="U60" sqref="U60"/>
    </sheetView>
  </sheetViews>
  <sheetFormatPr defaultColWidth="9" defaultRowHeight="12.75" x14ac:dyDescent="0.2"/>
  <cols>
    <col min="1" max="1" width="3.42578125" style="64" customWidth="1"/>
    <col min="2" max="2" width="10.42578125" style="64" customWidth="1"/>
    <col min="3" max="3" width="5.28515625" style="64" customWidth="1"/>
    <col min="4" max="4" width="6.28515625" style="64" customWidth="1"/>
    <col min="5" max="5" width="8.85546875" style="64" customWidth="1"/>
    <col min="6" max="6" width="46" style="64" customWidth="1"/>
    <col min="7" max="7" width="11.140625" style="64" customWidth="1"/>
    <col min="8" max="14" width="0" style="64" hidden="1" customWidth="1"/>
    <col min="15" max="15" width="10.28515625" style="64" customWidth="1"/>
    <col min="16" max="16" width="14.140625" style="64" customWidth="1"/>
    <col min="17" max="18" width="10.28515625" style="64" customWidth="1"/>
    <col min="19" max="19" width="10.7109375" style="64" customWidth="1"/>
    <col min="20" max="20" width="10.140625" style="64" customWidth="1"/>
    <col min="21" max="16384" width="9" style="64"/>
  </cols>
  <sheetData>
    <row r="1" spans="1:20" x14ac:dyDescent="0.2">
      <c r="A1" s="38"/>
      <c r="B1" s="38"/>
      <c r="C1" s="38"/>
      <c r="D1" s="38"/>
      <c r="E1" s="38"/>
      <c r="F1" s="38"/>
      <c r="G1" s="245"/>
      <c r="H1" s="246"/>
      <c r="I1" s="246"/>
      <c r="J1" s="38"/>
      <c r="K1" s="245"/>
      <c r="L1" s="246"/>
      <c r="M1" s="246"/>
      <c r="N1" s="38"/>
      <c r="O1" s="38"/>
      <c r="P1" s="38"/>
      <c r="Q1" s="38"/>
      <c r="R1" s="38"/>
    </row>
    <row r="2" spans="1:20" ht="18" x14ac:dyDescent="0.25">
      <c r="A2" s="247" t="s">
        <v>66</v>
      </c>
      <c r="B2" s="247"/>
      <c r="C2" s="247"/>
      <c r="D2" s="247"/>
      <c r="E2" s="247"/>
      <c r="F2" s="247"/>
      <c r="G2" s="247"/>
      <c r="H2" s="247"/>
      <c r="I2" s="247"/>
      <c r="J2" s="38"/>
      <c r="K2" s="38"/>
      <c r="L2" s="38"/>
      <c r="M2" s="38"/>
      <c r="N2" s="38"/>
      <c r="O2" s="38"/>
      <c r="P2" s="38"/>
      <c r="Q2" s="38"/>
      <c r="R2" s="38"/>
    </row>
    <row r="3" spans="1:20" ht="18.75" x14ac:dyDescent="0.3">
      <c r="A3" s="247" t="s">
        <v>67</v>
      </c>
      <c r="B3" s="248"/>
      <c r="C3" s="248"/>
      <c r="D3" s="248"/>
      <c r="E3" s="248"/>
      <c r="F3" s="248"/>
      <c r="G3" s="248"/>
      <c r="H3" s="248"/>
      <c r="I3" s="248"/>
      <c r="J3" s="38"/>
      <c r="K3" s="38"/>
      <c r="L3" s="38"/>
      <c r="M3" s="249" t="s">
        <v>68</v>
      </c>
      <c r="N3" s="249"/>
      <c r="O3" s="249"/>
      <c r="P3" s="249"/>
      <c r="Q3" s="249"/>
      <c r="R3" s="38"/>
    </row>
    <row r="4" spans="1:20" ht="18" x14ac:dyDescent="0.25">
      <c r="A4" s="250" t="s">
        <v>69</v>
      </c>
      <c r="B4" s="250"/>
      <c r="C4" s="250"/>
      <c r="D4" s="250"/>
      <c r="E4" s="250"/>
      <c r="F4" s="250"/>
      <c r="G4" s="250"/>
      <c r="H4" s="250"/>
      <c r="I4" s="250"/>
      <c r="J4" s="38"/>
      <c r="K4" s="38"/>
      <c r="L4" s="38"/>
      <c r="M4" s="38"/>
      <c r="N4" s="38"/>
      <c r="O4" s="38"/>
      <c r="P4" s="38"/>
      <c r="Q4" s="38"/>
      <c r="R4" s="38"/>
    </row>
    <row r="5" spans="1:20" x14ac:dyDescent="0.2">
      <c r="A5" s="65"/>
      <c r="B5" s="65"/>
      <c r="C5" s="65"/>
      <c r="D5" s="65"/>
      <c r="E5" s="65"/>
      <c r="F5" s="65"/>
      <c r="G5" s="65"/>
      <c r="H5" s="66"/>
      <c r="I5" s="66"/>
      <c r="J5" s="38"/>
      <c r="K5" s="38"/>
      <c r="L5" s="38"/>
      <c r="M5" s="38"/>
      <c r="N5" s="38"/>
      <c r="O5" s="38"/>
      <c r="P5" s="38"/>
      <c r="Q5" s="38"/>
      <c r="R5" s="38"/>
    </row>
    <row r="6" spans="1:20" ht="13.5" thickBot="1" x14ac:dyDescent="0.25">
      <c r="A6" s="67"/>
      <c r="B6" s="67"/>
      <c r="C6" s="67"/>
      <c r="D6" s="67"/>
      <c r="E6" s="67"/>
      <c r="F6" s="67"/>
      <c r="G6" s="68"/>
      <c r="H6" s="67"/>
      <c r="I6" s="40"/>
      <c r="J6" s="67"/>
      <c r="K6" s="40"/>
      <c r="L6" s="67"/>
      <c r="M6" s="40"/>
      <c r="N6" s="67"/>
      <c r="O6" s="39"/>
      <c r="P6" s="39"/>
      <c r="Q6" s="40" t="s">
        <v>70</v>
      </c>
      <c r="R6" s="39"/>
    </row>
    <row r="7" spans="1:20" ht="57" thickBot="1" x14ac:dyDescent="0.25">
      <c r="A7" s="69" t="s">
        <v>71</v>
      </c>
      <c r="B7" s="253" t="s">
        <v>72</v>
      </c>
      <c r="C7" s="254"/>
      <c r="D7" s="71" t="s">
        <v>73</v>
      </c>
      <c r="E7" s="70" t="s">
        <v>19</v>
      </c>
      <c r="F7" s="72" t="s">
        <v>74</v>
      </c>
      <c r="G7" s="41" t="s">
        <v>75</v>
      </c>
      <c r="H7" s="73" t="s">
        <v>76</v>
      </c>
      <c r="I7" s="41" t="s">
        <v>77</v>
      </c>
      <c r="J7" s="73" t="s">
        <v>78</v>
      </c>
      <c r="K7" s="41" t="s">
        <v>77</v>
      </c>
      <c r="L7" s="73" t="s">
        <v>79</v>
      </c>
      <c r="M7" s="41" t="s">
        <v>77</v>
      </c>
      <c r="N7" s="73" t="s">
        <v>80</v>
      </c>
      <c r="O7" s="41" t="s">
        <v>77</v>
      </c>
      <c r="P7" s="42" t="s">
        <v>81</v>
      </c>
      <c r="Q7" s="41" t="s">
        <v>77</v>
      </c>
      <c r="R7" s="39"/>
      <c r="T7" s="242"/>
    </row>
    <row r="8" spans="1:20" ht="13.5" thickBot="1" x14ac:dyDescent="0.25">
      <c r="A8" s="69" t="s">
        <v>82</v>
      </c>
      <c r="B8" s="255" t="s">
        <v>83</v>
      </c>
      <c r="C8" s="256"/>
      <c r="D8" s="72" t="s">
        <v>83</v>
      </c>
      <c r="E8" s="72" t="s">
        <v>83</v>
      </c>
      <c r="F8" s="74" t="s">
        <v>84</v>
      </c>
      <c r="G8" s="75">
        <f>G9+G50+G91</f>
        <v>26999.71</v>
      </c>
      <c r="H8" s="75">
        <f>+H9+H50+H91</f>
        <v>1485.1970000000001</v>
      </c>
      <c r="I8" s="75">
        <f>+G8+H8</f>
        <v>28484.906999999999</v>
      </c>
      <c r="J8" s="76">
        <f>+J9+J50+J91</f>
        <v>10327</v>
      </c>
      <c r="K8" s="76">
        <f>+I8+J8</f>
        <v>38811.906999999999</v>
      </c>
      <c r="L8" s="76">
        <f>+L9+L50+L91</f>
        <v>346.4</v>
      </c>
      <c r="M8" s="76">
        <f t="shared" ref="M8:M13" si="0">+K8+L8</f>
        <v>39158.307000000001</v>
      </c>
      <c r="N8" s="43">
        <f>+N9+N50+N91</f>
        <v>5500</v>
      </c>
      <c r="O8" s="43">
        <f t="shared" ref="O8:O39" si="1">+M8+N8</f>
        <v>44658.307000000001</v>
      </c>
      <c r="P8" s="43">
        <f>+P9+P50+P91</f>
        <v>-7.1054273576010019E-15</v>
      </c>
      <c r="Q8" s="43">
        <f t="shared" ref="Q8:Q51" si="2">+O8+P8</f>
        <v>44658.307000000001</v>
      </c>
      <c r="R8" s="39" t="s">
        <v>65</v>
      </c>
      <c r="S8" s="242"/>
    </row>
    <row r="9" spans="1:20" ht="13.5" thickBot="1" x14ac:dyDescent="0.25">
      <c r="A9" s="77" t="s">
        <v>82</v>
      </c>
      <c r="B9" s="257" t="s">
        <v>83</v>
      </c>
      <c r="C9" s="258"/>
      <c r="D9" s="78" t="s">
        <v>83</v>
      </c>
      <c r="E9" s="79" t="s">
        <v>83</v>
      </c>
      <c r="F9" s="80" t="s">
        <v>85</v>
      </c>
      <c r="G9" s="81">
        <f>G10+G12+G22+G24+G26+G28+G34+G36+G30+G32</f>
        <v>1870</v>
      </c>
      <c r="H9" s="81">
        <f>+H12+H16+H18+H20+H38</f>
        <v>80</v>
      </c>
      <c r="I9" s="81">
        <f t="shared" ref="I9:I192" si="3">+G9+H9</f>
        <v>1950</v>
      </c>
      <c r="J9" s="44">
        <f>+J38+J46</f>
        <v>327</v>
      </c>
      <c r="K9" s="44">
        <f t="shared" ref="K9:K176" si="4">+I9+J9</f>
        <v>2277</v>
      </c>
      <c r="L9" s="44">
        <f>+L46+L40</f>
        <v>315</v>
      </c>
      <c r="M9" s="44">
        <f t="shared" si="0"/>
        <v>2592</v>
      </c>
      <c r="N9" s="44">
        <f>+N12+N14+N42+N44</f>
        <v>500</v>
      </c>
      <c r="O9" s="44">
        <f t="shared" si="1"/>
        <v>3092</v>
      </c>
      <c r="P9" s="44">
        <f>+P12+P14+P42+P44</f>
        <v>0</v>
      </c>
      <c r="Q9" s="44">
        <f t="shared" si="2"/>
        <v>3092</v>
      </c>
      <c r="R9" s="39"/>
      <c r="T9" s="242"/>
    </row>
    <row r="10" spans="1:20" ht="12.4" hidden="1" customHeight="1" x14ac:dyDescent="0.2">
      <c r="A10" s="82" t="s">
        <v>82</v>
      </c>
      <c r="B10" s="83" t="s">
        <v>86</v>
      </c>
      <c r="C10" s="84" t="s">
        <v>87</v>
      </c>
      <c r="D10" s="85" t="s">
        <v>83</v>
      </c>
      <c r="E10" s="86" t="s">
        <v>83</v>
      </c>
      <c r="F10" s="87" t="s">
        <v>88</v>
      </c>
      <c r="G10" s="88">
        <f>+G11</f>
        <v>200</v>
      </c>
      <c r="H10" s="88">
        <v>0</v>
      </c>
      <c r="I10" s="89">
        <f t="shared" si="3"/>
        <v>200</v>
      </c>
      <c r="J10" s="45">
        <v>0</v>
      </c>
      <c r="K10" s="45">
        <f t="shared" si="4"/>
        <v>200</v>
      </c>
      <c r="L10" s="45">
        <v>0</v>
      </c>
      <c r="M10" s="45">
        <f t="shared" si="0"/>
        <v>200</v>
      </c>
      <c r="N10" s="45">
        <v>0</v>
      </c>
      <c r="O10" s="45">
        <f t="shared" si="1"/>
        <v>200</v>
      </c>
      <c r="P10" s="45">
        <v>0</v>
      </c>
      <c r="Q10" s="45">
        <f t="shared" si="2"/>
        <v>200</v>
      </c>
      <c r="R10" s="39"/>
      <c r="S10" s="242"/>
    </row>
    <row r="11" spans="1:20" ht="12.4" hidden="1" customHeight="1" x14ac:dyDescent="0.2">
      <c r="A11" s="90"/>
      <c r="B11" s="91"/>
      <c r="C11" s="92"/>
      <c r="D11" s="93">
        <v>3299</v>
      </c>
      <c r="E11" s="94">
        <v>5321</v>
      </c>
      <c r="F11" s="95" t="s">
        <v>89</v>
      </c>
      <c r="G11" s="96">
        <v>200</v>
      </c>
      <c r="H11" s="96">
        <v>0</v>
      </c>
      <c r="I11" s="96">
        <f t="shared" si="3"/>
        <v>200</v>
      </c>
      <c r="J11" s="46">
        <v>0</v>
      </c>
      <c r="K11" s="46">
        <f t="shared" si="4"/>
        <v>200</v>
      </c>
      <c r="L11" s="46">
        <v>0</v>
      </c>
      <c r="M11" s="46">
        <f t="shared" si="0"/>
        <v>200</v>
      </c>
      <c r="N11" s="46">
        <v>0</v>
      </c>
      <c r="O11" s="46">
        <f t="shared" si="1"/>
        <v>200</v>
      </c>
      <c r="P11" s="46">
        <v>0</v>
      </c>
      <c r="Q11" s="46">
        <f t="shared" si="2"/>
        <v>200</v>
      </c>
      <c r="R11" s="39"/>
    </row>
    <row r="12" spans="1:20" ht="12.4" hidden="1" customHeight="1" x14ac:dyDescent="0.2">
      <c r="A12" s="82" t="s">
        <v>82</v>
      </c>
      <c r="B12" s="83" t="s">
        <v>90</v>
      </c>
      <c r="C12" s="84" t="s">
        <v>87</v>
      </c>
      <c r="D12" s="85" t="s">
        <v>83</v>
      </c>
      <c r="E12" s="86" t="s">
        <v>83</v>
      </c>
      <c r="F12" s="97" t="s">
        <v>91</v>
      </c>
      <c r="G12" s="98">
        <f>+G13</f>
        <v>200</v>
      </c>
      <c r="H12" s="98">
        <f>+H13</f>
        <v>-30</v>
      </c>
      <c r="I12" s="98">
        <f t="shared" si="3"/>
        <v>170</v>
      </c>
      <c r="J12" s="49">
        <v>0</v>
      </c>
      <c r="K12" s="49">
        <f t="shared" si="4"/>
        <v>170</v>
      </c>
      <c r="L12" s="49">
        <v>0</v>
      </c>
      <c r="M12" s="49">
        <f t="shared" si="0"/>
        <v>170</v>
      </c>
      <c r="N12" s="47">
        <f>+N13</f>
        <v>-20</v>
      </c>
      <c r="O12" s="47">
        <f t="shared" si="1"/>
        <v>150</v>
      </c>
      <c r="P12" s="47">
        <f>+P13</f>
        <v>0</v>
      </c>
      <c r="Q12" s="47">
        <f t="shared" si="2"/>
        <v>150</v>
      </c>
      <c r="R12" s="39"/>
    </row>
    <row r="13" spans="1:20" ht="12.4" hidden="1" customHeight="1" x14ac:dyDescent="0.2">
      <c r="A13" s="90"/>
      <c r="B13" s="91"/>
      <c r="C13" s="92"/>
      <c r="D13" s="93">
        <v>3299</v>
      </c>
      <c r="E13" s="99">
        <v>5321</v>
      </c>
      <c r="F13" s="100" t="s">
        <v>89</v>
      </c>
      <c r="G13" s="96">
        <v>200</v>
      </c>
      <c r="H13" s="96">
        <v>-30</v>
      </c>
      <c r="I13" s="96">
        <f t="shared" si="3"/>
        <v>170</v>
      </c>
      <c r="J13" s="46">
        <v>0</v>
      </c>
      <c r="K13" s="46">
        <f t="shared" si="4"/>
        <v>170</v>
      </c>
      <c r="L13" s="46">
        <v>0</v>
      </c>
      <c r="M13" s="46">
        <f t="shared" si="0"/>
        <v>170</v>
      </c>
      <c r="N13" s="48">
        <v>-20</v>
      </c>
      <c r="O13" s="48">
        <f t="shared" si="1"/>
        <v>150</v>
      </c>
      <c r="P13" s="48">
        <v>0</v>
      </c>
      <c r="Q13" s="48">
        <f t="shared" si="2"/>
        <v>150</v>
      </c>
      <c r="R13" s="39"/>
    </row>
    <row r="14" spans="1:20" ht="21" hidden="1" customHeight="1" x14ac:dyDescent="0.2">
      <c r="A14" s="101" t="s">
        <v>82</v>
      </c>
      <c r="B14" s="102" t="s">
        <v>92</v>
      </c>
      <c r="C14" s="103" t="s">
        <v>87</v>
      </c>
      <c r="D14" s="104" t="s">
        <v>83</v>
      </c>
      <c r="E14" s="86" t="s">
        <v>83</v>
      </c>
      <c r="F14" s="87" t="s">
        <v>93</v>
      </c>
      <c r="G14" s="96">
        <v>0</v>
      </c>
      <c r="H14" s="96"/>
      <c r="I14" s="96"/>
      <c r="J14" s="46"/>
      <c r="K14" s="46"/>
      <c r="L14" s="46"/>
      <c r="M14" s="46">
        <v>0</v>
      </c>
      <c r="N14" s="47">
        <f>+N15</f>
        <v>20</v>
      </c>
      <c r="O14" s="47">
        <f t="shared" si="1"/>
        <v>20</v>
      </c>
      <c r="P14" s="47">
        <f>+P15</f>
        <v>0</v>
      </c>
      <c r="Q14" s="47">
        <f t="shared" si="2"/>
        <v>20</v>
      </c>
      <c r="R14" s="39"/>
    </row>
    <row r="15" spans="1:20" ht="12.4" hidden="1" customHeight="1" x14ac:dyDescent="0.2">
      <c r="A15" s="90"/>
      <c r="B15" s="91"/>
      <c r="C15" s="92"/>
      <c r="D15" s="93">
        <v>3299</v>
      </c>
      <c r="E15" s="99">
        <v>5229</v>
      </c>
      <c r="F15" s="100" t="s">
        <v>94</v>
      </c>
      <c r="G15" s="96">
        <v>0</v>
      </c>
      <c r="H15" s="96"/>
      <c r="I15" s="96"/>
      <c r="J15" s="46"/>
      <c r="K15" s="46"/>
      <c r="L15" s="46"/>
      <c r="M15" s="46">
        <v>0</v>
      </c>
      <c r="N15" s="48">
        <v>20</v>
      </c>
      <c r="O15" s="48">
        <f t="shared" si="1"/>
        <v>20</v>
      </c>
      <c r="P15" s="48">
        <v>0</v>
      </c>
      <c r="Q15" s="48">
        <f t="shared" si="2"/>
        <v>20</v>
      </c>
      <c r="R15" s="39"/>
    </row>
    <row r="16" spans="1:20" ht="21" hidden="1" customHeight="1" x14ac:dyDescent="0.2">
      <c r="A16" s="101" t="s">
        <v>95</v>
      </c>
      <c r="B16" s="102" t="s">
        <v>96</v>
      </c>
      <c r="C16" s="103" t="s">
        <v>97</v>
      </c>
      <c r="D16" s="105" t="s">
        <v>83</v>
      </c>
      <c r="E16" s="105" t="s">
        <v>83</v>
      </c>
      <c r="F16" s="106" t="s">
        <v>98</v>
      </c>
      <c r="G16" s="98">
        <v>0</v>
      </c>
      <c r="H16" s="98">
        <f>+H17</f>
        <v>10</v>
      </c>
      <c r="I16" s="98">
        <f t="shared" si="3"/>
        <v>10</v>
      </c>
      <c r="J16" s="49">
        <v>0</v>
      </c>
      <c r="K16" s="49">
        <f t="shared" si="4"/>
        <v>10</v>
      </c>
      <c r="L16" s="49">
        <v>0</v>
      </c>
      <c r="M16" s="49">
        <f t="shared" ref="M16:M41" si="5">+K16+L16</f>
        <v>10</v>
      </c>
      <c r="N16" s="49">
        <v>0</v>
      </c>
      <c r="O16" s="49">
        <f t="shared" si="1"/>
        <v>10</v>
      </c>
      <c r="P16" s="49">
        <v>0</v>
      </c>
      <c r="Q16" s="49">
        <f t="shared" si="2"/>
        <v>10</v>
      </c>
      <c r="R16" s="39"/>
    </row>
    <row r="17" spans="1:18" ht="12.4" hidden="1" customHeight="1" x14ac:dyDescent="0.2">
      <c r="A17" s="101"/>
      <c r="B17" s="102"/>
      <c r="C17" s="103"/>
      <c r="D17" s="107">
        <v>3421</v>
      </c>
      <c r="E17" s="107">
        <v>5321</v>
      </c>
      <c r="F17" s="108" t="s">
        <v>89</v>
      </c>
      <c r="G17" s="96">
        <v>0</v>
      </c>
      <c r="H17" s="96">
        <v>10</v>
      </c>
      <c r="I17" s="96">
        <f t="shared" si="3"/>
        <v>10</v>
      </c>
      <c r="J17" s="46">
        <v>0</v>
      </c>
      <c r="K17" s="46">
        <f t="shared" si="4"/>
        <v>10</v>
      </c>
      <c r="L17" s="46">
        <v>0</v>
      </c>
      <c r="M17" s="46">
        <f t="shared" si="5"/>
        <v>10</v>
      </c>
      <c r="N17" s="46">
        <v>0</v>
      </c>
      <c r="O17" s="46">
        <f t="shared" si="1"/>
        <v>10</v>
      </c>
      <c r="P17" s="46">
        <v>0</v>
      </c>
      <c r="Q17" s="46">
        <f t="shared" si="2"/>
        <v>10</v>
      </c>
      <c r="R17" s="39"/>
    </row>
    <row r="18" spans="1:18" ht="21" hidden="1" customHeight="1" x14ac:dyDescent="0.2">
      <c r="A18" s="101" t="s">
        <v>82</v>
      </c>
      <c r="B18" s="102" t="s">
        <v>99</v>
      </c>
      <c r="C18" s="103" t="s">
        <v>100</v>
      </c>
      <c r="D18" s="105" t="s">
        <v>83</v>
      </c>
      <c r="E18" s="105" t="s">
        <v>83</v>
      </c>
      <c r="F18" s="106" t="s">
        <v>101</v>
      </c>
      <c r="G18" s="98">
        <v>0</v>
      </c>
      <c r="H18" s="98">
        <f>+H19</f>
        <v>10</v>
      </c>
      <c r="I18" s="98">
        <f t="shared" si="3"/>
        <v>10</v>
      </c>
      <c r="J18" s="49">
        <v>0</v>
      </c>
      <c r="K18" s="49">
        <f t="shared" si="4"/>
        <v>10</v>
      </c>
      <c r="L18" s="49">
        <v>0</v>
      </c>
      <c r="M18" s="49">
        <f t="shared" si="5"/>
        <v>10</v>
      </c>
      <c r="N18" s="49">
        <v>0</v>
      </c>
      <c r="O18" s="49">
        <f t="shared" si="1"/>
        <v>10</v>
      </c>
      <c r="P18" s="49">
        <v>0</v>
      </c>
      <c r="Q18" s="49">
        <f t="shared" si="2"/>
        <v>10</v>
      </c>
      <c r="R18" s="39"/>
    </row>
    <row r="19" spans="1:18" ht="12.4" hidden="1" customHeight="1" x14ac:dyDescent="0.2">
      <c r="A19" s="101"/>
      <c r="B19" s="102"/>
      <c r="C19" s="103"/>
      <c r="D19" s="107">
        <v>3421</v>
      </c>
      <c r="E19" s="107">
        <v>5321</v>
      </c>
      <c r="F19" s="108" t="s">
        <v>89</v>
      </c>
      <c r="G19" s="96">
        <v>0</v>
      </c>
      <c r="H19" s="96">
        <v>10</v>
      </c>
      <c r="I19" s="96">
        <f t="shared" si="3"/>
        <v>10</v>
      </c>
      <c r="J19" s="46">
        <v>0</v>
      </c>
      <c r="K19" s="46">
        <f t="shared" si="4"/>
        <v>10</v>
      </c>
      <c r="L19" s="46">
        <v>0</v>
      </c>
      <c r="M19" s="46">
        <f t="shared" si="5"/>
        <v>10</v>
      </c>
      <c r="N19" s="46">
        <v>0</v>
      </c>
      <c r="O19" s="46">
        <f t="shared" si="1"/>
        <v>10</v>
      </c>
      <c r="P19" s="46">
        <v>0</v>
      </c>
      <c r="Q19" s="46">
        <f t="shared" si="2"/>
        <v>10</v>
      </c>
      <c r="R19" s="39"/>
    </row>
    <row r="20" spans="1:18" ht="21" hidden="1" customHeight="1" x14ac:dyDescent="0.2">
      <c r="A20" s="101" t="s">
        <v>82</v>
      </c>
      <c r="B20" s="102" t="s">
        <v>102</v>
      </c>
      <c r="C20" s="103" t="s">
        <v>103</v>
      </c>
      <c r="D20" s="105" t="s">
        <v>83</v>
      </c>
      <c r="E20" s="105" t="s">
        <v>83</v>
      </c>
      <c r="F20" s="109" t="s">
        <v>104</v>
      </c>
      <c r="G20" s="98">
        <v>0</v>
      </c>
      <c r="H20" s="98">
        <f>+H21</f>
        <v>10</v>
      </c>
      <c r="I20" s="98">
        <f t="shared" si="3"/>
        <v>10</v>
      </c>
      <c r="J20" s="49">
        <v>0</v>
      </c>
      <c r="K20" s="49">
        <f t="shared" si="4"/>
        <v>10</v>
      </c>
      <c r="L20" s="49">
        <v>0</v>
      </c>
      <c r="M20" s="49">
        <f t="shared" si="5"/>
        <v>10</v>
      </c>
      <c r="N20" s="49">
        <v>0</v>
      </c>
      <c r="O20" s="49">
        <f t="shared" si="1"/>
        <v>10</v>
      </c>
      <c r="P20" s="49">
        <v>0</v>
      </c>
      <c r="Q20" s="49">
        <f t="shared" si="2"/>
        <v>10</v>
      </c>
      <c r="R20" s="39"/>
    </row>
    <row r="21" spans="1:18" ht="12.4" hidden="1" customHeight="1" x14ac:dyDescent="0.2">
      <c r="A21" s="90"/>
      <c r="B21" s="91"/>
      <c r="C21" s="92"/>
      <c r="D21" s="107">
        <v>3113</v>
      </c>
      <c r="E21" s="107">
        <v>5321</v>
      </c>
      <c r="F21" s="108" t="s">
        <v>89</v>
      </c>
      <c r="G21" s="96">
        <v>0</v>
      </c>
      <c r="H21" s="96">
        <v>10</v>
      </c>
      <c r="I21" s="96">
        <f t="shared" si="3"/>
        <v>10</v>
      </c>
      <c r="J21" s="46">
        <v>0</v>
      </c>
      <c r="K21" s="46">
        <f t="shared" si="4"/>
        <v>10</v>
      </c>
      <c r="L21" s="46">
        <v>0</v>
      </c>
      <c r="M21" s="46">
        <f t="shared" si="5"/>
        <v>10</v>
      </c>
      <c r="N21" s="46">
        <v>0</v>
      </c>
      <c r="O21" s="46">
        <f t="shared" si="1"/>
        <v>10</v>
      </c>
      <c r="P21" s="46">
        <v>0</v>
      </c>
      <c r="Q21" s="46">
        <f t="shared" si="2"/>
        <v>10</v>
      </c>
      <c r="R21" s="39"/>
    </row>
    <row r="22" spans="1:18" ht="21" hidden="1" customHeight="1" x14ac:dyDescent="0.2">
      <c r="A22" s="101" t="s">
        <v>82</v>
      </c>
      <c r="B22" s="102" t="s">
        <v>105</v>
      </c>
      <c r="C22" s="103" t="s">
        <v>106</v>
      </c>
      <c r="D22" s="104" t="s">
        <v>83</v>
      </c>
      <c r="E22" s="110" t="s">
        <v>83</v>
      </c>
      <c r="F22" s="97" t="s">
        <v>107</v>
      </c>
      <c r="G22" s="98">
        <f>+G23</f>
        <v>50</v>
      </c>
      <c r="H22" s="98">
        <v>0</v>
      </c>
      <c r="I22" s="98">
        <f t="shared" si="3"/>
        <v>50</v>
      </c>
      <c r="J22" s="49">
        <v>0</v>
      </c>
      <c r="K22" s="49">
        <f t="shared" si="4"/>
        <v>50</v>
      </c>
      <c r="L22" s="49">
        <v>0</v>
      </c>
      <c r="M22" s="49">
        <f t="shared" si="5"/>
        <v>50</v>
      </c>
      <c r="N22" s="49">
        <v>0</v>
      </c>
      <c r="O22" s="49">
        <f t="shared" si="1"/>
        <v>50</v>
      </c>
      <c r="P22" s="49">
        <v>0</v>
      </c>
      <c r="Q22" s="49">
        <f t="shared" si="2"/>
        <v>50</v>
      </c>
      <c r="R22" s="39"/>
    </row>
    <row r="23" spans="1:18" ht="12.4" hidden="1" customHeight="1" x14ac:dyDescent="0.2">
      <c r="A23" s="90"/>
      <c r="B23" s="91"/>
      <c r="C23" s="92"/>
      <c r="D23" s="93">
        <v>3299</v>
      </c>
      <c r="E23" s="94">
        <v>5332</v>
      </c>
      <c r="F23" s="111" t="s">
        <v>108</v>
      </c>
      <c r="G23" s="96">
        <v>50</v>
      </c>
      <c r="H23" s="96">
        <v>0</v>
      </c>
      <c r="I23" s="96">
        <f t="shared" si="3"/>
        <v>50</v>
      </c>
      <c r="J23" s="46">
        <v>0</v>
      </c>
      <c r="K23" s="46">
        <f t="shared" si="4"/>
        <v>50</v>
      </c>
      <c r="L23" s="46">
        <v>0</v>
      </c>
      <c r="M23" s="46">
        <f t="shared" si="5"/>
        <v>50</v>
      </c>
      <c r="N23" s="46">
        <v>0</v>
      </c>
      <c r="O23" s="46">
        <f t="shared" si="1"/>
        <v>50</v>
      </c>
      <c r="P23" s="46">
        <v>0</v>
      </c>
      <c r="Q23" s="46">
        <f t="shared" si="2"/>
        <v>50</v>
      </c>
      <c r="R23" s="39"/>
    </row>
    <row r="24" spans="1:18" ht="21" hidden="1" customHeight="1" x14ac:dyDescent="0.2">
      <c r="A24" s="101" t="s">
        <v>82</v>
      </c>
      <c r="B24" s="102" t="s">
        <v>109</v>
      </c>
      <c r="C24" s="103" t="s">
        <v>110</v>
      </c>
      <c r="D24" s="104" t="s">
        <v>83</v>
      </c>
      <c r="E24" s="110" t="s">
        <v>83</v>
      </c>
      <c r="F24" s="97" t="s">
        <v>111</v>
      </c>
      <c r="G24" s="98">
        <f>+G25</f>
        <v>20</v>
      </c>
      <c r="H24" s="98">
        <v>0</v>
      </c>
      <c r="I24" s="98">
        <f t="shared" si="3"/>
        <v>20</v>
      </c>
      <c r="J24" s="49">
        <v>0</v>
      </c>
      <c r="K24" s="49">
        <f t="shared" si="4"/>
        <v>20</v>
      </c>
      <c r="L24" s="49">
        <v>0</v>
      </c>
      <c r="M24" s="49">
        <f t="shared" si="5"/>
        <v>20</v>
      </c>
      <c r="N24" s="49">
        <v>0</v>
      </c>
      <c r="O24" s="49">
        <f t="shared" si="1"/>
        <v>20</v>
      </c>
      <c r="P24" s="49">
        <v>0</v>
      </c>
      <c r="Q24" s="49">
        <f t="shared" si="2"/>
        <v>20</v>
      </c>
      <c r="R24" s="39"/>
    </row>
    <row r="25" spans="1:18" ht="12.4" hidden="1" customHeight="1" x14ac:dyDescent="0.2">
      <c r="A25" s="90"/>
      <c r="B25" s="91"/>
      <c r="C25" s="92"/>
      <c r="D25" s="93">
        <v>3299</v>
      </c>
      <c r="E25" s="94">
        <v>5321</v>
      </c>
      <c r="F25" s="111" t="s">
        <v>89</v>
      </c>
      <c r="G25" s="96">
        <v>20</v>
      </c>
      <c r="H25" s="96">
        <v>0</v>
      </c>
      <c r="I25" s="96">
        <f t="shared" si="3"/>
        <v>20</v>
      </c>
      <c r="J25" s="46">
        <v>0</v>
      </c>
      <c r="K25" s="46">
        <f t="shared" si="4"/>
        <v>20</v>
      </c>
      <c r="L25" s="46">
        <v>0</v>
      </c>
      <c r="M25" s="46">
        <f t="shared" si="5"/>
        <v>20</v>
      </c>
      <c r="N25" s="46">
        <v>0</v>
      </c>
      <c r="O25" s="46">
        <f t="shared" si="1"/>
        <v>20</v>
      </c>
      <c r="P25" s="46">
        <v>0</v>
      </c>
      <c r="Q25" s="46">
        <f t="shared" si="2"/>
        <v>20</v>
      </c>
      <c r="R25" s="39"/>
    </row>
    <row r="26" spans="1:18" ht="12.4" hidden="1" customHeight="1" x14ac:dyDescent="0.2">
      <c r="A26" s="82" t="s">
        <v>82</v>
      </c>
      <c r="B26" s="83" t="s">
        <v>112</v>
      </c>
      <c r="C26" s="84" t="s">
        <v>87</v>
      </c>
      <c r="D26" s="85" t="s">
        <v>83</v>
      </c>
      <c r="E26" s="86" t="s">
        <v>83</v>
      </c>
      <c r="F26" s="87" t="s">
        <v>113</v>
      </c>
      <c r="G26" s="98">
        <f>+G27</f>
        <v>30</v>
      </c>
      <c r="H26" s="98">
        <v>0</v>
      </c>
      <c r="I26" s="98">
        <f t="shared" si="3"/>
        <v>30</v>
      </c>
      <c r="J26" s="49">
        <v>0</v>
      </c>
      <c r="K26" s="49">
        <f t="shared" si="4"/>
        <v>30</v>
      </c>
      <c r="L26" s="49">
        <v>0</v>
      </c>
      <c r="M26" s="49">
        <f t="shared" si="5"/>
        <v>30</v>
      </c>
      <c r="N26" s="49">
        <v>0</v>
      </c>
      <c r="O26" s="49">
        <f t="shared" si="1"/>
        <v>30</v>
      </c>
      <c r="P26" s="49">
        <v>0</v>
      </c>
      <c r="Q26" s="49">
        <f t="shared" si="2"/>
        <v>30</v>
      </c>
      <c r="R26" s="39"/>
    </row>
    <row r="27" spans="1:18" ht="12.4" hidden="1" customHeight="1" x14ac:dyDescent="0.2">
      <c r="A27" s="90"/>
      <c r="B27" s="91"/>
      <c r="C27" s="92"/>
      <c r="D27" s="93">
        <v>3299</v>
      </c>
      <c r="E27" s="94">
        <v>5222</v>
      </c>
      <c r="F27" s="111" t="s">
        <v>114</v>
      </c>
      <c r="G27" s="96">
        <v>30</v>
      </c>
      <c r="H27" s="96">
        <v>0</v>
      </c>
      <c r="I27" s="96">
        <f t="shared" si="3"/>
        <v>30</v>
      </c>
      <c r="J27" s="46">
        <v>0</v>
      </c>
      <c r="K27" s="46">
        <f t="shared" si="4"/>
        <v>30</v>
      </c>
      <c r="L27" s="46">
        <v>0</v>
      </c>
      <c r="M27" s="46">
        <f t="shared" si="5"/>
        <v>30</v>
      </c>
      <c r="N27" s="46">
        <v>0</v>
      </c>
      <c r="O27" s="46">
        <f t="shared" si="1"/>
        <v>30</v>
      </c>
      <c r="P27" s="46">
        <v>0</v>
      </c>
      <c r="Q27" s="46">
        <f t="shared" si="2"/>
        <v>30</v>
      </c>
      <c r="R27" s="39"/>
    </row>
    <row r="28" spans="1:18" ht="21" hidden="1" customHeight="1" x14ac:dyDescent="0.2">
      <c r="A28" s="101" t="s">
        <v>82</v>
      </c>
      <c r="B28" s="102" t="s">
        <v>115</v>
      </c>
      <c r="C28" s="103" t="s">
        <v>106</v>
      </c>
      <c r="D28" s="104" t="s">
        <v>83</v>
      </c>
      <c r="E28" s="110" t="s">
        <v>83</v>
      </c>
      <c r="F28" s="97" t="s">
        <v>116</v>
      </c>
      <c r="G28" s="98">
        <f>+G29</f>
        <v>500</v>
      </c>
      <c r="H28" s="98">
        <v>0</v>
      </c>
      <c r="I28" s="98">
        <f t="shared" si="3"/>
        <v>500</v>
      </c>
      <c r="J28" s="49">
        <v>0</v>
      </c>
      <c r="K28" s="49">
        <f t="shared" si="4"/>
        <v>500</v>
      </c>
      <c r="L28" s="49">
        <v>0</v>
      </c>
      <c r="M28" s="49">
        <f t="shared" si="5"/>
        <v>500</v>
      </c>
      <c r="N28" s="49">
        <v>0</v>
      </c>
      <c r="O28" s="49">
        <f t="shared" si="1"/>
        <v>500</v>
      </c>
      <c r="P28" s="49">
        <v>0</v>
      </c>
      <c r="Q28" s="49">
        <f t="shared" si="2"/>
        <v>500</v>
      </c>
      <c r="R28" s="39"/>
    </row>
    <row r="29" spans="1:18" ht="12.4" hidden="1" customHeight="1" x14ac:dyDescent="0.2">
      <c r="A29" s="90"/>
      <c r="B29" s="91"/>
      <c r="C29" s="92"/>
      <c r="D29" s="93">
        <v>3299</v>
      </c>
      <c r="E29" s="94">
        <v>5332</v>
      </c>
      <c r="F29" s="111" t="s">
        <v>108</v>
      </c>
      <c r="G29" s="96">
        <v>500</v>
      </c>
      <c r="H29" s="96">
        <v>0</v>
      </c>
      <c r="I29" s="96">
        <f t="shared" si="3"/>
        <v>500</v>
      </c>
      <c r="J29" s="46">
        <v>0</v>
      </c>
      <c r="K29" s="46">
        <f t="shared" si="4"/>
        <v>500</v>
      </c>
      <c r="L29" s="46">
        <v>0</v>
      </c>
      <c r="M29" s="46">
        <f t="shared" si="5"/>
        <v>500</v>
      </c>
      <c r="N29" s="46">
        <v>0</v>
      </c>
      <c r="O29" s="46">
        <f t="shared" si="1"/>
        <v>500</v>
      </c>
      <c r="P29" s="46">
        <v>0</v>
      </c>
      <c r="Q29" s="46">
        <f t="shared" si="2"/>
        <v>500</v>
      </c>
      <c r="R29" s="39"/>
    </row>
    <row r="30" spans="1:18" ht="12.4" hidden="1" customHeight="1" x14ac:dyDescent="0.2">
      <c r="A30" s="82" t="s">
        <v>82</v>
      </c>
      <c r="B30" s="83" t="s">
        <v>117</v>
      </c>
      <c r="C30" s="84" t="s">
        <v>87</v>
      </c>
      <c r="D30" s="85" t="s">
        <v>83</v>
      </c>
      <c r="E30" s="86" t="s">
        <v>83</v>
      </c>
      <c r="F30" s="87" t="s">
        <v>118</v>
      </c>
      <c r="G30" s="98">
        <f>+G31</f>
        <v>500</v>
      </c>
      <c r="H30" s="98">
        <v>0</v>
      </c>
      <c r="I30" s="98">
        <f t="shared" si="3"/>
        <v>500</v>
      </c>
      <c r="J30" s="49">
        <v>0</v>
      </c>
      <c r="K30" s="49">
        <f t="shared" si="4"/>
        <v>500</v>
      </c>
      <c r="L30" s="49">
        <v>0</v>
      </c>
      <c r="M30" s="49">
        <f t="shared" si="5"/>
        <v>500</v>
      </c>
      <c r="N30" s="49">
        <v>0</v>
      </c>
      <c r="O30" s="49">
        <f t="shared" si="1"/>
        <v>500</v>
      </c>
      <c r="P30" s="49">
        <v>0</v>
      </c>
      <c r="Q30" s="49">
        <f t="shared" si="2"/>
        <v>500</v>
      </c>
      <c r="R30" s="39"/>
    </row>
    <row r="31" spans="1:18" ht="12.4" hidden="1" customHeight="1" x14ac:dyDescent="0.2">
      <c r="A31" s="90"/>
      <c r="B31" s="91"/>
      <c r="C31" s="92"/>
      <c r="D31" s="93">
        <v>3299</v>
      </c>
      <c r="E31" s="94">
        <v>5221</v>
      </c>
      <c r="F31" s="111" t="s">
        <v>119</v>
      </c>
      <c r="G31" s="96">
        <v>500</v>
      </c>
      <c r="H31" s="96">
        <v>0</v>
      </c>
      <c r="I31" s="96">
        <f t="shared" si="3"/>
        <v>500</v>
      </c>
      <c r="J31" s="46">
        <v>0</v>
      </c>
      <c r="K31" s="46">
        <f t="shared" si="4"/>
        <v>500</v>
      </c>
      <c r="L31" s="46">
        <v>0</v>
      </c>
      <c r="M31" s="46">
        <f t="shared" si="5"/>
        <v>500</v>
      </c>
      <c r="N31" s="46">
        <v>0</v>
      </c>
      <c r="O31" s="46">
        <f t="shared" si="1"/>
        <v>500</v>
      </c>
      <c r="P31" s="46">
        <v>0</v>
      </c>
      <c r="Q31" s="46">
        <f t="shared" si="2"/>
        <v>500</v>
      </c>
      <c r="R31" s="39"/>
    </row>
    <row r="32" spans="1:18" ht="21" hidden="1" customHeight="1" x14ac:dyDescent="0.2">
      <c r="A32" s="82" t="s">
        <v>82</v>
      </c>
      <c r="B32" s="83" t="s">
        <v>120</v>
      </c>
      <c r="C32" s="84" t="s">
        <v>87</v>
      </c>
      <c r="D32" s="85" t="s">
        <v>83</v>
      </c>
      <c r="E32" s="86" t="s">
        <v>83</v>
      </c>
      <c r="F32" s="87" t="s">
        <v>121</v>
      </c>
      <c r="G32" s="98">
        <f>+G33</f>
        <v>20</v>
      </c>
      <c r="H32" s="98">
        <v>0</v>
      </c>
      <c r="I32" s="98">
        <f t="shared" si="3"/>
        <v>20</v>
      </c>
      <c r="J32" s="49">
        <v>0</v>
      </c>
      <c r="K32" s="49">
        <f t="shared" si="4"/>
        <v>20</v>
      </c>
      <c r="L32" s="49">
        <v>0</v>
      </c>
      <c r="M32" s="49">
        <f t="shared" si="5"/>
        <v>20</v>
      </c>
      <c r="N32" s="49">
        <v>0</v>
      </c>
      <c r="O32" s="49">
        <f t="shared" si="1"/>
        <v>20</v>
      </c>
      <c r="P32" s="49">
        <v>0</v>
      </c>
      <c r="Q32" s="49">
        <f t="shared" si="2"/>
        <v>20</v>
      </c>
      <c r="R32" s="39"/>
    </row>
    <row r="33" spans="1:19" ht="12.4" hidden="1" customHeight="1" x14ac:dyDescent="0.2">
      <c r="A33" s="90"/>
      <c r="B33" s="91"/>
      <c r="C33" s="92"/>
      <c r="D33" s="93">
        <v>3299</v>
      </c>
      <c r="E33" s="94">
        <v>5213</v>
      </c>
      <c r="F33" s="111" t="s">
        <v>122</v>
      </c>
      <c r="G33" s="96">
        <v>20</v>
      </c>
      <c r="H33" s="96">
        <v>0</v>
      </c>
      <c r="I33" s="96">
        <f t="shared" si="3"/>
        <v>20</v>
      </c>
      <c r="J33" s="46">
        <v>0</v>
      </c>
      <c r="K33" s="46">
        <f t="shared" si="4"/>
        <v>20</v>
      </c>
      <c r="L33" s="46">
        <v>0</v>
      </c>
      <c r="M33" s="46">
        <f t="shared" si="5"/>
        <v>20</v>
      </c>
      <c r="N33" s="46">
        <v>0</v>
      </c>
      <c r="O33" s="46">
        <f t="shared" si="1"/>
        <v>20</v>
      </c>
      <c r="P33" s="46">
        <v>0</v>
      </c>
      <c r="Q33" s="46">
        <f t="shared" si="2"/>
        <v>20</v>
      </c>
      <c r="R33" s="39"/>
    </row>
    <row r="34" spans="1:19" ht="12.4" hidden="1" customHeight="1" x14ac:dyDescent="0.2">
      <c r="A34" s="101" t="s">
        <v>82</v>
      </c>
      <c r="B34" s="102" t="s">
        <v>123</v>
      </c>
      <c r="C34" s="103" t="s">
        <v>87</v>
      </c>
      <c r="D34" s="104" t="s">
        <v>83</v>
      </c>
      <c r="E34" s="110" t="s">
        <v>83</v>
      </c>
      <c r="F34" s="97" t="s">
        <v>124</v>
      </c>
      <c r="G34" s="98">
        <f>+G35</f>
        <v>100</v>
      </c>
      <c r="H34" s="98">
        <v>0</v>
      </c>
      <c r="I34" s="98">
        <f t="shared" si="3"/>
        <v>100</v>
      </c>
      <c r="J34" s="49">
        <v>0</v>
      </c>
      <c r="K34" s="49">
        <f t="shared" si="4"/>
        <v>100</v>
      </c>
      <c r="L34" s="49">
        <v>0</v>
      </c>
      <c r="M34" s="49">
        <f t="shared" si="5"/>
        <v>100</v>
      </c>
      <c r="N34" s="49">
        <v>0</v>
      </c>
      <c r="O34" s="49">
        <f t="shared" si="1"/>
        <v>100</v>
      </c>
      <c r="P34" s="49">
        <v>0</v>
      </c>
      <c r="Q34" s="49">
        <f t="shared" si="2"/>
        <v>100</v>
      </c>
      <c r="R34" s="39"/>
    </row>
    <row r="35" spans="1:19" ht="12.4" hidden="1" customHeight="1" x14ac:dyDescent="0.2">
      <c r="A35" s="90"/>
      <c r="B35" s="91"/>
      <c r="C35" s="92"/>
      <c r="D35" s="93">
        <v>3299</v>
      </c>
      <c r="E35" s="94">
        <v>5222</v>
      </c>
      <c r="F35" s="111" t="s">
        <v>114</v>
      </c>
      <c r="G35" s="96">
        <v>100</v>
      </c>
      <c r="H35" s="96">
        <v>0</v>
      </c>
      <c r="I35" s="96">
        <f t="shared" si="3"/>
        <v>100</v>
      </c>
      <c r="J35" s="46">
        <v>0</v>
      </c>
      <c r="K35" s="46">
        <f t="shared" si="4"/>
        <v>100</v>
      </c>
      <c r="L35" s="46">
        <v>0</v>
      </c>
      <c r="M35" s="46">
        <f t="shared" si="5"/>
        <v>100</v>
      </c>
      <c r="N35" s="46">
        <v>0</v>
      </c>
      <c r="O35" s="46">
        <f t="shared" si="1"/>
        <v>100</v>
      </c>
      <c r="P35" s="46">
        <v>0</v>
      </c>
      <c r="Q35" s="46">
        <f t="shared" si="2"/>
        <v>100</v>
      </c>
      <c r="R35" s="39"/>
    </row>
    <row r="36" spans="1:19" ht="21" hidden="1" customHeight="1" x14ac:dyDescent="0.2">
      <c r="A36" s="101" t="s">
        <v>82</v>
      </c>
      <c r="B36" s="102" t="s">
        <v>125</v>
      </c>
      <c r="C36" s="103" t="s">
        <v>87</v>
      </c>
      <c r="D36" s="104" t="s">
        <v>83</v>
      </c>
      <c r="E36" s="110" t="s">
        <v>83</v>
      </c>
      <c r="F36" s="97" t="s">
        <v>126</v>
      </c>
      <c r="G36" s="98">
        <f>+G37</f>
        <v>250</v>
      </c>
      <c r="H36" s="98">
        <v>0</v>
      </c>
      <c r="I36" s="98">
        <f t="shared" si="3"/>
        <v>250</v>
      </c>
      <c r="J36" s="49">
        <v>0</v>
      </c>
      <c r="K36" s="49">
        <f t="shared" si="4"/>
        <v>250</v>
      </c>
      <c r="L36" s="49">
        <v>0</v>
      </c>
      <c r="M36" s="49">
        <f t="shared" si="5"/>
        <v>250</v>
      </c>
      <c r="N36" s="49">
        <v>0</v>
      </c>
      <c r="O36" s="49">
        <f t="shared" si="1"/>
        <v>250</v>
      </c>
      <c r="P36" s="49">
        <v>0</v>
      </c>
      <c r="Q36" s="49">
        <f t="shared" si="2"/>
        <v>250</v>
      </c>
      <c r="R36" s="39"/>
    </row>
    <row r="37" spans="1:19" ht="12.4" hidden="1" customHeight="1" x14ac:dyDescent="0.2">
      <c r="A37" s="90"/>
      <c r="B37" s="91"/>
      <c r="C37" s="92"/>
      <c r="D37" s="93">
        <v>3299</v>
      </c>
      <c r="E37" s="94">
        <v>5339</v>
      </c>
      <c r="F37" s="111" t="s">
        <v>127</v>
      </c>
      <c r="G37" s="96">
        <v>250</v>
      </c>
      <c r="H37" s="96">
        <v>0</v>
      </c>
      <c r="I37" s="96">
        <f t="shared" si="3"/>
        <v>250</v>
      </c>
      <c r="J37" s="46">
        <v>0</v>
      </c>
      <c r="K37" s="46">
        <f t="shared" si="4"/>
        <v>250</v>
      </c>
      <c r="L37" s="46">
        <v>0</v>
      </c>
      <c r="M37" s="46">
        <f t="shared" si="5"/>
        <v>250</v>
      </c>
      <c r="N37" s="46">
        <v>0</v>
      </c>
      <c r="O37" s="46">
        <f t="shared" si="1"/>
        <v>250</v>
      </c>
      <c r="P37" s="46">
        <v>0</v>
      </c>
      <c r="Q37" s="46">
        <f t="shared" si="2"/>
        <v>250</v>
      </c>
      <c r="R37" s="39"/>
    </row>
    <row r="38" spans="1:19" ht="21" hidden="1" customHeight="1" x14ac:dyDescent="0.2">
      <c r="A38" s="82" t="s">
        <v>82</v>
      </c>
      <c r="B38" s="102" t="s">
        <v>128</v>
      </c>
      <c r="C38" s="112" t="s">
        <v>87</v>
      </c>
      <c r="D38" s="104" t="s">
        <v>83</v>
      </c>
      <c r="E38" s="110" t="s">
        <v>83</v>
      </c>
      <c r="F38" s="113" t="s">
        <v>129</v>
      </c>
      <c r="G38" s="98">
        <v>0</v>
      </c>
      <c r="H38" s="49">
        <f>H39</f>
        <v>80</v>
      </c>
      <c r="I38" s="49">
        <f>G38+H38</f>
        <v>80</v>
      </c>
      <c r="J38" s="49">
        <f>+J39</f>
        <v>200</v>
      </c>
      <c r="K38" s="49">
        <f t="shared" si="4"/>
        <v>280</v>
      </c>
      <c r="L38" s="49">
        <v>0</v>
      </c>
      <c r="M38" s="49">
        <f t="shared" si="5"/>
        <v>280</v>
      </c>
      <c r="N38" s="49">
        <v>0</v>
      </c>
      <c r="O38" s="49">
        <f t="shared" si="1"/>
        <v>280</v>
      </c>
      <c r="P38" s="49">
        <v>0</v>
      </c>
      <c r="Q38" s="49">
        <f t="shared" si="2"/>
        <v>280</v>
      </c>
      <c r="R38" s="39"/>
    </row>
    <row r="39" spans="1:19" ht="12.4" hidden="1" customHeight="1" x14ac:dyDescent="0.2">
      <c r="A39" s="114"/>
      <c r="B39" s="115"/>
      <c r="C39" s="116"/>
      <c r="D39" s="117">
        <v>3299</v>
      </c>
      <c r="E39" s="118">
        <v>5222</v>
      </c>
      <c r="F39" s="119" t="s">
        <v>114</v>
      </c>
      <c r="G39" s="96">
        <v>0</v>
      </c>
      <c r="H39" s="46">
        <v>80</v>
      </c>
      <c r="I39" s="46">
        <f>G39+H39</f>
        <v>80</v>
      </c>
      <c r="J39" s="46">
        <v>200</v>
      </c>
      <c r="K39" s="46">
        <f t="shared" si="4"/>
        <v>280</v>
      </c>
      <c r="L39" s="46">
        <v>0</v>
      </c>
      <c r="M39" s="46">
        <f t="shared" si="5"/>
        <v>280</v>
      </c>
      <c r="N39" s="46">
        <v>0</v>
      </c>
      <c r="O39" s="46">
        <f t="shared" si="1"/>
        <v>280</v>
      </c>
      <c r="P39" s="46">
        <v>0</v>
      </c>
      <c r="Q39" s="46">
        <f t="shared" si="2"/>
        <v>280</v>
      </c>
      <c r="R39" s="39"/>
    </row>
    <row r="40" spans="1:19" ht="21" hidden="1" customHeight="1" x14ac:dyDescent="0.2">
      <c r="A40" s="120" t="s">
        <v>82</v>
      </c>
      <c r="B40" s="121" t="s">
        <v>130</v>
      </c>
      <c r="C40" s="122" t="s">
        <v>131</v>
      </c>
      <c r="D40" s="105" t="s">
        <v>83</v>
      </c>
      <c r="E40" s="123" t="s">
        <v>83</v>
      </c>
      <c r="F40" s="106" t="s">
        <v>132</v>
      </c>
      <c r="G40" s="98">
        <v>0</v>
      </c>
      <c r="H40" s="46"/>
      <c r="I40" s="46"/>
      <c r="J40" s="46"/>
      <c r="K40" s="46"/>
      <c r="L40" s="49">
        <f>+L41</f>
        <v>20</v>
      </c>
      <c r="M40" s="49">
        <f t="shared" si="5"/>
        <v>20</v>
      </c>
      <c r="N40" s="49">
        <v>0</v>
      </c>
      <c r="O40" s="49">
        <f t="shared" ref="O40:O56" si="6">+M40+N40</f>
        <v>20</v>
      </c>
      <c r="P40" s="49">
        <v>0</v>
      </c>
      <c r="Q40" s="49">
        <f t="shared" si="2"/>
        <v>20</v>
      </c>
      <c r="R40" s="39"/>
    </row>
    <row r="41" spans="1:19" ht="12.4" hidden="1" customHeight="1" x14ac:dyDescent="0.2">
      <c r="A41" s="124"/>
      <c r="B41" s="121" t="s">
        <v>133</v>
      </c>
      <c r="C41" s="125"/>
      <c r="D41" s="126">
        <v>3122</v>
      </c>
      <c r="E41" s="126">
        <v>5331</v>
      </c>
      <c r="F41" s="127" t="s">
        <v>134</v>
      </c>
      <c r="G41" s="96">
        <v>0</v>
      </c>
      <c r="H41" s="46"/>
      <c r="I41" s="46"/>
      <c r="J41" s="46"/>
      <c r="K41" s="46"/>
      <c r="L41" s="46">
        <v>20</v>
      </c>
      <c r="M41" s="46">
        <f t="shared" si="5"/>
        <v>20</v>
      </c>
      <c r="N41" s="46">
        <v>0</v>
      </c>
      <c r="O41" s="46">
        <f t="shared" si="6"/>
        <v>20</v>
      </c>
      <c r="P41" s="46">
        <v>0</v>
      </c>
      <c r="Q41" s="46">
        <f t="shared" si="2"/>
        <v>20</v>
      </c>
      <c r="R41" s="39"/>
    </row>
    <row r="42" spans="1:19" ht="12.4" hidden="1" customHeight="1" x14ac:dyDescent="0.2">
      <c r="A42" s="128" t="s">
        <v>82</v>
      </c>
      <c r="B42" s="129" t="s">
        <v>135</v>
      </c>
      <c r="C42" s="130" t="s">
        <v>87</v>
      </c>
      <c r="D42" s="131" t="s">
        <v>83</v>
      </c>
      <c r="E42" s="132" t="s">
        <v>83</v>
      </c>
      <c r="F42" s="133" t="s">
        <v>136</v>
      </c>
      <c r="G42" s="98">
        <v>0</v>
      </c>
      <c r="H42" s="49"/>
      <c r="I42" s="49"/>
      <c r="J42" s="49"/>
      <c r="K42" s="49"/>
      <c r="L42" s="49"/>
      <c r="M42" s="49">
        <v>0</v>
      </c>
      <c r="N42" s="50">
        <f>+N43</f>
        <v>150</v>
      </c>
      <c r="O42" s="50">
        <f t="shared" si="6"/>
        <v>150</v>
      </c>
      <c r="P42" s="50">
        <f>+P43</f>
        <v>0</v>
      </c>
      <c r="Q42" s="50">
        <f t="shared" si="2"/>
        <v>150</v>
      </c>
      <c r="R42" s="39"/>
    </row>
    <row r="43" spans="1:19" ht="12.4" hidden="1" customHeight="1" x14ac:dyDescent="0.2">
      <c r="A43" s="128"/>
      <c r="B43" s="134"/>
      <c r="C43" s="134"/>
      <c r="D43" s="135">
        <v>3299</v>
      </c>
      <c r="E43" s="136">
        <v>5229</v>
      </c>
      <c r="F43" s="137" t="s">
        <v>94</v>
      </c>
      <c r="G43" s="96">
        <v>0</v>
      </c>
      <c r="H43" s="46"/>
      <c r="I43" s="46"/>
      <c r="J43" s="46"/>
      <c r="K43" s="46"/>
      <c r="L43" s="46"/>
      <c r="M43" s="46">
        <v>0</v>
      </c>
      <c r="N43" s="51">
        <v>150</v>
      </c>
      <c r="O43" s="51">
        <f t="shared" si="6"/>
        <v>150</v>
      </c>
      <c r="P43" s="51">
        <v>0</v>
      </c>
      <c r="Q43" s="51">
        <f t="shared" si="2"/>
        <v>150</v>
      </c>
      <c r="R43" s="39"/>
    </row>
    <row r="44" spans="1:19" ht="12.4" hidden="1" customHeight="1" x14ac:dyDescent="0.2">
      <c r="A44" s="128" t="s">
        <v>82</v>
      </c>
      <c r="B44" s="129" t="s">
        <v>137</v>
      </c>
      <c r="C44" s="130" t="s">
        <v>87</v>
      </c>
      <c r="D44" s="131" t="s">
        <v>83</v>
      </c>
      <c r="E44" s="132" t="s">
        <v>83</v>
      </c>
      <c r="F44" s="133" t="s">
        <v>138</v>
      </c>
      <c r="G44" s="98">
        <v>0</v>
      </c>
      <c r="H44" s="49"/>
      <c r="I44" s="49"/>
      <c r="J44" s="49"/>
      <c r="K44" s="49"/>
      <c r="L44" s="49"/>
      <c r="M44" s="49">
        <v>0</v>
      </c>
      <c r="N44" s="50">
        <f>+N45</f>
        <v>350</v>
      </c>
      <c r="O44" s="50">
        <f t="shared" si="6"/>
        <v>350</v>
      </c>
      <c r="P44" s="50">
        <f>+P45</f>
        <v>0</v>
      </c>
      <c r="Q44" s="50">
        <f t="shared" si="2"/>
        <v>350</v>
      </c>
      <c r="R44" s="39"/>
    </row>
    <row r="45" spans="1:19" ht="13.15" hidden="1" customHeight="1" thickBot="1" x14ac:dyDescent="0.25">
      <c r="A45" s="138"/>
      <c r="B45" s="139"/>
      <c r="C45" s="139"/>
      <c r="D45" s="140">
        <v>3299</v>
      </c>
      <c r="E45" s="141">
        <v>5321</v>
      </c>
      <c r="F45" s="142" t="s">
        <v>89</v>
      </c>
      <c r="G45" s="143">
        <v>0</v>
      </c>
      <c r="H45" s="55"/>
      <c r="I45" s="55"/>
      <c r="J45" s="55"/>
      <c r="K45" s="55"/>
      <c r="L45" s="55"/>
      <c r="M45" s="55">
        <v>0</v>
      </c>
      <c r="N45" s="52">
        <v>350</v>
      </c>
      <c r="O45" s="52">
        <f t="shared" si="6"/>
        <v>350</v>
      </c>
      <c r="P45" s="52">
        <v>0</v>
      </c>
      <c r="Q45" s="52">
        <f t="shared" si="2"/>
        <v>350</v>
      </c>
      <c r="R45" s="39"/>
    </row>
    <row r="46" spans="1:19" ht="21" hidden="1" customHeight="1" x14ac:dyDescent="0.2">
      <c r="A46" s="144" t="s">
        <v>83</v>
      </c>
      <c r="B46" s="259" t="s">
        <v>83</v>
      </c>
      <c r="C46" s="260"/>
      <c r="D46" s="145" t="s">
        <v>83</v>
      </c>
      <c r="E46" s="146" t="s">
        <v>83</v>
      </c>
      <c r="F46" s="147" t="s">
        <v>139</v>
      </c>
      <c r="G46" s="148">
        <v>0</v>
      </c>
      <c r="H46" s="53">
        <v>0</v>
      </c>
      <c r="I46" s="53">
        <v>0</v>
      </c>
      <c r="J46" s="53">
        <f>+J47</f>
        <v>127</v>
      </c>
      <c r="K46" s="53">
        <f t="shared" si="4"/>
        <v>127</v>
      </c>
      <c r="L46" s="53">
        <f>+L47</f>
        <v>295</v>
      </c>
      <c r="M46" s="53">
        <f t="shared" ref="M46:M56" si="7">+K46+L46</f>
        <v>422</v>
      </c>
      <c r="N46" s="53">
        <v>0</v>
      </c>
      <c r="O46" s="53">
        <f t="shared" si="6"/>
        <v>422</v>
      </c>
      <c r="P46" s="53">
        <v>0</v>
      </c>
      <c r="Q46" s="53">
        <f t="shared" si="2"/>
        <v>422</v>
      </c>
      <c r="R46" s="39"/>
      <c r="S46" s="242"/>
    </row>
    <row r="47" spans="1:19" ht="21" hidden="1" customHeight="1" x14ac:dyDescent="0.2">
      <c r="A47" s="101" t="s">
        <v>82</v>
      </c>
      <c r="B47" s="102" t="s">
        <v>140</v>
      </c>
      <c r="C47" s="103" t="s">
        <v>87</v>
      </c>
      <c r="D47" s="104" t="s">
        <v>83</v>
      </c>
      <c r="E47" s="110" t="s">
        <v>83</v>
      </c>
      <c r="F47" s="97" t="s">
        <v>139</v>
      </c>
      <c r="G47" s="98">
        <v>0</v>
      </c>
      <c r="H47" s="49">
        <v>0</v>
      </c>
      <c r="I47" s="49">
        <v>0</v>
      </c>
      <c r="J47" s="49">
        <f>+J48</f>
        <v>127</v>
      </c>
      <c r="K47" s="49">
        <f t="shared" si="4"/>
        <v>127</v>
      </c>
      <c r="L47" s="49">
        <f>SUM(L48:L49)</f>
        <v>295</v>
      </c>
      <c r="M47" s="49">
        <f t="shared" si="7"/>
        <v>422</v>
      </c>
      <c r="N47" s="49">
        <v>0</v>
      </c>
      <c r="O47" s="49">
        <f t="shared" si="6"/>
        <v>422</v>
      </c>
      <c r="P47" s="49">
        <v>0</v>
      </c>
      <c r="Q47" s="49">
        <f t="shared" si="2"/>
        <v>422</v>
      </c>
      <c r="R47" s="39"/>
    </row>
    <row r="48" spans="1:19" ht="12.4" hidden="1" customHeight="1" x14ac:dyDescent="0.2">
      <c r="A48" s="149"/>
      <c r="B48" s="150" t="s">
        <v>141</v>
      </c>
      <c r="C48" s="150"/>
      <c r="D48" s="117">
        <v>3419</v>
      </c>
      <c r="E48" s="118">
        <v>5229</v>
      </c>
      <c r="F48" s="151" t="s">
        <v>94</v>
      </c>
      <c r="G48" s="96">
        <v>0</v>
      </c>
      <c r="H48" s="46">
        <v>0</v>
      </c>
      <c r="I48" s="46">
        <v>0</v>
      </c>
      <c r="J48" s="46">
        <v>127</v>
      </c>
      <c r="K48" s="46">
        <f t="shared" si="4"/>
        <v>127</v>
      </c>
      <c r="L48" s="46">
        <v>0</v>
      </c>
      <c r="M48" s="46">
        <f t="shared" si="7"/>
        <v>127</v>
      </c>
      <c r="N48" s="46">
        <v>0</v>
      </c>
      <c r="O48" s="46">
        <f t="shared" si="6"/>
        <v>127</v>
      </c>
      <c r="P48" s="46">
        <v>0</v>
      </c>
      <c r="Q48" s="46">
        <f t="shared" si="2"/>
        <v>127</v>
      </c>
      <c r="R48" s="39"/>
      <c r="S48" s="242"/>
    </row>
    <row r="49" spans="1:20" ht="13.15" hidden="1" customHeight="1" thickBot="1" x14ac:dyDescent="0.25">
      <c r="A49" s="152"/>
      <c r="B49" s="153" t="s">
        <v>142</v>
      </c>
      <c r="C49" s="153"/>
      <c r="D49" s="154">
        <v>3419</v>
      </c>
      <c r="E49" s="155">
        <v>5229</v>
      </c>
      <c r="F49" s="95" t="s">
        <v>94</v>
      </c>
      <c r="G49" s="156">
        <v>0</v>
      </c>
      <c r="H49" s="54"/>
      <c r="I49" s="54"/>
      <c r="J49" s="54"/>
      <c r="K49" s="54">
        <v>0</v>
      </c>
      <c r="L49" s="54">
        <v>295</v>
      </c>
      <c r="M49" s="54">
        <f t="shared" si="7"/>
        <v>295</v>
      </c>
      <c r="N49" s="54">
        <v>0</v>
      </c>
      <c r="O49" s="54">
        <f t="shared" si="6"/>
        <v>295</v>
      </c>
      <c r="P49" s="54">
        <v>0</v>
      </c>
      <c r="Q49" s="54">
        <f t="shared" si="2"/>
        <v>295</v>
      </c>
      <c r="R49" s="39"/>
    </row>
    <row r="50" spans="1:20" ht="13.5" thickBot="1" x14ac:dyDescent="0.25">
      <c r="A50" s="77" t="s">
        <v>82</v>
      </c>
      <c r="B50" s="257" t="s">
        <v>83</v>
      </c>
      <c r="C50" s="258"/>
      <c r="D50" s="78" t="s">
        <v>83</v>
      </c>
      <c r="E50" s="79" t="s">
        <v>83</v>
      </c>
      <c r="F50" s="80" t="s">
        <v>143</v>
      </c>
      <c r="G50" s="81">
        <f>+G51+G83+G85+G87+G89</f>
        <v>2129.71</v>
      </c>
      <c r="H50" s="81">
        <v>0</v>
      </c>
      <c r="I50" s="81">
        <f t="shared" si="3"/>
        <v>2129.71</v>
      </c>
      <c r="J50" s="44">
        <v>0</v>
      </c>
      <c r="K50" s="44">
        <f t="shared" si="4"/>
        <v>2129.71</v>
      </c>
      <c r="L50" s="44">
        <f>+L51+L53+L55</f>
        <v>0</v>
      </c>
      <c r="M50" s="44">
        <f t="shared" si="7"/>
        <v>2129.71</v>
      </c>
      <c r="N50" s="44">
        <v>0</v>
      </c>
      <c r="O50" s="44">
        <f t="shared" si="6"/>
        <v>2129.71</v>
      </c>
      <c r="P50" s="44">
        <f>P51+P53+P55+P57+P59+P61+P63+P65+P67+P69+P71+P73+P75+P77+P79+P81+P83+P85+P87+P89</f>
        <v>-7.1054273576010019E-15</v>
      </c>
      <c r="Q50" s="44">
        <f t="shared" si="2"/>
        <v>2129.71</v>
      </c>
      <c r="R50" s="39" t="s">
        <v>65</v>
      </c>
      <c r="S50" s="242"/>
      <c r="T50" s="242"/>
    </row>
    <row r="51" spans="1:20" x14ac:dyDescent="0.2">
      <c r="A51" s="82" t="s">
        <v>82</v>
      </c>
      <c r="B51" s="83" t="s">
        <v>144</v>
      </c>
      <c r="C51" s="84" t="s">
        <v>87</v>
      </c>
      <c r="D51" s="85" t="s">
        <v>83</v>
      </c>
      <c r="E51" s="85" t="s">
        <v>83</v>
      </c>
      <c r="F51" s="87" t="s">
        <v>145</v>
      </c>
      <c r="G51" s="88">
        <v>899.99</v>
      </c>
      <c r="H51" s="88">
        <v>0</v>
      </c>
      <c r="I51" s="88">
        <f t="shared" si="3"/>
        <v>899.99</v>
      </c>
      <c r="J51" s="45">
        <v>0</v>
      </c>
      <c r="K51" s="45">
        <f t="shared" si="4"/>
        <v>899.99</v>
      </c>
      <c r="L51" s="45">
        <f>+L52</f>
        <v>-110</v>
      </c>
      <c r="M51" s="45">
        <f t="shared" si="7"/>
        <v>789.99</v>
      </c>
      <c r="N51" s="45">
        <v>0</v>
      </c>
      <c r="O51" s="45">
        <f t="shared" si="6"/>
        <v>789.99</v>
      </c>
      <c r="P51" s="45">
        <f>P52</f>
        <v>-789.99</v>
      </c>
      <c r="Q51" s="45">
        <f t="shared" si="2"/>
        <v>0</v>
      </c>
      <c r="R51" s="39" t="s">
        <v>65</v>
      </c>
    </row>
    <row r="52" spans="1:20" x14ac:dyDescent="0.2">
      <c r="A52" s="90"/>
      <c r="B52" s="91"/>
      <c r="C52" s="92"/>
      <c r="D52" s="93">
        <v>3299</v>
      </c>
      <c r="E52" s="94">
        <v>5321</v>
      </c>
      <c r="F52" s="111" t="s">
        <v>89</v>
      </c>
      <c r="G52" s="96">
        <v>899.99</v>
      </c>
      <c r="H52" s="96">
        <v>0</v>
      </c>
      <c r="I52" s="96">
        <f t="shared" si="3"/>
        <v>899.99</v>
      </c>
      <c r="J52" s="46">
        <v>0</v>
      </c>
      <c r="K52" s="46">
        <f t="shared" si="4"/>
        <v>899.99</v>
      </c>
      <c r="L52" s="46">
        <v>-110</v>
      </c>
      <c r="M52" s="46">
        <f t="shared" si="7"/>
        <v>789.99</v>
      </c>
      <c r="N52" s="46">
        <v>0</v>
      </c>
      <c r="O52" s="46">
        <f t="shared" si="6"/>
        <v>789.99</v>
      </c>
      <c r="P52" s="46">
        <v>-789.99</v>
      </c>
      <c r="Q52" s="46">
        <f>O52+P52</f>
        <v>0</v>
      </c>
      <c r="R52" s="39"/>
      <c r="T52" s="242"/>
    </row>
    <row r="53" spans="1:20" ht="33.75" x14ac:dyDescent="0.2">
      <c r="A53" s="101" t="s">
        <v>82</v>
      </c>
      <c r="B53" s="102" t="s">
        <v>146</v>
      </c>
      <c r="C53" s="103" t="s">
        <v>147</v>
      </c>
      <c r="D53" s="104" t="s">
        <v>83</v>
      </c>
      <c r="E53" s="110" t="s">
        <v>83</v>
      </c>
      <c r="F53" s="97" t="s">
        <v>148</v>
      </c>
      <c r="G53" s="98">
        <v>0</v>
      </c>
      <c r="H53" s="96"/>
      <c r="I53" s="96"/>
      <c r="J53" s="46"/>
      <c r="K53" s="46"/>
      <c r="L53" s="49">
        <f>+L54</f>
        <v>55</v>
      </c>
      <c r="M53" s="49">
        <f t="shared" si="7"/>
        <v>55</v>
      </c>
      <c r="N53" s="49">
        <v>0</v>
      </c>
      <c r="O53" s="49">
        <f t="shared" si="6"/>
        <v>55</v>
      </c>
      <c r="P53" s="49">
        <v>0</v>
      </c>
      <c r="Q53" s="49">
        <f>+O53+P53</f>
        <v>55</v>
      </c>
      <c r="R53" s="39"/>
    </row>
    <row r="54" spans="1:20" x14ac:dyDescent="0.2">
      <c r="A54" s="90"/>
      <c r="B54" s="91"/>
      <c r="C54" s="92"/>
      <c r="D54" s="93">
        <v>3113</v>
      </c>
      <c r="E54" s="157">
        <v>5321</v>
      </c>
      <c r="F54" s="111" t="s">
        <v>89</v>
      </c>
      <c r="G54" s="96">
        <v>0</v>
      </c>
      <c r="H54" s="96"/>
      <c r="I54" s="96"/>
      <c r="J54" s="46"/>
      <c r="K54" s="46"/>
      <c r="L54" s="46">
        <v>55</v>
      </c>
      <c r="M54" s="46">
        <f t="shared" si="7"/>
        <v>55</v>
      </c>
      <c r="N54" s="46">
        <v>0</v>
      </c>
      <c r="O54" s="46">
        <f t="shared" si="6"/>
        <v>55</v>
      </c>
      <c r="P54" s="46">
        <v>0</v>
      </c>
      <c r="Q54" s="46">
        <f>+O54+P54</f>
        <v>55</v>
      </c>
      <c r="R54" s="39"/>
    </row>
    <row r="55" spans="1:20" ht="33.75" x14ac:dyDescent="0.2">
      <c r="A55" s="101" t="s">
        <v>82</v>
      </c>
      <c r="B55" s="102" t="s">
        <v>149</v>
      </c>
      <c r="C55" s="103" t="s">
        <v>150</v>
      </c>
      <c r="D55" s="104" t="s">
        <v>83</v>
      </c>
      <c r="E55" s="110" t="s">
        <v>83</v>
      </c>
      <c r="F55" s="97" t="s">
        <v>151</v>
      </c>
      <c r="G55" s="98">
        <v>0</v>
      </c>
      <c r="H55" s="96"/>
      <c r="I55" s="96"/>
      <c r="J55" s="46"/>
      <c r="K55" s="46"/>
      <c r="L55" s="49">
        <f>+L56</f>
        <v>55</v>
      </c>
      <c r="M55" s="49">
        <f t="shared" si="7"/>
        <v>55</v>
      </c>
      <c r="N55" s="49">
        <v>0</v>
      </c>
      <c r="O55" s="49">
        <f t="shared" si="6"/>
        <v>55</v>
      </c>
      <c r="P55" s="49">
        <v>0</v>
      </c>
      <c r="Q55" s="49">
        <f>+O55+P55</f>
        <v>55</v>
      </c>
      <c r="R55" s="39"/>
    </row>
    <row r="56" spans="1:20" x14ac:dyDescent="0.2">
      <c r="A56" s="90"/>
      <c r="B56" s="91"/>
      <c r="C56" s="92"/>
      <c r="D56" s="93">
        <v>3113</v>
      </c>
      <c r="E56" s="157">
        <v>5321</v>
      </c>
      <c r="F56" s="111" t="s">
        <v>89</v>
      </c>
      <c r="G56" s="96">
        <v>0</v>
      </c>
      <c r="H56" s="96"/>
      <c r="I56" s="96"/>
      <c r="J56" s="46"/>
      <c r="K56" s="46"/>
      <c r="L56" s="46">
        <v>55</v>
      </c>
      <c r="M56" s="46">
        <f t="shared" si="7"/>
        <v>55</v>
      </c>
      <c r="N56" s="46">
        <v>0</v>
      </c>
      <c r="O56" s="46">
        <f t="shared" si="6"/>
        <v>55</v>
      </c>
      <c r="P56" s="46">
        <v>0</v>
      </c>
      <c r="Q56" s="46">
        <f>+O56+P56</f>
        <v>55</v>
      </c>
      <c r="R56" s="39"/>
    </row>
    <row r="57" spans="1:20" ht="22.5" x14ac:dyDescent="0.2">
      <c r="A57" s="101" t="s">
        <v>82</v>
      </c>
      <c r="B57" s="102" t="s">
        <v>152</v>
      </c>
      <c r="C57" s="103" t="s">
        <v>153</v>
      </c>
      <c r="D57" s="104" t="s">
        <v>83</v>
      </c>
      <c r="E57" s="110" t="s">
        <v>83</v>
      </c>
      <c r="F57" s="244" t="s">
        <v>399</v>
      </c>
      <c r="G57" s="49">
        <v>0</v>
      </c>
      <c r="H57" s="98"/>
      <c r="I57" s="98"/>
      <c r="J57" s="49"/>
      <c r="K57" s="49"/>
      <c r="L57" s="49"/>
      <c r="M57" s="49"/>
      <c r="N57" s="49"/>
      <c r="O57" s="49">
        <v>0</v>
      </c>
      <c r="P57" s="49">
        <f>P58</f>
        <v>25</v>
      </c>
      <c r="Q57" s="49">
        <f>O57+P57</f>
        <v>25</v>
      </c>
      <c r="R57" s="39" t="s">
        <v>65</v>
      </c>
    </row>
    <row r="58" spans="1:20" x14ac:dyDescent="0.2">
      <c r="A58" s="90"/>
      <c r="B58" s="91"/>
      <c r="C58" s="92"/>
      <c r="D58" s="93">
        <v>3113</v>
      </c>
      <c r="E58" s="157">
        <v>5321</v>
      </c>
      <c r="F58" s="111" t="s">
        <v>89</v>
      </c>
      <c r="G58" s="46">
        <v>0</v>
      </c>
      <c r="H58" s="96"/>
      <c r="I58" s="96"/>
      <c r="J58" s="46"/>
      <c r="K58" s="46"/>
      <c r="L58" s="46"/>
      <c r="M58" s="46"/>
      <c r="N58" s="46"/>
      <c r="O58" s="46">
        <v>0</v>
      </c>
      <c r="P58" s="46">
        <v>25</v>
      </c>
      <c r="Q58" s="46">
        <f t="shared" ref="Q58:Q82" si="8">O58+P58</f>
        <v>25</v>
      </c>
      <c r="R58" s="39"/>
    </row>
    <row r="59" spans="1:20" ht="33.75" x14ac:dyDescent="0.2">
      <c r="A59" s="101" t="s">
        <v>82</v>
      </c>
      <c r="B59" s="243" t="s">
        <v>154</v>
      </c>
      <c r="C59" s="103" t="s">
        <v>155</v>
      </c>
      <c r="D59" s="104" t="s">
        <v>83</v>
      </c>
      <c r="E59" s="110" t="s">
        <v>83</v>
      </c>
      <c r="F59" s="158" t="s">
        <v>400</v>
      </c>
      <c r="G59" s="49">
        <v>0</v>
      </c>
      <c r="H59" s="98"/>
      <c r="I59" s="98"/>
      <c r="J59" s="49"/>
      <c r="K59" s="49"/>
      <c r="L59" s="49"/>
      <c r="M59" s="49"/>
      <c r="N59" s="49"/>
      <c r="O59" s="49">
        <v>0</v>
      </c>
      <c r="P59" s="49">
        <f>P60</f>
        <v>320</v>
      </c>
      <c r="Q59" s="49">
        <f t="shared" si="8"/>
        <v>320</v>
      </c>
      <c r="R59" s="39" t="s">
        <v>65</v>
      </c>
    </row>
    <row r="60" spans="1:20" x14ac:dyDescent="0.2">
      <c r="A60" s="90"/>
      <c r="B60" s="91"/>
      <c r="C60" s="92"/>
      <c r="D60" s="93">
        <v>3114</v>
      </c>
      <c r="E60" s="157">
        <v>5321</v>
      </c>
      <c r="F60" s="111" t="s">
        <v>89</v>
      </c>
      <c r="G60" s="46">
        <v>0</v>
      </c>
      <c r="H60" s="96"/>
      <c r="I60" s="96"/>
      <c r="J60" s="46"/>
      <c r="K60" s="46"/>
      <c r="L60" s="46"/>
      <c r="M60" s="46"/>
      <c r="N60" s="46"/>
      <c r="O60" s="46">
        <v>0</v>
      </c>
      <c r="P60" s="46">
        <v>320</v>
      </c>
      <c r="Q60" s="46">
        <f t="shared" si="8"/>
        <v>320</v>
      </c>
      <c r="R60" s="39"/>
    </row>
    <row r="61" spans="1:20" ht="33.75" x14ac:dyDescent="0.2">
      <c r="A61" s="101" t="s">
        <v>82</v>
      </c>
      <c r="B61" s="243" t="s">
        <v>156</v>
      </c>
      <c r="C61" s="103" t="s">
        <v>157</v>
      </c>
      <c r="D61" s="104" t="s">
        <v>83</v>
      </c>
      <c r="E61" s="110" t="s">
        <v>83</v>
      </c>
      <c r="F61" s="158" t="s">
        <v>401</v>
      </c>
      <c r="G61" s="49">
        <v>0</v>
      </c>
      <c r="H61" s="98"/>
      <c r="I61" s="98"/>
      <c r="J61" s="49"/>
      <c r="K61" s="49"/>
      <c r="L61" s="49"/>
      <c r="M61" s="49"/>
      <c r="N61" s="49"/>
      <c r="O61" s="49">
        <v>0</v>
      </c>
      <c r="P61" s="49">
        <f>P62</f>
        <v>15</v>
      </c>
      <c r="Q61" s="49">
        <f t="shared" si="8"/>
        <v>15</v>
      </c>
      <c r="R61" s="39" t="s">
        <v>65</v>
      </c>
    </row>
    <row r="62" spans="1:20" x14ac:dyDescent="0.2">
      <c r="A62" s="90"/>
      <c r="B62" s="91"/>
      <c r="C62" s="92"/>
      <c r="D62" s="93">
        <v>3113</v>
      </c>
      <c r="E62" s="157">
        <v>5321</v>
      </c>
      <c r="F62" s="111" t="s">
        <v>89</v>
      </c>
      <c r="G62" s="46">
        <v>0</v>
      </c>
      <c r="H62" s="96"/>
      <c r="I62" s="96"/>
      <c r="J62" s="46"/>
      <c r="K62" s="46"/>
      <c r="L62" s="46"/>
      <c r="M62" s="46"/>
      <c r="N62" s="46"/>
      <c r="O62" s="46">
        <v>0</v>
      </c>
      <c r="P62" s="46">
        <v>15</v>
      </c>
      <c r="Q62" s="46">
        <f t="shared" si="8"/>
        <v>15</v>
      </c>
      <c r="R62" s="39"/>
    </row>
    <row r="63" spans="1:20" ht="33.75" x14ac:dyDescent="0.2">
      <c r="A63" s="101" t="s">
        <v>82</v>
      </c>
      <c r="B63" s="243" t="s">
        <v>158</v>
      </c>
      <c r="C63" s="103" t="s">
        <v>159</v>
      </c>
      <c r="D63" s="104" t="s">
        <v>83</v>
      </c>
      <c r="E63" s="110" t="s">
        <v>83</v>
      </c>
      <c r="F63" s="158" t="s">
        <v>402</v>
      </c>
      <c r="G63" s="49">
        <v>0</v>
      </c>
      <c r="H63" s="98"/>
      <c r="I63" s="98"/>
      <c r="J63" s="49"/>
      <c r="K63" s="49"/>
      <c r="L63" s="49"/>
      <c r="M63" s="49"/>
      <c r="N63" s="49"/>
      <c r="O63" s="49">
        <v>0</v>
      </c>
      <c r="P63" s="49">
        <f>P64</f>
        <v>20</v>
      </c>
      <c r="Q63" s="49">
        <f t="shared" si="8"/>
        <v>20</v>
      </c>
      <c r="R63" s="39" t="s">
        <v>65</v>
      </c>
    </row>
    <row r="64" spans="1:20" x14ac:dyDescent="0.2">
      <c r="A64" s="90"/>
      <c r="B64" s="91"/>
      <c r="C64" s="92"/>
      <c r="D64" s="93">
        <v>3113</v>
      </c>
      <c r="E64" s="157">
        <v>5321</v>
      </c>
      <c r="F64" s="159" t="s">
        <v>89</v>
      </c>
      <c r="G64" s="46">
        <v>0</v>
      </c>
      <c r="H64" s="96"/>
      <c r="I64" s="96"/>
      <c r="J64" s="46"/>
      <c r="K64" s="46"/>
      <c r="L64" s="46"/>
      <c r="M64" s="46"/>
      <c r="N64" s="46"/>
      <c r="O64" s="46">
        <v>0</v>
      </c>
      <c r="P64" s="46">
        <v>20</v>
      </c>
      <c r="Q64" s="46">
        <f t="shared" si="8"/>
        <v>20</v>
      </c>
      <c r="R64" s="39"/>
    </row>
    <row r="65" spans="1:18" ht="33.75" x14ac:dyDescent="0.2">
      <c r="A65" s="101" t="s">
        <v>82</v>
      </c>
      <c r="B65" s="243" t="s">
        <v>160</v>
      </c>
      <c r="C65" s="103" t="s">
        <v>161</v>
      </c>
      <c r="D65" s="104" t="s">
        <v>83</v>
      </c>
      <c r="E65" s="110" t="s">
        <v>83</v>
      </c>
      <c r="F65" s="158" t="s">
        <v>403</v>
      </c>
      <c r="G65" s="49">
        <v>0</v>
      </c>
      <c r="H65" s="98"/>
      <c r="I65" s="98"/>
      <c r="J65" s="49"/>
      <c r="K65" s="49"/>
      <c r="L65" s="49"/>
      <c r="M65" s="49"/>
      <c r="N65" s="49"/>
      <c r="O65" s="49">
        <v>0</v>
      </c>
      <c r="P65" s="49">
        <f>P66</f>
        <v>60</v>
      </c>
      <c r="Q65" s="49">
        <f t="shared" si="8"/>
        <v>60</v>
      </c>
      <c r="R65" s="39" t="s">
        <v>65</v>
      </c>
    </row>
    <row r="66" spans="1:18" x14ac:dyDescent="0.2">
      <c r="A66" s="90"/>
      <c r="B66" s="91"/>
      <c r="C66" s="92"/>
      <c r="D66" s="93">
        <v>3113</v>
      </c>
      <c r="E66" s="157">
        <v>5321</v>
      </c>
      <c r="F66" s="159" t="s">
        <v>89</v>
      </c>
      <c r="G66" s="46">
        <v>0</v>
      </c>
      <c r="H66" s="96"/>
      <c r="I66" s="96"/>
      <c r="J66" s="46"/>
      <c r="K66" s="46"/>
      <c r="L66" s="46"/>
      <c r="M66" s="46"/>
      <c r="N66" s="46"/>
      <c r="O66" s="46">
        <v>0</v>
      </c>
      <c r="P66" s="46">
        <v>60</v>
      </c>
      <c r="Q66" s="46">
        <f t="shared" si="8"/>
        <v>60</v>
      </c>
      <c r="R66" s="39"/>
    </row>
    <row r="67" spans="1:18" ht="33.75" x14ac:dyDescent="0.2">
      <c r="A67" s="101" t="s">
        <v>82</v>
      </c>
      <c r="B67" s="243" t="s">
        <v>162</v>
      </c>
      <c r="C67" s="103" t="s">
        <v>163</v>
      </c>
      <c r="D67" s="104" t="s">
        <v>83</v>
      </c>
      <c r="E67" s="110" t="s">
        <v>83</v>
      </c>
      <c r="F67" s="158" t="s">
        <v>404</v>
      </c>
      <c r="G67" s="49">
        <v>0</v>
      </c>
      <c r="H67" s="98"/>
      <c r="I67" s="98"/>
      <c r="J67" s="49"/>
      <c r="K67" s="49"/>
      <c r="L67" s="49"/>
      <c r="M67" s="49"/>
      <c r="N67" s="49"/>
      <c r="O67" s="49">
        <v>0</v>
      </c>
      <c r="P67" s="49">
        <f>P68</f>
        <v>80</v>
      </c>
      <c r="Q67" s="49">
        <f t="shared" si="8"/>
        <v>80</v>
      </c>
      <c r="R67" s="39" t="s">
        <v>65</v>
      </c>
    </row>
    <row r="68" spans="1:18" x14ac:dyDescent="0.2">
      <c r="A68" s="90"/>
      <c r="B68" s="91"/>
      <c r="C68" s="92"/>
      <c r="D68" s="93">
        <v>3114</v>
      </c>
      <c r="E68" s="157">
        <v>5321</v>
      </c>
      <c r="F68" s="159" t="s">
        <v>89</v>
      </c>
      <c r="G68" s="46">
        <v>0</v>
      </c>
      <c r="H68" s="96"/>
      <c r="I68" s="96"/>
      <c r="J68" s="46"/>
      <c r="K68" s="46"/>
      <c r="L68" s="46"/>
      <c r="M68" s="46"/>
      <c r="N68" s="46"/>
      <c r="O68" s="46">
        <v>0</v>
      </c>
      <c r="P68" s="46">
        <v>80</v>
      </c>
      <c r="Q68" s="46">
        <f t="shared" si="8"/>
        <v>80</v>
      </c>
      <c r="R68" s="39"/>
    </row>
    <row r="69" spans="1:18" ht="22.5" x14ac:dyDescent="0.2">
      <c r="A69" s="101" t="s">
        <v>82</v>
      </c>
      <c r="B69" s="243" t="s">
        <v>164</v>
      </c>
      <c r="C69" s="103" t="s">
        <v>165</v>
      </c>
      <c r="D69" s="104" t="s">
        <v>83</v>
      </c>
      <c r="E69" s="110" t="s">
        <v>83</v>
      </c>
      <c r="F69" s="244" t="s">
        <v>405</v>
      </c>
      <c r="G69" s="49">
        <v>0</v>
      </c>
      <c r="H69" s="98"/>
      <c r="I69" s="98"/>
      <c r="J69" s="49"/>
      <c r="K69" s="49"/>
      <c r="L69" s="49"/>
      <c r="M69" s="49"/>
      <c r="N69" s="49"/>
      <c r="O69" s="49">
        <v>0</v>
      </c>
      <c r="P69" s="49">
        <f>P70</f>
        <v>45</v>
      </c>
      <c r="Q69" s="49">
        <f t="shared" si="8"/>
        <v>45</v>
      </c>
      <c r="R69" s="39" t="s">
        <v>65</v>
      </c>
    </row>
    <row r="70" spans="1:18" x14ac:dyDescent="0.2">
      <c r="A70" s="90"/>
      <c r="B70" s="91"/>
      <c r="C70" s="92"/>
      <c r="D70" s="93">
        <v>3113</v>
      </c>
      <c r="E70" s="157">
        <v>5321</v>
      </c>
      <c r="F70" s="159" t="s">
        <v>89</v>
      </c>
      <c r="G70" s="46">
        <v>0</v>
      </c>
      <c r="H70" s="96"/>
      <c r="I70" s="96"/>
      <c r="J70" s="46"/>
      <c r="K70" s="46"/>
      <c r="L70" s="46"/>
      <c r="M70" s="46"/>
      <c r="N70" s="46"/>
      <c r="O70" s="46">
        <v>0</v>
      </c>
      <c r="P70" s="46">
        <v>45</v>
      </c>
      <c r="Q70" s="46">
        <f t="shared" si="8"/>
        <v>45</v>
      </c>
      <c r="R70" s="39"/>
    </row>
    <row r="71" spans="1:18" ht="22.5" x14ac:dyDescent="0.2">
      <c r="A71" s="101" t="s">
        <v>82</v>
      </c>
      <c r="B71" s="243" t="s">
        <v>166</v>
      </c>
      <c r="C71" s="103" t="s">
        <v>167</v>
      </c>
      <c r="D71" s="104" t="s">
        <v>83</v>
      </c>
      <c r="E71" s="110" t="s">
        <v>83</v>
      </c>
      <c r="F71" s="158" t="s">
        <v>406</v>
      </c>
      <c r="G71" s="49">
        <v>0</v>
      </c>
      <c r="H71" s="98"/>
      <c r="I71" s="98"/>
      <c r="J71" s="49"/>
      <c r="K71" s="49"/>
      <c r="L71" s="49"/>
      <c r="M71" s="49"/>
      <c r="N71" s="49"/>
      <c r="O71" s="49">
        <v>0</v>
      </c>
      <c r="P71" s="49">
        <f>P72</f>
        <v>110</v>
      </c>
      <c r="Q71" s="49">
        <f t="shared" si="8"/>
        <v>110</v>
      </c>
      <c r="R71" s="39" t="s">
        <v>65</v>
      </c>
    </row>
    <row r="72" spans="1:18" x14ac:dyDescent="0.2">
      <c r="A72" s="90"/>
      <c r="B72" s="91"/>
      <c r="C72" s="92"/>
      <c r="D72" s="93">
        <v>3114</v>
      </c>
      <c r="E72" s="157">
        <v>5321</v>
      </c>
      <c r="F72" s="159" t="s">
        <v>89</v>
      </c>
      <c r="G72" s="46">
        <v>0</v>
      </c>
      <c r="H72" s="96"/>
      <c r="I72" s="96"/>
      <c r="J72" s="46"/>
      <c r="K72" s="46"/>
      <c r="L72" s="46"/>
      <c r="M72" s="46"/>
      <c r="N72" s="46"/>
      <c r="O72" s="46">
        <v>0</v>
      </c>
      <c r="P72" s="46">
        <v>110</v>
      </c>
      <c r="Q72" s="46">
        <f t="shared" si="8"/>
        <v>110</v>
      </c>
      <c r="R72" s="39"/>
    </row>
    <row r="73" spans="1:18" ht="22.5" x14ac:dyDescent="0.2">
      <c r="A73" s="101" t="s">
        <v>82</v>
      </c>
      <c r="B73" s="243" t="s">
        <v>168</v>
      </c>
      <c r="C73" s="103" t="s">
        <v>169</v>
      </c>
      <c r="D73" s="104" t="s">
        <v>83</v>
      </c>
      <c r="E73" s="110" t="s">
        <v>83</v>
      </c>
      <c r="F73" s="158" t="s">
        <v>407</v>
      </c>
      <c r="G73" s="49">
        <v>0</v>
      </c>
      <c r="H73" s="98"/>
      <c r="I73" s="98"/>
      <c r="J73" s="49"/>
      <c r="K73" s="49"/>
      <c r="L73" s="49"/>
      <c r="M73" s="49"/>
      <c r="N73" s="49"/>
      <c r="O73" s="49">
        <v>0</v>
      </c>
      <c r="P73" s="49">
        <f>P74</f>
        <v>5</v>
      </c>
      <c r="Q73" s="49">
        <f t="shared" si="8"/>
        <v>5</v>
      </c>
      <c r="R73" s="39" t="s">
        <v>65</v>
      </c>
    </row>
    <row r="74" spans="1:18" x14ac:dyDescent="0.2">
      <c r="A74" s="90"/>
      <c r="B74" s="91"/>
      <c r="C74" s="92"/>
      <c r="D74" s="93">
        <v>3113</v>
      </c>
      <c r="E74" s="157">
        <v>5321</v>
      </c>
      <c r="F74" s="159" t="s">
        <v>89</v>
      </c>
      <c r="G74" s="46">
        <v>0</v>
      </c>
      <c r="H74" s="96"/>
      <c r="I74" s="96"/>
      <c r="J74" s="46"/>
      <c r="K74" s="46"/>
      <c r="L74" s="46"/>
      <c r="M74" s="46"/>
      <c r="N74" s="46"/>
      <c r="O74" s="46">
        <v>0</v>
      </c>
      <c r="P74" s="46">
        <v>5</v>
      </c>
      <c r="Q74" s="46">
        <f t="shared" si="8"/>
        <v>5</v>
      </c>
      <c r="R74" s="39"/>
    </row>
    <row r="75" spans="1:18" ht="33.75" x14ac:dyDescent="0.2">
      <c r="A75" s="101" t="s">
        <v>82</v>
      </c>
      <c r="B75" s="243" t="s">
        <v>170</v>
      </c>
      <c r="C75" s="103" t="s">
        <v>171</v>
      </c>
      <c r="D75" s="104" t="s">
        <v>83</v>
      </c>
      <c r="E75" s="110" t="s">
        <v>83</v>
      </c>
      <c r="F75" s="158" t="s">
        <v>408</v>
      </c>
      <c r="G75" s="49">
        <v>0</v>
      </c>
      <c r="H75" s="98"/>
      <c r="I75" s="98"/>
      <c r="J75" s="49"/>
      <c r="K75" s="49"/>
      <c r="L75" s="49"/>
      <c r="M75" s="49"/>
      <c r="N75" s="49"/>
      <c r="O75" s="49">
        <v>0</v>
      </c>
      <c r="P75" s="49">
        <f>P76</f>
        <v>5</v>
      </c>
      <c r="Q75" s="49">
        <f t="shared" si="8"/>
        <v>5</v>
      </c>
      <c r="R75" s="39" t="s">
        <v>65</v>
      </c>
    </row>
    <row r="76" spans="1:18" x14ac:dyDescent="0.2">
      <c r="A76" s="90"/>
      <c r="B76" s="91"/>
      <c r="C76" s="92"/>
      <c r="D76" s="93">
        <v>3113</v>
      </c>
      <c r="E76" s="157">
        <v>5321</v>
      </c>
      <c r="F76" s="159" t="s">
        <v>89</v>
      </c>
      <c r="G76" s="46">
        <v>0</v>
      </c>
      <c r="H76" s="96"/>
      <c r="I76" s="96"/>
      <c r="J76" s="46"/>
      <c r="K76" s="46"/>
      <c r="L76" s="46"/>
      <c r="M76" s="46"/>
      <c r="N76" s="46"/>
      <c r="O76" s="46">
        <v>0</v>
      </c>
      <c r="P76" s="46">
        <v>5</v>
      </c>
      <c r="Q76" s="46">
        <f t="shared" si="8"/>
        <v>5</v>
      </c>
      <c r="R76" s="39"/>
    </row>
    <row r="77" spans="1:18" ht="22.5" x14ac:dyDescent="0.2">
      <c r="A77" s="101" t="s">
        <v>82</v>
      </c>
      <c r="B77" s="243" t="s">
        <v>172</v>
      </c>
      <c r="C77" s="103" t="s">
        <v>173</v>
      </c>
      <c r="D77" s="104" t="s">
        <v>83</v>
      </c>
      <c r="E77" s="110" t="s">
        <v>83</v>
      </c>
      <c r="F77" s="158" t="s">
        <v>409</v>
      </c>
      <c r="G77" s="49">
        <v>0</v>
      </c>
      <c r="H77" s="98"/>
      <c r="I77" s="98"/>
      <c r="J77" s="49"/>
      <c r="K77" s="49"/>
      <c r="L77" s="49"/>
      <c r="M77" s="49"/>
      <c r="N77" s="49"/>
      <c r="O77" s="49">
        <v>0</v>
      </c>
      <c r="P77" s="49">
        <f>P78</f>
        <v>20</v>
      </c>
      <c r="Q77" s="49">
        <f t="shared" si="8"/>
        <v>20</v>
      </c>
      <c r="R77" s="39" t="s">
        <v>65</v>
      </c>
    </row>
    <row r="78" spans="1:18" x14ac:dyDescent="0.2">
      <c r="A78" s="90"/>
      <c r="B78" s="91"/>
      <c r="C78" s="92"/>
      <c r="D78" s="93">
        <v>3114</v>
      </c>
      <c r="E78" s="157">
        <v>5321</v>
      </c>
      <c r="F78" s="159" t="s">
        <v>89</v>
      </c>
      <c r="G78" s="46">
        <v>0</v>
      </c>
      <c r="H78" s="96"/>
      <c r="I78" s="96"/>
      <c r="J78" s="46"/>
      <c r="K78" s="46"/>
      <c r="L78" s="46"/>
      <c r="M78" s="46"/>
      <c r="N78" s="46"/>
      <c r="O78" s="46">
        <v>0</v>
      </c>
      <c r="P78" s="46">
        <v>20</v>
      </c>
      <c r="Q78" s="46">
        <f t="shared" si="8"/>
        <v>20</v>
      </c>
      <c r="R78" s="39"/>
    </row>
    <row r="79" spans="1:18" ht="22.5" x14ac:dyDescent="0.2">
      <c r="A79" s="101" t="s">
        <v>82</v>
      </c>
      <c r="B79" s="243" t="s">
        <v>174</v>
      </c>
      <c r="C79" s="103" t="s">
        <v>175</v>
      </c>
      <c r="D79" s="104" t="s">
        <v>83</v>
      </c>
      <c r="E79" s="110" t="s">
        <v>83</v>
      </c>
      <c r="F79" s="158" t="s">
        <v>410</v>
      </c>
      <c r="G79" s="49">
        <v>0</v>
      </c>
      <c r="H79" s="98"/>
      <c r="I79" s="98"/>
      <c r="J79" s="49"/>
      <c r="K79" s="49"/>
      <c r="L79" s="49"/>
      <c r="M79" s="49"/>
      <c r="N79" s="49"/>
      <c r="O79" s="49">
        <v>0</v>
      </c>
      <c r="P79" s="49">
        <f>P80</f>
        <v>65</v>
      </c>
      <c r="Q79" s="49">
        <f t="shared" si="8"/>
        <v>65</v>
      </c>
      <c r="R79" s="39" t="s">
        <v>65</v>
      </c>
    </row>
    <row r="80" spans="1:18" x14ac:dyDescent="0.2">
      <c r="A80" s="90"/>
      <c r="B80" s="91"/>
      <c r="C80" s="92"/>
      <c r="D80" s="93">
        <v>3114</v>
      </c>
      <c r="E80" s="157">
        <v>5321</v>
      </c>
      <c r="F80" s="159" t="s">
        <v>89</v>
      </c>
      <c r="G80" s="46">
        <v>0</v>
      </c>
      <c r="H80" s="96"/>
      <c r="I80" s="96"/>
      <c r="J80" s="46"/>
      <c r="K80" s="46"/>
      <c r="L80" s="46"/>
      <c r="M80" s="46"/>
      <c r="N80" s="46"/>
      <c r="O80" s="46">
        <v>0</v>
      </c>
      <c r="P80" s="46">
        <v>65</v>
      </c>
      <c r="Q80" s="46">
        <f t="shared" si="8"/>
        <v>65</v>
      </c>
      <c r="R80" s="39"/>
    </row>
    <row r="81" spans="1:20" ht="33.75" x14ac:dyDescent="0.2">
      <c r="A81" s="101" t="s">
        <v>82</v>
      </c>
      <c r="B81" s="243" t="s">
        <v>176</v>
      </c>
      <c r="C81" s="103" t="s">
        <v>177</v>
      </c>
      <c r="D81" s="104" t="s">
        <v>83</v>
      </c>
      <c r="E81" s="110" t="s">
        <v>83</v>
      </c>
      <c r="F81" s="158" t="s">
        <v>411</v>
      </c>
      <c r="G81" s="49">
        <v>0</v>
      </c>
      <c r="H81" s="98"/>
      <c r="I81" s="98"/>
      <c r="J81" s="49"/>
      <c r="K81" s="49"/>
      <c r="L81" s="49"/>
      <c r="M81" s="49"/>
      <c r="N81" s="49"/>
      <c r="O81" s="49">
        <v>0</v>
      </c>
      <c r="P81" s="49">
        <f>P82</f>
        <v>65</v>
      </c>
      <c r="Q81" s="49">
        <f t="shared" si="8"/>
        <v>65</v>
      </c>
      <c r="R81" s="39" t="s">
        <v>65</v>
      </c>
    </row>
    <row r="82" spans="1:20" x14ac:dyDescent="0.2">
      <c r="A82" s="90"/>
      <c r="B82" s="91"/>
      <c r="C82" s="92"/>
      <c r="D82" s="93">
        <v>3114</v>
      </c>
      <c r="E82" s="157">
        <v>5321</v>
      </c>
      <c r="F82" s="159" t="s">
        <v>89</v>
      </c>
      <c r="G82" s="46">
        <v>0</v>
      </c>
      <c r="H82" s="96"/>
      <c r="I82" s="96"/>
      <c r="J82" s="46"/>
      <c r="K82" s="46"/>
      <c r="L82" s="46"/>
      <c r="M82" s="46"/>
      <c r="N82" s="46"/>
      <c r="O82" s="46">
        <v>0</v>
      </c>
      <c r="P82" s="46">
        <v>65</v>
      </c>
      <c r="Q82" s="46">
        <f t="shared" si="8"/>
        <v>65</v>
      </c>
      <c r="R82" s="39"/>
    </row>
    <row r="83" spans="1:20" ht="33.75" x14ac:dyDescent="0.2">
      <c r="A83" s="101" t="s">
        <v>82</v>
      </c>
      <c r="B83" s="102" t="s">
        <v>178</v>
      </c>
      <c r="C83" s="103" t="s">
        <v>147</v>
      </c>
      <c r="D83" s="104" t="s">
        <v>83</v>
      </c>
      <c r="E83" s="104" t="s">
        <v>83</v>
      </c>
      <c r="F83" s="87" t="s">
        <v>179</v>
      </c>
      <c r="G83" s="98">
        <f>+G84</f>
        <v>224.04</v>
      </c>
      <c r="H83" s="98">
        <v>0</v>
      </c>
      <c r="I83" s="98">
        <f t="shared" si="3"/>
        <v>224.04</v>
      </c>
      <c r="J83" s="49">
        <v>0</v>
      </c>
      <c r="K83" s="49">
        <f t="shared" si="4"/>
        <v>224.04</v>
      </c>
      <c r="L83" s="49">
        <v>0</v>
      </c>
      <c r="M83" s="49">
        <f t="shared" ref="M83:M94" si="9">+K83+L83</f>
        <v>224.04</v>
      </c>
      <c r="N83" s="49">
        <v>0</v>
      </c>
      <c r="O83" s="49">
        <f t="shared" ref="O83:O113" si="10">+M83+N83</f>
        <v>224.04</v>
      </c>
      <c r="P83" s="49">
        <v>0</v>
      </c>
      <c r="Q83" s="49">
        <f t="shared" ref="Q83:Q113" si="11">+O83+P83</f>
        <v>224.04</v>
      </c>
      <c r="R83" s="39"/>
    </row>
    <row r="84" spans="1:20" x14ac:dyDescent="0.2">
      <c r="A84" s="90"/>
      <c r="B84" s="91"/>
      <c r="C84" s="92"/>
      <c r="D84" s="93">
        <v>3113</v>
      </c>
      <c r="E84" s="157">
        <v>5321</v>
      </c>
      <c r="F84" s="111" t="s">
        <v>89</v>
      </c>
      <c r="G84" s="96">
        <v>224.04</v>
      </c>
      <c r="H84" s="96">
        <v>0</v>
      </c>
      <c r="I84" s="96">
        <f t="shared" si="3"/>
        <v>224.04</v>
      </c>
      <c r="J84" s="46">
        <v>0</v>
      </c>
      <c r="K84" s="46">
        <f t="shared" si="4"/>
        <v>224.04</v>
      </c>
      <c r="L84" s="46">
        <v>0</v>
      </c>
      <c r="M84" s="46">
        <f t="shared" si="9"/>
        <v>224.04</v>
      </c>
      <c r="N84" s="46">
        <v>0</v>
      </c>
      <c r="O84" s="46">
        <f t="shared" si="10"/>
        <v>224.04</v>
      </c>
      <c r="P84" s="46">
        <v>0</v>
      </c>
      <c r="Q84" s="46">
        <f t="shared" si="11"/>
        <v>224.04</v>
      </c>
      <c r="R84" s="39"/>
    </row>
    <row r="85" spans="1:20" ht="22.5" x14ac:dyDescent="0.2">
      <c r="A85" s="82" t="s">
        <v>82</v>
      </c>
      <c r="B85" s="83" t="s">
        <v>180</v>
      </c>
      <c r="C85" s="84" t="s">
        <v>150</v>
      </c>
      <c r="D85" s="85" t="s">
        <v>83</v>
      </c>
      <c r="E85" s="85" t="s">
        <v>83</v>
      </c>
      <c r="F85" s="87" t="s">
        <v>181</v>
      </c>
      <c r="G85" s="98">
        <f>+G86</f>
        <v>461.79</v>
      </c>
      <c r="H85" s="98">
        <v>0</v>
      </c>
      <c r="I85" s="98">
        <f t="shared" si="3"/>
        <v>461.79</v>
      </c>
      <c r="J85" s="49">
        <v>0</v>
      </c>
      <c r="K85" s="49">
        <f t="shared" si="4"/>
        <v>461.79</v>
      </c>
      <c r="L85" s="49">
        <v>0</v>
      </c>
      <c r="M85" s="49">
        <f t="shared" si="9"/>
        <v>461.79</v>
      </c>
      <c r="N85" s="49">
        <v>0</v>
      </c>
      <c r="O85" s="49">
        <f t="shared" si="10"/>
        <v>461.79</v>
      </c>
      <c r="P85" s="49">
        <v>0</v>
      </c>
      <c r="Q85" s="49">
        <f t="shared" si="11"/>
        <v>461.79</v>
      </c>
      <c r="R85" s="39"/>
    </row>
    <row r="86" spans="1:20" x14ac:dyDescent="0.2">
      <c r="A86" s="90"/>
      <c r="B86" s="91"/>
      <c r="C86" s="92"/>
      <c r="D86" s="93">
        <v>3113</v>
      </c>
      <c r="E86" s="157">
        <v>5321</v>
      </c>
      <c r="F86" s="111" t="s">
        <v>89</v>
      </c>
      <c r="G86" s="96">
        <v>461.79</v>
      </c>
      <c r="H86" s="96">
        <v>0</v>
      </c>
      <c r="I86" s="96">
        <f t="shared" si="3"/>
        <v>461.79</v>
      </c>
      <c r="J86" s="46">
        <v>0</v>
      </c>
      <c r="K86" s="46">
        <f t="shared" si="4"/>
        <v>461.79</v>
      </c>
      <c r="L86" s="46">
        <v>0</v>
      </c>
      <c r="M86" s="46">
        <f t="shared" si="9"/>
        <v>461.79</v>
      </c>
      <c r="N86" s="46">
        <v>0</v>
      </c>
      <c r="O86" s="46">
        <f t="shared" si="10"/>
        <v>461.79</v>
      </c>
      <c r="P86" s="46">
        <v>0</v>
      </c>
      <c r="Q86" s="46">
        <f t="shared" si="11"/>
        <v>461.79</v>
      </c>
      <c r="R86" s="39"/>
    </row>
    <row r="87" spans="1:20" ht="22.5" x14ac:dyDescent="0.2">
      <c r="A87" s="101" t="s">
        <v>82</v>
      </c>
      <c r="B87" s="102" t="s">
        <v>182</v>
      </c>
      <c r="C87" s="103" t="s">
        <v>183</v>
      </c>
      <c r="D87" s="104" t="s">
        <v>83</v>
      </c>
      <c r="E87" s="104" t="s">
        <v>83</v>
      </c>
      <c r="F87" s="87" t="s">
        <v>184</v>
      </c>
      <c r="G87" s="98">
        <f>+G88</f>
        <v>365.57</v>
      </c>
      <c r="H87" s="98">
        <v>0</v>
      </c>
      <c r="I87" s="98">
        <f t="shared" si="3"/>
        <v>365.57</v>
      </c>
      <c r="J87" s="49">
        <v>0</v>
      </c>
      <c r="K87" s="49">
        <f t="shared" si="4"/>
        <v>365.57</v>
      </c>
      <c r="L87" s="49">
        <v>0</v>
      </c>
      <c r="M87" s="49">
        <f t="shared" si="9"/>
        <v>365.57</v>
      </c>
      <c r="N87" s="49">
        <v>0</v>
      </c>
      <c r="O87" s="49">
        <f t="shared" si="10"/>
        <v>365.57</v>
      </c>
      <c r="P87" s="49">
        <f>P88</f>
        <v>-45.01</v>
      </c>
      <c r="Q87" s="49">
        <f t="shared" si="11"/>
        <v>320.56</v>
      </c>
      <c r="R87" s="39" t="s">
        <v>65</v>
      </c>
      <c r="S87" s="242"/>
    </row>
    <row r="88" spans="1:20" x14ac:dyDescent="0.2">
      <c r="A88" s="90"/>
      <c r="B88" s="91"/>
      <c r="C88" s="92"/>
      <c r="D88" s="93">
        <v>3299</v>
      </c>
      <c r="E88" s="157">
        <v>5321</v>
      </c>
      <c r="F88" s="111" t="s">
        <v>89</v>
      </c>
      <c r="G88" s="96">
        <v>365.57</v>
      </c>
      <c r="H88" s="96">
        <v>0</v>
      </c>
      <c r="I88" s="96">
        <f t="shared" si="3"/>
        <v>365.57</v>
      </c>
      <c r="J88" s="46">
        <v>0</v>
      </c>
      <c r="K88" s="46">
        <f t="shared" si="4"/>
        <v>365.57</v>
      </c>
      <c r="L88" s="46">
        <v>0</v>
      </c>
      <c r="M88" s="46">
        <f t="shared" si="9"/>
        <v>365.57</v>
      </c>
      <c r="N88" s="46">
        <v>0</v>
      </c>
      <c r="O88" s="46">
        <f t="shared" si="10"/>
        <v>365.57</v>
      </c>
      <c r="P88" s="46">
        <v>-45.01</v>
      </c>
      <c r="Q88" s="46">
        <f t="shared" si="11"/>
        <v>320.56</v>
      </c>
      <c r="R88" s="39"/>
    </row>
    <row r="89" spans="1:20" ht="22.5" x14ac:dyDescent="0.2">
      <c r="A89" s="101" t="s">
        <v>82</v>
      </c>
      <c r="B89" s="102" t="s">
        <v>185</v>
      </c>
      <c r="C89" s="103" t="s">
        <v>186</v>
      </c>
      <c r="D89" s="104" t="s">
        <v>83</v>
      </c>
      <c r="E89" s="104" t="s">
        <v>83</v>
      </c>
      <c r="F89" s="87" t="s">
        <v>187</v>
      </c>
      <c r="G89" s="98">
        <f>+G90</f>
        <v>178.32</v>
      </c>
      <c r="H89" s="98">
        <v>0</v>
      </c>
      <c r="I89" s="98">
        <f t="shared" si="3"/>
        <v>178.32</v>
      </c>
      <c r="J89" s="49">
        <v>0</v>
      </c>
      <c r="K89" s="49">
        <f t="shared" si="4"/>
        <v>178.32</v>
      </c>
      <c r="L89" s="49">
        <v>0</v>
      </c>
      <c r="M89" s="49">
        <f t="shared" si="9"/>
        <v>178.32</v>
      </c>
      <c r="N89" s="49">
        <v>0</v>
      </c>
      <c r="O89" s="49">
        <f t="shared" si="10"/>
        <v>178.32</v>
      </c>
      <c r="P89" s="49">
        <v>0</v>
      </c>
      <c r="Q89" s="49">
        <f t="shared" si="11"/>
        <v>178.32</v>
      </c>
      <c r="R89" s="39"/>
    </row>
    <row r="90" spans="1:20" ht="13.5" thickBot="1" x14ac:dyDescent="0.25">
      <c r="A90" s="160"/>
      <c r="B90" s="161"/>
      <c r="C90" s="162"/>
      <c r="D90" s="154">
        <v>3113</v>
      </c>
      <c r="E90" s="163">
        <v>5321</v>
      </c>
      <c r="F90" s="95" t="s">
        <v>89</v>
      </c>
      <c r="G90" s="156">
        <v>178.32</v>
      </c>
      <c r="H90" s="156">
        <v>0</v>
      </c>
      <c r="I90" s="156">
        <f t="shared" si="3"/>
        <v>178.32</v>
      </c>
      <c r="J90" s="54">
        <v>0</v>
      </c>
      <c r="K90" s="54">
        <f t="shared" si="4"/>
        <v>178.32</v>
      </c>
      <c r="L90" s="54">
        <v>0</v>
      </c>
      <c r="M90" s="54">
        <f t="shared" si="9"/>
        <v>178.32</v>
      </c>
      <c r="N90" s="54">
        <v>0</v>
      </c>
      <c r="O90" s="54">
        <f t="shared" si="10"/>
        <v>178.32</v>
      </c>
      <c r="P90" s="54">
        <v>0</v>
      </c>
      <c r="Q90" s="54">
        <f t="shared" si="11"/>
        <v>178.32</v>
      </c>
      <c r="R90" s="39"/>
    </row>
    <row r="91" spans="1:20" ht="13.5" thickBot="1" x14ac:dyDescent="0.25">
      <c r="A91" s="77" t="s">
        <v>82</v>
      </c>
      <c r="B91" s="257" t="s">
        <v>83</v>
      </c>
      <c r="C91" s="258"/>
      <c r="D91" s="78" t="s">
        <v>83</v>
      </c>
      <c r="E91" s="79" t="s">
        <v>83</v>
      </c>
      <c r="F91" s="80" t="s">
        <v>188</v>
      </c>
      <c r="G91" s="81">
        <f>+G92+G109+G166+G175+G184+G187</f>
        <v>23000</v>
      </c>
      <c r="H91" s="81">
        <f>+H92+H109+H166+H175+H184+H187+H201</f>
        <v>1405.1970000000001</v>
      </c>
      <c r="I91" s="81">
        <f t="shared" si="3"/>
        <v>24405.197</v>
      </c>
      <c r="J91" s="44">
        <f>+J92+J109+J166+J175+J184+J187+J201</f>
        <v>10000</v>
      </c>
      <c r="K91" s="44">
        <f t="shared" si="4"/>
        <v>34405.197</v>
      </c>
      <c r="L91" s="44">
        <f>+L92+L109+L166+L175+L184+L187+L201</f>
        <v>31.4</v>
      </c>
      <c r="M91" s="44">
        <f t="shared" si="9"/>
        <v>34436.597000000002</v>
      </c>
      <c r="N91" s="44">
        <f>+N92+N109+N166+N175+N184+N187+N201+N294</f>
        <v>5000</v>
      </c>
      <c r="O91" s="44">
        <f t="shared" si="10"/>
        <v>39436.597000000002</v>
      </c>
      <c r="P91" s="44">
        <f>+P92+P109+P166+P175+P184+P187+P201+P294</f>
        <v>0</v>
      </c>
      <c r="Q91" s="44">
        <f t="shared" si="11"/>
        <v>39436.597000000002</v>
      </c>
      <c r="R91" s="39"/>
      <c r="T91" s="242"/>
    </row>
    <row r="92" spans="1:20" ht="12.4" hidden="1" customHeight="1" x14ac:dyDescent="0.2">
      <c r="A92" s="164" t="s">
        <v>83</v>
      </c>
      <c r="B92" s="251" t="s">
        <v>83</v>
      </c>
      <c r="C92" s="252"/>
      <c r="D92" s="165" t="s">
        <v>83</v>
      </c>
      <c r="E92" s="166" t="s">
        <v>83</v>
      </c>
      <c r="F92" s="167" t="s">
        <v>189</v>
      </c>
      <c r="G92" s="148">
        <f>+G93</f>
        <v>5250</v>
      </c>
      <c r="H92" s="148">
        <f>+H93+H103+H105+H107</f>
        <v>300</v>
      </c>
      <c r="I92" s="148">
        <f t="shared" si="3"/>
        <v>5550</v>
      </c>
      <c r="J92" s="53">
        <v>0</v>
      </c>
      <c r="K92" s="53">
        <f t="shared" si="4"/>
        <v>5550</v>
      </c>
      <c r="L92" s="53">
        <v>0</v>
      </c>
      <c r="M92" s="53">
        <f t="shared" si="9"/>
        <v>5550</v>
      </c>
      <c r="N92" s="53">
        <f>+N93+N95+N97+N99+N101</f>
        <v>0</v>
      </c>
      <c r="O92" s="53">
        <f t="shared" si="10"/>
        <v>5550</v>
      </c>
      <c r="P92" s="53">
        <f>+P93+P95+P97+P99+P101</f>
        <v>0</v>
      </c>
      <c r="Q92" s="53">
        <f t="shared" si="11"/>
        <v>5550</v>
      </c>
      <c r="R92" s="168"/>
      <c r="S92" s="242"/>
    </row>
    <row r="93" spans="1:20" ht="12.4" hidden="1" customHeight="1" x14ac:dyDescent="0.2">
      <c r="A93" s="101" t="s">
        <v>82</v>
      </c>
      <c r="B93" s="102" t="s">
        <v>190</v>
      </c>
      <c r="C93" s="103" t="s">
        <v>87</v>
      </c>
      <c r="D93" s="104" t="s">
        <v>83</v>
      </c>
      <c r="E93" s="110" t="s">
        <v>83</v>
      </c>
      <c r="F93" s="97" t="s">
        <v>189</v>
      </c>
      <c r="G93" s="98">
        <f>+G94</f>
        <v>5250</v>
      </c>
      <c r="H93" s="98">
        <f>+H94</f>
        <v>-700</v>
      </c>
      <c r="I93" s="98">
        <f t="shared" si="3"/>
        <v>4550</v>
      </c>
      <c r="J93" s="49">
        <v>0</v>
      </c>
      <c r="K93" s="49">
        <f t="shared" si="4"/>
        <v>4550</v>
      </c>
      <c r="L93" s="49">
        <v>0</v>
      </c>
      <c r="M93" s="49">
        <f t="shared" si="9"/>
        <v>4550</v>
      </c>
      <c r="N93" s="47">
        <f>+N94</f>
        <v>-800</v>
      </c>
      <c r="O93" s="47">
        <f t="shared" si="10"/>
        <v>3750</v>
      </c>
      <c r="P93" s="47">
        <f>+P94</f>
        <v>0</v>
      </c>
      <c r="Q93" s="47">
        <f t="shared" si="11"/>
        <v>3750</v>
      </c>
      <c r="R93" s="39"/>
    </row>
    <row r="94" spans="1:20" ht="12.4" hidden="1" customHeight="1" x14ac:dyDescent="0.2">
      <c r="A94" s="160"/>
      <c r="B94" s="161"/>
      <c r="C94" s="162"/>
      <c r="D94" s="154">
        <v>3419</v>
      </c>
      <c r="E94" s="155">
        <v>5222</v>
      </c>
      <c r="F94" s="95" t="s">
        <v>114</v>
      </c>
      <c r="G94" s="96">
        <v>5250</v>
      </c>
      <c r="H94" s="96">
        <v>-700</v>
      </c>
      <c r="I94" s="96">
        <f t="shared" si="3"/>
        <v>4550</v>
      </c>
      <c r="J94" s="46">
        <v>0</v>
      </c>
      <c r="K94" s="46">
        <f t="shared" si="4"/>
        <v>4550</v>
      </c>
      <c r="L94" s="46">
        <v>0</v>
      </c>
      <c r="M94" s="46">
        <f t="shared" si="9"/>
        <v>4550</v>
      </c>
      <c r="N94" s="48">
        <v>-800</v>
      </c>
      <c r="O94" s="48">
        <f t="shared" si="10"/>
        <v>3750</v>
      </c>
      <c r="P94" s="48">
        <v>0</v>
      </c>
      <c r="Q94" s="48">
        <f t="shared" si="11"/>
        <v>3750</v>
      </c>
      <c r="R94" s="39"/>
    </row>
    <row r="95" spans="1:20" ht="21" hidden="1" customHeight="1" x14ac:dyDescent="0.2">
      <c r="A95" s="101" t="s">
        <v>82</v>
      </c>
      <c r="B95" s="102" t="s">
        <v>191</v>
      </c>
      <c r="C95" s="103" t="s">
        <v>87</v>
      </c>
      <c r="D95" s="104" t="s">
        <v>83</v>
      </c>
      <c r="E95" s="110" t="s">
        <v>83</v>
      </c>
      <c r="F95" s="97" t="s">
        <v>192</v>
      </c>
      <c r="G95" s="98">
        <v>0</v>
      </c>
      <c r="H95" s="98"/>
      <c r="I95" s="98"/>
      <c r="J95" s="49"/>
      <c r="K95" s="49"/>
      <c r="L95" s="49"/>
      <c r="M95" s="98">
        <v>0</v>
      </c>
      <c r="N95" s="47">
        <f>+N96</f>
        <v>250</v>
      </c>
      <c r="O95" s="47">
        <f t="shared" si="10"/>
        <v>250</v>
      </c>
      <c r="P95" s="47">
        <f>+P96</f>
        <v>0</v>
      </c>
      <c r="Q95" s="47">
        <f t="shared" si="11"/>
        <v>250</v>
      </c>
      <c r="R95" s="39"/>
    </row>
    <row r="96" spans="1:20" ht="12.4" hidden="1" customHeight="1" x14ac:dyDescent="0.2">
      <c r="A96" s="160"/>
      <c r="B96" s="161"/>
      <c r="C96" s="162"/>
      <c r="D96" s="154">
        <v>3419</v>
      </c>
      <c r="E96" s="155">
        <v>5222</v>
      </c>
      <c r="F96" s="95" t="s">
        <v>114</v>
      </c>
      <c r="G96" s="96">
        <v>0</v>
      </c>
      <c r="H96" s="96"/>
      <c r="I96" s="96"/>
      <c r="J96" s="46"/>
      <c r="K96" s="46"/>
      <c r="L96" s="46"/>
      <c r="M96" s="96">
        <v>0</v>
      </c>
      <c r="N96" s="48">
        <v>250</v>
      </c>
      <c r="O96" s="48">
        <f t="shared" si="10"/>
        <v>250</v>
      </c>
      <c r="P96" s="48">
        <v>0</v>
      </c>
      <c r="Q96" s="48">
        <f t="shared" si="11"/>
        <v>250</v>
      </c>
      <c r="R96" s="39"/>
    </row>
    <row r="97" spans="1:19" ht="21" hidden="1" customHeight="1" x14ac:dyDescent="0.2">
      <c r="A97" s="101" t="s">
        <v>82</v>
      </c>
      <c r="B97" s="102" t="s">
        <v>193</v>
      </c>
      <c r="C97" s="103" t="s">
        <v>87</v>
      </c>
      <c r="D97" s="104" t="s">
        <v>83</v>
      </c>
      <c r="E97" s="110" t="s">
        <v>83</v>
      </c>
      <c r="F97" s="97" t="s">
        <v>194</v>
      </c>
      <c r="G97" s="98">
        <v>0</v>
      </c>
      <c r="H97" s="96"/>
      <c r="I97" s="96"/>
      <c r="J97" s="46"/>
      <c r="K97" s="46"/>
      <c r="L97" s="46"/>
      <c r="M97" s="98">
        <v>0</v>
      </c>
      <c r="N97" s="47">
        <f>+N98</f>
        <v>180</v>
      </c>
      <c r="O97" s="47">
        <f t="shared" si="10"/>
        <v>180</v>
      </c>
      <c r="P97" s="47">
        <f>+P98</f>
        <v>0</v>
      </c>
      <c r="Q97" s="47">
        <f t="shared" si="11"/>
        <v>180</v>
      </c>
      <c r="R97" s="39"/>
    </row>
    <row r="98" spans="1:19" ht="12.4" hidden="1" customHeight="1" x14ac:dyDescent="0.2">
      <c r="A98" s="160"/>
      <c r="B98" s="161"/>
      <c r="C98" s="162"/>
      <c r="D98" s="154">
        <v>3419</v>
      </c>
      <c r="E98" s="155">
        <v>5222</v>
      </c>
      <c r="F98" s="95" t="s">
        <v>114</v>
      </c>
      <c r="G98" s="96">
        <v>0</v>
      </c>
      <c r="H98" s="96"/>
      <c r="I98" s="96"/>
      <c r="J98" s="46"/>
      <c r="K98" s="46"/>
      <c r="L98" s="46"/>
      <c r="M98" s="96">
        <v>0</v>
      </c>
      <c r="N98" s="48">
        <v>180</v>
      </c>
      <c r="O98" s="48">
        <f t="shared" si="10"/>
        <v>180</v>
      </c>
      <c r="P98" s="48">
        <v>0</v>
      </c>
      <c r="Q98" s="48">
        <f t="shared" si="11"/>
        <v>180</v>
      </c>
      <c r="R98" s="39"/>
    </row>
    <row r="99" spans="1:19" ht="21" hidden="1" customHeight="1" x14ac:dyDescent="0.2">
      <c r="A99" s="101" t="s">
        <v>82</v>
      </c>
      <c r="B99" s="102" t="s">
        <v>195</v>
      </c>
      <c r="C99" s="103" t="s">
        <v>87</v>
      </c>
      <c r="D99" s="104" t="s">
        <v>83</v>
      </c>
      <c r="E99" s="110" t="s">
        <v>83</v>
      </c>
      <c r="F99" s="97" t="s">
        <v>196</v>
      </c>
      <c r="G99" s="98">
        <v>0</v>
      </c>
      <c r="H99" s="98"/>
      <c r="I99" s="98"/>
      <c r="J99" s="49"/>
      <c r="K99" s="49"/>
      <c r="L99" s="49"/>
      <c r="M99" s="98">
        <v>0</v>
      </c>
      <c r="N99" s="47">
        <f>+N100</f>
        <v>150</v>
      </c>
      <c r="O99" s="47">
        <f t="shared" si="10"/>
        <v>150</v>
      </c>
      <c r="P99" s="47">
        <f>+P100</f>
        <v>0</v>
      </c>
      <c r="Q99" s="47">
        <f t="shared" si="11"/>
        <v>150</v>
      </c>
      <c r="R99" s="39"/>
    </row>
    <row r="100" spans="1:19" ht="12.4" hidden="1" customHeight="1" x14ac:dyDescent="0.2">
      <c r="A100" s="160"/>
      <c r="B100" s="161"/>
      <c r="C100" s="162"/>
      <c r="D100" s="154">
        <v>3419</v>
      </c>
      <c r="E100" s="155">
        <v>5222</v>
      </c>
      <c r="F100" s="95" t="s">
        <v>114</v>
      </c>
      <c r="G100" s="96">
        <v>0</v>
      </c>
      <c r="H100" s="96"/>
      <c r="I100" s="96"/>
      <c r="J100" s="46"/>
      <c r="K100" s="46"/>
      <c r="L100" s="46"/>
      <c r="M100" s="96">
        <v>0</v>
      </c>
      <c r="N100" s="48">
        <v>150</v>
      </c>
      <c r="O100" s="48">
        <f t="shared" si="10"/>
        <v>150</v>
      </c>
      <c r="P100" s="48">
        <v>0</v>
      </c>
      <c r="Q100" s="48">
        <f t="shared" si="11"/>
        <v>150</v>
      </c>
      <c r="R100" s="39"/>
    </row>
    <row r="101" spans="1:19" ht="31.5" hidden="1" customHeight="1" x14ac:dyDescent="0.2">
      <c r="A101" s="101" t="s">
        <v>82</v>
      </c>
      <c r="B101" s="102" t="s">
        <v>197</v>
      </c>
      <c r="C101" s="103" t="s">
        <v>87</v>
      </c>
      <c r="D101" s="104" t="s">
        <v>83</v>
      </c>
      <c r="E101" s="110" t="s">
        <v>83</v>
      </c>
      <c r="F101" s="97" t="s">
        <v>198</v>
      </c>
      <c r="G101" s="98">
        <v>0</v>
      </c>
      <c r="H101" s="98"/>
      <c r="I101" s="98"/>
      <c r="J101" s="49"/>
      <c r="K101" s="49"/>
      <c r="L101" s="49"/>
      <c r="M101" s="98">
        <v>0</v>
      </c>
      <c r="N101" s="47">
        <f>+N102</f>
        <v>220</v>
      </c>
      <c r="O101" s="47">
        <f t="shared" si="10"/>
        <v>220</v>
      </c>
      <c r="P101" s="47">
        <f>+P102</f>
        <v>0</v>
      </c>
      <c r="Q101" s="47">
        <f t="shared" si="11"/>
        <v>220</v>
      </c>
      <c r="R101" s="39"/>
    </row>
    <row r="102" spans="1:19" ht="12.4" hidden="1" customHeight="1" x14ac:dyDescent="0.2">
      <c r="A102" s="160"/>
      <c r="B102" s="161"/>
      <c r="C102" s="162"/>
      <c r="D102" s="154">
        <v>3419</v>
      </c>
      <c r="E102" s="155">
        <v>5222</v>
      </c>
      <c r="F102" s="95" t="s">
        <v>114</v>
      </c>
      <c r="G102" s="96">
        <v>0</v>
      </c>
      <c r="H102" s="96"/>
      <c r="I102" s="96"/>
      <c r="J102" s="46"/>
      <c r="K102" s="46"/>
      <c r="L102" s="46"/>
      <c r="M102" s="96">
        <v>0</v>
      </c>
      <c r="N102" s="48">
        <v>220</v>
      </c>
      <c r="O102" s="48">
        <f t="shared" si="10"/>
        <v>220</v>
      </c>
      <c r="P102" s="48">
        <v>0</v>
      </c>
      <c r="Q102" s="48">
        <f t="shared" si="11"/>
        <v>220</v>
      </c>
      <c r="R102" s="39"/>
    </row>
    <row r="103" spans="1:19" ht="21" hidden="1" customHeight="1" x14ac:dyDescent="0.2">
      <c r="A103" s="101" t="s">
        <v>82</v>
      </c>
      <c r="B103" s="112" t="s">
        <v>199</v>
      </c>
      <c r="C103" s="103" t="s">
        <v>87</v>
      </c>
      <c r="D103" s="104" t="s">
        <v>83</v>
      </c>
      <c r="E103" s="110" t="s">
        <v>83</v>
      </c>
      <c r="F103" s="97" t="s">
        <v>200</v>
      </c>
      <c r="G103" s="98">
        <v>0</v>
      </c>
      <c r="H103" s="98">
        <f>+H104</f>
        <v>300</v>
      </c>
      <c r="I103" s="98">
        <f t="shared" si="3"/>
        <v>300</v>
      </c>
      <c r="J103" s="49">
        <v>0</v>
      </c>
      <c r="K103" s="49">
        <f t="shared" si="4"/>
        <v>300</v>
      </c>
      <c r="L103" s="49">
        <v>0</v>
      </c>
      <c r="M103" s="49">
        <f t="shared" ref="M103:M111" si="12">+K103+L103</f>
        <v>300</v>
      </c>
      <c r="N103" s="49">
        <v>0</v>
      </c>
      <c r="O103" s="49">
        <f t="shared" si="10"/>
        <v>300</v>
      </c>
      <c r="P103" s="49">
        <v>0</v>
      </c>
      <c r="Q103" s="49">
        <f t="shared" si="11"/>
        <v>300</v>
      </c>
      <c r="R103" s="39"/>
    </row>
    <row r="104" spans="1:19" ht="13.15" hidden="1" customHeight="1" thickBot="1" x14ac:dyDescent="0.25">
      <c r="A104" s="169"/>
      <c r="B104" s="170"/>
      <c r="C104" s="171"/>
      <c r="D104" s="172">
        <v>3419</v>
      </c>
      <c r="E104" s="99">
        <v>5222</v>
      </c>
      <c r="F104" s="100" t="s">
        <v>114</v>
      </c>
      <c r="G104" s="96">
        <v>0</v>
      </c>
      <c r="H104" s="96">
        <v>300</v>
      </c>
      <c r="I104" s="96">
        <f t="shared" si="3"/>
        <v>300</v>
      </c>
      <c r="J104" s="46">
        <v>0</v>
      </c>
      <c r="K104" s="46">
        <f t="shared" si="4"/>
        <v>300</v>
      </c>
      <c r="L104" s="46">
        <v>0</v>
      </c>
      <c r="M104" s="46">
        <f t="shared" si="12"/>
        <v>300</v>
      </c>
      <c r="N104" s="46">
        <v>0</v>
      </c>
      <c r="O104" s="46">
        <f t="shared" si="10"/>
        <v>300</v>
      </c>
      <c r="P104" s="46">
        <v>0</v>
      </c>
      <c r="Q104" s="46">
        <f t="shared" si="11"/>
        <v>300</v>
      </c>
      <c r="R104" s="39"/>
    </row>
    <row r="105" spans="1:19" ht="21" hidden="1" customHeight="1" x14ac:dyDescent="0.2">
      <c r="A105" s="101" t="s">
        <v>82</v>
      </c>
      <c r="B105" s="102" t="s">
        <v>201</v>
      </c>
      <c r="C105" s="103" t="s">
        <v>87</v>
      </c>
      <c r="D105" s="104" t="s">
        <v>83</v>
      </c>
      <c r="E105" s="110" t="s">
        <v>83</v>
      </c>
      <c r="F105" s="97" t="s">
        <v>202</v>
      </c>
      <c r="G105" s="98">
        <f>+G106</f>
        <v>0</v>
      </c>
      <c r="H105" s="98">
        <f>+H106</f>
        <v>200</v>
      </c>
      <c r="I105" s="98">
        <f t="shared" si="3"/>
        <v>200</v>
      </c>
      <c r="J105" s="49">
        <v>0</v>
      </c>
      <c r="K105" s="49">
        <f t="shared" si="4"/>
        <v>200</v>
      </c>
      <c r="L105" s="49">
        <v>0</v>
      </c>
      <c r="M105" s="49">
        <f t="shared" si="12"/>
        <v>200</v>
      </c>
      <c r="N105" s="49">
        <v>0</v>
      </c>
      <c r="O105" s="49">
        <f t="shared" si="10"/>
        <v>200</v>
      </c>
      <c r="P105" s="49">
        <v>0</v>
      </c>
      <c r="Q105" s="49">
        <f t="shared" si="11"/>
        <v>200</v>
      </c>
      <c r="R105" s="39"/>
    </row>
    <row r="106" spans="1:19" ht="12.4" hidden="1" customHeight="1" x14ac:dyDescent="0.2">
      <c r="A106" s="90"/>
      <c r="B106" s="91"/>
      <c r="C106" s="92"/>
      <c r="D106" s="93">
        <v>3419</v>
      </c>
      <c r="E106" s="94">
        <v>5222</v>
      </c>
      <c r="F106" s="111" t="s">
        <v>114</v>
      </c>
      <c r="G106" s="96">
        <v>0</v>
      </c>
      <c r="H106" s="96">
        <v>200</v>
      </c>
      <c r="I106" s="96">
        <f t="shared" si="3"/>
        <v>200</v>
      </c>
      <c r="J106" s="46">
        <v>0</v>
      </c>
      <c r="K106" s="46">
        <f t="shared" si="4"/>
        <v>200</v>
      </c>
      <c r="L106" s="46">
        <v>0</v>
      </c>
      <c r="M106" s="46">
        <f t="shared" si="12"/>
        <v>200</v>
      </c>
      <c r="N106" s="46">
        <v>0</v>
      </c>
      <c r="O106" s="46">
        <f t="shared" si="10"/>
        <v>200</v>
      </c>
      <c r="P106" s="46">
        <v>0</v>
      </c>
      <c r="Q106" s="46">
        <f t="shared" si="11"/>
        <v>200</v>
      </c>
      <c r="R106" s="39"/>
    </row>
    <row r="107" spans="1:19" ht="12.4" hidden="1" customHeight="1" x14ac:dyDescent="0.2">
      <c r="A107" s="101" t="s">
        <v>82</v>
      </c>
      <c r="B107" s="102" t="s">
        <v>203</v>
      </c>
      <c r="C107" s="103" t="s">
        <v>87</v>
      </c>
      <c r="D107" s="104" t="s">
        <v>83</v>
      </c>
      <c r="E107" s="110" t="s">
        <v>83</v>
      </c>
      <c r="F107" s="97" t="s">
        <v>204</v>
      </c>
      <c r="G107" s="98">
        <f>+G108</f>
        <v>0</v>
      </c>
      <c r="H107" s="98">
        <f>+H108</f>
        <v>500</v>
      </c>
      <c r="I107" s="98">
        <f t="shared" si="3"/>
        <v>500</v>
      </c>
      <c r="J107" s="49">
        <v>0</v>
      </c>
      <c r="K107" s="49">
        <f t="shared" si="4"/>
        <v>500</v>
      </c>
      <c r="L107" s="49">
        <v>0</v>
      </c>
      <c r="M107" s="49">
        <f t="shared" si="12"/>
        <v>500</v>
      </c>
      <c r="N107" s="49">
        <v>0</v>
      </c>
      <c r="O107" s="49">
        <f t="shared" si="10"/>
        <v>500</v>
      </c>
      <c r="P107" s="49">
        <v>0</v>
      </c>
      <c r="Q107" s="49">
        <f t="shared" si="11"/>
        <v>500</v>
      </c>
      <c r="R107" s="39"/>
    </row>
    <row r="108" spans="1:19" ht="13.15" hidden="1" customHeight="1" thickBot="1" x14ac:dyDescent="0.25">
      <c r="A108" s="160"/>
      <c r="B108" s="161"/>
      <c r="C108" s="162"/>
      <c r="D108" s="154">
        <v>3419</v>
      </c>
      <c r="E108" s="155">
        <v>5222</v>
      </c>
      <c r="F108" s="95" t="s">
        <v>114</v>
      </c>
      <c r="G108" s="156">
        <v>0</v>
      </c>
      <c r="H108" s="156">
        <v>500</v>
      </c>
      <c r="I108" s="156">
        <f t="shared" si="3"/>
        <v>500</v>
      </c>
      <c r="J108" s="54">
        <v>0</v>
      </c>
      <c r="K108" s="54">
        <f t="shared" si="4"/>
        <v>500</v>
      </c>
      <c r="L108" s="54">
        <v>0</v>
      </c>
      <c r="M108" s="54">
        <f t="shared" si="12"/>
        <v>500</v>
      </c>
      <c r="N108" s="55">
        <v>0</v>
      </c>
      <c r="O108" s="55">
        <f t="shared" si="10"/>
        <v>500</v>
      </c>
      <c r="P108" s="55">
        <v>0</v>
      </c>
      <c r="Q108" s="55">
        <f t="shared" si="11"/>
        <v>500</v>
      </c>
      <c r="R108" s="39"/>
    </row>
    <row r="109" spans="1:19" ht="12.4" hidden="1" customHeight="1" x14ac:dyDescent="0.2">
      <c r="A109" s="173" t="s">
        <v>83</v>
      </c>
      <c r="B109" s="261" t="s">
        <v>83</v>
      </c>
      <c r="C109" s="262"/>
      <c r="D109" s="174" t="s">
        <v>83</v>
      </c>
      <c r="E109" s="175" t="s">
        <v>83</v>
      </c>
      <c r="F109" s="176" t="s">
        <v>205</v>
      </c>
      <c r="G109" s="177">
        <f>+G110</f>
        <v>2500</v>
      </c>
      <c r="H109" s="177">
        <v>0</v>
      </c>
      <c r="I109" s="177">
        <f t="shared" si="3"/>
        <v>2500</v>
      </c>
      <c r="J109" s="58">
        <f>+J110</f>
        <v>10000</v>
      </c>
      <c r="K109" s="58">
        <f t="shared" si="4"/>
        <v>12500</v>
      </c>
      <c r="L109" s="58">
        <v>0</v>
      </c>
      <c r="M109" s="58">
        <f t="shared" si="12"/>
        <v>12500</v>
      </c>
      <c r="N109" s="53">
        <f>+N110+N112+N114+N116+N118+N120+N122+N124+N126+N128+N130+N132+N134+N136+N138+N140+N142+N144+N146+N148+N150+N152+N154+N156+N158+N160+N162+N164</f>
        <v>0</v>
      </c>
      <c r="O109" s="56">
        <f t="shared" si="10"/>
        <v>12500</v>
      </c>
      <c r="P109" s="53">
        <f>+P110+P112+P114+P116+P118+P120+P122+P124+P126+P128+P130+P132+P134+P136+P138+P140+P142+P144+P146+P148+P150+P152+P154+P156+P158+P160+P162+P164</f>
        <v>0</v>
      </c>
      <c r="Q109" s="56">
        <f t="shared" si="11"/>
        <v>12500</v>
      </c>
      <c r="R109" s="168"/>
      <c r="S109" s="242"/>
    </row>
    <row r="110" spans="1:19" ht="12.4" hidden="1" customHeight="1" x14ac:dyDescent="0.2">
      <c r="A110" s="101" t="s">
        <v>82</v>
      </c>
      <c r="B110" s="102" t="s">
        <v>206</v>
      </c>
      <c r="C110" s="103" t="s">
        <v>87</v>
      </c>
      <c r="D110" s="104" t="s">
        <v>83</v>
      </c>
      <c r="E110" s="110" t="s">
        <v>83</v>
      </c>
      <c r="F110" s="97" t="s">
        <v>205</v>
      </c>
      <c r="G110" s="98">
        <f>+G111</f>
        <v>2500</v>
      </c>
      <c r="H110" s="98">
        <v>0</v>
      </c>
      <c r="I110" s="98">
        <f t="shared" si="3"/>
        <v>2500</v>
      </c>
      <c r="J110" s="49">
        <f>+J111</f>
        <v>10000</v>
      </c>
      <c r="K110" s="49">
        <f t="shared" si="4"/>
        <v>12500</v>
      </c>
      <c r="L110" s="49">
        <v>0</v>
      </c>
      <c r="M110" s="49">
        <f t="shared" si="12"/>
        <v>12500</v>
      </c>
      <c r="N110" s="49">
        <f>+N111</f>
        <v>-12500</v>
      </c>
      <c r="O110" s="49">
        <f t="shared" si="10"/>
        <v>0</v>
      </c>
      <c r="P110" s="49">
        <f>+P111</f>
        <v>0</v>
      </c>
      <c r="Q110" s="49">
        <f t="shared" si="11"/>
        <v>0</v>
      </c>
      <c r="R110" s="39"/>
    </row>
    <row r="111" spans="1:19" ht="12.4" hidden="1" customHeight="1" x14ac:dyDescent="0.2">
      <c r="A111" s="160"/>
      <c r="B111" s="161"/>
      <c r="C111" s="162"/>
      <c r="D111" s="154">
        <v>3419</v>
      </c>
      <c r="E111" s="155">
        <v>5222</v>
      </c>
      <c r="F111" s="95" t="s">
        <v>114</v>
      </c>
      <c r="G111" s="156">
        <v>2500</v>
      </c>
      <c r="H111" s="156">
        <v>0</v>
      </c>
      <c r="I111" s="156">
        <f t="shared" si="3"/>
        <v>2500</v>
      </c>
      <c r="J111" s="54">
        <v>10000</v>
      </c>
      <c r="K111" s="54">
        <f t="shared" si="4"/>
        <v>12500</v>
      </c>
      <c r="L111" s="54">
        <v>0</v>
      </c>
      <c r="M111" s="54">
        <f t="shared" si="12"/>
        <v>12500</v>
      </c>
      <c r="N111" s="54">
        <v>-12500</v>
      </c>
      <c r="O111" s="57">
        <f t="shared" si="10"/>
        <v>0</v>
      </c>
      <c r="P111" s="54">
        <v>0</v>
      </c>
      <c r="Q111" s="57">
        <f t="shared" si="11"/>
        <v>0</v>
      </c>
      <c r="R111" s="39"/>
    </row>
    <row r="112" spans="1:19" ht="21" hidden="1" customHeight="1" x14ac:dyDescent="0.2">
      <c r="A112" s="101" t="s">
        <v>82</v>
      </c>
      <c r="B112" s="102" t="s">
        <v>207</v>
      </c>
      <c r="C112" s="103" t="s">
        <v>87</v>
      </c>
      <c r="D112" s="104" t="s">
        <v>83</v>
      </c>
      <c r="E112" s="110" t="s">
        <v>83</v>
      </c>
      <c r="F112" s="97" t="s">
        <v>208</v>
      </c>
      <c r="G112" s="98">
        <v>0</v>
      </c>
      <c r="H112" s="98">
        <v>0</v>
      </c>
      <c r="I112" s="98">
        <f t="shared" si="3"/>
        <v>0</v>
      </c>
      <c r="J112" s="49">
        <f>+J113</f>
        <v>0</v>
      </c>
      <c r="K112" s="49">
        <f t="shared" si="4"/>
        <v>0</v>
      </c>
      <c r="L112" s="49">
        <v>0</v>
      </c>
      <c r="M112" s="49">
        <v>0</v>
      </c>
      <c r="N112" s="49">
        <f>+N113</f>
        <v>200</v>
      </c>
      <c r="O112" s="49">
        <f t="shared" si="10"/>
        <v>200</v>
      </c>
      <c r="P112" s="49">
        <f>+P113</f>
        <v>0</v>
      </c>
      <c r="Q112" s="49">
        <f t="shared" si="11"/>
        <v>200</v>
      </c>
      <c r="R112" s="39"/>
    </row>
    <row r="113" spans="1:18" ht="12.4" hidden="1" customHeight="1" x14ac:dyDescent="0.2">
      <c r="A113" s="90"/>
      <c r="B113" s="91" t="s">
        <v>133</v>
      </c>
      <c r="C113" s="92"/>
      <c r="D113" s="93">
        <v>3419</v>
      </c>
      <c r="E113" s="94">
        <v>5222</v>
      </c>
      <c r="F113" s="111" t="s">
        <v>114</v>
      </c>
      <c r="G113" s="96">
        <v>0</v>
      </c>
      <c r="H113" s="96">
        <v>0</v>
      </c>
      <c r="I113" s="96">
        <f t="shared" si="3"/>
        <v>0</v>
      </c>
      <c r="J113" s="46">
        <v>0</v>
      </c>
      <c r="K113" s="46">
        <f t="shared" si="4"/>
        <v>0</v>
      </c>
      <c r="L113" s="46">
        <v>0</v>
      </c>
      <c r="M113" s="46">
        <v>0</v>
      </c>
      <c r="N113" s="46">
        <v>200</v>
      </c>
      <c r="O113" s="46">
        <f t="shared" si="10"/>
        <v>200</v>
      </c>
      <c r="P113" s="46">
        <v>0</v>
      </c>
      <c r="Q113" s="46">
        <f t="shared" si="11"/>
        <v>200</v>
      </c>
      <c r="R113" s="39"/>
    </row>
    <row r="114" spans="1:18" ht="21" hidden="1" customHeight="1" x14ac:dyDescent="0.2">
      <c r="A114" s="101" t="s">
        <v>82</v>
      </c>
      <c r="B114" s="102" t="s">
        <v>209</v>
      </c>
      <c r="C114" s="103" t="s">
        <v>87</v>
      </c>
      <c r="D114" s="104" t="s">
        <v>83</v>
      </c>
      <c r="E114" s="110" t="s">
        <v>83</v>
      </c>
      <c r="F114" s="97" t="s">
        <v>210</v>
      </c>
      <c r="G114" s="98">
        <v>0</v>
      </c>
      <c r="H114" s="98">
        <v>0</v>
      </c>
      <c r="I114" s="98">
        <f t="shared" si="3"/>
        <v>0</v>
      </c>
      <c r="J114" s="49">
        <f>+J115</f>
        <v>0</v>
      </c>
      <c r="K114" s="49">
        <f t="shared" si="4"/>
        <v>0</v>
      </c>
      <c r="L114" s="49">
        <v>0</v>
      </c>
      <c r="M114" s="49">
        <v>0</v>
      </c>
      <c r="N114" s="49">
        <f>+N115</f>
        <v>150</v>
      </c>
      <c r="O114" s="49">
        <f t="shared" ref="O114:Q165" si="13">+M114+N114</f>
        <v>150</v>
      </c>
      <c r="P114" s="49">
        <f>+P115</f>
        <v>0</v>
      </c>
      <c r="Q114" s="49">
        <f t="shared" si="13"/>
        <v>150</v>
      </c>
      <c r="R114" s="39"/>
    </row>
    <row r="115" spans="1:18" ht="12.4" hidden="1" customHeight="1" x14ac:dyDescent="0.2">
      <c r="A115" s="90"/>
      <c r="B115" s="91" t="s">
        <v>133</v>
      </c>
      <c r="C115" s="92"/>
      <c r="D115" s="93">
        <v>3419</v>
      </c>
      <c r="E115" s="94">
        <v>5222</v>
      </c>
      <c r="F115" s="111" t="s">
        <v>114</v>
      </c>
      <c r="G115" s="96">
        <v>0</v>
      </c>
      <c r="H115" s="96">
        <v>0</v>
      </c>
      <c r="I115" s="96">
        <f t="shared" si="3"/>
        <v>0</v>
      </c>
      <c r="J115" s="46">
        <v>0</v>
      </c>
      <c r="K115" s="46">
        <f t="shared" si="4"/>
        <v>0</v>
      </c>
      <c r="L115" s="46">
        <v>0</v>
      </c>
      <c r="M115" s="46">
        <v>0</v>
      </c>
      <c r="N115" s="46">
        <v>150</v>
      </c>
      <c r="O115" s="46">
        <f t="shared" si="13"/>
        <v>150</v>
      </c>
      <c r="P115" s="46">
        <v>0</v>
      </c>
      <c r="Q115" s="46">
        <f t="shared" si="13"/>
        <v>150</v>
      </c>
      <c r="R115" s="39"/>
    </row>
    <row r="116" spans="1:18" ht="21" hidden="1" customHeight="1" x14ac:dyDescent="0.2">
      <c r="A116" s="101" t="s">
        <v>82</v>
      </c>
      <c r="B116" s="102" t="s">
        <v>211</v>
      </c>
      <c r="C116" s="103" t="s">
        <v>87</v>
      </c>
      <c r="D116" s="104" t="s">
        <v>83</v>
      </c>
      <c r="E116" s="110" t="s">
        <v>83</v>
      </c>
      <c r="F116" s="97" t="s">
        <v>212</v>
      </c>
      <c r="G116" s="98">
        <v>0</v>
      </c>
      <c r="H116" s="98">
        <v>0</v>
      </c>
      <c r="I116" s="98">
        <f t="shared" si="3"/>
        <v>0</v>
      </c>
      <c r="J116" s="49">
        <f>+J117</f>
        <v>0</v>
      </c>
      <c r="K116" s="49">
        <f t="shared" si="4"/>
        <v>0</v>
      </c>
      <c r="L116" s="49">
        <v>0</v>
      </c>
      <c r="M116" s="49">
        <v>0</v>
      </c>
      <c r="N116" s="49">
        <f>+N117</f>
        <v>100</v>
      </c>
      <c r="O116" s="49">
        <f t="shared" si="13"/>
        <v>100</v>
      </c>
      <c r="P116" s="49">
        <f>+P117</f>
        <v>0</v>
      </c>
      <c r="Q116" s="49">
        <f t="shared" si="13"/>
        <v>100</v>
      </c>
      <c r="R116" s="39"/>
    </row>
    <row r="117" spans="1:18" ht="12.4" hidden="1" customHeight="1" x14ac:dyDescent="0.2">
      <c r="A117" s="90"/>
      <c r="B117" s="91" t="s">
        <v>133</v>
      </c>
      <c r="C117" s="92"/>
      <c r="D117" s="93">
        <v>3419</v>
      </c>
      <c r="E117" s="94">
        <v>5222</v>
      </c>
      <c r="F117" s="111" t="s">
        <v>114</v>
      </c>
      <c r="G117" s="96">
        <v>0</v>
      </c>
      <c r="H117" s="96">
        <v>0</v>
      </c>
      <c r="I117" s="96">
        <f t="shared" si="3"/>
        <v>0</v>
      </c>
      <c r="J117" s="46">
        <v>0</v>
      </c>
      <c r="K117" s="46">
        <f t="shared" si="4"/>
        <v>0</v>
      </c>
      <c r="L117" s="46">
        <v>0</v>
      </c>
      <c r="M117" s="46">
        <v>0</v>
      </c>
      <c r="N117" s="46">
        <v>100</v>
      </c>
      <c r="O117" s="46">
        <f t="shared" si="13"/>
        <v>100</v>
      </c>
      <c r="P117" s="46">
        <v>0</v>
      </c>
      <c r="Q117" s="46">
        <f t="shared" si="13"/>
        <v>100</v>
      </c>
      <c r="R117" s="39"/>
    </row>
    <row r="118" spans="1:18" ht="21" hidden="1" customHeight="1" x14ac:dyDescent="0.2">
      <c r="A118" s="101" t="s">
        <v>82</v>
      </c>
      <c r="B118" s="102" t="s">
        <v>213</v>
      </c>
      <c r="C118" s="103" t="s">
        <v>87</v>
      </c>
      <c r="D118" s="104" t="s">
        <v>83</v>
      </c>
      <c r="E118" s="110" t="s">
        <v>83</v>
      </c>
      <c r="F118" s="97" t="s">
        <v>214</v>
      </c>
      <c r="G118" s="98">
        <v>0</v>
      </c>
      <c r="H118" s="98">
        <v>0</v>
      </c>
      <c r="I118" s="98">
        <f t="shared" si="3"/>
        <v>0</v>
      </c>
      <c r="J118" s="49">
        <f>+J119</f>
        <v>0</v>
      </c>
      <c r="K118" s="49">
        <f t="shared" si="4"/>
        <v>0</v>
      </c>
      <c r="L118" s="49">
        <v>0</v>
      </c>
      <c r="M118" s="49">
        <v>0</v>
      </c>
      <c r="N118" s="49">
        <f>+N119</f>
        <v>300</v>
      </c>
      <c r="O118" s="49">
        <f t="shared" si="13"/>
        <v>300</v>
      </c>
      <c r="P118" s="49">
        <f>+P119</f>
        <v>0</v>
      </c>
      <c r="Q118" s="49">
        <f t="shared" si="13"/>
        <v>300</v>
      </c>
      <c r="R118" s="39"/>
    </row>
    <row r="119" spans="1:18" ht="12.4" hidden="1" customHeight="1" x14ac:dyDescent="0.2">
      <c r="A119" s="90"/>
      <c r="B119" s="91" t="s">
        <v>133</v>
      </c>
      <c r="C119" s="92"/>
      <c r="D119" s="93">
        <v>3419</v>
      </c>
      <c r="E119" s="94">
        <v>5222</v>
      </c>
      <c r="F119" s="111" t="s">
        <v>114</v>
      </c>
      <c r="G119" s="96">
        <v>0</v>
      </c>
      <c r="H119" s="96">
        <v>0</v>
      </c>
      <c r="I119" s="96">
        <f t="shared" si="3"/>
        <v>0</v>
      </c>
      <c r="J119" s="46">
        <v>0</v>
      </c>
      <c r="K119" s="46">
        <f t="shared" si="4"/>
        <v>0</v>
      </c>
      <c r="L119" s="46">
        <v>0</v>
      </c>
      <c r="M119" s="46">
        <v>0</v>
      </c>
      <c r="N119" s="46">
        <v>300</v>
      </c>
      <c r="O119" s="46">
        <f t="shared" si="13"/>
        <v>300</v>
      </c>
      <c r="P119" s="46">
        <v>0</v>
      </c>
      <c r="Q119" s="46">
        <f t="shared" si="13"/>
        <v>300</v>
      </c>
      <c r="R119" s="39"/>
    </row>
    <row r="120" spans="1:18" ht="21" hidden="1" customHeight="1" x14ac:dyDescent="0.2">
      <c r="A120" s="101" t="s">
        <v>82</v>
      </c>
      <c r="B120" s="102" t="s">
        <v>215</v>
      </c>
      <c r="C120" s="103" t="s">
        <v>87</v>
      </c>
      <c r="D120" s="104" t="s">
        <v>83</v>
      </c>
      <c r="E120" s="110" t="s">
        <v>83</v>
      </c>
      <c r="F120" s="97" t="s">
        <v>216</v>
      </c>
      <c r="G120" s="98">
        <v>0</v>
      </c>
      <c r="H120" s="98">
        <v>0</v>
      </c>
      <c r="I120" s="98">
        <f t="shared" si="3"/>
        <v>0</v>
      </c>
      <c r="J120" s="49">
        <f>+J121</f>
        <v>0</v>
      </c>
      <c r="K120" s="49">
        <f t="shared" si="4"/>
        <v>0</v>
      </c>
      <c r="L120" s="49">
        <v>0</v>
      </c>
      <c r="M120" s="49">
        <v>0</v>
      </c>
      <c r="N120" s="49">
        <f>+N121</f>
        <v>300</v>
      </c>
      <c r="O120" s="49">
        <f t="shared" si="13"/>
        <v>300</v>
      </c>
      <c r="P120" s="49">
        <f>+P121</f>
        <v>0</v>
      </c>
      <c r="Q120" s="49">
        <f t="shared" si="13"/>
        <v>300</v>
      </c>
      <c r="R120" s="39"/>
    </row>
    <row r="121" spans="1:18" ht="12.4" hidden="1" customHeight="1" x14ac:dyDescent="0.2">
      <c r="A121" s="90"/>
      <c r="B121" s="91" t="s">
        <v>133</v>
      </c>
      <c r="C121" s="92"/>
      <c r="D121" s="93">
        <v>3419</v>
      </c>
      <c r="E121" s="94">
        <v>5222</v>
      </c>
      <c r="F121" s="111" t="s">
        <v>114</v>
      </c>
      <c r="G121" s="96">
        <v>0</v>
      </c>
      <c r="H121" s="96">
        <v>0</v>
      </c>
      <c r="I121" s="96">
        <f t="shared" si="3"/>
        <v>0</v>
      </c>
      <c r="J121" s="46">
        <v>0</v>
      </c>
      <c r="K121" s="46">
        <f t="shared" si="4"/>
        <v>0</v>
      </c>
      <c r="L121" s="46">
        <v>0</v>
      </c>
      <c r="M121" s="46">
        <v>0</v>
      </c>
      <c r="N121" s="46">
        <v>300</v>
      </c>
      <c r="O121" s="46">
        <f t="shared" si="13"/>
        <v>300</v>
      </c>
      <c r="P121" s="46">
        <v>0</v>
      </c>
      <c r="Q121" s="46">
        <f t="shared" si="13"/>
        <v>300</v>
      </c>
      <c r="R121" s="39"/>
    </row>
    <row r="122" spans="1:18" ht="12.4" hidden="1" customHeight="1" x14ac:dyDescent="0.2">
      <c r="A122" s="101" t="s">
        <v>82</v>
      </c>
      <c r="B122" s="102" t="s">
        <v>217</v>
      </c>
      <c r="C122" s="103" t="s">
        <v>87</v>
      </c>
      <c r="D122" s="104" t="s">
        <v>83</v>
      </c>
      <c r="E122" s="110" t="s">
        <v>83</v>
      </c>
      <c r="F122" s="97" t="s">
        <v>218</v>
      </c>
      <c r="G122" s="98">
        <v>0</v>
      </c>
      <c r="H122" s="98">
        <v>0</v>
      </c>
      <c r="I122" s="98">
        <f t="shared" si="3"/>
        <v>0</v>
      </c>
      <c r="J122" s="49">
        <f>+J123</f>
        <v>0</v>
      </c>
      <c r="K122" s="49">
        <f t="shared" si="4"/>
        <v>0</v>
      </c>
      <c r="L122" s="49">
        <v>0</v>
      </c>
      <c r="M122" s="49">
        <v>0</v>
      </c>
      <c r="N122" s="49">
        <f>+N123</f>
        <v>2600</v>
      </c>
      <c r="O122" s="49">
        <f t="shared" si="13"/>
        <v>2600</v>
      </c>
      <c r="P122" s="49">
        <f>+P123</f>
        <v>0</v>
      </c>
      <c r="Q122" s="49">
        <f t="shared" si="13"/>
        <v>2600</v>
      </c>
      <c r="R122" s="39"/>
    </row>
    <row r="123" spans="1:18" ht="12.4" hidden="1" customHeight="1" x14ac:dyDescent="0.2">
      <c r="A123" s="90"/>
      <c r="B123" s="91" t="s">
        <v>133</v>
      </c>
      <c r="C123" s="92"/>
      <c r="D123" s="93">
        <v>3419</v>
      </c>
      <c r="E123" s="94">
        <v>5222</v>
      </c>
      <c r="F123" s="111" t="s">
        <v>114</v>
      </c>
      <c r="G123" s="96">
        <v>0</v>
      </c>
      <c r="H123" s="96">
        <v>0</v>
      </c>
      <c r="I123" s="96">
        <f t="shared" si="3"/>
        <v>0</v>
      </c>
      <c r="J123" s="46">
        <v>0</v>
      </c>
      <c r="K123" s="46">
        <f t="shared" si="4"/>
        <v>0</v>
      </c>
      <c r="L123" s="46">
        <v>0</v>
      </c>
      <c r="M123" s="46">
        <v>0</v>
      </c>
      <c r="N123" s="46">
        <v>2600</v>
      </c>
      <c r="O123" s="46">
        <f t="shared" si="13"/>
        <v>2600</v>
      </c>
      <c r="P123" s="46">
        <v>0</v>
      </c>
      <c r="Q123" s="46">
        <f t="shared" si="13"/>
        <v>2600</v>
      </c>
      <c r="R123" s="39"/>
    </row>
    <row r="124" spans="1:18" ht="12.4" hidden="1" customHeight="1" x14ac:dyDescent="0.2">
      <c r="A124" s="101" t="s">
        <v>82</v>
      </c>
      <c r="B124" s="102" t="s">
        <v>219</v>
      </c>
      <c r="C124" s="103" t="s">
        <v>87</v>
      </c>
      <c r="D124" s="104" t="s">
        <v>83</v>
      </c>
      <c r="E124" s="110" t="s">
        <v>83</v>
      </c>
      <c r="F124" s="97" t="s">
        <v>220</v>
      </c>
      <c r="G124" s="98">
        <v>0</v>
      </c>
      <c r="H124" s="98">
        <v>0</v>
      </c>
      <c r="I124" s="98">
        <f t="shared" si="3"/>
        <v>0</v>
      </c>
      <c r="J124" s="49">
        <f>+J125</f>
        <v>0</v>
      </c>
      <c r="K124" s="49">
        <f t="shared" si="4"/>
        <v>0</v>
      </c>
      <c r="L124" s="49">
        <v>0</v>
      </c>
      <c r="M124" s="49">
        <v>0</v>
      </c>
      <c r="N124" s="49">
        <f>+N125</f>
        <v>800</v>
      </c>
      <c r="O124" s="49">
        <f t="shared" si="13"/>
        <v>800</v>
      </c>
      <c r="P124" s="49">
        <f>+P125</f>
        <v>0</v>
      </c>
      <c r="Q124" s="49">
        <f t="shared" si="13"/>
        <v>800</v>
      </c>
      <c r="R124" s="39"/>
    </row>
    <row r="125" spans="1:18" ht="12.4" hidden="1" customHeight="1" x14ac:dyDescent="0.2">
      <c r="A125" s="90"/>
      <c r="B125" s="91" t="s">
        <v>133</v>
      </c>
      <c r="C125" s="92"/>
      <c r="D125" s="93">
        <v>3419</v>
      </c>
      <c r="E125" s="94">
        <v>5213</v>
      </c>
      <c r="F125" s="111" t="s">
        <v>122</v>
      </c>
      <c r="G125" s="96">
        <v>0</v>
      </c>
      <c r="H125" s="96">
        <v>0</v>
      </c>
      <c r="I125" s="96">
        <f t="shared" si="3"/>
        <v>0</v>
      </c>
      <c r="J125" s="46">
        <v>0</v>
      </c>
      <c r="K125" s="46">
        <f t="shared" si="4"/>
        <v>0</v>
      </c>
      <c r="L125" s="46">
        <v>0</v>
      </c>
      <c r="M125" s="46">
        <v>0</v>
      </c>
      <c r="N125" s="46">
        <v>800</v>
      </c>
      <c r="O125" s="46">
        <f t="shared" si="13"/>
        <v>800</v>
      </c>
      <c r="P125" s="46">
        <v>0</v>
      </c>
      <c r="Q125" s="46">
        <f t="shared" si="13"/>
        <v>800</v>
      </c>
      <c r="R125" s="39"/>
    </row>
    <row r="126" spans="1:18" ht="21" hidden="1" customHeight="1" x14ac:dyDescent="0.2">
      <c r="A126" s="101" t="s">
        <v>82</v>
      </c>
      <c r="B126" s="102" t="s">
        <v>221</v>
      </c>
      <c r="C126" s="103" t="s">
        <v>87</v>
      </c>
      <c r="D126" s="104" t="s">
        <v>83</v>
      </c>
      <c r="E126" s="110" t="s">
        <v>83</v>
      </c>
      <c r="F126" s="97" t="s">
        <v>222</v>
      </c>
      <c r="G126" s="98">
        <v>0</v>
      </c>
      <c r="H126" s="98">
        <v>0</v>
      </c>
      <c r="I126" s="98">
        <f t="shared" si="3"/>
        <v>0</v>
      </c>
      <c r="J126" s="49">
        <f>+J127</f>
        <v>0</v>
      </c>
      <c r="K126" s="49">
        <f t="shared" si="4"/>
        <v>0</v>
      </c>
      <c r="L126" s="49">
        <v>0</v>
      </c>
      <c r="M126" s="49">
        <v>0</v>
      </c>
      <c r="N126" s="49">
        <f>+N127</f>
        <v>150</v>
      </c>
      <c r="O126" s="49">
        <f t="shared" si="13"/>
        <v>150</v>
      </c>
      <c r="P126" s="49">
        <f>+P127</f>
        <v>0</v>
      </c>
      <c r="Q126" s="49">
        <f t="shared" si="13"/>
        <v>150</v>
      </c>
      <c r="R126" s="39"/>
    </row>
    <row r="127" spans="1:18" ht="12.4" hidden="1" customHeight="1" x14ac:dyDescent="0.2">
      <c r="A127" s="90"/>
      <c r="B127" s="91" t="s">
        <v>133</v>
      </c>
      <c r="C127" s="92"/>
      <c r="D127" s="93">
        <v>3419</v>
      </c>
      <c r="E127" s="94">
        <v>5222</v>
      </c>
      <c r="F127" s="111" t="s">
        <v>114</v>
      </c>
      <c r="G127" s="96">
        <v>0</v>
      </c>
      <c r="H127" s="96">
        <v>0</v>
      </c>
      <c r="I127" s="96">
        <f t="shared" si="3"/>
        <v>0</v>
      </c>
      <c r="J127" s="46">
        <v>0</v>
      </c>
      <c r="K127" s="46">
        <f t="shared" si="4"/>
        <v>0</v>
      </c>
      <c r="L127" s="46">
        <v>0</v>
      </c>
      <c r="M127" s="46">
        <v>0</v>
      </c>
      <c r="N127" s="46">
        <v>150</v>
      </c>
      <c r="O127" s="46">
        <f t="shared" si="13"/>
        <v>150</v>
      </c>
      <c r="P127" s="46">
        <v>0</v>
      </c>
      <c r="Q127" s="46">
        <f t="shared" si="13"/>
        <v>150</v>
      </c>
      <c r="R127" s="39"/>
    </row>
    <row r="128" spans="1:18" ht="21" hidden="1" customHeight="1" x14ac:dyDescent="0.2">
      <c r="A128" s="101" t="s">
        <v>82</v>
      </c>
      <c r="B128" s="102" t="s">
        <v>223</v>
      </c>
      <c r="C128" s="103" t="s">
        <v>87</v>
      </c>
      <c r="D128" s="104" t="s">
        <v>83</v>
      </c>
      <c r="E128" s="110" t="s">
        <v>83</v>
      </c>
      <c r="F128" s="97" t="s">
        <v>224</v>
      </c>
      <c r="G128" s="98">
        <v>0</v>
      </c>
      <c r="H128" s="98">
        <v>0</v>
      </c>
      <c r="I128" s="98">
        <f t="shared" si="3"/>
        <v>0</v>
      </c>
      <c r="J128" s="49">
        <f>+J129</f>
        <v>0</v>
      </c>
      <c r="K128" s="49">
        <f t="shared" si="4"/>
        <v>0</v>
      </c>
      <c r="L128" s="49">
        <v>0</v>
      </c>
      <c r="M128" s="49">
        <v>0</v>
      </c>
      <c r="N128" s="49">
        <f>+N129</f>
        <v>150</v>
      </c>
      <c r="O128" s="49">
        <f t="shared" si="13"/>
        <v>150</v>
      </c>
      <c r="P128" s="49">
        <f>+P129</f>
        <v>0</v>
      </c>
      <c r="Q128" s="49">
        <f t="shared" si="13"/>
        <v>150</v>
      </c>
      <c r="R128" s="39"/>
    </row>
    <row r="129" spans="1:18" ht="12.4" hidden="1" customHeight="1" x14ac:dyDescent="0.2">
      <c r="A129" s="90"/>
      <c r="B129" s="91" t="s">
        <v>133</v>
      </c>
      <c r="C129" s="92"/>
      <c r="D129" s="93">
        <v>3419</v>
      </c>
      <c r="E129" s="94">
        <v>5222</v>
      </c>
      <c r="F129" s="111" t="s">
        <v>114</v>
      </c>
      <c r="G129" s="96">
        <v>0</v>
      </c>
      <c r="H129" s="96">
        <v>0</v>
      </c>
      <c r="I129" s="96">
        <f t="shared" si="3"/>
        <v>0</v>
      </c>
      <c r="J129" s="46">
        <v>0</v>
      </c>
      <c r="K129" s="46">
        <f t="shared" si="4"/>
        <v>0</v>
      </c>
      <c r="L129" s="46">
        <v>0</v>
      </c>
      <c r="M129" s="46">
        <v>0</v>
      </c>
      <c r="N129" s="46">
        <v>150</v>
      </c>
      <c r="O129" s="46">
        <f t="shared" si="13"/>
        <v>150</v>
      </c>
      <c r="P129" s="46">
        <v>0</v>
      </c>
      <c r="Q129" s="46">
        <f t="shared" si="13"/>
        <v>150</v>
      </c>
      <c r="R129" s="39"/>
    </row>
    <row r="130" spans="1:18" ht="21" hidden="1" customHeight="1" x14ac:dyDescent="0.2">
      <c r="A130" s="101" t="s">
        <v>82</v>
      </c>
      <c r="B130" s="102" t="s">
        <v>225</v>
      </c>
      <c r="C130" s="103" t="s">
        <v>87</v>
      </c>
      <c r="D130" s="104" t="s">
        <v>83</v>
      </c>
      <c r="E130" s="110" t="s">
        <v>83</v>
      </c>
      <c r="F130" s="97" t="s">
        <v>226</v>
      </c>
      <c r="G130" s="98">
        <v>0</v>
      </c>
      <c r="H130" s="98">
        <v>0</v>
      </c>
      <c r="I130" s="98">
        <f t="shared" si="3"/>
        <v>0</v>
      </c>
      <c r="J130" s="49">
        <f>+J131</f>
        <v>0</v>
      </c>
      <c r="K130" s="49">
        <f t="shared" si="4"/>
        <v>0</v>
      </c>
      <c r="L130" s="49">
        <v>0</v>
      </c>
      <c r="M130" s="49">
        <v>0</v>
      </c>
      <c r="N130" s="49">
        <f>+N131</f>
        <v>2700</v>
      </c>
      <c r="O130" s="49">
        <f t="shared" si="13"/>
        <v>2700</v>
      </c>
      <c r="P130" s="49">
        <f>+P131</f>
        <v>0</v>
      </c>
      <c r="Q130" s="49">
        <f t="shared" si="13"/>
        <v>2700</v>
      </c>
      <c r="R130" s="39"/>
    </row>
    <row r="131" spans="1:18" ht="12.4" hidden="1" customHeight="1" x14ac:dyDescent="0.2">
      <c r="A131" s="90"/>
      <c r="B131" s="91" t="s">
        <v>133</v>
      </c>
      <c r="C131" s="92"/>
      <c r="D131" s="93">
        <v>3419</v>
      </c>
      <c r="E131" s="94">
        <v>5222</v>
      </c>
      <c r="F131" s="111" t="s">
        <v>114</v>
      </c>
      <c r="G131" s="96">
        <v>0</v>
      </c>
      <c r="H131" s="96">
        <v>0</v>
      </c>
      <c r="I131" s="96">
        <f t="shared" si="3"/>
        <v>0</v>
      </c>
      <c r="J131" s="46">
        <v>0</v>
      </c>
      <c r="K131" s="46">
        <f t="shared" si="4"/>
        <v>0</v>
      </c>
      <c r="L131" s="46">
        <v>0</v>
      </c>
      <c r="M131" s="46">
        <v>0</v>
      </c>
      <c r="N131" s="46">
        <v>2700</v>
      </c>
      <c r="O131" s="46">
        <f t="shared" si="13"/>
        <v>2700</v>
      </c>
      <c r="P131" s="46">
        <v>0</v>
      </c>
      <c r="Q131" s="46">
        <f t="shared" si="13"/>
        <v>2700</v>
      </c>
      <c r="R131" s="39"/>
    </row>
    <row r="132" spans="1:18" ht="21" hidden="1" customHeight="1" x14ac:dyDescent="0.2">
      <c r="A132" s="101" t="s">
        <v>82</v>
      </c>
      <c r="B132" s="102" t="s">
        <v>227</v>
      </c>
      <c r="C132" s="103" t="s">
        <v>87</v>
      </c>
      <c r="D132" s="104" t="s">
        <v>83</v>
      </c>
      <c r="E132" s="110" t="s">
        <v>83</v>
      </c>
      <c r="F132" s="97" t="s">
        <v>228</v>
      </c>
      <c r="G132" s="98">
        <v>0</v>
      </c>
      <c r="H132" s="98">
        <v>0</v>
      </c>
      <c r="I132" s="98">
        <f t="shared" si="3"/>
        <v>0</v>
      </c>
      <c r="J132" s="49">
        <f>+J133</f>
        <v>0</v>
      </c>
      <c r="K132" s="49">
        <f t="shared" si="4"/>
        <v>0</v>
      </c>
      <c r="L132" s="49">
        <v>0</v>
      </c>
      <c r="M132" s="49">
        <v>0</v>
      </c>
      <c r="N132" s="49">
        <f>+N133</f>
        <v>150</v>
      </c>
      <c r="O132" s="49">
        <f t="shared" si="13"/>
        <v>150</v>
      </c>
      <c r="P132" s="49">
        <f>+P133</f>
        <v>0</v>
      </c>
      <c r="Q132" s="49">
        <f t="shared" si="13"/>
        <v>150</v>
      </c>
      <c r="R132" s="39"/>
    </row>
    <row r="133" spans="1:18" ht="12.4" hidden="1" customHeight="1" x14ac:dyDescent="0.2">
      <c r="A133" s="90"/>
      <c r="B133" s="91" t="s">
        <v>133</v>
      </c>
      <c r="C133" s="92"/>
      <c r="D133" s="93">
        <v>3419</v>
      </c>
      <c r="E133" s="94">
        <v>5222</v>
      </c>
      <c r="F133" s="111" t="s">
        <v>114</v>
      </c>
      <c r="G133" s="96">
        <v>0</v>
      </c>
      <c r="H133" s="96">
        <v>0</v>
      </c>
      <c r="I133" s="96">
        <f t="shared" si="3"/>
        <v>0</v>
      </c>
      <c r="J133" s="46">
        <v>0</v>
      </c>
      <c r="K133" s="46">
        <f t="shared" si="4"/>
        <v>0</v>
      </c>
      <c r="L133" s="46">
        <v>0</v>
      </c>
      <c r="M133" s="46">
        <v>0</v>
      </c>
      <c r="N133" s="46">
        <v>150</v>
      </c>
      <c r="O133" s="46">
        <f t="shared" si="13"/>
        <v>150</v>
      </c>
      <c r="P133" s="46">
        <v>0</v>
      </c>
      <c r="Q133" s="46">
        <f t="shared" si="13"/>
        <v>150</v>
      </c>
      <c r="R133" s="39"/>
    </row>
    <row r="134" spans="1:18" ht="21" hidden="1" customHeight="1" x14ac:dyDescent="0.2">
      <c r="A134" s="101" t="s">
        <v>82</v>
      </c>
      <c r="B134" s="102" t="s">
        <v>229</v>
      </c>
      <c r="C134" s="103" t="s">
        <v>87</v>
      </c>
      <c r="D134" s="104" t="s">
        <v>83</v>
      </c>
      <c r="E134" s="110" t="s">
        <v>83</v>
      </c>
      <c r="F134" s="97" t="s">
        <v>230</v>
      </c>
      <c r="G134" s="98">
        <v>0</v>
      </c>
      <c r="H134" s="98">
        <v>0</v>
      </c>
      <c r="I134" s="98">
        <f t="shared" si="3"/>
        <v>0</v>
      </c>
      <c r="J134" s="49">
        <f>+J135</f>
        <v>0</v>
      </c>
      <c r="K134" s="49">
        <f t="shared" si="4"/>
        <v>0</v>
      </c>
      <c r="L134" s="49">
        <v>0</v>
      </c>
      <c r="M134" s="49">
        <v>0</v>
      </c>
      <c r="N134" s="49">
        <f>+N135</f>
        <v>2600</v>
      </c>
      <c r="O134" s="49">
        <f t="shared" si="13"/>
        <v>2600</v>
      </c>
      <c r="P134" s="49">
        <f>+P135</f>
        <v>0</v>
      </c>
      <c r="Q134" s="49">
        <f t="shared" si="13"/>
        <v>2600</v>
      </c>
      <c r="R134" s="39"/>
    </row>
    <row r="135" spans="1:18" ht="12.4" hidden="1" customHeight="1" x14ac:dyDescent="0.2">
      <c r="A135" s="90"/>
      <c r="B135" s="91" t="s">
        <v>133</v>
      </c>
      <c r="C135" s="92"/>
      <c r="D135" s="93">
        <v>3419</v>
      </c>
      <c r="E135" s="94">
        <v>5222</v>
      </c>
      <c r="F135" s="111" t="s">
        <v>114</v>
      </c>
      <c r="G135" s="96">
        <v>0</v>
      </c>
      <c r="H135" s="96">
        <v>0</v>
      </c>
      <c r="I135" s="96">
        <f t="shared" si="3"/>
        <v>0</v>
      </c>
      <c r="J135" s="46">
        <v>0</v>
      </c>
      <c r="K135" s="46">
        <f t="shared" si="4"/>
        <v>0</v>
      </c>
      <c r="L135" s="46">
        <v>0</v>
      </c>
      <c r="M135" s="46">
        <v>0</v>
      </c>
      <c r="N135" s="46">
        <v>2600</v>
      </c>
      <c r="O135" s="46">
        <f t="shared" si="13"/>
        <v>2600</v>
      </c>
      <c r="P135" s="46">
        <v>0</v>
      </c>
      <c r="Q135" s="46">
        <f t="shared" si="13"/>
        <v>2600</v>
      </c>
      <c r="R135" s="39"/>
    </row>
    <row r="136" spans="1:18" ht="21" hidden="1" customHeight="1" x14ac:dyDescent="0.2">
      <c r="A136" s="101" t="s">
        <v>82</v>
      </c>
      <c r="B136" s="102" t="s">
        <v>231</v>
      </c>
      <c r="C136" s="103" t="s">
        <v>87</v>
      </c>
      <c r="D136" s="104" t="s">
        <v>83</v>
      </c>
      <c r="E136" s="110" t="s">
        <v>83</v>
      </c>
      <c r="F136" s="97" t="s">
        <v>232</v>
      </c>
      <c r="G136" s="98">
        <v>0</v>
      </c>
      <c r="H136" s="98">
        <v>0</v>
      </c>
      <c r="I136" s="98">
        <f t="shared" si="3"/>
        <v>0</v>
      </c>
      <c r="J136" s="49">
        <f>+J137</f>
        <v>0</v>
      </c>
      <c r="K136" s="49">
        <f t="shared" si="4"/>
        <v>0</v>
      </c>
      <c r="L136" s="49">
        <v>0</v>
      </c>
      <c r="M136" s="49">
        <v>0</v>
      </c>
      <c r="N136" s="49">
        <f>+N137</f>
        <v>150</v>
      </c>
      <c r="O136" s="49">
        <f t="shared" si="13"/>
        <v>150</v>
      </c>
      <c r="P136" s="49">
        <f>+P137</f>
        <v>0</v>
      </c>
      <c r="Q136" s="49">
        <f t="shared" si="13"/>
        <v>150</v>
      </c>
      <c r="R136" s="39"/>
    </row>
    <row r="137" spans="1:18" ht="12.4" hidden="1" customHeight="1" x14ac:dyDescent="0.2">
      <c r="A137" s="90"/>
      <c r="B137" s="91" t="s">
        <v>133</v>
      </c>
      <c r="C137" s="92"/>
      <c r="D137" s="93">
        <v>3419</v>
      </c>
      <c r="E137" s="94">
        <v>5222</v>
      </c>
      <c r="F137" s="111" t="s">
        <v>114</v>
      </c>
      <c r="G137" s="96">
        <v>0</v>
      </c>
      <c r="H137" s="96">
        <v>0</v>
      </c>
      <c r="I137" s="96">
        <f t="shared" si="3"/>
        <v>0</v>
      </c>
      <c r="J137" s="46">
        <v>0</v>
      </c>
      <c r="K137" s="46">
        <f t="shared" si="4"/>
        <v>0</v>
      </c>
      <c r="L137" s="46">
        <v>0</v>
      </c>
      <c r="M137" s="46">
        <v>0</v>
      </c>
      <c r="N137" s="46">
        <v>150</v>
      </c>
      <c r="O137" s="46">
        <f t="shared" si="13"/>
        <v>150</v>
      </c>
      <c r="P137" s="46">
        <v>0</v>
      </c>
      <c r="Q137" s="46">
        <f t="shared" si="13"/>
        <v>150</v>
      </c>
      <c r="R137" s="39"/>
    </row>
    <row r="138" spans="1:18" ht="21" hidden="1" customHeight="1" x14ac:dyDescent="0.2">
      <c r="A138" s="101" t="s">
        <v>82</v>
      </c>
      <c r="B138" s="102" t="s">
        <v>233</v>
      </c>
      <c r="C138" s="103" t="s">
        <v>87</v>
      </c>
      <c r="D138" s="104" t="s">
        <v>83</v>
      </c>
      <c r="E138" s="110" t="s">
        <v>83</v>
      </c>
      <c r="F138" s="97" t="s">
        <v>234</v>
      </c>
      <c r="G138" s="98">
        <v>0</v>
      </c>
      <c r="H138" s="98">
        <v>0</v>
      </c>
      <c r="I138" s="98">
        <f t="shared" si="3"/>
        <v>0</v>
      </c>
      <c r="J138" s="49">
        <f>+J139</f>
        <v>0</v>
      </c>
      <c r="K138" s="49">
        <f t="shared" si="4"/>
        <v>0</v>
      </c>
      <c r="L138" s="49">
        <v>0</v>
      </c>
      <c r="M138" s="49">
        <v>0</v>
      </c>
      <c r="N138" s="49">
        <f>+N139</f>
        <v>100</v>
      </c>
      <c r="O138" s="49">
        <f t="shared" si="13"/>
        <v>100</v>
      </c>
      <c r="P138" s="49">
        <f>+P139</f>
        <v>0</v>
      </c>
      <c r="Q138" s="49">
        <f t="shared" si="13"/>
        <v>100</v>
      </c>
      <c r="R138" s="39"/>
    </row>
    <row r="139" spans="1:18" ht="12.4" hidden="1" customHeight="1" x14ac:dyDescent="0.2">
      <c r="A139" s="90"/>
      <c r="B139" s="91" t="s">
        <v>133</v>
      </c>
      <c r="C139" s="92"/>
      <c r="D139" s="93">
        <v>3419</v>
      </c>
      <c r="E139" s="94">
        <v>5222</v>
      </c>
      <c r="F139" s="111" t="s">
        <v>114</v>
      </c>
      <c r="G139" s="96">
        <v>0</v>
      </c>
      <c r="H139" s="96">
        <v>0</v>
      </c>
      <c r="I139" s="96">
        <f t="shared" si="3"/>
        <v>0</v>
      </c>
      <c r="J139" s="46">
        <v>0</v>
      </c>
      <c r="K139" s="46">
        <f t="shared" si="4"/>
        <v>0</v>
      </c>
      <c r="L139" s="46">
        <v>0</v>
      </c>
      <c r="M139" s="46">
        <v>0</v>
      </c>
      <c r="N139" s="46">
        <v>100</v>
      </c>
      <c r="O139" s="46">
        <f t="shared" si="13"/>
        <v>100</v>
      </c>
      <c r="P139" s="46">
        <v>0</v>
      </c>
      <c r="Q139" s="46">
        <f t="shared" si="13"/>
        <v>100</v>
      </c>
      <c r="R139" s="39"/>
    </row>
    <row r="140" spans="1:18" ht="21" hidden="1" customHeight="1" x14ac:dyDescent="0.2">
      <c r="A140" s="101" t="s">
        <v>82</v>
      </c>
      <c r="B140" s="102" t="s">
        <v>235</v>
      </c>
      <c r="C140" s="103" t="s">
        <v>87</v>
      </c>
      <c r="D140" s="104" t="s">
        <v>83</v>
      </c>
      <c r="E140" s="110" t="s">
        <v>83</v>
      </c>
      <c r="F140" s="97" t="s">
        <v>236</v>
      </c>
      <c r="G140" s="98">
        <v>0</v>
      </c>
      <c r="H140" s="98">
        <v>0</v>
      </c>
      <c r="I140" s="98">
        <f t="shared" si="3"/>
        <v>0</v>
      </c>
      <c r="J140" s="49">
        <f>+J141</f>
        <v>0</v>
      </c>
      <c r="K140" s="49">
        <f t="shared" si="4"/>
        <v>0</v>
      </c>
      <c r="L140" s="49">
        <v>0</v>
      </c>
      <c r="M140" s="49">
        <v>0</v>
      </c>
      <c r="N140" s="49">
        <f>+N141</f>
        <v>100</v>
      </c>
      <c r="O140" s="49">
        <f t="shared" si="13"/>
        <v>100</v>
      </c>
      <c r="P140" s="49">
        <f>+P141</f>
        <v>0</v>
      </c>
      <c r="Q140" s="49">
        <f t="shared" si="13"/>
        <v>100</v>
      </c>
      <c r="R140" s="39"/>
    </row>
    <row r="141" spans="1:18" ht="12.4" hidden="1" customHeight="1" x14ac:dyDescent="0.2">
      <c r="A141" s="90"/>
      <c r="B141" s="91" t="s">
        <v>133</v>
      </c>
      <c r="C141" s="92"/>
      <c r="D141" s="93">
        <v>3419</v>
      </c>
      <c r="E141" s="94">
        <v>5222</v>
      </c>
      <c r="F141" s="111" t="s">
        <v>114</v>
      </c>
      <c r="G141" s="96">
        <v>0</v>
      </c>
      <c r="H141" s="96">
        <v>0</v>
      </c>
      <c r="I141" s="96">
        <f t="shared" si="3"/>
        <v>0</v>
      </c>
      <c r="J141" s="46">
        <v>0</v>
      </c>
      <c r="K141" s="46">
        <f t="shared" si="4"/>
        <v>0</v>
      </c>
      <c r="L141" s="46">
        <v>0</v>
      </c>
      <c r="M141" s="46">
        <v>0</v>
      </c>
      <c r="N141" s="46">
        <v>100</v>
      </c>
      <c r="O141" s="46">
        <f t="shared" si="13"/>
        <v>100</v>
      </c>
      <c r="P141" s="46">
        <v>0</v>
      </c>
      <c r="Q141" s="46">
        <f t="shared" si="13"/>
        <v>100</v>
      </c>
      <c r="R141" s="39"/>
    </row>
    <row r="142" spans="1:18" ht="21" hidden="1" customHeight="1" x14ac:dyDescent="0.2">
      <c r="A142" s="101" t="s">
        <v>82</v>
      </c>
      <c r="B142" s="102" t="s">
        <v>237</v>
      </c>
      <c r="C142" s="103" t="s">
        <v>87</v>
      </c>
      <c r="D142" s="104" t="s">
        <v>83</v>
      </c>
      <c r="E142" s="110" t="s">
        <v>83</v>
      </c>
      <c r="F142" s="97" t="s">
        <v>238</v>
      </c>
      <c r="G142" s="98">
        <v>0</v>
      </c>
      <c r="H142" s="98">
        <v>0</v>
      </c>
      <c r="I142" s="98">
        <f t="shared" si="3"/>
        <v>0</v>
      </c>
      <c r="J142" s="49">
        <f>+J143</f>
        <v>0</v>
      </c>
      <c r="K142" s="49">
        <f t="shared" si="4"/>
        <v>0</v>
      </c>
      <c r="L142" s="49">
        <v>0</v>
      </c>
      <c r="M142" s="49">
        <v>0</v>
      </c>
      <c r="N142" s="49">
        <f>+N143</f>
        <v>200</v>
      </c>
      <c r="O142" s="49">
        <f t="shared" si="13"/>
        <v>200</v>
      </c>
      <c r="P142" s="49">
        <f>+P143</f>
        <v>0</v>
      </c>
      <c r="Q142" s="49">
        <f t="shared" si="13"/>
        <v>200</v>
      </c>
      <c r="R142" s="39"/>
    </row>
    <row r="143" spans="1:18" ht="12.4" hidden="1" customHeight="1" x14ac:dyDescent="0.2">
      <c r="A143" s="90"/>
      <c r="B143" s="91" t="s">
        <v>133</v>
      </c>
      <c r="C143" s="92"/>
      <c r="D143" s="93">
        <v>3419</v>
      </c>
      <c r="E143" s="94">
        <v>5222</v>
      </c>
      <c r="F143" s="111" t="s">
        <v>114</v>
      </c>
      <c r="G143" s="96">
        <v>0</v>
      </c>
      <c r="H143" s="96">
        <v>0</v>
      </c>
      <c r="I143" s="96">
        <f t="shared" si="3"/>
        <v>0</v>
      </c>
      <c r="J143" s="46">
        <v>0</v>
      </c>
      <c r="K143" s="46">
        <f t="shared" si="4"/>
        <v>0</v>
      </c>
      <c r="L143" s="46">
        <v>0</v>
      </c>
      <c r="M143" s="46">
        <v>0</v>
      </c>
      <c r="N143" s="46">
        <v>200</v>
      </c>
      <c r="O143" s="46">
        <f t="shared" si="13"/>
        <v>200</v>
      </c>
      <c r="P143" s="46">
        <v>0</v>
      </c>
      <c r="Q143" s="46">
        <f t="shared" si="13"/>
        <v>200</v>
      </c>
      <c r="R143" s="39"/>
    </row>
    <row r="144" spans="1:18" ht="21" hidden="1" customHeight="1" x14ac:dyDescent="0.2">
      <c r="A144" s="101" t="s">
        <v>82</v>
      </c>
      <c r="B144" s="102" t="s">
        <v>239</v>
      </c>
      <c r="C144" s="103" t="s">
        <v>87</v>
      </c>
      <c r="D144" s="104" t="s">
        <v>83</v>
      </c>
      <c r="E144" s="110" t="s">
        <v>83</v>
      </c>
      <c r="F144" s="97" t="s">
        <v>240</v>
      </c>
      <c r="G144" s="98">
        <v>0</v>
      </c>
      <c r="H144" s="98">
        <v>0</v>
      </c>
      <c r="I144" s="98">
        <f t="shared" si="3"/>
        <v>0</v>
      </c>
      <c r="J144" s="49">
        <f>+J145</f>
        <v>0</v>
      </c>
      <c r="K144" s="49">
        <f t="shared" si="4"/>
        <v>0</v>
      </c>
      <c r="L144" s="49">
        <v>0</v>
      </c>
      <c r="M144" s="49">
        <v>0</v>
      </c>
      <c r="N144" s="49">
        <f>+N145</f>
        <v>100</v>
      </c>
      <c r="O144" s="49">
        <f t="shared" si="13"/>
        <v>100</v>
      </c>
      <c r="P144" s="49">
        <f>+P145</f>
        <v>0</v>
      </c>
      <c r="Q144" s="49">
        <f t="shared" si="13"/>
        <v>100</v>
      </c>
      <c r="R144" s="39"/>
    </row>
    <row r="145" spans="1:18" ht="12.4" hidden="1" customHeight="1" x14ac:dyDescent="0.2">
      <c r="A145" s="90"/>
      <c r="B145" s="91" t="s">
        <v>133</v>
      </c>
      <c r="C145" s="92"/>
      <c r="D145" s="93">
        <v>3419</v>
      </c>
      <c r="E145" s="94">
        <v>5222</v>
      </c>
      <c r="F145" s="111" t="s">
        <v>114</v>
      </c>
      <c r="G145" s="96">
        <v>0</v>
      </c>
      <c r="H145" s="96">
        <v>0</v>
      </c>
      <c r="I145" s="96">
        <f t="shared" si="3"/>
        <v>0</v>
      </c>
      <c r="J145" s="46">
        <v>0</v>
      </c>
      <c r="K145" s="46">
        <f t="shared" si="4"/>
        <v>0</v>
      </c>
      <c r="L145" s="46">
        <v>0</v>
      </c>
      <c r="M145" s="46">
        <v>0</v>
      </c>
      <c r="N145" s="46">
        <v>100</v>
      </c>
      <c r="O145" s="46">
        <f t="shared" si="13"/>
        <v>100</v>
      </c>
      <c r="P145" s="46">
        <v>0</v>
      </c>
      <c r="Q145" s="46">
        <f t="shared" si="13"/>
        <v>100</v>
      </c>
      <c r="R145" s="39"/>
    </row>
    <row r="146" spans="1:18" ht="21" hidden="1" customHeight="1" x14ac:dyDescent="0.2">
      <c r="A146" s="101" t="s">
        <v>82</v>
      </c>
      <c r="B146" s="102" t="s">
        <v>241</v>
      </c>
      <c r="C146" s="103" t="s">
        <v>87</v>
      </c>
      <c r="D146" s="104" t="s">
        <v>83</v>
      </c>
      <c r="E146" s="110" t="s">
        <v>83</v>
      </c>
      <c r="F146" s="97" t="s">
        <v>242</v>
      </c>
      <c r="G146" s="98">
        <v>0</v>
      </c>
      <c r="H146" s="98">
        <v>0</v>
      </c>
      <c r="I146" s="98">
        <f t="shared" si="3"/>
        <v>0</v>
      </c>
      <c r="J146" s="49">
        <f>+J147</f>
        <v>0</v>
      </c>
      <c r="K146" s="49">
        <f t="shared" si="4"/>
        <v>0</v>
      </c>
      <c r="L146" s="49">
        <v>0</v>
      </c>
      <c r="M146" s="49">
        <v>0</v>
      </c>
      <c r="N146" s="49">
        <f>+N147</f>
        <v>100</v>
      </c>
      <c r="O146" s="49">
        <f t="shared" si="13"/>
        <v>100</v>
      </c>
      <c r="P146" s="49">
        <f>+P147</f>
        <v>0</v>
      </c>
      <c r="Q146" s="49">
        <f t="shared" si="13"/>
        <v>100</v>
      </c>
      <c r="R146" s="39"/>
    </row>
    <row r="147" spans="1:18" ht="12.4" hidden="1" customHeight="1" x14ac:dyDescent="0.2">
      <c r="A147" s="90"/>
      <c r="B147" s="91" t="s">
        <v>133</v>
      </c>
      <c r="C147" s="92"/>
      <c r="D147" s="93">
        <v>3419</v>
      </c>
      <c r="E147" s="94">
        <v>5222</v>
      </c>
      <c r="F147" s="111" t="s">
        <v>114</v>
      </c>
      <c r="G147" s="96">
        <v>0</v>
      </c>
      <c r="H147" s="96">
        <v>0</v>
      </c>
      <c r="I147" s="96">
        <f t="shared" si="3"/>
        <v>0</v>
      </c>
      <c r="J147" s="46">
        <v>0</v>
      </c>
      <c r="K147" s="46">
        <f t="shared" si="4"/>
        <v>0</v>
      </c>
      <c r="L147" s="46">
        <v>0</v>
      </c>
      <c r="M147" s="46">
        <v>0</v>
      </c>
      <c r="N147" s="46">
        <v>100</v>
      </c>
      <c r="O147" s="46">
        <f t="shared" si="13"/>
        <v>100</v>
      </c>
      <c r="P147" s="46">
        <v>0</v>
      </c>
      <c r="Q147" s="46">
        <f t="shared" si="13"/>
        <v>100</v>
      </c>
      <c r="R147" s="39"/>
    </row>
    <row r="148" spans="1:18" ht="21" hidden="1" customHeight="1" x14ac:dyDescent="0.2">
      <c r="A148" s="101" t="s">
        <v>82</v>
      </c>
      <c r="B148" s="102" t="s">
        <v>243</v>
      </c>
      <c r="C148" s="103" t="s">
        <v>87</v>
      </c>
      <c r="D148" s="104" t="s">
        <v>83</v>
      </c>
      <c r="E148" s="110" t="s">
        <v>83</v>
      </c>
      <c r="F148" s="97" t="s">
        <v>244</v>
      </c>
      <c r="G148" s="98">
        <v>0</v>
      </c>
      <c r="H148" s="98">
        <v>0</v>
      </c>
      <c r="I148" s="98">
        <f t="shared" si="3"/>
        <v>0</v>
      </c>
      <c r="J148" s="49">
        <f>+J149</f>
        <v>0</v>
      </c>
      <c r="K148" s="49">
        <f t="shared" si="4"/>
        <v>0</v>
      </c>
      <c r="L148" s="49">
        <v>0</v>
      </c>
      <c r="M148" s="49">
        <v>0</v>
      </c>
      <c r="N148" s="49">
        <f>+N149</f>
        <v>200</v>
      </c>
      <c r="O148" s="49">
        <f t="shared" si="13"/>
        <v>200</v>
      </c>
      <c r="P148" s="49">
        <f>+P149</f>
        <v>0</v>
      </c>
      <c r="Q148" s="49">
        <f t="shared" si="13"/>
        <v>200</v>
      </c>
      <c r="R148" s="39"/>
    </row>
    <row r="149" spans="1:18" ht="12.4" hidden="1" customHeight="1" x14ac:dyDescent="0.2">
      <c r="A149" s="90"/>
      <c r="B149" s="91" t="s">
        <v>133</v>
      </c>
      <c r="C149" s="92"/>
      <c r="D149" s="93">
        <v>3419</v>
      </c>
      <c r="E149" s="94">
        <v>5222</v>
      </c>
      <c r="F149" s="111" t="s">
        <v>114</v>
      </c>
      <c r="G149" s="96">
        <v>0</v>
      </c>
      <c r="H149" s="96">
        <v>0</v>
      </c>
      <c r="I149" s="96">
        <f t="shared" si="3"/>
        <v>0</v>
      </c>
      <c r="J149" s="46">
        <v>0</v>
      </c>
      <c r="K149" s="46">
        <f t="shared" si="4"/>
        <v>0</v>
      </c>
      <c r="L149" s="46">
        <v>0</v>
      </c>
      <c r="M149" s="46">
        <v>0</v>
      </c>
      <c r="N149" s="46">
        <v>200</v>
      </c>
      <c r="O149" s="46">
        <f t="shared" si="13"/>
        <v>200</v>
      </c>
      <c r="P149" s="46">
        <v>0</v>
      </c>
      <c r="Q149" s="46">
        <f t="shared" si="13"/>
        <v>200</v>
      </c>
      <c r="R149" s="39"/>
    </row>
    <row r="150" spans="1:18" ht="21" hidden="1" customHeight="1" x14ac:dyDescent="0.2">
      <c r="A150" s="101" t="s">
        <v>82</v>
      </c>
      <c r="B150" s="102" t="s">
        <v>245</v>
      </c>
      <c r="C150" s="103" t="s">
        <v>87</v>
      </c>
      <c r="D150" s="104" t="s">
        <v>83</v>
      </c>
      <c r="E150" s="110" t="s">
        <v>83</v>
      </c>
      <c r="F150" s="97" t="s">
        <v>246</v>
      </c>
      <c r="G150" s="98">
        <v>0</v>
      </c>
      <c r="H150" s="98">
        <v>0</v>
      </c>
      <c r="I150" s="98">
        <f t="shared" si="3"/>
        <v>0</v>
      </c>
      <c r="J150" s="49">
        <f>+J151</f>
        <v>0</v>
      </c>
      <c r="K150" s="49">
        <f t="shared" si="4"/>
        <v>0</v>
      </c>
      <c r="L150" s="49">
        <v>0</v>
      </c>
      <c r="M150" s="49">
        <v>0</v>
      </c>
      <c r="N150" s="49">
        <f>+N151</f>
        <v>150</v>
      </c>
      <c r="O150" s="49">
        <f t="shared" si="13"/>
        <v>150</v>
      </c>
      <c r="P150" s="49">
        <f>+P151</f>
        <v>0</v>
      </c>
      <c r="Q150" s="49">
        <f t="shared" si="13"/>
        <v>150</v>
      </c>
      <c r="R150" s="39"/>
    </row>
    <row r="151" spans="1:18" ht="12.4" hidden="1" customHeight="1" x14ac:dyDescent="0.2">
      <c r="A151" s="90"/>
      <c r="B151" s="91" t="s">
        <v>133</v>
      </c>
      <c r="C151" s="92"/>
      <c r="D151" s="93">
        <v>3419</v>
      </c>
      <c r="E151" s="94">
        <v>5222</v>
      </c>
      <c r="F151" s="111" t="s">
        <v>114</v>
      </c>
      <c r="G151" s="96">
        <v>0</v>
      </c>
      <c r="H151" s="96">
        <v>0</v>
      </c>
      <c r="I151" s="96">
        <f t="shared" si="3"/>
        <v>0</v>
      </c>
      <c r="J151" s="46">
        <v>0</v>
      </c>
      <c r="K151" s="46">
        <f t="shared" si="4"/>
        <v>0</v>
      </c>
      <c r="L151" s="46">
        <v>0</v>
      </c>
      <c r="M151" s="46">
        <v>0</v>
      </c>
      <c r="N151" s="46">
        <v>150</v>
      </c>
      <c r="O151" s="46">
        <f t="shared" si="13"/>
        <v>150</v>
      </c>
      <c r="P151" s="46">
        <v>0</v>
      </c>
      <c r="Q151" s="46">
        <f t="shared" si="13"/>
        <v>150</v>
      </c>
      <c r="R151" s="39"/>
    </row>
    <row r="152" spans="1:18" ht="12.4" hidden="1" customHeight="1" x14ac:dyDescent="0.2">
      <c r="A152" s="101" t="s">
        <v>82</v>
      </c>
      <c r="B152" s="102" t="s">
        <v>247</v>
      </c>
      <c r="C152" s="103" t="s">
        <v>87</v>
      </c>
      <c r="D152" s="104" t="s">
        <v>83</v>
      </c>
      <c r="E152" s="110" t="s">
        <v>83</v>
      </c>
      <c r="F152" s="97" t="s">
        <v>248</v>
      </c>
      <c r="G152" s="98">
        <v>0</v>
      </c>
      <c r="H152" s="98">
        <v>0</v>
      </c>
      <c r="I152" s="98">
        <f t="shared" si="3"/>
        <v>0</v>
      </c>
      <c r="J152" s="49">
        <f>+J153</f>
        <v>0</v>
      </c>
      <c r="K152" s="49">
        <f t="shared" si="4"/>
        <v>0</v>
      </c>
      <c r="L152" s="49">
        <v>0</v>
      </c>
      <c r="M152" s="49">
        <v>0</v>
      </c>
      <c r="N152" s="49">
        <f>+N153</f>
        <v>300</v>
      </c>
      <c r="O152" s="49">
        <f t="shared" si="13"/>
        <v>300</v>
      </c>
      <c r="P152" s="49">
        <f>+P153</f>
        <v>0</v>
      </c>
      <c r="Q152" s="49">
        <f t="shared" si="13"/>
        <v>300</v>
      </c>
      <c r="R152" s="39"/>
    </row>
    <row r="153" spans="1:18" ht="12.4" hidden="1" customHeight="1" x14ac:dyDescent="0.2">
      <c r="A153" s="90"/>
      <c r="B153" s="91" t="s">
        <v>133</v>
      </c>
      <c r="C153" s="92"/>
      <c r="D153" s="93">
        <v>3419</v>
      </c>
      <c r="E153" s="94">
        <v>5222</v>
      </c>
      <c r="F153" s="111" t="s">
        <v>114</v>
      </c>
      <c r="G153" s="96">
        <v>0</v>
      </c>
      <c r="H153" s="96">
        <v>0</v>
      </c>
      <c r="I153" s="96">
        <f t="shared" si="3"/>
        <v>0</v>
      </c>
      <c r="J153" s="46">
        <v>0</v>
      </c>
      <c r="K153" s="46">
        <f t="shared" si="4"/>
        <v>0</v>
      </c>
      <c r="L153" s="46">
        <v>0</v>
      </c>
      <c r="M153" s="46">
        <v>0</v>
      </c>
      <c r="N153" s="46">
        <v>300</v>
      </c>
      <c r="O153" s="46">
        <f t="shared" si="13"/>
        <v>300</v>
      </c>
      <c r="P153" s="46">
        <v>0</v>
      </c>
      <c r="Q153" s="46">
        <f t="shared" si="13"/>
        <v>300</v>
      </c>
      <c r="R153" s="39"/>
    </row>
    <row r="154" spans="1:18" ht="12.4" hidden="1" customHeight="1" x14ac:dyDescent="0.2">
      <c r="A154" s="101" t="s">
        <v>82</v>
      </c>
      <c r="B154" s="102" t="s">
        <v>249</v>
      </c>
      <c r="C154" s="103" t="s">
        <v>87</v>
      </c>
      <c r="D154" s="104" t="s">
        <v>83</v>
      </c>
      <c r="E154" s="110" t="s">
        <v>83</v>
      </c>
      <c r="F154" s="97" t="s">
        <v>250</v>
      </c>
      <c r="G154" s="98">
        <v>0</v>
      </c>
      <c r="H154" s="98">
        <v>0</v>
      </c>
      <c r="I154" s="98">
        <f t="shared" si="3"/>
        <v>0</v>
      </c>
      <c r="J154" s="49">
        <f>+J155</f>
        <v>0</v>
      </c>
      <c r="K154" s="49">
        <f t="shared" si="4"/>
        <v>0</v>
      </c>
      <c r="L154" s="49">
        <v>0</v>
      </c>
      <c r="M154" s="49">
        <v>0</v>
      </c>
      <c r="N154" s="49">
        <f>+N155</f>
        <v>200</v>
      </c>
      <c r="O154" s="49">
        <f t="shared" si="13"/>
        <v>200</v>
      </c>
      <c r="P154" s="49">
        <f>+P155</f>
        <v>0</v>
      </c>
      <c r="Q154" s="49">
        <f t="shared" si="13"/>
        <v>200</v>
      </c>
      <c r="R154" s="39"/>
    </row>
    <row r="155" spans="1:18" ht="12.4" hidden="1" customHeight="1" x14ac:dyDescent="0.2">
      <c r="A155" s="90"/>
      <c r="B155" s="91" t="s">
        <v>133</v>
      </c>
      <c r="C155" s="92"/>
      <c r="D155" s="93">
        <v>3419</v>
      </c>
      <c r="E155" s="94">
        <v>5222</v>
      </c>
      <c r="F155" s="111" t="s">
        <v>114</v>
      </c>
      <c r="G155" s="96">
        <v>0</v>
      </c>
      <c r="H155" s="96">
        <v>0</v>
      </c>
      <c r="I155" s="96">
        <f t="shared" si="3"/>
        <v>0</v>
      </c>
      <c r="J155" s="46">
        <v>0</v>
      </c>
      <c r="K155" s="46">
        <f t="shared" si="4"/>
        <v>0</v>
      </c>
      <c r="L155" s="46">
        <v>0</v>
      </c>
      <c r="M155" s="46">
        <v>0</v>
      </c>
      <c r="N155" s="46">
        <v>200</v>
      </c>
      <c r="O155" s="46">
        <f t="shared" si="13"/>
        <v>200</v>
      </c>
      <c r="P155" s="46">
        <v>0</v>
      </c>
      <c r="Q155" s="46">
        <f t="shared" si="13"/>
        <v>200</v>
      </c>
      <c r="R155" s="39"/>
    </row>
    <row r="156" spans="1:18" ht="21" hidden="1" customHeight="1" x14ac:dyDescent="0.2">
      <c r="A156" s="101" t="s">
        <v>82</v>
      </c>
      <c r="B156" s="102" t="s">
        <v>251</v>
      </c>
      <c r="C156" s="103" t="s">
        <v>87</v>
      </c>
      <c r="D156" s="104" t="s">
        <v>83</v>
      </c>
      <c r="E156" s="110" t="s">
        <v>83</v>
      </c>
      <c r="F156" s="97" t="s">
        <v>252</v>
      </c>
      <c r="G156" s="98">
        <v>0</v>
      </c>
      <c r="H156" s="98">
        <v>0</v>
      </c>
      <c r="I156" s="98">
        <f t="shared" si="3"/>
        <v>0</v>
      </c>
      <c r="J156" s="49">
        <f>+J157</f>
        <v>0</v>
      </c>
      <c r="K156" s="49">
        <f t="shared" si="4"/>
        <v>0</v>
      </c>
      <c r="L156" s="49">
        <v>0</v>
      </c>
      <c r="M156" s="49">
        <v>0</v>
      </c>
      <c r="N156" s="49">
        <f>+N157</f>
        <v>100</v>
      </c>
      <c r="O156" s="49">
        <f t="shared" si="13"/>
        <v>100</v>
      </c>
      <c r="P156" s="49">
        <f>+P157</f>
        <v>0</v>
      </c>
      <c r="Q156" s="49">
        <f t="shared" si="13"/>
        <v>100</v>
      </c>
      <c r="R156" s="39"/>
    </row>
    <row r="157" spans="1:18" ht="12.4" hidden="1" customHeight="1" x14ac:dyDescent="0.2">
      <c r="A157" s="90"/>
      <c r="B157" s="91" t="s">
        <v>133</v>
      </c>
      <c r="C157" s="92"/>
      <c r="D157" s="93">
        <v>3419</v>
      </c>
      <c r="E157" s="94">
        <v>5222</v>
      </c>
      <c r="F157" s="111" t="s">
        <v>114</v>
      </c>
      <c r="G157" s="96">
        <v>0</v>
      </c>
      <c r="H157" s="96">
        <v>0</v>
      </c>
      <c r="I157" s="96">
        <f t="shared" si="3"/>
        <v>0</v>
      </c>
      <c r="J157" s="46">
        <v>0</v>
      </c>
      <c r="K157" s="46">
        <f t="shared" si="4"/>
        <v>0</v>
      </c>
      <c r="L157" s="46">
        <v>0</v>
      </c>
      <c r="M157" s="46">
        <v>0</v>
      </c>
      <c r="N157" s="46">
        <v>100</v>
      </c>
      <c r="O157" s="46">
        <f t="shared" si="13"/>
        <v>100</v>
      </c>
      <c r="P157" s="46">
        <v>0</v>
      </c>
      <c r="Q157" s="46">
        <f t="shared" si="13"/>
        <v>100</v>
      </c>
      <c r="R157" s="39"/>
    </row>
    <row r="158" spans="1:18" ht="21" hidden="1" customHeight="1" x14ac:dyDescent="0.2">
      <c r="A158" s="101" t="s">
        <v>82</v>
      </c>
      <c r="B158" s="102" t="s">
        <v>253</v>
      </c>
      <c r="C158" s="103" t="s">
        <v>87</v>
      </c>
      <c r="D158" s="104" t="s">
        <v>83</v>
      </c>
      <c r="E158" s="110" t="s">
        <v>83</v>
      </c>
      <c r="F158" s="97" t="s">
        <v>254</v>
      </c>
      <c r="G158" s="98">
        <v>0</v>
      </c>
      <c r="H158" s="98">
        <v>0</v>
      </c>
      <c r="I158" s="98">
        <f t="shared" si="3"/>
        <v>0</v>
      </c>
      <c r="J158" s="49">
        <f>+J159</f>
        <v>0</v>
      </c>
      <c r="K158" s="49">
        <f t="shared" si="4"/>
        <v>0</v>
      </c>
      <c r="L158" s="49">
        <v>0</v>
      </c>
      <c r="M158" s="49">
        <v>0</v>
      </c>
      <c r="N158" s="49">
        <f>+N159</f>
        <v>100</v>
      </c>
      <c r="O158" s="49">
        <f t="shared" si="13"/>
        <v>100</v>
      </c>
      <c r="P158" s="49">
        <f>+P159</f>
        <v>0</v>
      </c>
      <c r="Q158" s="49">
        <f t="shared" si="13"/>
        <v>100</v>
      </c>
      <c r="R158" s="39"/>
    </row>
    <row r="159" spans="1:18" ht="12.4" hidden="1" customHeight="1" x14ac:dyDescent="0.2">
      <c r="A159" s="90"/>
      <c r="B159" s="91" t="s">
        <v>133</v>
      </c>
      <c r="C159" s="92"/>
      <c r="D159" s="93">
        <v>3419</v>
      </c>
      <c r="E159" s="94">
        <v>5222</v>
      </c>
      <c r="F159" s="111" t="s">
        <v>114</v>
      </c>
      <c r="G159" s="96">
        <v>0</v>
      </c>
      <c r="H159" s="96">
        <v>0</v>
      </c>
      <c r="I159" s="96">
        <f t="shared" si="3"/>
        <v>0</v>
      </c>
      <c r="J159" s="46">
        <v>0</v>
      </c>
      <c r="K159" s="46">
        <f t="shared" si="4"/>
        <v>0</v>
      </c>
      <c r="L159" s="46">
        <v>0</v>
      </c>
      <c r="M159" s="46">
        <v>0</v>
      </c>
      <c r="N159" s="46">
        <v>100</v>
      </c>
      <c r="O159" s="46">
        <f t="shared" si="13"/>
        <v>100</v>
      </c>
      <c r="P159" s="46">
        <v>0</v>
      </c>
      <c r="Q159" s="46">
        <f t="shared" si="13"/>
        <v>100</v>
      </c>
      <c r="R159" s="39"/>
    </row>
    <row r="160" spans="1:18" ht="21" hidden="1" customHeight="1" x14ac:dyDescent="0.2">
      <c r="A160" s="101" t="s">
        <v>82</v>
      </c>
      <c r="B160" s="102" t="s">
        <v>255</v>
      </c>
      <c r="C160" s="103" t="s">
        <v>87</v>
      </c>
      <c r="D160" s="104" t="s">
        <v>83</v>
      </c>
      <c r="E160" s="110" t="s">
        <v>83</v>
      </c>
      <c r="F160" s="97" t="s">
        <v>256</v>
      </c>
      <c r="G160" s="98">
        <v>0</v>
      </c>
      <c r="H160" s="98">
        <v>0</v>
      </c>
      <c r="I160" s="98">
        <f t="shared" si="3"/>
        <v>0</v>
      </c>
      <c r="J160" s="49">
        <f>+J161</f>
        <v>0</v>
      </c>
      <c r="K160" s="49">
        <f t="shared" si="4"/>
        <v>0</v>
      </c>
      <c r="L160" s="49">
        <v>0</v>
      </c>
      <c r="M160" s="49">
        <v>0</v>
      </c>
      <c r="N160" s="49">
        <f>+N161</f>
        <v>200</v>
      </c>
      <c r="O160" s="49">
        <f t="shared" si="13"/>
        <v>200</v>
      </c>
      <c r="P160" s="49">
        <f>+P161</f>
        <v>0</v>
      </c>
      <c r="Q160" s="49">
        <f t="shared" si="13"/>
        <v>200</v>
      </c>
      <c r="R160" s="39"/>
    </row>
    <row r="161" spans="1:19" ht="12.4" hidden="1" customHeight="1" x14ac:dyDescent="0.2">
      <c r="A161" s="90"/>
      <c r="B161" s="91" t="s">
        <v>133</v>
      </c>
      <c r="C161" s="92"/>
      <c r="D161" s="93">
        <v>3419</v>
      </c>
      <c r="E161" s="94">
        <v>5222</v>
      </c>
      <c r="F161" s="111" t="s">
        <v>114</v>
      </c>
      <c r="G161" s="96">
        <v>0</v>
      </c>
      <c r="H161" s="96">
        <v>0</v>
      </c>
      <c r="I161" s="96">
        <f t="shared" si="3"/>
        <v>0</v>
      </c>
      <c r="J161" s="46">
        <v>0</v>
      </c>
      <c r="K161" s="46">
        <f t="shared" si="4"/>
        <v>0</v>
      </c>
      <c r="L161" s="46">
        <v>0</v>
      </c>
      <c r="M161" s="46">
        <v>0</v>
      </c>
      <c r="N161" s="46">
        <v>200</v>
      </c>
      <c r="O161" s="46">
        <f t="shared" si="13"/>
        <v>200</v>
      </c>
      <c r="P161" s="46">
        <v>0</v>
      </c>
      <c r="Q161" s="46">
        <f t="shared" si="13"/>
        <v>200</v>
      </c>
      <c r="R161" s="39"/>
    </row>
    <row r="162" spans="1:19" ht="21" hidden="1" customHeight="1" x14ac:dyDescent="0.2">
      <c r="A162" s="101" t="s">
        <v>82</v>
      </c>
      <c r="B162" s="102" t="s">
        <v>257</v>
      </c>
      <c r="C162" s="103" t="s">
        <v>87</v>
      </c>
      <c r="D162" s="104" t="s">
        <v>83</v>
      </c>
      <c r="E162" s="110" t="s">
        <v>83</v>
      </c>
      <c r="F162" s="97" t="s">
        <v>258</v>
      </c>
      <c r="G162" s="98">
        <v>0</v>
      </c>
      <c r="H162" s="98">
        <v>0</v>
      </c>
      <c r="I162" s="98">
        <f t="shared" si="3"/>
        <v>0</v>
      </c>
      <c r="J162" s="49">
        <f>+J163</f>
        <v>0</v>
      </c>
      <c r="K162" s="49">
        <f t="shared" si="4"/>
        <v>0</v>
      </c>
      <c r="L162" s="49">
        <v>0</v>
      </c>
      <c r="M162" s="49">
        <v>0</v>
      </c>
      <c r="N162" s="49">
        <f>+N163</f>
        <v>100</v>
      </c>
      <c r="O162" s="49">
        <f t="shared" si="13"/>
        <v>100</v>
      </c>
      <c r="P162" s="49">
        <f>+P163</f>
        <v>0</v>
      </c>
      <c r="Q162" s="49">
        <f t="shared" si="13"/>
        <v>100</v>
      </c>
      <c r="R162" s="39"/>
    </row>
    <row r="163" spans="1:19" ht="12.4" hidden="1" customHeight="1" x14ac:dyDescent="0.2">
      <c r="A163" s="90"/>
      <c r="B163" s="91" t="s">
        <v>133</v>
      </c>
      <c r="C163" s="92"/>
      <c r="D163" s="93">
        <v>3419</v>
      </c>
      <c r="E163" s="94">
        <v>5222</v>
      </c>
      <c r="F163" s="111" t="s">
        <v>114</v>
      </c>
      <c r="G163" s="96">
        <v>0</v>
      </c>
      <c r="H163" s="96">
        <v>0</v>
      </c>
      <c r="I163" s="96">
        <f t="shared" si="3"/>
        <v>0</v>
      </c>
      <c r="J163" s="46">
        <v>0</v>
      </c>
      <c r="K163" s="46">
        <f t="shared" si="4"/>
        <v>0</v>
      </c>
      <c r="L163" s="46">
        <v>0</v>
      </c>
      <c r="M163" s="46">
        <v>0</v>
      </c>
      <c r="N163" s="46">
        <v>100</v>
      </c>
      <c r="O163" s="46">
        <f t="shared" si="13"/>
        <v>100</v>
      </c>
      <c r="P163" s="46">
        <v>0</v>
      </c>
      <c r="Q163" s="46">
        <f t="shared" si="13"/>
        <v>100</v>
      </c>
      <c r="R163" s="39"/>
    </row>
    <row r="164" spans="1:19" ht="21" hidden="1" customHeight="1" x14ac:dyDescent="0.2">
      <c r="A164" s="101" t="s">
        <v>82</v>
      </c>
      <c r="B164" s="102" t="s">
        <v>259</v>
      </c>
      <c r="C164" s="103" t="s">
        <v>87</v>
      </c>
      <c r="D164" s="104" t="s">
        <v>83</v>
      </c>
      <c r="E164" s="110" t="s">
        <v>83</v>
      </c>
      <c r="F164" s="97" t="s">
        <v>260</v>
      </c>
      <c r="G164" s="98">
        <v>0</v>
      </c>
      <c r="H164" s="98">
        <v>0</v>
      </c>
      <c r="I164" s="98">
        <f t="shared" si="3"/>
        <v>0</v>
      </c>
      <c r="J164" s="49">
        <f>+J165</f>
        <v>0</v>
      </c>
      <c r="K164" s="49">
        <f t="shared" si="4"/>
        <v>0</v>
      </c>
      <c r="L164" s="49">
        <v>0</v>
      </c>
      <c r="M164" s="49">
        <v>0</v>
      </c>
      <c r="N164" s="49">
        <f>+N165</f>
        <v>200</v>
      </c>
      <c r="O164" s="49">
        <f t="shared" si="13"/>
        <v>200</v>
      </c>
      <c r="P164" s="49">
        <f>+P165</f>
        <v>0</v>
      </c>
      <c r="Q164" s="49">
        <f t="shared" si="13"/>
        <v>200</v>
      </c>
      <c r="R164" s="39"/>
    </row>
    <row r="165" spans="1:19" ht="13.15" hidden="1" customHeight="1" thickBot="1" x14ac:dyDescent="0.25">
      <c r="A165" s="160"/>
      <c r="B165" s="161" t="s">
        <v>133</v>
      </c>
      <c r="C165" s="162"/>
      <c r="D165" s="154">
        <v>3419</v>
      </c>
      <c r="E165" s="155">
        <v>5222</v>
      </c>
      <c r="F165" s="95" t="s">
        <v>114</v>
      </c>
      <c r="G165" s="156">
        <v>0</v>
      </c>
      <c r="H165" s="156">
        <v>0</v>
      </c>
      <c r="I165" s="156">
        <f t="shared" si="3"/>
        <v>0</v>
      </c>
      <c r="J165" s="54">
        <v>0</v>
      </c>
      <c r="K165" s="54">
        <f t="shared" si="4"/>
        <v>0</v>
      </c>
      <c r="L165" s="54">
        <v>0</v>
      </c>
      <c r="M165" s="54">
        <v>0</v>
      </c>
      <c r="N165" s="54">
        <v>200</v>
      </c>
      <c r="O165" s="54">
        <f t="shared" si="13"/>
        <v>200</v>
      </c>
      <c r="P165" s="54">
        <v>0</v>
      </c>
      <c r="Q165" s="54">
        <f t="shared" si="13"/>
        <v>200</v>
      </c>
      <c r="R165" s="39"/>
    </row>
    <row r="166" spans="1:19" ht="12.4" hidden="1" customHeight="1" x14ac:dyDescent="0.2">
      <c r="A166" s="173" t="s">
        <v>83</v>
      </c>
      <c r="B166" s="261" t="s">
        <v>83</v>
      </c>
      <c r="C166" s="262"/>
      <c r="D166" s="174" t="s">
        <v>83</v>
      </c>
      <c r="E166" s="175" t="s">
        <v>83</v>
      </c>
      <c r="F166" s="178" t="s">
        <v>261</v>
      </c>
      <c r="G166" s="177">
        <f>G167+G169+G171+G173</f>
        <v>11500</v>
      </c>
      <c r="H166" s="177">
        <v>0</v>
      </c>
      <c r="I166" s="177">
        <f t="shared" si="3"/>
        <v>11500</v>
      </c>
      <c r="J166" s="58">
        <v>0</v>
      </c>
      <c r="K166" s="58">
        <f t="shared" si="4"/>
        <v>11500</v>
      </c>
      <c r="L166" s="58">
        <v>0</v>
      </c>
      <c r="M166" s="58">
        <f t="shared" ref="M166:M172" si="14">+K166+L166</f>
        <v>11500</v>
      </c>
      <c r="N166" s="58">
        <v>0</v>
      </c>
      <c r="O166" s="58">
        <f>+M166+N166</f>
        <v>11500</v>
      </c>
      <c r="P166" s="58">
        <v>0</v>
      </c>
      <c r="Q166" s="58">
        <f>+O166+P166</f>
        <v>11500</v>
      </c>
      <c r="R166" s="168"/>
      <c r="S166" s="242"/>
    </row>
    <row r="167" spans="1:19" ht="21" hidden="1" customHeight="1" x14ac:dyDescent="0.2">
      <c r="A167" s="101" t="s">
        <v>82</v>
      </c>
      <c r="B167" s="102" t="s">
        <v>262</v>
      </c>
      <c r="C167" s="103" t="s">
        <v>87</v>
      </c>
      <c r="D167" s="104" t="s">
        <v>83</v>
      </c>
      <c r="E167" s="110" t="s">
        <v>83</v>
      </c>
      <c r="F167" s="97" t="s">
        <v>263</v>
      </c>
      <c r="G167" s="98">
        <f>+G168</f>
        <v>900</v>
      </c>
      <c r="H167" s="98">
        <v>0</v>
      </c>
      <c r="I167" s="98">
        <f t="shared" si="3"/>
        <v>900</v>
      </c>
      <c r="J167" s="49">
        <v>0</v>
      </c>
      <c r="K167" s="49">
        <f t="shared" si="4"/>
        <v>900</v>
      </c>
      <c r="L167" s="49">
        <v>0</v>
      </c>
      <c r="M167" s="49">
        <f t="shared" si="14"/>
        <v>900</v>
      </c>
      <c r="N167" s="49">
        <v>0</v>
      </c>
      <c r="O167" s="49">
        <f t="shared" ref="O167:Q236" si="15">+M167+N167</f>
        <v>900</v>
      </c>
      <c r="P167" s="49">
        <v>0</v>
      </c>
      <c r="Q167" s="49">
        <f t="shared" si="15"/>
        <v>900</v>
      </c>
      <c r="R167" s="39"/>
    </row>
    <row r="168" spans="1:19" ht="12.4" hidden="1" customHeight="1" x14ac:dyDescent="0.2">
      <c r="A168" s="90"/>
      <c r="B168" s="91"/>
      <c r="C168" s="92"/>
      <c r="D168" s="93">
        <v>3419</v>
      </c>
      <c r="E168" s="94">
        <v>5221</v>
      </c>
      <c r="F168" s="111" t="s">
        <v>264</v>
      </c>
      <c r="G168" s="96">
        <v>900</v>
      </c>
      <c r="H168" s="96">
        <v>0</v>
      </c>
      <c r="I168" s="96">
        <f t="shared" si="3"/>
        <v>900</v>
      </c>
      <c r="J168" s="46">
        <v>0</v>
      </c>
      <c r="K168" s="46">
        <f t="shared" si="4"/>
        <v>900</v>
      </c>
      <c r="L168" s="46">
        <v>0</v>
      </c>
      <c r="M168" s="46">
        <f t="shared" si="14"/>
        <v>900</v>
      </c>
      <c r="N168" s="46">
        <v>0</v>
      </c>
      <c r="O168" s="46">
        <f t="shared" si="15"/>
        <v>900</v>
      </c>
      <c r="P168" s="46">
        <v>0</v>
      </c>
      <c r="Q168" s="46">
        <f t="shared" si="15"/>
        <v>900</v>
      </c>
      <c r="R168" s="39"/>
    </row>
    <row r="169" spans="1:19" ht="31.5" hidden="1" customHeight="1" x14ac:dyDescent="0.2">
      <c r="A169" s="101" t="s">
        <v>82</v>
      </c>
      <c r="B169" s="102" t="s">
        <v>265</v>
      </c>
      <c r="C169" s="103" t="s">
        <v>87</v>
      </c>
      <c r="D169" s="104" t="s">
        <v>83</v>
      </c>
      <c r="E169" s="110" t="s">
        <v>83</v>
      </c>
      <c r="F169" s="97" t="s">
        <v>266</v>
      </c>
      <c r="G169" s="98">
        <f>+G170</f>
        <v>400</v>
      </c>
      <c r="H169" s="98">
        <v>0</v>
      </c>
      <c r="I169" s="98">
        <f t="shared" si="3"/>
        <v>400</v>
      </c>
      <c r="J169" s="49">
        <v>0</v>
      </c>
      <c r="K169" s="49">
        <f t="shared" si="4"/>
        <v>400</v>
      </c>
      <c r="L169" s="49">
        <v>0</v>
      </c>
      <c r="M169" s="49">
        <f t="shared" si="14"/>
        <v>400</v>
      </c>
      <c r="N169" s="49">
        <v>0</v>
      </c>
      <c r="O169" s="49">
        <f t="shared" si="15"/>
        <v>400</v>
      </c>
      <c r="P169" s="49">
        <v>0</v>
      </c>
      <c r="Q169" s="49">
        <f t="shared" si="15"/>
        <v>400</v>
      </c>
      <c r="R169" s="39"/>
    </row>
    <row r="170" spans="1:19" ht="12.4" hidden="1" customHeight="1" x14ac:dyDescent="0.2">
      <c r="A170" s="90"/>
      <c r="B170" s="91" t="s">
        <v>267</v>
      </c>
      <c r="C170" s="92"/>
      <c r="D170" s="93">
        <v>3419</v>
      </c>
      <c r="E170" s="94">
        <v>5329</v>
      </c>
      <c r="F170" s="111" t="s">
        <v>268</v>
      </c>
      <c r="G170" s="96">
        <v>400</v>
      </c>
      <c r="H170" s="96">
        <v>0</v>
      </c>
      <c r="I170" s="96">
        <f t="shared" si="3"/>
        <v>400</v>
      </c>
      <c r="J170" s="46">
        <v>0</v>
      </c>
      <c r="K170" s="46">
        <f t="shared" si="4"/>
        <v>400</v>
      </c>
      <c r="L170" s="46">
        <v>0</v>
      </c>
      <c r="M170" s="46">
        <f t="shared" si="14"/>
        <v>400</v>
      </c>
      <c r="N170" s="46">
        <v>0</v>
      </c>
      <c r="O170" s="46">
        <f t="shared" si="15"/>
        <v>400</v>
      </c>
      <c r="P170" s="46">
        <v>0</v>
      </c>
      <c r="Q170" s="46">
        <f t="shared" si="15"/>
        <v>400</v>
      </c>
      <c r="R170" s="39"/>
    </row>
    <row r="171" spans="1:19" ht="21" hidden="1" customHeight="1" x14ac:dyDescent="0.2">
      <c r="A171" s="101" t="s">
        <v>82</v>
      </c>
      <c r="B171" s="102" t="s">
        <v>269</v>
      </c>
      <c r="C171" s="103" t="s">
        <v>270</v>
      </c>
      <c r="D171" s="104" t="s">
        <v>83</v>
      </c>
      <c r="E171" s="110" t="s">
        <v>83</v>
      </c>
      <c r="F171" s="97" t="s">
        <v>271</v>
      </c>
      <c r="G171" s="98">
        <f>+G172</f>
        <v>200</v>
      </c>
      <c r="H171" s="98">
        <v>0</v>
      </c>
      <c r="I171" s="98">
        <f t="shared" si="3"/>
        <v>200</v>
      </c>
      <c r="J171" s="49">
        <v>0</v>
      </c>
      <c r="K171" s="49">
        <f t="shared" si="4"/>
        <v>200</v>
      </c>
      <c r="L171" s="49">
        <v>0</v>
      </c>
      <c r="M171" s="49">
        <f t="shared" si="14"/>
        <v>200</v>
      </c>
      <c r="N171" s="49">
        <v>0</v>
      </c>
      <c r="O171" s="49">
        <f t="shared" si="15"/>
        <v>200</v>
      </c>
      <c r="P171" s="49">
        <v>0</v>
      </c>
      <c r="Q171" s="49">
        <f t="shared" si="15"/>
        <v>200</v>
      </c>
      <c r="R171" s="39"/>
    </row>
    <row r="172" spans="1:19" ht="12.4" hidden="1" customHeight="1" x14ac:dyDescent="0.2">
      <c r="A172" s="90"/>
      <c r="B172" s="91"/>
      <c r="C172" s="92"/>
      <c r="D172" s="93">
        <v>3419</v>
      </c>
      <c r="E172" s="94">
        <v>5329</v>
      </c>
      <c r="F172" s="111" t="s">
        <v>268</v>
      </c>
      <c r="G172" s="96">
        <v>200</v>
      </c>
      <c r="H172" s="96">
        <v>0</v>
      </c>
      <c r="I172" s="96">
        <f t="shared" si="3"/>
        <v>200</v>
      </c>
      <c r="J172" s="46">
        <v>0</v>
      </c>
      <c r="K172" s="46">
        <f t="shared" si="4"/>
        <v>200</v>
      </c>
      <c r="L172" s="46">
        <v>0</v>
      </c>
      <c r="M172" s="46">
        <f t="shared" si="14"/>
        <v>200</v>
      </c>
      <c r="N172" s="46">
        <v>0</v>
      </c>
      <c r="O172" s="46">
        <f t="shared" si="15"/>
        <v>200</v>
      </c>
      <c r="P172" s="46">
        <v>0</v>
      </c>
      <c r="Q172" s="46">
        <f t="shared" si="15"/>
        <v>200</v>
      </c>
      <c r="R172" s="39"/>
    </row>
    <row r="173" spans="1:19" ht="21" hidden="1" customHeight="1" x14ac:dyDescent="0.2">
      <c r="A173" s="101" t="s">
        <v>82</v>
      </c>
      <c r="B173" s="102" t="s">
        <v>272</v>
      </c>
      <c r="C173" s="103" t="s">
        <v>273</v>
      </c>
      <c r="D173" s="104" t="s">
        <v>83</v>
      </c>
      <c r="E173" s="110" t="s">
        <v>83</v>
      </c>
      <c r="F173" s="97" t="s">
        <v>274</v>
      </c>
      <c r="G173" s="98">
        <f>+G174</f>
        <v>10000</v>
      </c>
      <c r="H173" s="98">
        <v>0</v>
      </c>
      <c r="I173" s="98">
        <f t="shared" si="3"/>
        <v>10000</v>
      </c>
      <c r="J173" s="49">
        <v>0</v>
      </c>
      <c r="K173" s="49">
        <f t="shared" si="4"/>
        <v>10000</v>
      </c>
      <c r="L173" s="49">
        <v>0</v>
      </c>
      <c r="M173" s="49">
        <f t="shared" ref="M173:M244" si="16">+K173+L173</f>
        <v>10000</v>
      </c>
      <c r="N173" s="49">
        <v>0</v>
      </c>
      <c r="O173" s="49">
        <f t="shared" si="15"/>
        <v>10000</v>
      </c>
      <c r="P173" s="49">
        <v>0</v>
      </c>
      <c r="Q173" s="49">
        <f t="shared" si="15"/>
        <v>10000</v>
      </c>
      <c r="R173" s="39"/>
    </row>
    <row r="174" spans="1:19" ht="13.15" hidden="1" customHeight="1" thickBot="1" x14ac:dyDescent="0.25">
      <c r="A174" s="179"/>
      <c r="B174" s="180"/>
      <c r="C174" s="171"/>
      <c r="D174" s="181">
        <v>3419</v>
      </c>
      <c r="E174" s="182">
        <v>6341</v>
      </c>
      <c r="F174" s="183" t="s">
        <v>275</v>
      </c>
      <c r="G174" s="143">
        <v>10000</v>
      </c>
      <c r="H174" s="143">
        <v>0</v>
      </c>
      <c r="I174" s="143">
        <f t="shared" si="3"/>
        <v>10000</v>
      </c>
      <c r="J174" s="55">
        <v>0</v>
      </c>
      <c r="K174" s="55">
        <f t="shared" si="4"/>
        <v>10000</v>
      </c>
      <c r="L174" s="55">
        <v>0</v>
      </c>
      <c r="M174" s="55">
        <f t="shared" si="16"/>
        <v>10000</v>
      </c>
      <c r="N174" s="55">
        <v>0</v>
      </c>
      <c r="O174" s="55">
        <f t="shared" si="15"/>
        <v>10000</v>
      </c>
      <c r="P174" s="55">
        <v>0</v>
      </c>
      <c r="Q174" s="55">
        <f t="shared" si="15"/>
        <v>10000</v>
      </c>
      <c r="R174" s="39"/>
    </row>
    <row r="175" spans="1:19" ht="12.4" hidden="1" customHeight="1" x14ac:dyDescent="0.2">
      <c r="A175" s="164" t="s">
        <v>83</v>
      </c>
      <c r="B175" s="251" t="s">
        <v>83</v>
      </c>
      <c r="C175" s="252"/>
      <c r="D175" s="165" t="s">
        <v>83</v>
      </c>
      <c r="E175" s="166" t="s">
        <v>83</v>
      </c>
      <c r="F175" s="167" t="s">
        <v>276</v>
      </c>
      <c r="G175" s="148">
        <f>+G176</f>
        <v>2500</v>
      </c>
      <c r="H175" s="148">
        <v>0</v>
      </c>
      <c r="I175" s="148">
        <f t="shared" si="3"/>
        <v>2500</v>
      </c>
      <c r="J175" s="53">
        <v>0</v>
      </c>
      <c r="K175" s="53">
        <f t="shared" si="4"/>
        <v>2500</v>
      </c>
      <c r="L175" s="53">
        <v>0</v>
      </c>
      <c r="M175" s="53">
        <f t="shared" si="16"/>
        <v>2500</v>
      </c>
      <c r="N175" s="53">
        <f>+N176+N178+N180+N182</f>
        <v>0</v>
      </c>
      <c r="O175" s="53">
        <f t="shared" si="15"/>
        <v>2500</v>
      </c>
      <c r="P175" s="53">
        <f>+P176+P178+P180+P182</f>
        <v>0</v>
      </c>
      <c r="Q175" s="53">
        <f t="shared" si="15"/>
        <v>2500</v>
      </c>
      <c r="R175" s="168"/>
      <c r="S175" s="242"/>
    </row>
    <row r="176" spans="1:19" ht="12.4" hidden="1" customHeight="1" x14ac:dyDescent="0.2">
      <c r="A176" s="101" t="s">
        <v>82</v>
      </c>
      <c r="B176" s="102" t="s">
        <v>277</v>
      </c>
      <c r="C176" s="103" t="s">
        <v>87</v>
      </c>
      <c r="D176" s="104" t="s">
        <v>83</v>
      </c>
      <c r="E176" s="110" t="s">
        <v>83</v>
      </c>
      <c r="F176" s="97" t="s">
        <v>276</v>
      </c>
      <c r="G176" s="98">
        <f>+G177</f>
        <v>2500</v>
      </c>
      <c r="H176" s="98">
        <v>0</v>
      </c>
      <c r="I176" s="98">
        <f t="shared" si="3"/>
        <v>2500</v>
      </c>
      <c r="J176" s="49">
        <v>0</v>
      </c>
      <c r="K176" s="49">
        <f t="shared" si="4"/>
        <v>2500</v>
      </c>
      <c r="L176" s="49">
        <v>0</v>
      </c>
      <c r="M176" s="49">
        <f t="shared" si="16"/>
        <v>2500</v>
      </c>
      <c r="N176" s="49">
        <f>+N177</f>
        <v>-2500</v>
      </c>
      <c r="O176" s="49">
        <f t="shared" si="15"/>
        <v>0</v>
      </c>
      <c r="P176" s="49">
        <f>+P177</f>
        <v>0</v>
      </c>
      <c r="Q176" s="49">
        <f t="shared" si="15"/>
        <v>0</v>
      </c>
      <c r="R176" s="39"/>
    </row>
    <row r="177" spans="1:19" ht="12.4" hidden="1" customHeight="1" x14ac:dyDescent="0.2">
      <c r="A177" s="152"/>
      <c r="B177" s="184"/>
      <c r="C177" s="185"/>
      <c r="D177" s="154">
        <v>3419</v>
      </c>
      <c r="E177" s="155">
        <v>5222</v>
      </c>
      <c r="F177" s="95" t="s">
        <v>114</v>
      </c>
      <c r="G177" s="156">
        <v>2500</v>
      </c>
      <c r="H177" s="156">
        <v>0</v>
      </c>
      <c r="I177" s="156">
        <f t="shared" si="3"/>
        <v>2500</v>
      </c>
      <c r="J177" s="54">
        <v>0</v>
      </c>
      <c r="K177" s="54">
        <f t="shared" ref="K177:K248" si="17">+I177+J177</f>
        <v>2500</v>
      </c>
      <c r="L177" s="54">
        <v>0</v>
      </c>
      <c r="M177" s="54">
        <f t="shared" si="16"/>
        <v>2500</v>
      </c>
      <c r="N177" s="54">
        <v>-2500</v>
      </c>
      <c r="O177" s="54">
        <f t="shared" si="15"/>
        <v>0</v>
      </c>
      <c r="P177" s="54">
        <v>0</v>
      </c>
      <c r="Q177" s="54">
        <f t="shared" si="15"/>
        <v>0</v>
      </c>
      <c r="R177" s="39"/>
    </row>
    <row r="178" spans="1:19" ht="21" hidden="1" customHeight="1" x14ac:dyDescent="0.2">
      <c r="A178" s="101" t="s">
        <v>82</v>
      </c>
      <c r="B178" s="102" t="s">
        <v>278</v>
      </c>
      <c r="C178" s="103" t="s">
        <v>87</v>
      </c>
      <c r="D178" s="104" t="s">
        <v>83</v>
      </c>
      <c r="E178" s="110" t="s">
        <v>83</v>
      </c>
      <c r="F178" s="97" t="s">
        <v>279</v>
      </c>
      <c r="G178" s="98">
        <v>0</v>
      </c>
      <c r="H178" s="98"/>
      <c r="I178" s="98"/>
      <c r="J178" s="49"/>
      <c r="K178" s="49"/>
      <c r="L178" s="49"/>
      <c r="M178" s="49">
        <v>0</v>
      </c>
      <c r="N178" s="47">
        <f>+N179</f>
        <v>1000</v>
      </c>
      <c r="O178" s="47">
        <f t="shared" si="15"/>
        <v>1000</v>
      </c>
      <c r="P178" s="47">
        <f>+P179</f>
        <v>0</v>
      </c>
      <c r="Q178" s="47">
        <f t="shared" si="15"/>
        <v>1000</v>
      </c>
      <c r="R178" s="39"/>
    </row>
    <row r="179" spans="1:19" ht="12.4" hidden="1" customHeight="1" x14ac:dyDescent="0.2">
      <c r="A179" s="101"/>
      <c r="B179" s="102"/>
      <c r="C179" s="103"/>
      <c r="D179" s="93">
        <v>3419</v>
      </c>
      <c r="E179" s="94">
        <v>5222</v>
      </c>
      <c r="F179" s="111" t="s">
        <v>114</v>
      </c>
      <c r="G179" s="96">
        <v>0</v>
      </c>
      <c r="H179" s="96"/>
      <c r="I179" s="96"/>
      <c r="J179" s="46"/>
      <c r="K179" s="46"/>
      <c r="L179" s="46"/>
      <c r="M179" s="46">
        <v>0</v>
      </c>
      <c r="N179" s="48">
        <v>1000</v>
      </c>
      <c r="O179" s="48">
        <f t="shared" si="15"/>
        <v>1000</v>
      </c>
      <c r="P179" s="48">
        <v>0</v>
      </c>
      <c r="Q179" s="48">
        <f t="shared" si="15"/>
        <v>1000</v>
      </c>
      <c r="R179" s="39"/>
    </row>
    <row r="180" spans="1:19" ht="21" hidden="1" customHeight="1" x14ac:dyDescent="0.2">
      <c r="A180" s="101" t="s">
        <v>82</v>
      </c>
      <c r="B180" s="102" t="s">
        <v>280</v>
      </c>
      <c r="C180" s="103" t="s">
        <v>87</v>
      </c>
      <c r="D180" s="104" t="s">
        <v>83</v>
      </c>
      <c r="E180" s="110" t="s">
        <v>83</v>
      </c>
      <c r="F180" s="97" t="s">
        <v>281</v>
      </c>
      <c r="G180" s="98">
        <v>0</v>
      </c>
      <c r="H180" s="98"/>
      <c r="I180" s="98"/>
      <c r="J180" s="49"/>
      <c r="K180" s="49"/>
      <c r="L180" s="49"/>
      <c r="M180" s="49">
        <v>0</v>
      </c>
      <c r="N180" s="47">
        <f t="shared" ref="N180:P182" si="18">+N181</f>
        <v>1000</v>
      </c>
      <c r="O180" s="47">
        <f t="shared" si="15"/>
        <v>1000</v>
      </c>
      <c r="P180" s="47">
        <f t="shared" si="18"/>
        <v>0</v>
      </c>
      <c r="Q180" s="47">
        <f t="shared" si="15"/>
        <v>1000</v>
      </c>
      <c r="R180" s="39"/>
    </row>
    <row r="181" spans="1:19" ht="12.4" hidden="1" customHeight="1" x14ac:dyDescent="0.2">
      <c r="A181" s="101"/>
      <c r="B181" s="102"/>
      <c r="C181" s="103"/>
      <c r="D181" s="93">
        <v>3419</v>
      </c>
      <c r="E181" s="94">
        <v>5222</v>
      </c>
      <c r="F181" s="111" t="s">
        <v>114</v>
      </c>
      <c r="G181" s="96">
        <v>0</v>
      </c>
      <c r="H181" s="96"/>
      <c r="I181" s="96"/>
      <c r="J181" s="46"/>
      <c r="K181" s="46"/>
      <c r="L181" s="46"/>
      <c r="M181" s="46">
        <v>0</v>
      </c>
      <c r="N181" s="48">
        <v>1000</v>
      </c>
      <c r="O181" s="48">
        <f t="shared" si="15"/>
        <v>1000</v>
      </c>
      <c r="P181" s="48">
        <v>0</v>
      </c>
      <c r="Q181" s="48">
        <f t="shared" si="15"/>
        <v>1000</v>
      </c>
      <c r="R181" s="39"/>
    </row>
    <row r="182" spans="1:19" ht="21" hidden="1" customHeight="1" x14ac:dyDescent="0.2">
      <c r="A182" s="101" t="s">
        <v>82</v>
      </c>
      <c r="B182" s="102" t="s">
        <v>282</v>
      </c>
      <c r="C182" s="103" t="s">
        <v>87</v>
      </c>
      <c r="D182" s="104" t="s">
        <v>83</v>
      </c>
      <c r="E182" s="110" t="s">
        <v>83</v>
      </c>
      <c r="F182" s="97" t="s">
        <v>283</v>
      </c>
      <c r="G182" s="98">
        <v>0</v>
      </c>
      <c r="H182" s="98"/>
      <c r="I182" s="98"/>
      <c r="J182" s="49"/>
      <c r="K182" s="49"/>
      <c r="L182" s="49"/>
      <c r="M182" s="49">
        <v>0</v>
      </c>
      <c r="N182" s="47">
        <f t="shared" si="18"/>
        <v>500</v>
      </c>
      <c r="O182" s="47">
        <f t="shared" si="15"/>
        <v>500</v>
      </c>
      <c r="P182" s="47">
        <f t="shared" si="18"/>
        <v>0</v>
      </c>
      <c r="Q182" s="47">
        <f t="shared" si="15"/>
        <v>500</v>
      </c>
      <c r="R182" s="39"/>
    </row>
    <row r="183" spans="1:19" ht="13.15" hidden="1" customHeight="1" thickBot="1" x14ac:dyDescent="0.25">
      <c r="A183" s="82"/>
      <c r="B183" s="83"/>
      <c r="C183" s="84"/>
      <c r="D183" s="172">
        <v>3419</v>
      </c>
      <c r="E183" s="99">
        <v>5213</v>
      </c>
      <c r="F183" s="100" t="s">
        <v>122</v>
      </c>
      <c r="G183" s="186">
        <v>0</v>
      </c>
      <c r="H183" s="186"/>
      <c r="I183" s="186"/>
      <c r="J183" s="187"/>
      <c r="K183" s="187"/>
      <c r="L183" s="187"/>
      <c r="M183" s="187">
        <v>0</v>
      </c>
      <c r="N183" s="59">
        <v>500</v>
      </c>
      <c r="O183" s="59">
        <f t="shared" si="15"/>
        <v>500</v>
      </c>
      <c r="P183" s="59">
        <v>0</v>
      </c>
      <c r="Q183" s="59">
        <f t="shared" si="15"/>
        <v>500</v>
      </c>
      <c r="R183" s="39"/>
    </row>
    <row r="184" spans="1:19" ht="12.4" hidden="1" customHeight="1" x14ac:dyDescent="0.2">
      <c r="A184" s="173" t="s">
        <v>83</v>
      </c>
      <c r="B184" s="261" t="s">
        <v>83</v>
      </c>
      <c r="C184" s="262"/>
      <c r="D184" s="174" t="s">
        <v>83</v>
      </c>
      <c r="E184" s="175" t="s">
        <v>83</v>
      </c>
      <c r="F184" s="188" t="s">
        <v>284</v>
      </c>
      <c r="G184" s="177">
        <f>+G185</f>
        <v>750</v>
      </c>
      <c r="H184" s="177">
        <v>0</v>
      </c>
      <c r="I184" s="177">
        <f t="shared" si="3"/>
        <v>750</v>
      </c>
      <c r="J184" s="58">
        <v>0</v>
      </c>
      <c r="K184" s="58">
        <f t="shared" si="17"/>
        <v>750</v>
      </c>
      <c r="L184" s="58">
        <v>0</v>
      </c>
      <c r="M184" s="58">
        <f t="shared" si="16"/>
        <v>750</v>
      </c>
      <c r="N184" s="58">
        <v>0</v>
      </c>
      <c r="O184" s="58">
        <f t="shared" si="15"/>
        <v>750</v>
      </c>
      <c r="P184" s="58">
        <v>0</v>
      </c>
      <c r="Q184" s="58">
        <f t="shared" si="15"/>
        <v>750</v>
      </c>
      <c r="R184" s="39"/>
      <c r="S184" s="242"/>
    </row>
    <row r="185" spans="1:19" ht="12.4" hidden="1" customHeight="1" x14ac:dyDescent="0.2">
      <c r="A185" s="101" t="s">
        <v>82</v>
      </c>
      <c r="B185" s="102" t="s">
        <v>285</v>
      </c>
      <c r="C185" s="103" t="s">
        <v>87</v>
      </c>
      <c r="D185" s="104" t="s">
        <v>83</v>
      </c>
      <c r="E185" s="110" t="s">
        <v>83</v>
      </c>
      <c r="F185" s="189" t="s">
        <v>284</v>
      </c>
      <c r="G185" s="98">
        <f>+G186</f>
        <v>750</v>
      </c>
      <c r="H185" s="98">
        <v>0</v>
      </c>
      <c r="I185" s="98">
        <f t="shared" si="3"/>
        <v>750</v>
      </c>
      <c r="J185" s="49">
        <v>0</v>
      </c>
      <c r="K185" s="49">
        <f t="shared" si="17"/>
        <v>750</v>
      </c>
      <c r="L185" s="49">
        <v>0</v>
      </c>
      <c r="M185" s="49">
        <f t="shared" si="16"/>
        <v>750</v>
      </c>
      <c r="N185" s="49">
        <v>0</v>
      </c>
      <c r="O185" s="49">
        <f t="shared" si="15"/>
        <v>750</v>
      </c>
      <c r="P185" s="49">
        <v>0</v>
      </c>
      <c r="Q185" s="49">
        <f t="shared" si="15"/>
        <v>750</v>
      </c>
      <c r="R185" s="39"/>
    </row>
    <row r="186" spans="1:19" ht="13.15" hidden="1" customHeight="1" thickBot="1" x14ac:dyDescent="0.25">
      <c r="A186" s="190"/>
      <c r="B186" s="191"/>
      <c r="C186" s="191"/>
      <c r="D186" s="192">
        <v>3419</v>
      </c>
      <c r="E186" s="193">
        <v>5222</v>
      </c>
      <c r="F186" s="194" t="s">
        <v>114</v>
      </c>
      <c r="G186" s="143">
        <v>750</v>
      </c>
      <c r="H186" s="143">
        <v>0</v>
      </c>
      <c r="I186" s="143">
        <f t="shared" si="3"/>
        <v>750</v>
      </c>
      <c r="J186" s="55">
        <v>0</v>
      </c>
      <c r="K186" s="55">
        <f t="shared" si="17"/>
        <v>750</v>
      </c>
      <c r="L186" s="55">
        <v>0</v>
      </c>
      <c r="M186" s="55">
        <f t="shared" si="16"/>
        <v>750</v>
      </c>
      <c r="N186" s="55">
        <v>0</v>
      </c>
      <c r="O186" s="55">
        <f t="shared" si="15"/>
        <v>750</v>
      </c>
      <c r="P186" s="55">
        <v>0</v>
      </c>
      <c r="Q186" s="55">
        <f t="shared" si="15"/>
        <v>750</v>
      </c>
      <c r="R186" s="39"/>
    </row>
    <row r="187" spans="1:19" ht="12.4" hidden="1" customHeight="1" x14ac:dyDescent="0.2">
      <c r="A187" s="195" t="s">
        <v>83</v>
      </c>
      <c r="B187" s="196" t="s">
        <v>83</v>
      </c>
      <c r="C187" s="197" t="s">
        <v>83</v>
      </c>
      <c r="D187" s="198" t="s">
        <v>83</v>
      </c>
      <c r="E187" s="199" t="s">
        <v>83</v>
      </c>
      <c r="F187" s="200" t="s">
        <v>286</v>
      </c>
      <c r="G187" s="177">
        <f>G190+G192+G194+G196</f>
        <v>500</v>
      </c>
      <c r="H187" s="177">
        <f>+H198</f>
        <v>161.5</v>
      </c>
      <c r="I187" s="177">
        <f t="shared" si="3"/>
        <v>661.5</v>
      </c>
      <c r="J187" s="58">
        <v>0</v>
      </c>
      <c r="K187" s="58">
        <f t="shared" si="17"/>
        <v>661.5</v>
      </c>
      <c r="L187" s="58">
        <f>+L188</f>
        <v>31.4</v>
      </c>
      <c r="M187" s="58">
        <f t="shared" si="16"/>
        <v>692.9</v>
      </c>
      <c r="N187" s="53">
        <v>0</v>
      </c>
      <c r="O187" s="53">
        <f t="shared" si="15"/>
        <v>692.9</v>
      </c>
      <c r="P187" s="53">
        <v>0</v>
      </c>
      <c r="Q187" s="53">
        <f t="shared" si="15"/>
        <v>692.9</v>
      </c>
      <c r="R187" s="168"/>
      <c r="S187" s="242"/>
    </row>
    <row r="188" spans="1:19" ht="21" hidden="1" customHeight="1" x14ac:dyDescent="0.2">
      <c r="A188" s="82" t="s">
        <v>82</v>
      </c>
      <c r="B188" s="83" t="s">
        <v>287</v>
      </c>
      <c r="C188" s="84" t="s">
        <v>87</v>
      </c>
      <c r="D188" s="85" t="s">
        <v>83</v>
      </c>
      <c r="E188" s="86" t="s">
        <v>83</v>
      </c>
      <c r="F188" s="87" t="s">
        <v>288</v>
      </c>
      <c r="G188" s="88">
        <v>0</v>
      </c>
      <c r="H188" s="148"/>
      <c r="I188" s="148"/>
      <c r="J188" s="53"/>
      <c r="K188" s="53"/>
      <c r="L188" s="49">
        <f>+L189</f>
        <v>31.4</v>
      </c>
      <c r="M188" s="49">
        <f t="shared" si="16"/>
        <v>31.4</v>
      </c>
      <c r="N188" s="49">
        <v>0</v>
      </c>
      <c r="O188" s="49">
        <f t="shared" si="15"/>
        <v>31.4</v>
      </c>
      <c r="P188" s="49">
        <v>0</v>
      </c>
      <c r="Q188" s="49">
        <f t="shared" si="15"/>
        <v>31.4</v>
      </c>
      <c r="R188" s="39"/>
    </row>
    <row r="189" spans="1:19" ht="12.4" hidden="1" customHeight="1" x14ac:dyDescent="0.2">
      <c r="A189" s="201"/>
      <c r="B189" s="202"/>
      <c r="C189" s="203"/>
      <c r="D189" s="204">
        <v>3419</v>
      </c>
      <c r="E189" s="99">
        <v>5492</v>
      </c>
      <c r="F189" s="205" t="s">
        <v>289</v>
      </c>
      <c r="G189" s="206">
        <v>0</v>
      </c>
      <c r="H189" s="148"/>
      <c r="I189" s="148"/>
      <c r="J189" s="53"/>
      <c r="K189" s="53"/>
      <c r="L189" s="46">
        <v>31.4</v>
      </c>
      <c r="M189" s="46">
        <f t="shared" si="16"/>
        <v>31.4</v>
      </c>
      <c r="N189" s="46">
        <v>0</v>
      </c>
      <c r="O189" s="46">
        <f t="shared" si="15"/>
        <v>31.4</v>
      </c>
      <c r="P189" s="46">
        <v>0</v>
      </c>
      <c r="Q189" s="46">
        <f t="shared" si="15"/>
        <v>31.4</v>
      </c>
      <c r="R189" s="39"/>
    </row>
    <row r="190" spans="1:19" ht="21" hidden="1" customHeight="1" x14ac:dyDescent="0.2">
      <c r="A190" s="101" t="s">
        <v>82</v>
      </c>
      <c r="B190" s="102" t="s">
        <v>290</v>
      </c>
      <c r="C190" s="103" t="s">
        <v>87</v>
      </c>
      <c r="D190" s="104" t="s">
        <v>83</v>
      </c>
      <c r="E190" s="110" t="s">
        <v>83</v>
      </c>
      <c r="F190" s="97" t="s">
        <v>291</v>
      </c>
      <c r="G190" s="98">
        <f>+G191</f>
        <v>100</v>
      </c>
      <c r="H190" s="98">
        <v>0</v>
      </c>
      <c r="I190" s="98">
        <f t="shared" si="3"/>
        <v>100</v>
      </c>
      <c r="J190" s="49">
        <v>0</v>
      </c>
      <c r="K190" s="49">
        <f t="shared" si="17"/>
        <v>100</v>
      </c>
      <c r="L190" s="49">
        <v>0</v>
      </c>
      <c r="M190" s="49">
        <f t="shared" si="16"/>
        <v>100</v>
      </c>
      <c r="N190" s="49">
        <v>0</v>
      </c>
      <c r="O190" s="49">
        <f t="shared" si="15"/>
        <v>100</v>
      </c>
      <c r="P190" s="49">
        <v>0</v>
      </c>
      <c r="Q190" s="49">
        <f t="shared" si="15"/>
        <v>100</v>
      </c>
      <c r="R190" s="39"/>
    </row>
    <row r="191" spans="1:19" ht="12.4" hidden="1" customHeight="1" x14ac:dyDescent="0.2">
      <c r="A191" s="101"/>
      <c r="B191" s="112"/>
      <c r="C191" s="112"/>
      <c r="D191" s="93">
        <v>3419</v>
      </c>
      <c r="E191" s="94">
        <v>5222</v>
      </c>
      <c r="F191" s="111" t="s">
        <v>114</v>
      </c>
      <c r="G191" s="96">
        <v>100</v>
      </c>
      <c r="H191" s="96">
        <v>0</v>
      </c>
      <c r="I191" s="96">
        <f t="shared" si="3"/>
        <v>100</v>
      </c>
      <c r="J191" s="46">
        <v>0</v>
      </c>
      <c r="K191" s="46">
        <f t="shared" si="17"/>
        <v>100</v>
      </c>
      <c r="L191" s="46">
        <v>0</v>
      </c>
      <c r="M191" s="46">
        <f t="shared" si="16"/>
        <v>100</v>
      </c>
      <c r="N191" s="46">
        <v>0</v>
      </c>
      <c r="O191" s="46">
        <f t="shared" si="15"/>
        <v>100</v>
      </c>
      <c r="P191" s="46">
        <v>0</v>
      </c>
      <c r="Q191" s="46">
        <f t="shared" si="15"/>
        <v>100</v>
      </c>
      <c r="R191" s="39"/>
    </row>
    <row r="192" spans="1:19" ht="21" hidden="1" customHeight="1" x14ac:dyDescent="0.2">
      <c r="A192" s="82" t="s">
        <v>82</v>
      </c>
      <c r="B192" s="83" t="s">
        <v>292</v>
      </c>
      <c r="C192" s="84" t="s">
        <v>87</v>
      </c>
      <c r="D192" s="85" t="s">
        <v>83</v>
      </c>
      <c r="E192" s="86" t="s">
        <v>83</v>
      </c>
      <c r="F192" s="87" t="s">
        <v>293</v>
      </c>
      <c r="G192" s="98">
        <f>+G193</f>
        <v>100</v>
      </c>
      <c r="H192" s="98">
        <v>0</v>
      </c>
      <c r="I192" s="98">
        <f t="shared" si="3"/>
        <v>100</v>
      </c>
      <c r="J192" s="49">
        <v>0</v>
      </c>
      <c r="K192" s="49">
        <f t="shared" si="17"/>
        <v>100</v>
      </c>
      <c r="L192" s="49">
        <v>0</v>
      </c>
      <c r="M192" s="49">
        <f t="shared" si="16"/>
        <v>100</v>
      </c>
      <c r="N192" s="49">
        <v>0</v>
      </c>
      <c r="O192" s="49">
        <f t="shared" si="15"/>
        <v>100</v>
      </c>
      <c r="P192" s="49">
        <v>0</v>
      </c>
      <c r="Q192" s="49">
        <f t="shared" si="15"/>
        <v>100</v>
      </c>
      <c r="R192" s="39"/>
    </row>
    <row r="193" spans="1:19" ht="12.4" hidden="1" customHeight="1" x14ac:dyDescent="0.2">
      <c r="A193" s="101"/>
      <c r="B193" s="112"/>
      <c r="C193" s="112"/>
      <c r="D193" s="93">
        <v>3419</v>
      </c>
      <c r="E193" s="94">
        <v>5229</v>
      </c>
      <c r="F193" s="111" t="s">
        <v>294</v>
      </c>
      <c r="G193" s="96">
        <v>100</v>
      </c>
      <c r="H193" s="96">
        <v>0</v>
      </c>
      <c r="I193" s="96">
        <f t="shared" ref="I193:I257" si="19">+G193+H193</f>
        <v>100</v>
      </c>
      <c r="J193" s="46">
        <v>0</v>
      </c>
      <c r="K193" s="46">
        <f t="shared" si="17"/>
        <v>100</v>
      </c>
      <c r="L193" s="46">
        <v>0</v>
      </c>
      <c r="M193" s="46">
        <f t="shared" si="16"/>
        <v>100</v>
      </c>
      <c r="N193" s="46">
        <v>0</v>
      </c>
      <c r="O193" s="46">
        <f t="shared" si="15"/>
        <v>100</v>
      </c>
      <c r="P193" s="46">
        <v>0</v>
      </c>
      <c r="Q193" s="46">
        <f t="shared" si="15"/>
        <v>100</v>
      </c>
      <c r="R193" s="39"/>
    </row>
    <row r="194" spans="1:19" ht="12.4" hidden="1" customHeight="1" x14ac:dyDescent="0.2">
      <c r="A194" s="82" t="s">
        <v>82</v>
      </c>
      <c r="B194" s="83" t="s">
        <v>295</v>
      </c>
      <c r="C194" s="84" t="s">
        <v>87</v>
      </c>
      <c r="D194" s="85" t="s">
        <v>83</v>
      </c>
      <c r="E194" s="86" t="s">
        <v>83</v>
      </c>
      <c r="F194" s="207" t="s">
        <v>286</v>
      </c>
      <c r="G194" s="98">
        <f>+G195</f>
        <v>100</v>
      </c>
      <c r="H194" s="98">
        <v>0</v>
      </c>
      <c r="I194" s="98">
        <f t="shared" si="19"/>
        <v>100</v>
      </c>
      <c r="J194" s="49">
        <v>0</v>
      </c>
      <c r="K194" s="49">
        <f t="shared" si="17"/>
        <v>100</v>
      </c>
      <c r="L194" s="49">
        <v>0</v>
      </c>
      <c r="M194" s="49">
        <f t="shared" si="16"/>
        <v>100</v>
      </c>
      <c r="N194" s="49">
        <v>0</v>
      </c>
      <c r="O194" s="49">
        <f t="shared" si="15"/>
        <v>100</v>
      </c>
      <c r="P194" s="49">
        <v>0</v>
      </c>
      <c r="Q194" s="49">
        <f t="shared" si="15"/>
        <v>100</v>
      </c>
      <c r="R194" s="39"/>
    </row>
    <row r="195" spans="1:19" ht="12.4" hidden="1" customHeight="1" x14ac:dyDescent="0.2">
      <c r="A195" s="90"/>
      <c r="B195" s="91"/>
      <c r="C195" s="92"/>
      <c r="D195" s="93">
        <v>3419</v>
      </c>
      <c r="E195" s="157">
        <v>5222</v>
      </c>
      <c r="F195" s="111" t="s">
        <v>114</v>
      </c>
      <c r="G195" s="96">
        <v>100</v>
      </c>
      <c r="H195" s="96">
        <v>0</v>
      </c>
      <c r="I195" s="96">
        <f t="shared" si="19"/>
        <v>100</v>
      </c>
      <c r="J195" s="46">
        <v>0</v>
      </c>
      <c r="K195" s="46">
        <f t="shared" si="17"/>
        <v>100</v>
      </c>
      <c r="L195" s="46">
        <v>0</v>
      </c>
      <c r="M195" s="46">
        <f t="shared" si="16"/>
        <v>100</v>
      </c>
      <c r="N195" s="46">
        <v>0</v>
      </c>
      <c r="O195" s="46">
        <f t="shared" si="15"/>
        <v>100</v>
      </c>
      <c r="P195" s="46">
        <v>0</v>
      </c>
      <c r="Q195" s="46">
        <f t="shared" si="15"/>
        <v>100</v>
      </c>
      <c r="R195" s="39"/>
    </row>
    <row r="196" spans="1:19" ht="21" hidden="1" customHeight="1" x14ac:dyDescent="0.2">
      <c r="A196" s="101" t="s">
        <v>82</v>
      </c>
      <c r="B196" s="102" t="s">
        <v>296</v>
      </c>
      <c r="C196" s="103" t="s">
        <v>87</v>
      </c>
      <c r="D196" s="104" t="s">
        <v>83</v>
      </c>
      <c r="E196" s="110" t="s">
        <v>83</v>
      </c>
      <c r="F196" s="97" t="s">
        <v>297</v>
      </c>
      <c r="G196" s="98">
        <f>+G197</f>
        <v>200</v>
      </c>
      <c r="H196" s="98">
        <v>0</v>
      </c>
      <c r="I196" s="98">
        <f t="shared" si="19"/>
        <v>200</v>
      </c>
      <c r="J196" s="49">
        <v>0</v>
      </c>
      <c r="K196" s="49">
        <f t="shared" si="17"/>
        <v>200</v>
      </c>
      <c r="L196" s="49">
        <v>0</v>
      </c>
      <c r="M196" s="49">
        <f t="shared" si="16"/>
        <v>200</v>
      </c>
      <c r="N196" s="49">
        <v>0</v>
      </c>
      <c r="O196" s="49">
        <f t="shared" si="15"/>
        <v>200</v>
      </c>
      <c r="P196" s="49">
        <v>0</v>
      </c>
      <c r="Q196" s="49">
        <f t="shared" si="15"/>
        <v>200</v>
      </c>
      <c r="R196" s="39"/>
    </row>
    <row r="197" spans="1:19" ht="12.4" hidden="1" customHeight="1" x14ac:dyDescent="0.2">
      <c r="A197" s="160"/>
      <c r="B197" s="161"/>
      <c r="C197" s="162"/>
      <c r="D197" s="154">
        <v>3419</v>
      </c>
      <c r="E197" s="163">
        <v>5222</v>
      </c>
      <c r="F197" s="95" t="s">
        <v>114</v>
      </c>
      <c r="G197" s="96">
        <v>200</v>
      </c>
      <c r="H197" s="96">
        <v>0</v>
      </c>
      <c r="I197" s="96">
        <f t="shared" si="19"/>
        <v>200</v>
      </c>
      <c r="J197" s="46">
        <v>0</v>
      </c>
      <c r="K197" s="46">
        <f t="shared" si="17"/>
        <v>200</v>
      </c>
      <c r="L197" s="46">
        <v>0</v>
      </c>
      <c r="M197" s="46">
        <f t="shared" si="16"/>
        <v>200</v>
      </c>
      <c r="N197" s="46">
        <v>0</v>
      </c>
      <c r="O197" s="46">
        <f t="shared" si="15"/>
        <v>200</v>
      </c>
      <c r="P197" s="46">
        <v>0</v>
      </c>
      <c r="Q197" s="46">
        <f t="shared" si="15"/>
        <v>200</v>
      </c>
      <c r="R197" s="39"/>
    </row>
    <row r="198" spans="1:19" ht="31.5" hidden="1" customHeight="1" x14ac:dyDescent="0.2">
      <c r="A198" s="101" t="s">
        <v>82</v>
      </c>
      <c r="B198" s="102" t="s">
        <v>298</v>
      </c>
      <c r="C198" s="103" t="s">
        <v>87</v>
      </c>
      <c r="D198" s="104" t="s">
        <v>83</v>
      </c>
      <c r="E198" s="110" t="s">
        <v>83</v>
      </c>
      <c r="F198" s="97" t="s">
        <v>299</v>
      </c>
      <c r="G198" s="98">
        <v>0</v>
      </c>
      <c r="H198" s="98">
        <f>+H199</f>
        <v>161.5</v>
      </c>
      <c r="I198" s="98">
        <f t="shared" si="19"/>
        <v>161.5</v>
      </c>
      <c r="J198" s="49">
        <f>SUM(J199:J200)</f>
        <v>0</v>
      </c>
      <c r="K198" s="49">
        <f t="shared" si="17"/>
        <v>161.5</v>
      </c>
      <c r="L198" s="49">
        <v>0</v>
      </c>
      <c r="M198" s="49">
        <f t="shared" si="16"/>
        <v>161.5</v>
      </c>
      <c r="N198" s="49">
        <v>0</v>
      </c>
      <c r="O198" s="49">
        <f t="shared" si="15"/>
        <v>161.5</v>
      </c>
      <c r="P198" s="49">
        <v>0</v>
      </c>
      <c r="Q198" s="49">
        <f t="shared" si="15"/>
        <v>161.5</v>
      </c>
      <c r="R198" s="39"/>
    </row>
    <row r="199" spans="1:19" ht="12.4" hidden="1" customHeight="1" x14ac:dyDescent="0.2">
      <c r="A199" s="90"/>
      <c r="B199" s="91" t="s">
        <v>267</v>
      </c>
      <c r="C199" s="92"/>
      <c r="D199" s="93">
        <v>3419</v>
      </c>
      <c r="E199" s="157">
        <v>5329</v>
      </c>
      <c r="F199" s="159" t="s">
        <v>300</v>
      </c>
      <c r="G199" s="46">
        <v>0</v>
      </c>
      <c r="H199" s="96">
        <v>161.5</v>
      </c>
      <c r="I199" s="96">
        <f t="shared" si="19"/>
        <v>161.5</v>
      </c>
      <c r="J199" s="46">
        <v>-161.5</v>
      </c>
      <c r="K199" s="46">
        <f t="shared" si="17"/>
        <v>0</v>
      </c>
      <c r="L199" s="46">
        <v>0</v>
      </c>
      <c r="M199" s="46">
        <f t="shared" si="16"/>
        <v>0</v>
      </c>
      <c r="N199" s="46">
        <v>0</v>
      </c>
      <c r="O199" s="46">
        <f t="shared" si="15"/>
        <v>0</v>
      </c>
      <c r="P199" s="46">
        <v>0</v>
      </c>
      <c r="Q199" s="46">
        <f t="shared" si="15"/>
        <v>0</v>
      </c>
      <c r="R199" s="38"/>
    </row>
    <row r="200" spans="1:19" ht="13.15" hidden="1" customHeight="1" thickBot="1" x14ac:dyDescent="0.25">
      <c r="A200" s="179"/>
      <c r="B200" s="180" t="s">
        <v>267</v>
      </c>
      <c r="C200" s="171"/>
      <c r="D200" s="181">
        <v>3419</v>
      </c>
      <c r="E200" s="208">
        <v>5323</v>
      </c>
      <c r="F200" s="209" t="s">
        <v>301</v>
      </c>
      <c r="G200" s="55">
        <v>0</v>
      </c>
      <c r="H200" s="143">
        <v>0</v>
      </c>
      <c r="I200" s="143">
        <v>0</v>
      </c>
      <c r="J200" s="55">
        <v>161.5</v>
      </c>
      <c r="K200" s="55">
        <f t="shared" si="17"/>
        <v>161.5</v>
      </c>
      <c r="L200" s="55">
        <v>0</v>
      </c>
      <c r="M200" s="55">
        <f t="shared" si="16"/>
        <v>161.5</v>
      </c>
      <c r="N200" s="54">
        <v>0</v>
      </c>
      <c r="O200" s="54">
        <f t="shared" si="15"/>
        <v>161.5</v>
      </c>
      <c r="P200" s="54">
        <v>0</v>
      </c>
      <c r="Q200" s="54">
        <f t="shared" si="15"/>
        <v>161.5</v>
      </c>
      <c r="R200" s="38"/>
    </row>
    <row r="201" spans="1:19" ht="12.4" hidden="1" customHeight="1" x14ac:dyDescent="0.2">
      <c r="A201" s="210" t="s">
        <v>83</v>
      </c>
      <c r="B201" s="211" t="s">
        <v>83</v>
      </c>
      <c r="C201" s="212"/>
      <c r="D201" s="213" t="s">
        <v>83</v>
      </c>
      <c r="E201" s="213" t="s">
        <v>83</v>
      </c>
      <c r="F201" s="214" t="s">
        <v>302</v>
      </c>
      <c r="G201" s="53">
        <v>0</v>
      </c>
      <c r="H201" s="53">
        <f>+H202+H204+H206+H208+H210+H212+H214+H216+H218+H220+H222+H224+H226+H228+H230+H232+H234+H236+H238+H240+H242+H244+H246+H248+H250+H252+H254+H256+H258+H260+H262+H264+H266+H268+H270+H272+H274+H276+H278+H280+H282+H284+H286+H288+H290+H292</f>
        <v>943.69700000000023</v>
      </c>
      <c r="I201" s="148">
        <f t="shared" si="19"/>
        <v>943.69700000000023</v>
      </c>
      <c r="J201" s="53">
        <v>0</v>
      </c>
      <c r="K201" s="53">
        <f t="shared" si="17"/>
        <v>943.69700000000023</v>
      </c>
      <c r="L201" s="53">
        <v>0</v>
      </c>
      <c r="M201" s="53">
        <f t="shared" si="16"/>
        <v>943.69700000000023</v>
      </c>
      <c r="N201" s="58">
        <v>0</v>
      </c>
      <c r="O201" s="58">
        <f t="shared" si="15"/>
        <v>943.69700000000023</v>
      </c>
      <c r="P201" s="58">
        <v>0</v>
      </c>
      <c r="Q201" s="58">
        <f t="shared" si="15"/>
        <v>943.69700000000023</v>
      </c>
      <c r="R201" s="215"/>
      <c r="S201" s="242"/>
    </row>
    <row r="202" spans="1:19" ht="12.4" hidden="1" customHeight="1" x14ac:dyDescent="0.2">
      <c r="A202" s="216" t="s">
        <v>82</v>
      </c>
      <c r="B202" s="217" t="s">
        <v>303</v>
      </c>
      <c r="C202" s="218" t="s">
        <v>87</v>
      </c>
      <c r="D202" s="219"/>
      <c r="E202" s="219"/>
      <c r="F202" s="220" t="s">
        <v>302</v>
      </c>
      <c r="G202" s="49">
        <v>0</v>
      </c>
      <c r="H202" s="49">
        <f>H203</f>
        <v>10.170999999999999</v>
      </c>
      <c r="I202" s="98">
        <f t="shared" si="19"/>
        <v>10.170999999999999</v>
      </c>
      <c r="J202" s="49">
        <v>0</v>
      </c>
      <c r="K202" s="49">
        <f t="shared" si="17"/>
        <v>10.170999999999999</v>
      </c>
      <c r="L202" s="49">
        <v>0</v>
      </c>
      <c r="M202" s="49">
        <f t="shared" si="16"/>
        <v>10.170999999999999</v>
      </c>
      <c r="N202" s="49">
        <v>0</v>
      </c>
      <c r="O202" s="49">
        <f t="shared" si="15"/>
        <v>10.170999999999999</v>
      </c>
      <c r="P202" s="49">
        <v>0</v>
      </c>
      <c r="Q202" s="49">
        <f t="shared" si="15"/>
        <v>10.170999999999999</v>
      </c>
      <c r="R202" s="38"/>
    </row>
    <row r="203" spans="1:19" ht="12.4" hidden="1" customHeight="1" x14ac:dyDescent="0.2">
      <c r="A203" s="221"/>
      <c r="B203" s="217"/>
      <c r="C203" s="218"/>
      <c r="D203" s="222" t="s">
        <v>304</v>
      </c>
      <c r="E203" s="222" t="s">
        <v>305</v>
      </c>
      <c r="F203" s="223" t="s">
        <v>114</v>
      </c>
      <c r="G203" s="46">
        <v>0</v>
      </c>
      <c r="H203" s="46">
        <v>10.170999999999999</v>
      </c>
      <c r="I203" s="96">
        <f t="shared" si="19"/>
        <v>10.170999999999999</v>
      </c>
      <c r="J203" s="46">
        <v>0</v>
      </c>
      <c r="K203" s="46">
        <f t="shared" si="17"/>
        <v>10.170999999999999</v>
      </c>
      <c r="L203" s="46">
        <v>0</v>
      </c>
      <c r="M203" s="46">
        <f t="shared" si="16"/>
        <v>10.170999999999999</v>
      </c>
      <c r="N203" s="46">
        <v>0</v>
      </c>
      <c r="O203" s="46">
        <f t="shared" si="15"/>
        <v>10.170999999999999</v>
      </c>
      <c r="P203" s="46">
        <v>0</v>
      </c>
      <c r="Q203" s="46">
        <f t="shared" si="15"/>
        <v>10.170999999999999</v>
      </c>
      <c r="R203" s="38"/>
    </row>
    <row r="204" spans="1:19" ht="21" hidden="1" customHeight="1" x14ac:dyDescent="0.2">
      <c r="A204" s="216" t="s">
        <v>82</v>
      </c>
      <c r="B204" s="217" t="s">
        <v>306</v>
      </c>
      <c r="C204" s="218" t="s">
        <v>87</v>
      </c>
      <c r="D204" s="219" t="s">
        <v>83</v>
      </c>
      <c r="E204" s="219" t="s">
        <v>83</v>
      </c>
      <c r="F204" s="220" t="s">
        <v>307</v>
      </c>
      <c r="G204" s="49">
        <v>0</v>
      </c>
      <c r="H204" s="49">
        <f>H205</f>
        <v>19.405999999999999</v>
      </c>
      <c r="I204" s="98">
        <f t="shared" si="19"/>
        <v>19.405999999999999</v>
      </c>
      <c r="J204" s="49">
        <v>0</v>
      </c>
      <c r="K204" s="49">
        <f t="shared" si="17"/>
        <v>19.405999999999999</v>
      </c>
      <c r="L204" s="49">
        <v>0</v>
      </c>
      <c r="M204" s="49">
        <f t="shared" si="16"/>
        <v>19.405999999999999</v>
      </c>
      <c r="N204" s="49">
        <v>0</v>
      </c>
      <c r="O204" s="49">
        <f t="shared" si="15"/>
        <v>19.405999999999999</v>
      </c>
      <c r="P204" s="49">
        <v>0</v>
      </c>
      <c r="Q204" s="49">
        <f t="shared" si="15"/>
        <v>19.405999999999999</v>
      </c>
      <c r="R204" s="38"/>
    </row>
    <row r="205" spans="1:19" ht="12.4" hidden="1" customHeight="1" x14ac:dyDescent="0.2">
      <c r="A205" s="221"/>
      <c r="B205" s="217"/>
      <c r="C205" s="218"/>
      <c r="D205" s="222" t="s">
        <v>304</v>
      </c>
      <c r="E205" s="222" t="s">
        <v>305</v>
      </c>
      <c r="F205" s="223" t="s">
        <v>114</v>
      </c>
      <c r="G205" s="46">
        <v>0</v>
      </c>
      <c r="H205" s="46">
        <v>19.405999999999999</v>
      </c>
      <c r="I205" s="96">
        <f t="shared" si="19"/>
        <v>19.405999999999999</v>
      </c>
      <c r="J205" s="46">
        <v>0</v>
      </c>
      <c r="K205" s="46">
        <f t="shared" si="17"/>
        <v>19.405999999999999</v>
      </c>
      <c r="L205" s="46">
        <v>0</v>
      </c>
      <c r="M205" s="46">
        <f t="shared" si="16"/>
        <v>19.405999999999999</v>
      </c>
      <c r="N205" s="46">
        <v>0</v>
      </c>
      <c r="O205" s="46">
        <f t="shared" si="15"/>
        <v>19.405999999999999</v>
      </c>
      <c r="P205" s="46">
        <v>0</v>
      </c>
      <c r="Q205" s="46">
        <f t="shared" si="15"/>
        <v>19.405999999999999</v>
      </c>
      <c r="R205" s="38"/>
    </row>
    <row r="206" spans="1:19" ht="21" hidden="1" customHeight="1" x14ac:dyDescent="0.2">
      <c r="A206" s="216" t="s">
        <v>82</v>
      </c>
      <c r="B206" s="217" t="s">
        <v>308</v>
      </c>
      <c r="C206" s="218" t="s">
        <v>87</v>
      </c>
      <c r="D206" s="219" t="s">
        <v>83</v>
      </c>
      <c r="E206" s="219" t="s">
        <v>83</v>
      </c>
      <c r="F206" s="220" t="s">
        <v>309</v>
      </c>
      <c r="G206" s="49">
        <v>0</v>
      </c>
      <c r="H206" s="49">
        <f>H207</f>
        <v>15.856</v>
      </c>
      <c r="I206" s="98">
        <f t="shared" si="19"/>
        <v>15.856</v>
      </c>
      <c r="J206" s="49">
        <v>0</v>
      </c>
      <c r="K206" s="49">
        <f t="shared" si="17"/>
        <v>15.856</v>
      </c>
      <c r="L206" s="49">
        <v>0</v>
      </c>
      <c r="M206" s="49">
        <f t="shared" si="16"/>
        <v>15.856</v>
      </c>
      <c r="N206" s="49">
        <v>0</v>
      </c>
      <c r="O206" s="49">
        <f t="shared" si="15"/>
        <v>15.856</v>
      </c>
      <c r="P206" s="49">
        <v>0</v>
      </c>
      <c r="Q206" s="49">
        <f t="shared" si="15"/>
        <v>15.856</v>
      </c>
      <c r="R206" s="38"/>
    </row>
    <row r="207" spans="1:19" ht="12.4" hidden="1" customHeight="1" x14ac:dyDescent="0.2">
      <c r="A207" s="221"/>
      <c r="B207" s="217"/>
      <c r="C207" s="218"/>
      <c r="D207" s="222" t="s">
        <v>304</v>
      </c>
      <c r="E207" s="222" t="s">
        <v>305</v>
      </c>
      <c r="F207" s="223" t="s">
        <v>114</v>
      </c>
      <c r="G207" s="46">
        <v>0</v>
      </c>
      <c r="H207" s="46">
        <v>15.856</v>
      </c>
      <c r="I207" s="96">
        <f t="shared" si="19"/>
        <v>15.856</v>
      </c>
      <c r="J207" s="46">
        <v>0</v>
      </c>
      <c r="K207" s="46">
        <f t="shared" si="17"/>
        <v>15.856</v>
      </c>
      <c r="L207" s="46">
        <v>0</v>
      </c>
      <c r="M207" s="46">
        <f t="shared" si="16"/>
        <v>15.856</v>
      </c>
      <c r="N207" s="46">
        <v>0</v>
      </c>
      <c r="O207" s="46">
        <f t="shared" si="15"/>
        <v>15.856</v>
      </c>
      <c r="P207" s="46">
        <v>0</v>
      </c>
      <c r="Q207" s="46">
        <f t="shared" si="15"/>
        <v>15.856</v>
      </c>
      <c r="R207" s="38"/>
    </row>
    <row r="208" spans="1:19" ht="21" hidden="1" customHeight="1" x14ac:dyDescent="0.2">
      <c r="A208" s="216" t="s">
        <v>82</v>
      </c>
      <c r="B208" s="217" t="s">
        <v>310</v>
      </c>
      <c r="C208" s="218" t="s">
        <v>87</v>
      </c>
      <c r="D208" s="219" t="s">
        <v>83</v>
      </c>
      <c r="E208" s="219" t="s">
        <v>83</v>
      </c>
      <c r="F208" s="220" t="s">
        <v>311</v>
      </c>
      <c r="G208" s="49">
        <v>0</v>
      </c>
      <c r="H208" s="49">
        <f>H209</f>
        <v>8.0459999999999994</v>
      </c>
      <c r="I208" s="98">
        <f t="shared" si="19"/>
        <v>8.0459999999999994</v>
      </c>
      <c r="J208" s="49">
        <v>0</v>
      </c>
      <c r="K208" s="49">
        <f t="shared" si="17"/>
        <v>8.0459999999999994</v>
      </c>
      <c r="L208" s="49">
        <v>0</v>
      </c>
      <c r="M208" s="49">
        <f t="shared" si="16"/>
        <v>8.0459999999999994</v>
      </c>
      <c r="N208" s="49">
        <v>0</v>
      </c>
      <c r="O208" s="49">
        <f t="shared" si="15"/>
        <v>8.0459999999999994</v>
      </c>
      <c r="P208" s="49">
        <v>0</v>
      </c>
      <c r="Q208" s="49">
        <f t="shared" si="15"/>
        <v>8.0459999999999994</v>
      </c>
      <c r="R208" s="38"/>
    </row>
    <row r="209" spans="1:18" ht="12.4" hidden="1" customHeight="1" x14ac:dyDescent="0.2">
      <c r="A209" s="221"/>
      <c r="B209" s="217"/>
      <c r="C209" s="218"/>
      <c r="D209" s="222" t="s">
        <v>304</v>
      </c>
      <c r="E209" s="222" t="s">
        <v>305</v>
      </c>
      <c r="F209" s="223" t="s">
        <v>114</v>
      </c>
      <c r="G209" s="46">
        <v>0</v>
      </c>
      <c r="H209" s="46">
        <v>8.0459999999999994</v>
      </c>
      <c r="I209" s="96">
        <f t="shared" si="19"/>
        <v>8.0459999999999994</v>
      </c>
      <c r="J209" s="46">
        <v>0</v>
      </c>
      <c r="K209" s="46">
        <f t="shared" si="17"/>
        <v>8.0459999999999994</v>
      </c>
      <c r="L209" s="46">
        <v>0</v>
      </c>
      <c r="M209" s="46">
        <f t="shared" si="16"/>
        <v>8.0459999999999994</v>
      </c>
      <c r="N209" s="46">
        <v>0</v>
      </c>
      <c r="O209" s="46">
        <f t="shared" si="15"/>
        <v>8.0459999999999994</v>
      </c>
      <c r="P209" s="46">
        <v>0</v>
      </c>
      <c r="Q209" s="46">
        <f t="shared" si="15"/>
        <v>8.0459999999999994</v>
      </c>
      <c r="R209" s="38"/>
    </row>
    <row r="210" spans="1:18" ht="12.4" hidden="1" customHeight="1" x14ac:dyDescent="0.2">
      <c r="A210" s="216" t="s">
        <v>82</v>
      </c>
      <c r="B210" s="217" t="s">
        <v>312</v>
      </c>
      <c r="C210" s="218" t="s">
        <v>87</v>
      </c>
      <c r="D210" s="219" t="s">
        <v>83</v>
      </c>
      <c r="E210" s="219" t="s">
        <v>83</v>
      </c>
      <c r="F210" s="220" t="s">
        <v>313</v>
      </c>
      <c r="G210" s="49">
        <v>0</v>
      </c>
      <c r="H210" s="49">
        <f>H211</f>
        <v>24.138999999999999</v>
      </c>
      <c r="I210" s="98">
        <f t="shared" si="19"/>
        <v>24.138999999999999</v>
      </c>
      <c r="J210" s="49">
        <v>0</v>
      </c>
      <c r="K210" s="49">
        <f t="shared" si="17"/>
        <v>24.138999999999999</v>
      </c>
      <c r="L210" s="49">
        <v>0</v>
      </c>
      <c r="M210" s="49">
        <f t="shared" si="16"/>
        <v>24.138999999999999</v>
      </c>
      <c r="N210" s="49">
        <v>0</v>
      </c>
      <c r="O210" s="49">
        <f t="shared" si="15"/>
        <v>24.138999999999999</v>
      </c>
      <c r="P210" s="49">
        <v>0</v>
      </c>
      <c r="Q210" s="49">
        <f t="shared" si="15"/>
        <v>24.138999999999999</v>
      </c>
      <c r="R210" s="38"/>
    </row>
    <row r="211" spans="1:18" ht="12.4" hidden="1" customHeight="1" x14ac:dyDescent="0.2">
      <c r="A211" s="221"/>
      <c r="B211" s="217"/>
      <c r="C211" s="218"/>
      <c r="D211" s="222" t="s">
        <v>304</v>
      </c>
      <c r="E211" s="222" t="s">
        <v>305</v>
      </c>
      <c r="F211" s="223" t="s">
        <v>114</v>
      </c>
      <c r="G211" s="46">
        <v>0</v>
      </c>
      <c r="H211" s="46">
        <v>24.138999999999999</v>
      </c>
      <c r="I211" s="96">
        <f t="shared" si="19"/>
        <v>24.138999999999999</v>
      </c>
      <c r="J211" s="46">
        <v>0</v>
      </c>
      <c r="K211" s="46">
        <f t="shared" si="17"/>
        <v>24.138999999999999</v>
      </c>
      <c r="L211" s="46">
        <v>0</v>
      </c>
      <c r="M211" s="46">
        <f t="shared" si="16"/>
        <v>24.138999999999999</v>
      </c>
      <c r="N211" s="46">
        <v>0</v>
      </c>
      <c r="O211" s="46">
        <f t="shared" si="15"/>
        <v>24.138999999999999</v>
      </c>
      <c r="P211" s="46">
        <v>0</v>
      </c>
      <c r="Q211" s="46">
        <f t="shared" si="15"/>
        <v>24.138999999999999</v>
      </c>
      <c r="R211" s="38"/>
    </row>
    <row r="212" spans="1:18" ht="21" hidden="1" customHeight="1" x14ac:dyDescent="0.2">
      <c r="A212" s="216" t="s">
        <v>82</v>
      </c>
      <c r="B212" s="217" t="s">
        <v>314</v>
      </c>
      <c r="C212" s="218" t="s">
        <v>87</v>
      </c>
      <c r="D212" s="219" t="s">
        <v>83</v>
      </c>
      <c r="E212" s="219" t="s">
        <v>83</v>
      </c>
      <c r="F212" s="220" t="s">
        <v>315</v>
      </c>
      <c r="G212" s="49">
        <v>0</v>
      </c>
      <c r="H212" s="49">
        <f>H213</f>
        <v>9.7029999999999994</v>
      </c>
      <c r="I212" s="98">
        <f t="shared" si="19"/>
        <v>9.7029999999999994</v>
      </c>
      <c r="J212" s="49">
        <v>0</v>
      </c>
      <c r="K212" s="49">
        <f t="shared" si="17"/>
        <v>9.7029999999999994</v>
      </c>
      <c r="L212" s="49">
        <v>0</v>
      </c>
      <c r="M212" s="49">
        <f t="shared" si="16"/>
        <v>9.7029999999999994</v>
      </c>
      <c r="N212" s="49">
        <v>0</v>
      </c>
      <c r="O212" s="49">
        <f t="shared" si="15"/>
        <v>9.7029999999999994</v>
      </c>
      <c r="P212" s="49">
        <v>0</v>
      </c>
      <c r="Q212" s="49">
        <f t="shared" si="15"/>
        <v>9.7029999999999994</v>
      </c>
      <c r="R212" s="38"/>
    </row>
    <row r="213" spans="1:18" ht="12.4" hidden="1" customHeight="1" x14ac:dyDescent="0.2">
      <c r="A213" s="221"/>
      <c r="B213" s="217"/>
      <c r="C213" s="218"/>
      <c r="D213" s="222" t="s">
        <v>304</v>
      </c>
      <c r="E213" s="222" t="s">
        <v>305</v>
      </c>
      <c r="F213" s="223" t="s">
        <v>114</v>
      </c>
      <c r="G213" s="46">
        <v>0</v>
      </c>
      <c r="H213" s="46">
        <v>9.7029999999999994</v>
      </c>
      <c r="I213" s="96">
        <f t="shared" si="19"/>
        <v>9.7029999999999994</v>
      </c>
      <c r="J213" s="46">
        <v>0</v>
      </c>
      <c r="K213" s="46">
        <f t="shared" si="17"/>
        <v>9.7029999999999994</v>
      </c>
      <c r="L213" s="46">
        <v>0</v>
      </c>
      <c r="M213" s="46">
        <f t="shared" si="16"/>
        <v>9.7029999999999994</v>
      </c>
      <c r="N213" s="46">
        <v>0</v>
      </c>
      <c r="O213" s="46">
        <f t="shared" si="15"/>
        <v>9.7029999999999994</v>
      </c>
      <c r="P213" s="46">
        <v>0</v>
      </c>
      <c r="Q213" s="46">
        <f t="shared" si="15"/>
        <v>9.7029999999999994</v>
      </c>
      <c r="R213" s="38"/>
    </row>
    <row r="214" spans="1:18" ht="12.4" hidden="1" customHeight="1" x14ac:dyDescent="0.2">
      <c r="A214" s="216" t="s">
        <v>82</v>
      </c>
      <c r="B214" s="217" t="s">
        <v>316</v>
      </c>
      <c r="C214" s="218" t="s">
        <v>87</v>
      </c>
      <c r="D214" s="219" t="s">
        <v>83</v>
      </c>
      <c r="E214" s="219" t="s">
        <v>83</v>
      </c>
      <c r="F214" s="220" t="s">
        <v>317</v>
      </c>
      <c r="G214" s="49">
        <v>0</v>
      </c>
      <c r="H214" s="49">
        <f>H215</f>
        <v>13.016</v>
      </c>
      <c r="I214" s="98">
        <f t="shared" si="19"/>
        <v>13.016</v>
      </c>
      <c r="J214" s="49">
        <v>0</v>
      </c>
      <c r="K214" s="49">
        <f t="shared" si="17"/>
        <v>13.016</v>
      </c>
      <c r="L214" s="49">
        <v>0</v>
      </c>
      <c r="M214" s="49">
        <f t="shared" si="16"/>
        <v>13.016</v>
      </c>
      <c r="N214" s="49">
        <v>0</v>
      </c>
      <c r="O214" s="49">
        <f t="shared" si="15"/>
        <v>13.016</v>
      </c>
      <c r="P214" s="49">
        <v>0</v>
      </c>
      <c r="Q214" s="49">
        <f t="shared" si="15"/>
        <v>13.016</v>
      </c>
      <c r="R214" s="38"/>
    </row>
    <row r="215" spans="1:18" ht="12.4" hidden="1" customHeight="1" x14ac:dyDescent="0.2">
      <c r="A215" s="221"/>
      <c r="B215" s="217"/>
      <c r="C215" s="218"/>
      <c r="D215" s="222" t="s">
        <v>304</v>
      </c>
      <c r="E215" s="222" t="s">
        <v>305</v>
      </c>
      <c r="F215" s="223" t="s">
        <v>114</v>
      </c>
      <c r="G215" s="46">
        <v>0</v>
      </c>
      <c r="H215" s="46">
        <v>13.016</v>
      </c>
      <c r="I215" s="96">
        <f t="shared" si="19"/>
        <v>13.016</v>
      </c>
      <c r="J215" s="46">
        <v>0</v>
      </c>
      <c r="K215" s="46">
        <f t="shared" si="17"/>
        <v>13.016</v>
      </c>
      <c r="L215" s="46">
        <v>0</v>
      </c>
      <c r="M215" s="46">
        <f t="shared" si="16"/>
        <v>13.016</v>
      </c>
      <c r="N215" s="46">
        <v>0</v>
      </c>
      <c r="O215" s="46">
        <f t="shared" si="15"/>
        <v>13.016</v>
      </c>
      <c r="P215" s="46">
        <v>0</v>
      </c>
      <c r="Q215" s="46">
        <f t="shared" si="15"/>
        <v>13.016</v>
      </c>
      <c r="R215" s="38"/>
    </row>
    <row r="216" spans="1:18" ht="21" hidden="1" customHeight="1" x14ac:dyDescent="0.2">
      <c r="A216" s="216" t="s">
        <v>82</v>
      </c>
      <c r="B216" s="217" t="s">
        <v>318</v>
      </c>
      <c r="C216" s="218" t="s">
        <v>87</v>
      </c>
      <c r="D216" s="219" t="s">
        <v>83</v>
      </c>
      <c r="E216" s="219" t="s">
        <v>83</v>
      </c>
      <c r="F216" s="220" t="s">
        <v>319</v>
      </c>
      <c r="G216" s="49">
        <v>0</v>
      </c>
      <c r="H216" s="49">
        <f>H217</f>
        <v>6.6260000000000003</v>
      </c>
      <c r="I216" s="98">
        <f t="shared" si="19"/>
        <v>6.6260000000000003</v>
      </c>
      <c r="J216" s="49">
        <v>0</v>
      </c>
      <c r="K216" s="49">
        <f t="shared" si="17"/>
        <v>6.6260000000000003</v>
      </c>
      <c r="L216" s="49">
        <v>0</v>
      </c>
      <c r="M216" s="49">
        <f t="shared" si="16"/>
        <v>6.6260000000000003</v>
      </c>
      <c r="N216" s="49">
        <v>0</v>
      </c>
      <c r="O216" s="49">
        <f t="shared" si="15"/>
        <v>6.6260000000000003</v>
      </c>
      <c r="P216" s="49">
        <v>0</v>
      </c>
      <c r="Q216" s="49">
        <f t="shared" si="15"/>
        <v>6.6260000000000003</v>
      </c>
      <c r="R216" s="38"/>
    </row>
    <row r="217" spans="1:18" ht="12.4" hidden="1" customHeight="1" x14ac:dyDescent="0.2">
      <c r="A217" s="221"/>
      <c r="B217" s="217"/>
      <c r="C217" s="218"/>
      <c r="D217" s="222" t="s">
        <v>304</v>
      </c>
      <c r="E217" s="222" t="s">
        <v>305</v>
      </c>
      <c r="F217" s="223" t="s">
        <v>114</v>
      </c>
      <c r="G217" s="46">
        <v>0</v>
      </c>
      <c r="H217" s="46">
        <v>6.6260000000000003</v>
      </c>
      <c r="I217" s="96">
        <f t="shared" si="19"/>
        <v>6.6260000000000003</v>
      </c>
      <c r="J217" s="46">
        <v>0</v>
      </c>
      <c r="K217" s="46">
        <f t="shared" si="17"/>
        <v>6.6260000000000003</v>
      </c>
      <c r="L217" s="46">
        <v>0</v>
      </c>
      <c r="M217" s="46">
        <f t="shared" si="16"/>
        <v>6.6260000000000003</v>
      </c>
      <c r="N217" s="46">
        <v>0</v>
      </c>
      <c r="O217" s="46">
        <f t="shared" si="15"/>
        <v>6.6260000000000003</v>
      </c>
      <c r="P217" s="46">
        <v>0</v>
      </c>
      <c r="Q217" s="46">
        <f t="shared" si="15"/>
        <v>6.6260000000000003</v>
      </c>
      <c r="R217" s="38"/>
    </row>
    <row r="218" spans="1:18" ht="21" hidden="1" customHeight="1" x14ac:dyDescent="0.2">
      <c r="A218" s="216" t="s">
        <v>82</v>
      </c>
      <c r="B218" s="217" t="s">
        <v>320</v>
      </c>
      <c r="C218" s="218" t="s">
        <v>87</v>
      </c>
      <c r="D218" s="219" t="s">
        <v>83</v>
      </c>
      <c r="E218" s="219" t="s">
        <v>83</v>
      </c>
      <c r="F218" s="220" t="s">
        <v>321</v>
      </c>
      <c r="G218" s="49">
        <v>0</v>
      </c>
      <c r="H218" s="49">
        <f>H219</f>
        <v>9.7029999999999994</v>
      </c>
      <c r="I218" s="98">
        <f t="shared" si="19"/>
        <v>9.7029999999999994</v>
      </c>
      <c r="J218" s="49">
        <v>0</v>
      </c>
      <c r="K218" s="49">
        <f t="shared" si="17"/>
        <v>9.7029999999999994</v>
      </c>
      <c r="L218" s="49">
        <v>0</v>
      </c>
      <c r="M218" s="49">
        <f t="shared" si="16"/>
        <v>9.7029999999999994</v>
      </c>
      <c r="N218" s="49">
        <v>0</v>
      </c>
      <c r="O218" s="49">
        <f t="shared" si="15"/>
        <v>9.7029999999999994</v>
      </c>
      <c r="P218" s="49">
        <v>0</v>
      </c>
      <c r="Q218" s="49">
        <f t="shared" si="15"/>
        <v>9.7029999999999994</v>
      </c>
      <c r="R218" s="38"/>
    </row>
    <row r="219" spans="1:18" ht="12.4" hidden="1" customHeight="1" x14ac:dyDescent="0.2">
      <c r="A219" s="221"/>
      <c r="B219" s="217"/>
      <c r="C219" s="218"/>
      <c r="D219" s="222" t="s">
        <v>304</v>
      </c>
      <c r="E219" s="222" t="s">
        <v>305</v>
      </c>
      <c r="F219" s="223" t="s">
        <v>114</v>
      </c>
      <c r="G219" s="46">
        <v>0</v>
      </c>
      <c r="H219" s="46">
        <v>9.7029999999999994</v>
      </c>
      <c r="I219" s="96">
        <f t="shared" si="19"/>
        <v>9.7029999999999994</v>
      </c>
      <c r="J219" s="46">
        <v>0</v>
      </c>
      <c r="K219" s="46">
        <f t="shared" si="17"/>
        <v>9.7029999999999994</v>
      </c>
      <c r="L219" s="46">
        <v>0</v>
      </c>
      <c r="M219" s="46">
        <f t="shared" si="16"/>
        <v>9.7029999999999994</v>
      </c>
      <c r="N219" s="46">
        <v>0</v>
      </c>
      <c r="O219" s="46">
        <f t="shared" si="15"/>
        <v>9.7029999999999994</v>
      </c>
      <c r="P219" s="46">
        <v>0</v>
      </c>
      <c r="Q219" s="46">
        <f t="shared" si="15"/>
        <v>9.7029999999999994</v>
      </c>
      <c r="R219" s="38"/>
    </row>
    <row r="220" spans="1:18" ht="21" hidden="1" customHeight="1" x14ac:dyDescent="0.2">
      <c r="A220" s="216" t="s">
        <v>82</v>
      </c>
      <c r="B220" s="217" t="s">
        <v>322</v>
      </c>
      <c r="C220" s="218" t="s">
        <v>87</v>
      </c>
      <c r="D220" s="219" t="s">
        <v>83</v>
      </c>
      <c r="E220" s="219" t="s">
        <v>83</v>
      </c>
      <c r="F220" s="220" t="s">
        <v>323</v>
      </c>
      <c r="G220" s="49">
        <v>0</v>
      </c>
      <c r="H220" s="49">
        <f>H221</f>
        <v>21.062000000000001</v>
      </c>
      <c r="I220" s="98">
        <f t="shared" si="19"/>
        <v>21.062000000000001</v>
      </c>
      <c r="J220" s="49">
        <v>0</v>
      </c>
      <c r="K220" s="49">
        <f t="shared" si="17"/>
        <v>21.062000000000001</v>
      </c>
      <c r="L220" s="49">
        <v>0</v>
      </c>
      <c r="M220" s="49">
        <f t="shared" si="16"/>
        <v>21.062000000000001</v>
      </c>
      <c r="N220" s="49">
        <v>0</v>
      </c>
      <c r="O220" s="49">
        <f t="shared" si="15"/>
        <v>21.062000000000001</v>
      </c>
      <c r="P220" s="49">
        <v>0</v>
      </c>
      <c r="Q220" s="49">
        <f t="shared" si="15"/>
        <v>21.062000000000001</v>
      </c>
      <c r="R220" s="38"/>
    </row>
    <row r="221" spans="1:18" ht="12.4" hidden="1" customHeight="1" x14ac:dyDescent="0.2">
      <c r="A221" s="221"/>
      <c r="B221" s="217"/>
      <c r="C221" s="218"/>
      <c r="D221" s="222" t="s">
        <v>304</v>
      </c>
      <c r="E221" s="222" t="s">
        <v>305</v>
      </c>
      <c r="F221" s="223" t="s">
        <v>114</v>
      </c>
      <c r="G221" s="46">
        <v>0</v>
      </c>
      <c r="H221" s="46">
        <v>21.062000000000001</v>
      </c>
      <c r="I221" s="96">
        <f t="shared" si="19"/>
        <v>21.062000000000001</v>
      </c>
      <c r="J221" s="46">
        <v>0</v>
      </c>
      <c r="K221" s="46">
        <f t="shared" si="17"/>
        <v>21.062000000000001</v>
      </c>
      <c r="L221" s="46">
        <v>0</v>
      </c>
      <c r="M221" s="46">
        <f t="shared" si="16"/>
        <v>21.062000000000001</v>
      </c>
      <c r="N221" s="46">
        <v>0</v>
      </c>
      <c r="O221" s="46">
        <f t="shared" si="15"/>
        <v>21.062000000000001</v>
      </c>
      <c r="P221" s="46">
        <v>0</v>
      </c>
      <c r="Q221" s="46">
        <f t="shared" si="15"/>
        <v>21.062000000000001</v>
      </c>
      <c r="R221" s="38"/>
    </row>
    <row r="222" spans="1:18" ht="12.4" hidden="1" customHeight="1" x14ac:dyDescent="0.2">
      <c r="A222" s="216" t="s">
        <v>82</v>
      </c>
      <c r="B222" s="217" t="s">
        <v>324</v>
      </c>
      <c r="C222" s="218" t="s">
        <v>87</v>
      </c>
      <c r="D222" s="219" t="s">
        <v>83</v>
      </c>
      <c r="E222" s="219" t="s">
        <v>83</v>
      </c>
      <c r="F222" s="220" t="s">
        <v>325</v>
      </c>
      <c r="G222" s="49">
        <v>0</v>
      </c>
      <c r="H222" s="49">
        <f>H223</f>
        <v>43.545000000000002</v>
      </c>
      <c r="I222" s="98">
        <f t="shared" si="19"/>
        <v>43.545000000000002</v>
      </c>
      <c r="J222" s="49">
        <v>0</v>
      </c>
      <c r="K222" s="49">
        <f t="shared" si="17"/>
        <v>43.545000000000002</v>
      </c>
      <c r="L222" s="49">
        <v>0</v>
      </c>
      <c r="M222" s="49">
        <f t="shared" si="16"/>
        <v>43.545000000000002</v>
      </c>
      <c r="N222" s="49">
        <v>0</v>
      </c>
      <c r="O222" s="49">
        <f t="shared" si="15"/>
        <v>43.545000000000002</v>
      </c>
      <c r="P222" s="49">
        <v>0</v>
      </c>
      <c r="Q222" s="49">
        <f t="shared" si="15"/>
        <v>43.545000000000002</v>
      </c>
      <c r="R222" s="38"/>
    </row>
    <row r="223" spans="1:18" ht="12.4" hidden="1" customHeight="1" x14ac:dyDescent="0.2">
      <c r="A223" s="221"/>
      <c r="B223" s="217"/>
      <c r="C223" s="218"/>
      <c r="D223" s="222" t="s">
        <v>304</v>
      </c>
      <c r="E223" s="222" t="s">
        <v>305</v>
      </c>
      <c r="F223" s="223" t="s">
        <v>114</v>
      </c>
      <c r="G223" s="46">
        <v>0</v>
      </c>
      <c r="H223" s="46">
        <v>43.545000000000002</v>
      </c>
      <c r="I223" s="96">
        <f t="shared" si="19"/>
        <v>43.545000000000002</v>
      </c>
      <c r="J223" s="46">
        <v>0</v>
      </c>
      <c r="K223" s="46">
        <f t="shared" si="17"/>
        <v>43.545000000000002</v>
      </c>
      <c r="L223" s="46">
        <v>0</v>
      </c>
      <c r="M223" s="46">
        <f t="shared" si="16"/>
        <v>43.545000000000002</v>
      </c>
      <c r="N223" s="46">
        <v>0</v>
      </c>
      <c r="O223" s="46">
        <f t="shared" si="15"/>
        <v>43.545000000000002</v>
      </c>
      <c r="P223" s="46">
        <v>0</v>
      </c>
      <c r="Q223" s="46">
        <f t="shared" si="15"/>
        <v>43.545000000000002</v>
      </c>
      <c r="R223" s="38"/>
    </row>
    <row r="224" spans="1:18" ht="12.4" hidden="1" customHeight="1" x14ac:dyDescent="0.2">
      <c r="A224" s="216" t="s">
        <v>82</v>
      </c>
      <c r="B224" s="217" t="s">
        <v>326</v>
      </c>
      <c r="C224" s="218" t="s">
        <v>87</v>
      </c>
      <c r="D224" s="219" t="s">
        <v>83</v>
      </c>
      <c r="E224" s="219" t="s">
        <v>83</v>
      </c>
      <c r="F224" s="220" t="s">
        <v>327</v>
      </c>
      <c r="G224" s="49">
        <v>0</v>
      </c>
      <c r="H224" s="49">
        <f>H225</f>
        <v>19.169</v>
      </c>
      <c r="I224" s="98">
        <f t="shared" si="19"/>
        <v>19.169</v>
      </c>
      <c r="J224" s="49">
        <v>0</v>
      </c>
      <c r="K224" s="49">
        <f t="shared" si="17"/>
        <v>19.169</v>
      </c>
      <c r="L224" s="49">
        <v>0</v>
      </c>
      <c r="M224" s="49">
        <f t="shared" si="16"/>
        <v>19.169</v>
      </c>
      <c r="N224" s="49">
        <v>0</v>
      </c>
      <c r="O224" s="49">
        <f t="shared" si="15"/>
        <v>19.169</v>
      </c>
      <c r="P224" s="49">
        <v>0</v>
      </c>
      <c r="Q224" s="49">
        <f t="shared" si="15"/>
        <v>19.169</v>
      </c>
      <c r="R224" s="38"/>
    </row>
    <row r="225" spans="1:18" ht="12.4" hidden="1" customHeight="1" x14ac:dyDescent="0.2">
      <c r="A225" s="221"/>
      <c r="B225" s="217"/>
      <c r="C225" s="218"/>
      <c r="D225" s="222" t="s">
        <v>304</v>
      </c>
      <c r="E225" s="222" t="s">
        <v>305</v>
      </c>
      <c r="F225" s="223" t="s">
        <v>114</v>
      </c>
      <c r="G225" s="46">
        <v>0</v>
      </c>
      <c r="H225" s="46">
        <v>19.169</v>
      </c>
      <c r="I225" s="96">
        <f t="shared" si="19"/>
        <v>19.169</v>
      </c>
      <c r="J225" s="46">
        <v>0</v>
      </c>
      <c r="K225" s="46">
        <f t="shared" si="17"/>
        <v>19.169</v>
      </c>
      <c r="L225" s="46">
        <v>0</v>
      </c>
      <c r="M225" s="46">
        <f t="shared" si="16"/>
        <v>19.169</v>
      </c>
      <c r="N225" s="46">
        <v>0</v>
      </c>
      <c r="O225" s="46">
        <f t="shared" si="15"/>
        <v>19.169</v>
      </c>
      <c r="P225" s="46">
        <v>0</v>
      </c>
      <c r="Q225" s="46">
        <f t="shared" si="15"/>
        <v>19.169</v>
      </c>
      <c r="R225" s="38"/>
    </row>
    <row r="226" spans="1:18" ht="12.4" hidden="1" customHeight="1" x14ac:dyDescent="0.2">
      <c r="A226" s="216" t="s">
        <v>82</v>
      </c>
      <c r="B226" s="217" t="s">
        <v>328</v>
      </c>
      <c r="C226" s="218" t="s">
        <v>87</v>
      </c>
      <c r="D226" s="219" t="s">
        <v>83</v>
      </c>
      <c r="E226" s="219" t="s">
        <v>83</v>
      </c>
      <c r="F226" s="220" t="s">
        <v>329</v>
      </c>
      <c r="G226" s="49">
        <v>0</v>
      </c>
      <c r="H226" s="49">
        <f>H227</f>
        <v>28.399000000000001</v>
      </c>
      <c r="I226" s="98">
        <f t="shared" si="19"/>
        <v>28.399000000000001</v>
      </c>
      <c r="J226" s="49">
        <v>0</v>
      </c>
      <c r="K226" s="49">
        <f t="shared" si="17"/>
        <v>28.399000000000001</v>
      </c>
      <c r="L226" s="49">
        <v>0</v>
      </c>
      <c r="M226" s="49">
        <f t="shared" si="16"/>
        <v>28.399000000000001</v>
      </c>
      <c r="N226" s="49">
        <v>0</v>
      </c>
      <c r="O226" s="49">
        <f t="shared" si="15"/>
        <v>28.399000000000001</v>
      </c>
      <c r="P226" s="49">
        <v>0</v>
      </c>
      <c r="Q226" s="49">
        <f t="shared" si="15"/>
        <v>28.399000000000001</v>
      </c>
      <c r="R226" s="38"/>
    </row>
    <row r="227" spans="1:18" ht="12.4" hidden="1" customHeight="1" x14ac:dyDescent="0.2">
      <c r="A227" s="221"/>
      <c r="B227" s="217"/>
      <c r="C227" s="218"/>
      <c r="D227" s="222" t="s">
        <v>304</v>
      </c>
      <c r="E227" s="222" t="s">
        <v>305</v>
      </c>
      <c r="F227" s="223" t="s">
        <v>114</v>
      </c>
      <c r="G227" s="46">
        <v>0</v>
      </c>
      <c r="H227" s="46">
        <v>28.399000000000001</v>
      </c>
      <c r="I227" s="96">
        <f t="shared" si="19"/>
        <v>28.399000000000001</v>
      </c>
      <c r="J227" s="46">
        <v>0</v>
      </c>
      <c r="K227" s="46">
        <f t="shared" si="17"/>
        <v>28.399000000000001</v>
      </c>
      <c r="L227" s="46">
        <v>0</v>
      </c>
      <c r="M227" s="46">
        <f t="shared" si="16"/>
        <v>28.399000000000001</v>
      </c>
      <c r="N227" s="46">
        <v>0</v>
      </c>
      <c r="O227" s="46">
        <f t="shared" si="15"/>
        <v>28.399000000000001</v>
      </c>
      <c r="P227" s="46">
        <v>0</v>
      </c>
      <c r="Q227" s="46">
        <f t="shared" si="15"/>
        <v>28.399000000000001</v>
      </c>
      <c r="R227" s="38"/>
    </row>
    <row r="228" spans="1:18" ht="21" hidden="1" customHeight="1" x14ac:dyDescent="0.2">
      <c r="A228" s="216" t="s">
        <v>82</v>
      </c>
      <c r="B228" s="217" t="s">
        <v>330</v>
      </c>
      <c r="C228" s="218" t="s">
        <v>87</v>
      </c>
      <c r="D228" s="219" t="s">
        <v>83</v>
      </c>
      <c r="E228" s="219" t="s">
        <v>83</v>
      </c>
      <c r="F228" s="220" t="s">
        <v>331</v>
      </c>
      <c r="G228" s="49">
        <v>0</v>
      </c>
      <c r="H228" s="49">
        <f>H229</f>
        <v>20.116</v>
      </c>
      <c r="I228" s="98">
        <f t="shared" si="19"/>
        <v>20.116</v>
      </c>
      <c r="J228" s="49">
        <v>0</v>
      </c>
      <c r="K228" s="49">
        <f t="shared" si="17"/>
        <v>20.116</v>
      </c>
      <c r="L228" s="49">
        <v>0</v>
      </c>
      <c r="M228" s="49">
        <f t="shared" si="16"/>
        <v>20.116</v>
      </c>
      <c r="N228" s="49">
        <v>0</v>
      </c>
      <c r="O228" s="49">
        <f t="shared" si="15"/>
        <v>20.116</v>
      </c>
      <c r="P228" s="49">
        <v>0</v>
      </c>
      <c r="Q228" s="49">
        <f t="shared" si="15"/>
        <v>20.116</v>
      </c>
      <c r="R228" s="38"/>
    </row>
    <row r="229" spans="1:18" ht="12.4" hidden="1" customHeight="1" x14ac:dyDescent="0.2">
      <c r="A229" s="221"/>
      <c r="B229" s="217"/>
      <c r="C229" s="218"/>
      <c r="D229" s="222" t="s">
        <v>304</v>
      </c>
      <c r="E229" s="222" t="s">
        <v>305</v>
      </c>
      <c r="F229" s="223" t="s">
        <v>114</v>
      </c>
      <c r="G229" s="46">
        <v>0</v>
      </c>
      <c r="H229" s="46">
        <v>20.116</v>
      </c>
      <c r="I229" s="96">
        <f t="shared" si="19"/>
        <v>20.116</v>
      </c>
      <c r="J229" s="46">
        <v>0</v>
      </c>
      <c r="K229" s="46">
        <f t="shared" si="17"/>
        <v>20.116</v>
      </c>
      <c r="L229" s="46">
        <v>0</v>
      </c>
      <c r="M229" s="46">
        <f t="shared" si="16"/>
        <v>20.116</v>
      </c>
      <c r="N229" s="46">
        <v>0</v>
      </c>
      <c r="O229" s="46">
        <f t="shared" si="15"/>
        <v>20.116</v>
      </c>
      <c r="P229" s="46">
        <v>0</v>
      </c>
      <c r="Q229" s="46">
        <f t="shared" si="15"/>
        <v>20.116</v>
      </c>
      <c r="R229" s="38"/>
    </row>
    <row r="230" spans="1:18" ht="12.4" hidden="1" customHeight="1" x14ac:dyDescent="0.2">
      <c r="A230" s="216" t="s">
        <v>82</v>
      </c>
      <c r="B230" s="217" t="s">
        <v>332</v>
      </c>
      <c r="C230" s="218" t="s">
        <v>87</v>
      </c>
      <c r="D230" s="219" t="s">
        <v>83</v>
      </c>
      <c r="E230" s="219" t="s">
        <v>83</v>
      </c>
      <c r="F230" s="220" t="s">
        <v>333</v>
      </c>
      <c r="G230" s="49">
        <v>0</v>
      </c>
      <c r="H230" s="49">
        <f>H231</f>
        <v>12.542999999999999</v>
      </c>
      <c r="I230" s="98">
        <f t="shared" si="19"/>
        <v>12.542999999999999</v>
      </c>
      <c r="J230" s="49">
        <v>0</v>
      </c>
      <c r="K230" s="49">
        <f t="shared" si="17"/>
        <v>12.542999999999999</v>
      </c>
      <c r="L230" s="49">
        <v>0</v>
      </c>
      <c r="M230" s="49">
        <f t="shared" si="16"/>
        <v>12.542999999999999</v>
      </c>
      <c r="N230" s="49">
        <v>0</v>
      </c>
      <c r="O230" s="49">
        <f t="shared" si="15"/>
        <v>12.542999999999999</v>
      </c>
      <c r="P230" s="49">
        <v>0</v>
      </c>
      <c r="Q230" s="49">
        <f t="shared" si="15"/>
        <v>12.542999999999999</v>
      </c>
      <c r="R230" s="38"/>
    </row>
    <row r="231" spans="1:18" ht="12.4" hidden="1" customHeight="1" x14ac:dyDescent="0.2">
      <c r="A231" s="221"/>
      <c r="B231" s="217"/>
      <c r="C231" s="218"/>
      <c r="D231" s="222" t="s">
        <v>304</v>
      </c>
      <c r="E231" s="222" t="s">
        <v>305</v>
      </c>
      <c r="F231" s="223" t="s">
        <v>114</v>
      </c>
      <c r="G231" s="46">
        <v>0</v>
      </c>
      <c r="H231" s="46">
        <v>12.542999999999999</v>
      </c>
      <c r="I231" s="96">
        <f t="shared" si="19"/>
        <v>12.542999999999999</v>
      </c>
      <c r="J231" s="46">
        <v>0</v>
      </c>
      <c r="K231" s="46">
        <f t="shared" si="17"/>
        <v>12.542999999999999</v>
      </c>
      <c r="L231" s="46">
        <v>0</v>
      </c>
      <c r="M231" s="46">
        <f t="shared" si="16"/>
        <v>12.542999999999999</v>
      </c>
      <c r="N231" s="46">
        <v>0</v>
      </c>
      <c r="O231" s="46">
        <f t="shared" si="15"/>
        <v>12.542999999999999</v>
      </c>
      <c r="P231" s="46">
        <v>0</v>
      </c>
      <c r="Q231" s="46">
        <f t="shared" si="15"/>
        <v>12.542999999999999</v>
      </c>
      <c r="R231" s="38"/>
    </row>
    <row r="232" spans="1:18" ht="21" hidden="1" customHeight="1" x14ac:dyDescent="0.2">
      <c r="A232" s="216" t="s">
        <v>82</v>
      </c>
      <c r="B232" s="217" t="s">
        <v>334</v>
      </c>
      <c r="C232" s="218" t="s">
        <v>87</v>
      </c>
      <c r="D232" s="219" t="s">
        <v>83</v>
      </c>
      <c r="E232" s="219" t="s">
        <v>83</v>
      </c>
      <c r="F232" s="220" t="s">
        <v>335</v>
      </c>
      <c r="G232" s="49">
        <v>0</v>
      </c>
      <c r="H232" s="49">
        <f>H233</f>
        <v>11.36</v>
      </c>
      <c r="I232" s="98">
        <f t="shared" si="19"/>
        <v>11.36</v>
      </c>
      <c r="J232" s="49">
        <v>0</v>
      </c>
      <c r="K232" s="49">
        <f t="shared" si="17"/>
        <v>11.36</v>
      </c>
      <c r="L232" s="49">
        <v>0</v>
      </c>
      <c r="M232" s="49">
        <f t="shared" si="16"/>
        <v>11.36</v>
      </c>
      <c r="N232" s="49">
        <v>0</v>
      </c>
      <c r="O232" s="49">
        <f t="shared" si="15"/>
        <v>11.36</v>
      </c>
      <c r="P232" s="49">
        <v>0</v>
      </c>
      <c r="Q232" s="49">
        <f t="shared" si="15"/>
        <v>11.36</v>
      </c>
      <c r="R232" s="38"/>
    </row>
    <row r="233" spans="1:18" ht="12.4" hidden="1" customHeight="1" x14ac:dyDescent="0.2">
      <c r="A233" s="221"/>
      <c r="B233" s="217"/>
      <c r="C233" s="218"/>
      <c r="D233" s="222" t="s">
        <v>304</v>
      </c>
      <c r="E233" s="222" t="s">
        <v>305</v>
      </c>
      <c r="F233" s="223" t="s">
        <v>114</v>
      </c>
      <c r="G233" s="46">
        <v>0</v>
      </c>
      <c r="H233" s="46">
        <v>11.36</v>
      </c>
      <c r="I233" s="96">
        <f t="shared" si="19"/>
        <v>11.36</v>
      </c>
      <c r="J233" s="46">
        <v>0</v>
      </c>
      <c r="K233" s="46">
        <f t="shared" si="17"/>
        <v>11.36</v>
      </c>
      <c r="L233" s="46">
        <v>0</v>
      </c>
      <c r="M233" s="46">
        <f t="shared" si="16"/>
        <v>11.36</v>
      </c>
      <c r="N233" s="46">
        <v>0</v>
      </c>
      <c r="O233" s="46">
        <f t="shared" si="15"/>
        <v>11.36</v>
      </c>
      <c r="P233" s="46">
        <v>0</v>
      </c>
      <c r="Q233" s="46">
        <f t="shared" si="15"/>
        <v>11.36</v>
      </c>
      <c r="R233" s="38"/>
    </row>
    <row r="234" spans="1:18" ht="21" hidden="1" customHeight="1" x14ac:dyDescent="0.2">
      <c r="A234" s="216" t="s">
        <v>82</v>
      </c>
      <c r="B234" s="217" t="s">
        <v>336</v>
      </c>
      <c r="C234" s="218" t="s">
        <v>87</v>
      </c>
      <c r="D234" s="219" t="s">
        <v>83</v>
      </c>
      <c r="E234" s="219" t="s">
        <v>83</v>
      </c>
      <c r="F234" s="220" t="s">
        <v>337</v>
      </c>
      <c r="G234" s="49">
        <v>0</v>
      </c>
      <c r="H234" s="49">
        <f>H235</f>
        <v>19.405999999999999</v>
      </c>
      <c r="I234" s="98">
        <f t="shared" si="19"/>
        <v>19.405999999999999</v>
      </c>
      <c r="J234" s="49">
        <v>0</v>
      </c>
      <c r="K234" s="49">
        <f t="shared" si="17"/>
        <v>19.405999999999999</v>
      </c>
      <c r="L234" s="49">
        <v>0</v>
      </c>
      <c r="M234" s="49">
        <f t="shared" si="16"/>
        <v>19.405999999999999</v>
      </c>
      <c r="N234" s="49">
        <v>0</v>
      </c>
      <c r="O234" s="49">
        <f t="shared" si="15"/>
        <v>19.405999999999999</v>
      </c>
      <c r="P234" s="49">
        <v>0</v>
      </c>
      <c r="Q234" s="49">
        <f t="shared" si="15"/>
        <v>19.405999999999999</v>
      </c>
      <c r="R234" s="38"/>
    </row>
    <row r="235" spans="1:18" ht="12.4" hidden="1" customHeight="1" x14ac:dyDescent="0.2">
      <c r="A235" s="221"/>
      <c r="B235" s="217"/>
      <c r="C235" s="218"/>
      <c r="D235" s="222" t="s">
        <v>304</v>
      </c>
      <c r="E235" s="222" t="s">
        <v>305</v>
      </c>
      <c r="F235" s="223" t="s">
        <v>114</v>
      </c>
      <c r="G235" s="46">
        <v>0</v>
      </c>
      <c r="H235" s="46">
        <v>19.405999999999999</v>
      </c>
      <c r="I235" s="96">
        <f t="shared" si="19"/>
        <v>19.405999999999999</v>
      </c>
      <c r="J235" s="46">
        <v>0</v>
      </c>
      <c r="K235" s="46">
        <f t="shared" si="17"/>
        <v>19.405999999999999</v>
      </c>
      <c r="L235" s="46">
        <v>0</v>
      </c>
      <c r="M235" s="46">
        <f t="shared" si="16"/>
        <v>19.405999999999999</v>
      </c>
      <c r="N235" s="46">
        <v>0</v>
      </c>
      <c r="O235" s="46">
        <f t="shared" si="15"/>
        <v>19.405999999999999</v>
      </c>
      <c r="P235" s="46">
        <v>0</v>
      </c>
      <c r="Q235" s="46">
        <f t="shared" si="15"/>
        <v>19.405999999999999</v>
      </c>
      <c r="R235" s="38"/>
    </row>
    <row r="236" spans="1:18" ht="12.4" hidden="1" customHeight="1" x14ac:dyDescent="0.2">
      <c r="A236" s="216" t="s">
        <v>82</v>
      </c>
      <c r="B236" s="217" t="s">
        <v>338</v>
      </c>
      <c r="C236" s="218" t="s">
        <v>87</v>
      </c>
      <c r="D236" s="219" t="s">
        <v>83</v>
      </c>
      <c r="E236" s="219" t="s">
        <v>83</v>
      </c>
      <c r="F236" s="220" t="s">
        <v>339</v>
      </c>
      <c r="G236" s="49">
        <v>0</v>
      </c>
      <c r="H236" s="49">
        <f>H237</f>
        <v>28.635000000000002</v>
      </c>
      <c r="I236" s="98">
        <f t="shared" si="19"/>
        <v>28.635000000000002</v>
      </c>
      <c r="J236" s="49">
        <v>0</v>
      </c>
      <c r="K236" s="49">
        <f t="shared" si="17"/>
        <v>28.635000000000002</v>
      </c>
      <c r="L236" s="49">
        <v>0</v>
      </c>
      <c r="M236" s="49">
        <f t="shared" si="16"/>
        <v>28.635000000000002</v>
      </c>
      <c r="N236" s="49">
        <v>0</v>
      </c>
      <c r="O236" s="49">
        <f t="shared" si="15"/>
        <v>28.635000000000002</v>
      </c>
      <c r="P236" s="49">
        <v>0</v>
      </c>
      <c r="Q236" s="49">
        <f t="shared" si="15"/>
        <v>28.635000000000002</v>
      </c>
      <c r="R236" s="38"/>
    </row>
    <row r="237" spans="1:18" ht="12.4" hidden="1" customHeight="1" x14ac:dyDescent="0.2">
      <c r="A237" s="221"/>
      <c r="B237" s="217"/>
      <c r="C237" s="218"/>
      <c r="D237" s="222" t="s">
        <v>304</v>
      </c>
      <c r="E237" s="222" t="s">
        <v>305</v>
      </c>
      <c r="F237" s="223" t="s">
        <v>114</v>
      </c>
      <c r="G237" s="46">
        <v>0</v>
      </c>
      <c r="H237" s="46">
        <v>28.635000000000002</v>
      </c>
      <c r="I237" s="96">
        <f t="shared" si="19"/>
        <v>28.635000000000002</v>
      </c>
      <c r="J237" s="46">
        <v>0</v>
      </c>
      <c r="K237" s="46">
        <f t="shared" si="17"/>
        <v>28.635000000000002</v>
      </c>
      <c r="L237" s="46">
        <v>0</v>
      </c>
      <c r="M237" s="46">
        <f t="shared" si="16"/>
        <v>28.635000000000002</v>
      </c>
      <c r="N237" s="46">
        <v>0</v>
      </c>
      <c r="O237" s="46">
        <f t="shared" ref="O237:Q295" si="20">+M237+N237</f>
        <v>28.635000000000002</v>
      </c>
      <c r="P237" s="46">
        <v>0</v>
      </c>
      <c r="Q237" s="46">
        <f t="shared" si="20"/>
        <v>28.635000000000002</v>
      </c>
      <c r="R237" s="38"/>
    </row>
    <row r="238" spans="1:18" ht="12.4" hidden="1" customHeight="1" x14ac:dyDescent="0.2">
      <c r="A238" s="216" t="s">
        <v>82</v>
      </c>
      <c r="B238" s="217" t="s">
        <v>340</v>
      </c>
      <c r="C238" s="218" t="s">
        <v>87</v>
      </c>
      <c r="D238" s="219" t="s">
        <v>83</v>
      </c>
      <c r="E238" s="219" t="s">
        <v>83</v>
      </c>
      <c r="F238" s="220" t="s">
        <v>341</v>
      </c>
      <c r="G238" s="49">
        <v>0</v>
      </c>
      <c r="H238" s="49">
        <f>H239</f>
        <v>11.122999999999999</v>
      </c>
      <c r="I238" s="98">
        <f t="shared" si="19"/>
        <v>11.122999999999999</v>
      </c>
      <c r="J238" s="49">
        <v>0</v>
      </c>
      <c r="K238" s="49">
        <f t="shared" si="17"/>
        <v>11.122999999999999</v>
      </c>
      <c r="L238" s="49">
        <v>0</v>
      </c>
      <c r="M238" s="49">
        <f t="shared" si="16"/>
        <v>11.122999999999999</v>
      </c>
      <c r="N238" s="49">
        <v>0</v>
      </c>
      <c r="O238" s="49">
        <f t="shared" si="20"/>
        <v>11.122999999999999</v>
      </c>
      <c r="P238" s="49">
        <v>0</v>
      </c>
      <c r="Q238" s="49">
        <f t="shared" si="20"/>
        <v>11.122999999999999</v>
      </c>
      <c r="R238" s="38"/>
    </row>
    <row r="239" spans="1:18" ht="12.4" hidden="1" customHeight="1" x14ac:dyDescent="0.2">
      <c r="A239" s="221"/>
      <c r="B239" s="217"/>
      <c r="C239" s="218"/>
      <c r="D239" s="222" t="s">
        <v>304</v>
      </c>
      <c r="E239" s="222" t="s">
        <v>305</v>
      </c>
      <c r="F239" s="223" t="s">
        <v>114</v>
      </c>
      <c r="G239" s="46">
        <v>0</v>
      </c>
      <c r="H239" s="46">
        <v>11.122999999999999</v>
      </c>
      <c r="I239" s="96">
        <f t="shared" si="19"/>
        <v>11.122999999999999</v>
      </c>
      <c r="J239" s="46">
        <v>0</v>
      </c>
      <c r="K239" s="46">
        <f t="shared" si="17"/>
        <v>11.122999999999999</v>
      </c>
      <c r="L239" s="46">
        <v>0</v>
      </c>
      <c r="M239" s="46">
        <f t="shared" si="16"/>
        <v>11.122999999999999</v>
      </c>
      <c r="N239" s="46">
        <v>0</v>
      </c>
      <c r="O239" s="46">
        <f t="shared" si="20"/>
        <v>11.122999999999999</v>
      </c>
      <c r="P239" s="46">
        <v>0</v>
      </c>
      <c r="Q239" s="46">
        <f t="shared" si="20"/>
        <v>11.122999999999999</v>
      </c>
      <c r="R239" s="38"/>
    </row>
    <row r="240" spans="1:18" ht="21" hidden="1" customHeight="1" x14ac:dyDescent="0.2">
      <c r="A240" s="216" t="s">
        <v>82</v>
      </c>
      <c r="B240" s="217" t="s">
        <v>342</v>
      </c>
      <c r="C240" s="218" t="s">
        <v>87</v>
      </c>
      <c r="D240" s="219" t="s">
        <v>83</v>
      </c>
      <c r="E240" s="219" t="s">
        <v>83</v>
      </c>
      <c r="F240" s="220" t="s">
        <v>343</v>
      </c>
      <c r="G240" s="49">
        <v>0</v>
      </c>
      <c r="H240" s="49">
        <f>H241</f>
        <v>16.565999999999999</v>
      </c>
      <c r="I240" s="98">
        <f t="shared" si="19"/>
        <v>16.565999999999999</v>
      </c>
      <c r="J240" s="49">
        <v>0</v>
      </c>
      <c r="K240" s="49">
        <f t="shared" si="17"/>
        <v>16.565999999999999</v>
      </c>
      <c r="L240" s="49">
        <v>0</v>
      </c>
      <c r="M240" s="49">
        <f t="shared" si="16"/>
        <v>16.565999999999999</v>
      </c>
      <c r="N240" s="49">
        <v>0</v>
      </c>
      <c r="O240" s="49">
        <f t="shared" si="20"/>
        <v>16.565999999999999</v>
      </c>
      <c r="P240" s="49">
        <v>0</v>
      </c>
      <c r="Q240" s="49">
        <f t="shared" si="20"/>
        <v>16.565999999999999</v>
      </c>
      <c r="R240" s="38"/>
    </row>
    <row r="241" spans="1:18" ht="12.4" hidden="1" customHeight="1" x14ac:dyDescent="0.2">
      <c r="A241" s="221"/>
      <c r="B241" s="217"/>
      <c r="C241" s="218"/>
      <c r="D241" s="222" t="s">
        <v>304</v>
      </c>
      <c r="E241" s="222" t="s">
        <v>305</v>
      </c>
      <c r="F241" s="223" t="s">
        <v>114</v>
      </c>
      <c r="G241" s="46">
        <v>0</v>
      </c>
      <c r="H241" s="46">
        <v>16.565999999999999</v>
      </c>
      <c r="I241" s="96">
        <f t="shared" si="19"/>
        <v>16.565999999999999</v>
      </c>
      <c r="J241" s="46">
        <v>0</v>
      </c>
      <c r="K241" s="46">
        <f t="shared" si="17"/>
        <v>16.565999999999999</v>
      </c>
      <c r="L241" s="46">
        <v>0</v>
      </c>
      <c r="M241" s="46">
        <f t="shared" si="16"/>
        <v>16.565999999999999</v>
      </c>
      <c r="N241" s="46">
        <v>0</v>
      </c>
      <c r="O241" s="46">
        <f t="shared" si="20"/>
        <v>16.565999999999999</v>
      </c>
      <c r="P241" s="46">
        <v>0</v>
      </c>
      <c r="Q241" s="46">
        <f t="shared" si="20"/>
        <v>16.565999999999999</v>
      </c>
      <c r="R241" s="38"/>
    </row>
    <row r="242" spans="1:18" ht="21" hidden="1" customHeight="1" x14ac:dyDescent="0.2">
      <c r="A242" s="216" t="s">
        <v>82</v>
      </c>
      <c r="B242" s="217" t="s">
        <v>344</v>
      </c>
      <c r="C242" s="218" t="s">
        <v>87</v>
      </c>
      <c r="D242" s="219" t="s">
        <v>83</v>
      </c>
      <c r="E242" s="219" t="s">
        <v>83</v>
      </c>
      <c r="F242" s="220" t="s">
        <v>345</v>
      </c>
      <c r="G242" s="49">
        <v>0</v>
      </c>
      <c r="H242" s="49">
        <f>H243</f>
        <v>45.438000000000002</v>
      </c>
      <c r="I242" s="98">
        <f t="shared" si="19"/>
        <v>45.438000000000002</v>
      </c>
      <c r="J242" s="49">
        <v>0</v>
      </c>
      <c r="K242" s="49">
        <f t="shared" si="17"/>
        <v>45.438000000000002</v>
      </c>
      <c r="L242" s="49">
        <v>0</v>
      </c>
      <c r="M242" s="49">
        <f t="shared" si="16"/>
        <v>45.438000000000002</v>
      </c>
      <c r="N242" s="49">
        <v>0</v>
      </c>
      <c r="O242" s="49">
        <f t="shared" si="20"/>
        <v>45.438000000000002</v>
      </c>
      <c r="P242" s="49">
        <v>0</v>
      </c>
      <c r="Q242" s="49">
        <f t="shared" si="20"/>
        <v>45.438000000000002</v>
      </c>
      <c r="R242" s="38"/>
    </row>
    <row r="243" spans="1:18" ht="12.4" hidden="1" customHeight="1" x14ac:dyDescent="0.2">
      <c r="A243" s="221"/>
      <c r="B243" s="217"/>
      <c r="C243" s="218"/>
      <c r="D243" s="222" t="s">
        <v>304</v>
      </c>
      <c r="E243" s="222" t="s">
        <v>305</v>
      </c>
      <c r="F243" s="223" t="s">
        <v>114</v>
      </c>
      <c r="G243" s="46">
        <v>0</v>
      </c>
      <c r="H243" s="46">
        <v>45.438000000000002</v>
      </c>
      <c r="I243" s="96">
        <f t="shared" si="19"/>
        <v>45.438000000000002</v>
      </c>
      <c r="J243" s="46">
        <v>0</v>
      </c>
      <c r="K243" s="46">
        <f t="shared" si="17"/>
        <v>45.438000000000002</v>
      </c>
      <c r="L243" s="46">
        <v>0</v>
      </c>
      <c r="M243" s="46">
        <f t="shared" si="16"/>
        <v>45.438000000000002</v>
      </c>
      <c r="N243" s="46">
        <v>0</v>
      </c>
      <c r="O243" s="46">
        <f t="shared" si="20"/>
        <v>45.438000000000002</v>
      </c>
      <c r="P243" s="46">
        <v>0</v>
      </c>
      <c r="Q243" s="46">
        <f t="shared" si="20"/>
        <v>45.438000000000002</v>
      </c>
      <c r="R243" s="38"/>
    </row>
    <row r="244" spans="1:18" ht="21" hidden="1" customHeight="1" x14ac:dyDescent="0.2">
      <c r="A244" s="216" t="s">
        <v>82</v>
      </c>
      <c r="B244" s="217" t="s">
        <v>346</v>
      </c>
      <c r="C244" s="218" t="s">
        <v>87</v>
      </c>
      <c r="D244" s="219" t="s">
        <v>83</v>
      </c>
      <c r="E244" s="219" t="s">
        <v>83</v>
      </c>
      <c r="F244" s="220" t="s">
        <v>347</v>
      </c>
      <c r="G244" s="49">
        <v>0</v>
      </c>
      <c r="H244" s="49">
        <f>H245</f>
        <v>21.536000000000001</v>
      </c>
      <c r="I244" s="98">
        <f t="shared" si="19"/>
        <v>21.536000000000001</v>
      </c>
      <c r="J244" s="49">
        <v>0</v>
      </c>
      <c r="K244" s="49">
        <f t="shared" si="17"/>
        <v>21.536000000000001</v>
      </c>
      <c r="L244" s="49">
        <v>0</v>
      </c>
      <c r="M244" s="49">
        <f t="shared" si="16"/>
        <v>21.536000000000001</v>
      </c>
      <c r="N244" s="49">
        <v>0</v>
      </c>
      <c r="O244" s="49">
        <f t="shared" si="20"/>
        <v>21.536000000000001</v>
      </c>
      <c r="P244" s="49">
        <v>0</v>
      </c>
      <c r="Q244" s="49">
        <f t="shared" si="20"/>
        <v>21.536000000000001</v>
      </c>
      <c r="R244" s="38"/>
    </row>
    <row r="245" spans="1:18" ht="12.4" hidden="1" customHeight="1" x14ac:dyDescent="0.2">
      <c r="A245" s="221"/>
      <c r="B245" s="217"/>
      <c r="C245" s="218"/>
      <c r="D245" s="222" t="s">
        <v>304</v>
      </c>
      <c r="E245" s="222" t="s">
        <v>305</v>
      </c>
      <c r="F245" s="223" t="s">
        <v>114</v>
      </c>
      <c r="G245" s="46">
        <v>0</v>
      </c>
      <c r="H245" s="46">
        <v>21.536000000000001</v>
      </c>
      <c r="I245" s="96">
        <f t="shared" si="19"/>
        <v>21.536000000000001</v>
      </c>
      <c r="J245" s="46">
        <v>0</v>
      </c>
      <c r="K245" s="46">
        <f t="shared" si="17"/>
        <v>21.536000000000001</v>
      </c>
      <c r="L245" s="46">
        <v>0</v>
      </c>
      <c r="M245" s="46">
        <f t="shared" ref="M245:M293" si="21">+K245+L245</f>
        <v>21.536000000000001</v>
      </c>
      <c r="N245" s="46">
        <v>0</v>
      </c>
      <c r="O245" s="46">
        <f t="shared" si="20"/>
        <v>21.536000000000001</v>
      </c>
      <c r="P245" s="46">
        <v>0</v>
      </c>
      <c r="Q245" s="46">
        <f t="shared" si="20"/>
        <v>21.536000000000001</v>
      </c>
      <c r="R245" s="38"/>
    </row>
    <row r="246" spans="1:18" ht="21" hidden="1" customHeight="1" x14ac:dyDescent="0.2">
      <c r="A246" s="216" t="s">
        <v>82</v>
      </c>
      <c r="B246" s="217" t="s">
        <v>348</v>
      </c>
      <c r="C246" s="218" t="s">
        <v>87</v>
      </c>
      <c r="D246" s="219" t="s">
        <v>83</v>
      </c>
      <c r="E246" s="219" t="s">
        <v>83</v>
      </c>
      <c r="F246" s="220" t="s">
        <v>349</v>
      </c>
      <c r="G246" s="49">
        <v>0</v>
      </c>
      <c r="H246" s="49">
        <f>H247</f>
        <v>17.276</v>
      </c>
      <c r="I246" s="98">
        <f t="shared" si="19"/>
        <v>17.276</v>
      </c>
      <c r="J246" s="49">
        <v>0</v>
      </c>
      <c r="K246" s="49">
        <f t="shared" si="17"/>
        <v>17.276</v>
      </c>
      <c r="L246" s="49">
        <v>0</v>
      </c>
      <c r="M246" s="49">
        <f t="shared" si="21"/>
        <v>17.276</v>
      </c>
      <c r="N246" s="49">
        <v>0</v>
      </c>
      <c r="O246" s="49">
        <f t="shared" si="20"/>
        <v>17.276</v>
      </c>
      <c r="P246" s="49">
        <v>0</v>
      </c>
      <c r="Q246" s="49">
        <f t="shared" si="20"/>
        <v>17.276</v>
      </c>
      <c r="R246" s="38"/>
    </row>
    <row r="247" spans="1:18" ht="12.4" hidden="1" customHeight="1" x14ac:dyDescent="0.2">
      <c r="A247" s="221"/>
      <c r="B247" s="217"/>
      <c r="C247" s="218"/>
      <c r="D247" s="222" t="s">
        <v>304</v>
      </c>
      <c r="E247" s="222" t="s">
        <v>305</v>
      </c>
      <c r="F247" s="223" t="s">
        <v>114</v>
      </c>
      <c r="G247" s="46">
        <v>0</v>
      </c>
      <c r="H247" s="46">
        <v>17.276</v>
      </c>
      <c r="I247" s="96">
        <f t="shared" si="19"/>
        <v>17.276</v>
      </c>
      <c r="J247" s="46">
        <v>0</v>
      </c>
      <c r="K247" s="46">
        <f t="shared" si="17"/>
        <v>17.276</v>
      </c>
      <c r="L247" s="46">
        <v>0</v>
      </c>
      <c r="M247" s="46">
        <f t="shared" si="21"/>
        <v>17.276</v>
      </c>
      <c r="N247" s="46">
        <v>0</v>
      </c>
      <c r="O247" s="46">
        <f t="shared" si="20"/>
        <v>17.276</v>
      </c>
      <c r="P247" s="46">
        <v>0</v>
      </c>
      <c r="Q247" s="46">
        <f t="shared" si="20"/>
        <v>17.276</v>
      </c>
      <c r="R247" s="38"/>
    </row>
    <row r="248" spans="1:18" ht="21" hidden="1" customHeight="1" x14ac:dyDescent="0.2">
      <c r="A248" s="216" t="s">
        <v>82</v>
      </c>
      <c r="B248" s="217" t="s">
        <v>350</v>
      </c>
      <c r="C248" s="218" t="s">
        <v>87</v>
      </c>
      <c r="D248" s="219" t="s">
        <v>83</v>
      </c>
      <c r="E248" s="219" t="s">
        <v>83</v>
      </c>
      <c r="F248" s="220" t="s">
        <v>351</v>
      </c>
      <c r="G248" s="49">
        <v>0</v>
      </c>
      <c r="H248" s="49">
        <f>H249</f>
        <v>10.413</v>
      </c>
      <c r="I248" s="98">
        <f t="shared" si="19"/>
        <v>10.413</v>
      </c>
      <c r="J248" s="49">
        <v>0</v>
      </c>
      <c r="K248" s="49">
        <f t="shared" si="17"/>
        <v>10.413</v>
      </c>
      <c r="L248" s="49">
        <v>0</v>
      </c>
      <c r="M248" s="49">
        <f t="shared" si="21"/>
        <v>10.413</v>
      </c>
      <c r="N248" s="49">
        <v>0</v>
      </c>
      <c r="O248" s="49">
        <f t="shared" si="20"/>
        <v>10.413</v>
      </c>
      <c r="P248" s="49">
        <v>0</v>
      </c>
      <c r="Q248" s="49">
        <f t="shared" si="20"/>
        <v>10.413</v>
      </c>
      <c r="R248" s="38"/>
    </row>
    <row r="249" spans="1:18" ht="12.4" hidden="1" customHeight="1" x14ac:dyDescent="0.2">
      <c r="A249" s="221"/>
      <c r="B249" s="217"/>
      <c r="C249" s="218"/>
      <c r="D249" s="222" t="s">
        <v>304</v>
      </c>
      <c r="E249" s="222" t="s">
        <v>305</v>
      </c>
      <c r="F249" s="223" t="s">
        <v>114</v>
      </c>
      <c r="G249" s="46">
        <v>0</v>
      </c>
      <c r="H249" s="46">
        <v>10.413</v>
      </c>
      <c r="I249" s="96">
        <f t="shared" si="19"/>
        <v>10.413</v>
      </c>
      <c r="J249" s="46">
        <v>0</v>
      </c>
      <c r="K249" s="46">
        <f t="shared" ref="K249:K293" si="22">+I249+J249</f>
        <v>10.413</v>
      </c>
      <c r="L249" s="46">
        <v>0</v>
      </c>
      <c r="M249" s="46">
        <f t="shared" si="21"/>
        <v>10.413</v>
      </c>
      <c r="N249" s="46">
        <v>0</v>
      </c>
      <c r="O249" s="46">
        <f t="shared" si="20"/>
        <v>10.413</v>
      </c>
      <c r="P249" s="46">
        <v>0</v>
      </c>
      <c r="Q249" s="46">
        <f t="shared" si="20"/>
        <v>10.413</v>
      </c>
      <c r="R249" s="38"/>
    </row>
    <row r="250" spans="1:18" ht="21" hidden="1" customHeight="1" x14ac:dyDescent="0.2">
      <c r="A250" s="216" t="s">
        <v>82</v>
      </c>
      <c r="B250" s="217" t="s">
        <v>352</v>
      </c>
      <c r="C250" s="218" t="s">
        <v>87</v>
      </c>
      <c r="D250" s="219" t="s">
        <v>83</v>
      </c>
      <c r="E250" s="219" t="s">
        <v>83</v>
      </c>
      <c r="F250" s="220" t="s">
        <v>353</v>
      </c>
      <c r="G250" s="49">
        <v>0</v>
      </c>
      <c r="H250" s="49">
        <f>H251</f>
        <v>13.726000000000001</v>
      </c>
      <c r="I250" s="98">
        <f t="shared" si="19"/>
        <v>13.726000000000001</v>
      </c>
      <c r="J250" s="49">
        <v>0</v>
      </c>
      <c r="K250" s="49">
        <f t="shared" si="22"/>
        <v>13.726000000000001</v>
      </c>
      <c r="L250" s="49">
        <v>0</v>
      </c>
      <c r="M250" s="49">
        <f t="shared" si="21"/>
        <v>13.726000000000001</v>
      </c>
      <c r="N250" s="49">
        <v>0</v>
      </c>
      <c r="O250" s="49">
        <f t="shared" si="20"/>
        <v>13.726000000000001</v>
      </c>
      <c r="P250" s="49">
        <v>0</v>
      </c>
      <c r="Q250" s="49">
        <f t="shared" si="20"/>
        <v>13.726000000000001</v>
      </c>
      <c r="R250" s="38"/>
    </row>
    <row r="251" spans="1:18" ht="12.4" hidden="1" customHeight="1" x14ac:dyDescent="0.2">
      <c r="A251" s="221"/>
      <c r="B251" s="217"/>
      <c r="C251" s="218"/>
      <c r="D251" s="222" t="s">
        <v>304</v>
      </c>
      <c r="E251" s="222" t="s">
        <v>305</v>
      </c>
      <c r="F251" s="223" t="s">
        <v>114</v>
      </c>
      <c r="G251" s="46">
        <v>0</v>
      </c>
      <c r="H251" s="46">
        <v>13.726000000000001</v>
      </c>
      <c r="I251" s="96">
        <f t="shared" si="19"/>
        <v>13.726000000000001</v>
      </c>
      <c r="J251" s="46">
        <v>0</v>
      </c>
      <c r="K251" s="46">
        <f t="shared" si="22"/>
        <v>13.726000000000001</v>
      </c>
      <c r="L251" s="46">
        <v>0</v>
      </c>
      <c r="M251" s="46">
        <f t="shared" si="21"/>
        <v>13.726000000000001</v>
      </c>
      <c r="N251" s="46">
        <v>0</v>
      </c>
      <c r="O251" s="46">
        <f t="shared" si="20"/>
        <v>13.726000000000001</v>
      </c>
      <c r="P251" s="46">
        <v>0</v>
      </c>
      <c r="Q251" s="46">
        <f t="shared" si="20"/>
        <v>13.726000000000001</v>
      </c>
      <c r="R251" s="38"/>
    </row>
    <row r="252" spans="1:18" ht="21" hidden="1" customHeight="1" x14ac:dyDescent="0.2">
      <c r="A252" s="216" t="s">
        <v>82</v>
      </c>
      <c r="B252" s="217" t="s">
        <v>354</v>
      </c>
      <c r="C252" s="218" t="s">
        <v>87</v>
      </c>
      <c r="D252" s="219" t="s">
        <v>83</v>
      </c>
      <c r="E252" s="219" t="s">
        <v>83</v>
      </c>
      <c r="F252" s="220" t="s">
        <v>355</v>
      </c>
      <c r="G252" s="49">
        <v>0</v>
      </c>
      <c r="H252" s="49">
        <f>H253</f>
        <v>12.542999999999999</v>
      </c>
      <c r="I252" s="98">
        <f t="shared" si="19"/>
        <v>12.542999999999999</v>
      </c>
      <c r="J252" s="49">
        <v>0</v>
      </c>
      <c r="K252" s="49">
        <f t="shared" si="22"/>
        <v>12.542999999999999</v>
      </c>
      <c r="L252" s="49">
        <v>0</v>
      </c>
      <c r="M252" s="49">
        <f t="shared" si="21"/>
        <v>12.542999999999999</v>
      </c>
      <c r="N252" s="49">
        <v>0</v>
      </c>
      <c r="O252" s="49">
        <f t="shared" si="20"/>
        <v>12.542999999999999</v>
      </c>
      <c r="P252" s="49">
        <v>0</v>
      </c>
      <c r="Q252" s="49">
        <f t="shared" si="20"/>
        <v>12.542999999999999</v>
      </c>
      <c r="R252" s="38"/>
    </row>
    <row r="253" spans="1:18" ht="12.4" hidden="1" customHeight="1" x14ac:dyDescent="0.2">
      <c r="A253" s="221"/>
      <c r="B253" s="217"/>
      <c r="C253" s="218"/>
      <c r="D253" s="222" t="s">
        <v>304</v>
      </c>
      <c r="E253" s="222" t="s">
        <v>305</v>
      </c>
      <c r="F253" s="223" t="s">
        <v>114</v>
      </c>
      <c r="G253" s="46">
        <v>0</v>
      </c>
      <c r="H253" s="46">
        <v>12.542999999999999</v>
      </c>
      <c r="I253" s="96">
        <f t="shared" si="19"/>
        <v>12.542999999999999</v>
      </c>
      <c r="J253" s="46">
        <v>0</v>
      </c>
      <c r="K253" s="46">
        <f t="shared" si="22"/>
        <v>12.542999999999999</v>
      </c>
      <c r="L253" s="46">
        <v>0</v>
      </c>
      <c r="M253" s="46">
        <f t="shared" si="21"/>
        <v>12.542999999999999</v>
      </c>
      <c r="N253" s="46">
        <v>0</v>
      </c>
      <c r="O253" s="46">
        <f t="shared" si="20"/>
        <v>12.542999999999999</v>
      </c>
      <c r="P253" s="46">
        <v>0</v>
      </c>
      <c r="Q253" s="46">
        <f t="shared" si="20"/>
        <v>12.542999999999999</v>
      </c>
      <c r="R253" s="38"/>
    </row>
    <row r="254" spans="1:18" ht="21" hidden="1" customHeight="1" x14ac:dyDescent="0.2">
      <c r="A254" s="216" t="s">
        <v>82</v>
      </c>
      <c r="B254" s="217" t="s">
        <v>356</v>
      </c>
      <c r="C254" s="218" t="s">
        <v>87</v>
      </c>
      <c r="D254" s="219" t="s">
        <v>83</v>
      </c>
      <c r="E254" s="219" t="s">
        <v>83</v>
      </c>
      <c r="F254" s="220" t="s">
        <v>357</v>
      </c>
      <c r="G254" s="49">
        <v>0</v>
      </c>
      <c r="H254" s="49">
        <f>H255</f>
        <v>15.146000000000001</v>
      </c>
      <c r="I254" s="98">
        <f t="shared" si="19"/>
        <v>15.146000000000001</v>
      </c>
      <c r="J254" s="49">
        <v>0</v>
      </c>
      <c r="K254" s="49">
        <f t="shared" si="22"/>
        <v>15.146000000000001</v>
      </c>
      <c r="L254" s="49">
        <v>0</v>
      </c>
      <c r="M254" s="49">
        <f t="shared" si="21"/>
        <v>15.146000000000001</v>
      </c>
      <c r="N254" s="49">
        <v>0</v>
      </c>
      <c r="O254" s="49">
        <f t="shared" si="20"/>
        <v>15.146000000000001</v>
      </c>
      <c r="P254" s="49">
        <v>0</v>
      </c>
      <c r="Q254" s="49">
        <f t="shared" si="20"/>
        <v>15.146000000000001</v>
      </c>
      <c r="R254" s="38"/>
    </row>
    <row r="255" spans="1:18" ht="12.4" hidden="1" customHeight="1" x14ac:dyDescent="0.2">
      <c r="A255" s="221"/>
      <c r="B255" s="217"/>
      <c r="C255" s="218"/>
      <c r="D255" s="222" t="s">
        <v>304</v>
      </c>
      <c r="E255" s="222" t="s">
        <v>305</v>
      </c>
      <c r="F255" s="223" t="s">
        <v>114</v>
      </c>
      <c r="G255" s="46">
        <v>0</v>
      </c>
      <c r="H255" s="46">
        <v>15.146000000000001</v>
      </c>
      <c r="I255" s="96">
        <f t="shared" si="19"/>
        <v>15.146000000000001</v>
      </c>
      <c r="J255" s="46">
        <v>0</v>
      </c>
      <c r="K255" s="46">
        <f t="shared" si="22"/>
        <v>15.146000000000001</v>
      </c>
      <c r="L255" s="46">
        <v>0</v>
      </c>
      <c r="M255" s="46">
        <f t="shared" si="21"/>
        <v>15.146000000000001</v>
      </c>
      <c r="N255" s="46">
        <v>0</v>
      </c>
      <c r="O255" s="46">
        <f t="shared" si="20"/>
        <v>15.146000000000001</v>
      </c>
      <c r="P255" s="46">
        <v>0</v>
      </c>
      <c r="Q255" s="46">
        <f t="shared" si="20"/>
        <v>15.146000000000001</v>
      </c>
      <c r="R255" s="38"/>
    </row>
    <row r="256" spans="1:18" ht="21" hidden="1" customHeight="1" x14ac:dyDescent="0.2">
      <c r="A256" s="216" t="s">
        <v>82</v>
      </c>
      <c r="B256" s="217" t="s">
        <v>358</v>
      </c>
      <c r="C256" s="218" t="s">
        <v>87</v>
      </c>
      <c r="D256" s="219" t="s">
        <v>83</v>
      </c>
      <c r="E256" s="219" t="s">
        <v>83</v>
      </c>
      <c r="F256" s="220" t="s">
        <v>359</v>
      </c>
      <c r="G256" s="49">
        <v>0</v>
      </c>
      <c r="H256" s="49">
        <f>H257</f>
        <v>42.835000000000001</v>
      </c>
      <c r="I256" s="98">
        <f t="shared" si="19"/>
        <v>42.835000000000001</v>
      </c>
      <c r="J256" s="49">
        <v>0</v>
      </c>
      <c r="K256" s="49">
        <f t="shared" si="22"/>
        <v>42.835000000000001</v>
      </c>
      <c r="L256" s="49">
        <v>0</v>
      </c>
      <c r="M256" s="49">
        <f t="shared" si="21"/>
        <v>42.835000000000001</v>
      </c>
      <c r="N256" s="49">
        <v>0</v>
      </c>
      <c r="O256" s="49">
        <f t="shared" si="20"/>
        <v>42.835000000000001</v>
      </c>
      <c r="P256" s="49">
        <v>0</v>
      </c>
      <c r="Q256" s="49">
        <f t="shared" si="20"/>
        <v>42.835000000000001</v>
      </c>
      <c r="R256" s="38"/>
    </row>
    <row r="257" spans="1:18" ht="12.4" hidden="1" customHeight="1" x14ac:dyDescent="0.2">
      <c r="A257" s="221"/>
      <c r="B257" s="217"/>
      <c r="C257" s="218"/>
      <c r="D257" s="222" t="s">
        <v>304</v>
      </c>
      <c r="E257" s="222" t="s">
        <v>305</v>
      </c>
      <c r="F257" s="223" t="s">
        <v>114</v>
      </c>
      <c r="G257" s="46">
        <v>0</v>
      </c>
      <c r="H257" s="46">
        <v>42.835000000000001</v>
      </c>
      <c r="I257" s="96">
        <f t="shared" si="19"/>
        <v>42.835000000000001</v>
      </c>
      <c r="J257" s="46">
        <v>0</v>
      </c>
      <c r="K257" s="46">
        <f t="shared" si="22"/>
        <v>42.835000000000001</v>
      </c>
      <c r="L257" s="46">
        <v>0</v>
      </c>
      <c r="M257" s="46">
        <f t="shared" si="21"/>
        <v>42.835000000000001</v>
      </c>
      <c r="N257" s="46">
        <v>0</v>
      </c>
      <c r="O257" s="46">
        <f t="shared" si="20"/>
        <v>42.835000000000001</v>
      </c>
      <c r="P257" s="46">
        <v>0</v>
      </c>
      <c r="Q257" s="46">
        <f t="shared" si="20"/>
        <v>42.835000000000001</v>
      </c>
      <c r="R257" s="38"/>
    </row>
    <row r="258" spans="1:18" ht="21" hidden="1" customHeight="1" x14ac:dyDescent="0.2">
      <c r="A258" s="216" t="s">
        <v>82</v>
      </c>
      <c r="B258" s="217" t="s">
        <v>360</v>
      </c>
      <c r="C258" s="218" t="s">
        <v>87</v>
      </c>
      <c r="D258" s="219" t="s">
        <v>83</v>
      </c>
      <c r="E258" s="219" t="s">
        <v>83</v>
      </c>
      <c r="F258" s="220" t="s">
        <v>361</v>
      </c>
      <c r="G258" s="49">
        <v>0</v>
      </c>
      <c r="H258" s="49">
        <f>H259</f>
        <v>18.696000000000002</v>
      </c>
      <c r="I258" s="98">
        <f t="shared" ref="I258:I293" si="23">+G258+H258</f>
        <v>18.696000000000002</v>
      </c>
      <c r="J258" s="49">
        <v>0</v>
      </c>
      <c r="K258" s="49">
        <f t="shared" si="22"/>
        <v>18.696000000000002</v>
      </c>
      <c r="L258" s="49">
        <v>0</v>
      </c>
      <c r="M258" s="49">
        <f t="shared" si="21"/>
        <v>18.696000000000002</v>
      </c>
      <c r="N258" s="49">
        <v>0</v>
      </c>
      <c r="O258" s="49">
        <f t="shared" si="20"/>
        <v>18.696000000000002</v>
      </c>
      <c r="P258" s="49">
        <v>0</v>
      </c>
      <c r="Q258" s="49">
        <f t="shared" si="20"/>
        <v>18.696000000000002</v>
      </c>
      <c r="R258" s="38"/>
    </row>
    <row r="259" spans="1:18" ht="12.4" hidden="1" customHeight="1" x14ac:dyDescent="0.2">
      <c r="A259" s="221"/>
      <c r="B259" s="217"/>
      <c r="C259" s="218"/>
      <c r="D259" s="222" t="s">
        <v>304</v>
      </c>
      <c r="E259" s="222" t="s">
        <v>305</v>
      </c>
      <c r="F259" s="223" t="s">
        <v>114</v>
      </c>
      <c r="G259" s="46">
        <v>0</v>
      </c>
      <c r="H259" s="46">
        <v>18.696000000000002</v>
      </c>
      <c r="I259" s="96">
        <f t="shared" si="23"/>
        <v>18.696000000000002</v>
      </c>
      <c r="J259" s="46">
        <v>0</v>
      </c>
      <c r="K259" s="46">
        <f t="shared" si="22"/>
        <v>18.696000000000002</v>
      </c>
      <c r="L259" s="46">
        <v>0</v>
      </c>
      <c r="M259" s="46">
        <f t="shared" si="21"/>
        <v>18.696000000000002</v>
      </c>
      <c r="N259" s="46">
        <v>0</v>
      </c>
      <c r="O259" s="46">
        <f t="shared" si="20"/>
        <v>18.696000000000002</v>
      </c>
      <c r="P259" s="46">
        <v>0</v>
      </c>
      <c r="Q259" s="46">
        <f t="shared" si="20"/>
        <v>18.696000000000002</v>
      </c>
      <c r="R259" s="38"/>
    </row>
    <row r="260" spans="1:18" ht="21" hidden="1" customHeight="1" x14ac:dyDescent="0.2">
      <c r="A260" s="216" t="s">
        <v>82</v>
      </c>
      <c r="B260" s="217" t="s">
        <v>362</v>
      </c>
      <c r="C260" s="218" t="s">
        <v>87</v>
      </c>
      <c r="D260" s="219" t="s">
        <v>83</v>
      </c>
      <c r="E260" s="219" t="s">
        <v>83</v>
      </c>
      <c r="F260" s="220" t="s">
        <v>363</v>
      </c>
      <c r="G260" s="49">
        <v>0</v>
      </c>
      <c r="H260" s="49">
        <f>H261</f>
        <v>21.298999999999999</v>
      </c>
      <c r="I260" s="98">
        <f t="shared" si="23"/>
        <v>21.298999999999999</v>
      </c>
      <c r="J260" s="49">
        <v>0</v>
      </c>
      <c r="K260" s="49">
        <f t="shared" si="22"/>
        <v>21.298999999999999</v>
      </c>
      <c r="L260" s="49">
        <v>0</v>
      </c>
      <c r="M260" s="49">
        <f t="shared" si="21"/>
        <v>21.298999999999999</v>
      </c>
      <c r="N260" s="49">
        <v>0</v>
      </c>
      <c r="O260" s="49">
        <f t="shared" si="20"/>
        <v>21.298999999999999</v>
      </c>
      <c r="P260" s="49">
        <v>0</v>
      </c>
      <c r="Q260" s="49">
        <f t="shared" si="20"/>
        <v>21.298999999999999</v>
      </c>
      <c r="R260" s="38"/>
    </row>
    <row r="261" spans="1:18" ht="12.4" hidden="1" customHeight="1" x14ac:dyDescent="0.2">
      <c r="A261" s="221"/>
      <c r="B261" s="217"/>
      <c r="C261" s="218"/>
      <c r="D261" s="222" t="s">
        <v>304</v>
      </c>
      <c r="E261" s="222" t="s">
        <v>305</v>
      </c>
      <c r="F261" s="223" t="s">
        <v>114</v>
      </c>
      <c r="G261" s="46">
        <v>0</v>
      </c>
      <c r="H261" s="46">
        <v>21.298999999999999</v>
      </c>
      <c r="I261" s="96">
        <f t="shared" si="23"/>
        <v>21.298999999999999</v>
      </c>
      <c r="J261" s="46">
        <v>0</v>
      </c>
      <c r="K261" s="46">
        <f t="shared" si="22"/>
        <v>21.298999999999999</v>
      </c>
      <c r="L261" s="46">
        <v>0</v>
      </c>
      <c r="M261" s="46">
        <f t="shared" si="21"/>
        <v>21.298999999999999</v>
      </c>
      <c r="N261" s="46">
        <v>0</v>
      </c>
      <c r="O261" s="46">
        <f t="shared" si="20"/>
        <v>21.298999999999999</v>
      </c>
      <c r="P261" s="46">
        <v>0</v>
      </c>
      <c r="Q261" s="46">
        <f t="shared" si="20"/>
        <v>21.298999999999999</v>
      </c>
      <c r="R261" s="38"/>
    </row>
    <row r="262" spans="1:18" ht="21" hidden="1" customHeight="1" x14ac:dyDescent="0.2">
      <c r="A262" s="216" t="s">
        <v>82</v>
      </c>
      <c r="B262" s="217" t="s">
        <v>364</v>
      </c>
      <c r="C262" s="218" t="s">
        <v>87</v>
      </c>
      <c r="D262" s="219" t="s">
        <v>83</v>
      </c>
      <c r="E262" s="219" t="s">
        <v>83</v>
      </c>
      <c r="F262" s="220" t="s">
        <v>365</v>
      </c>
      <c r="G262" s="49">
        <v>0</v>
      </c>
      <c r="H262" s="49">
        <f>H263</f>
        <v>62.951000000000001</v>
      </c>
      <c r="I262" s="98">
        <f t="shared" si="23"/>
        <v>62.951000000000001</v>
      </c>
      <c r="J262" s="49">
        <v>0</v>
      </c>
      <c r="K262" s="49">
        <f t="shared" si="22"/>
        <v>62.951000000000001</v>
      </c>
      <c r="L262" s="49">
        <v>0</v>
      </c>
      <c r="M262" s="49">
        <f t="shared" si="21"/>
        <v>62.951000000000001</v>
      </c>
      <c r="N262" s="49">
        <v>0</v>
      </c>
      <c r="O262" s="49">
        <f t="shared" si="20"/>
        <v>62.951000000000001</v>
      </c>
      <c r="P262" s="49">
        <v>0</v>
      </c>
      <c r="Q262" s="49">
        <f t="shared" si="20"/>
        <v>62.951000000000001</v>
      </c>
      <c r="R262" s="38"/>
    </row>
    <row r="263" spans="1:18" ht="12.4" hidden="1" customHeight="1" x14ac:dyDescent="0.2">
      <c r="A263" s="221"/>
      <c r="B263" s="217"/>
      <c r="C263" s="218"/>
      <c r="D263" s="222" t="s">
        <v>304</v>
      </c>
      <c r="E263" s="222" t="s">
        <v>305</v>
      </c>
      <c r="F263" s="223" t="s">
        <v>114</v>
      </c>
      <c r="G263" s="46">
        <v>0</v>
      </c>
      <c r="H263" s="46">
        <v>62.951000000000001</v>
      </c>
      <c r="I263" s="96">
        <f t="shared" si="23"/>
        <v>62.951000000000001</v>
      </c>
      <c r="J263" s="46">
        <v>0</v>
      </c>
      <c r="K263" s="46">
        <f t="shared" si="22"/>
        <v>62.951000000000001</v>
      </c>
      <c r="L263" s="46">
        <v>0</v>
      </c>
      <c r="M263" s="46">
        <f t="shared" si="21"/>
        <v>62.951000000000001</v>
      </c>
      <c r="N263" s="46">
        <v>0</v>
      </c>
      <c r="O263" s="46">
        <f t="shared" si="20"/>
        <v>62.951000000000001</v>
      </c>
      <c r="P263" s="46">
        <v>0</v>
      </c>
      <c r="Q263" s="46">
        <f t="shared" si="20"/>
        <v>62.951000000000001</v>
      </c>
      <c r="R263" s="38"/>
    </row>
    <row r="264" spans="1:18" ht="21" hidden="1" customHeight="1" x14ac:dyDescent="0.2">
      <c r="A264" s="216" t="s">
        <v>82</v>
      </c>
      <c r="B264" s="217" t="s">
        <v>366</v>
      </c>
      <c r="C264" s="218" t="s">
        <v>87</v>
      </c>
      <c r="D264" s="219" t="s">
        <v>83</v>
      </c>
      <c r="E264" s="219" t="s">
        <v>83</v>
      </c>
      <c r="F264" s="220" t="s">
        <v>367</v>
      </c>
      <c r="G264" s="49">
        <v>0</v>
      </c>
      <c r="H264" s="49">
        <f>H265</f>
        <v>13.016</v>
      </c>
      <c r="I264" s="98">
        <f t="shared" si="23"/>
        <v>13.016</v>
      </c>
      <c r="J264" s="49">
        <v>0</v>
      </c>
      <c r="K264" s="49">
        <f t="shared" si="22"/>
        <v>13.016</v>
      </c>
      <c r="L264" s="49">
        <v>0</v>
      </c>
      <c r="M264" s="49">
        <f t="shared" si="21"/>
        <v>13.016</v>
      </c>
      <c r="N264" s="49">
        <v>0</v>
      </c>
      <c r="O264" s="49">
        <f t="shared" si="20"/>
        <v>13.016</v>
      </c>
      <c r="P264" s="49">
        <v>0</v>
      </c>
      <c r="Q264" s="49">
        <f t="shared" si="20"/>
        <v>13.016</v>
      </c>
      <c r="R264" s="38"/>
    </row>
    <row r="265" spans="1:18" ht="12.4" hidden="1" customHeight="1" x14ac:dyDescent="0.2">
      <c r="A265" s="221"/>
      <c r="B265" s="217"/>
      <c r="C265" s="218"/>
      <c r="D265" s="222" t="s">
        <v>304</v>
      </c>
      <c r="E265" s="222" t="s">
        <v>305</v>
      </c>
      <c r="F265" s="223" t="s">
        <v>114</v>
      </c>
      <c r="G265" s="46">
        <v>0</v>
      </c>
      <c r="H265" s="46">
        <v>13.016</v>
      </c>
      <c r="I265" s="96">
        <f t="shared" si="23"/>
        <v>13.016</v>
      </c>
      <c r="J265" s="46">
        <v>0</v>
      </c>
      <c r="K265" s="46">
        <f t="shared" si="22"/>
        <v>13.016</v>
      </c>
      <c r="L265" s="46">
        <v>0</v>
      </c>
      <c r="M265" s="46">
        <f t="shared" si="21"/>
        <v>13.016</v>
      </c>
      <c r="N265" s="46">
        <v>0</v>
      </c>
      <c r="O265" s="46">
        <f t="shared" si="20"/>
        <v>13.016</v>
      </c>
      <c r="P265" s="46">
        <v>0</v>
      </c>
      <c r="Q265" s="46">
        <f t="shared" si="20"/>
        <v>13.016</v>
      </c>
      <c r="R265" s="38"/>
    </row>
    <row r="266" spans="1:18" ht="21" hidden="1" customHeight="1" x14ac:dyDescent="0.2">
      <c r="A266" s="216" t="s">
        <v>82</v>
      </c>
      <c r="B266" s="217" t="s">
        <v>368</v>
      </c>
      <c r="C266" s="218" t="s">
        <v>87</v>
      </c>
      <c r="D266" s="219" t="s">
        <v>83</v>
      </c>
      <c r="E266" s="219" t="s">
        <v>83</v>
      </c>
      <c r="F266" s="220" t="s">
        <v>369</v>
      </c>
      <c r="G266" s="49">
        <v>0</v>
      </c>
      <c r="H266" s="49">
        <f>H267</f>
        <v>25</v>
      </c>
      <c r="I266" s="98">
        <f t="shared" si="23"/>
        <v>25</v>
      </c>
      <c r="J266" s="49">
        <v>0</v>
      </c>
      <c r="K266" s="49">
        <f t="shared" si="22"/>
        <v>25</v>
      </c>
      <c r="L266" s="49">
        <v>0</v>
      </c>
      <c r="M266" s="49">
        <f t="shared" si="21"/>
        <v>25</v>
      </c>
      <c r="N266" s="49">
        <v>0</v>
      </c>
      <c r="O266" s="49">
        <f t="shared" si="20"/>
        <v>25</v>
      </c>
      <c r="P266" s="49">
        <v>0</v>
      </c>
      <c r="Q266" s="49">
        <f t="shared" si="20"/>
        <v>25</v>
      </c>
      <c r="R266" s="38"/>
    </row>
    <row r="267" spans="1:18" ht="12.4" hidden="1" customHeight="1" x14ac:dyDescent="0.2">
      <c r="A267" s="221"/>
      <c r="B267" s="217"/>
      <c r="C267" s="218"/>
      <c r="D267" s="222" t="s">
        <v>304</v>
      </c>
      <c r="E267" s="222" t="s">
        <v>305</v>
      </c>
      <c r="F267" s="223" t="s">
        <v>114</v>
      </c>
      <c r="G267" s="46">
        <v>0</v>
      </c>
      <c r="H267" s="46">
        <v>25</v>
      </c>
      <c r="I267" s="96">
        <f t="shared" si="23"/>
        <v>25</v>
      </c>
      <c r="J267" s="46">
        <v>0</v>
      </c>
      <c r="K267" s="46">
        <f t="shared" si="22"/>
        <v>25</v>
      </c>
      <c r="L267" s="46">
        <v>0</v>
      </c>
      <c r="M267" s="46">
        <f t="shared" si="21"/>
        <v>25</v>
      </c>
      <c r="N267" s="46">
        <v>0</v>
      </c>
      <c r="O267" s="46">
        <f t="shared" si="20"/>
        <v>25</v>
      </c>
      <c r="P267" s="46">
        <v>0</v>
      </c>
      <c r="Q267" s="46">
        <f t="shared" si="20"/>
        <v>25</v>
      </c>
      <c r="R267" s="38"/>
    </row>
    <row r="268" spans="1:18" ht="12.4" hidden="1" customHeight="1" x14ac:dyDescent="0.2">
      <c r="A268" s="216" t="s">
        <v>82</v>
      </c>
      <c r="B268" s="217" t="s">
        <v>370</v>
      </c>
      <c r="C268" s="218" t="s">
        <v>87</v>
      </c>
      <c r="D268" s="219" t="s">
        <v>83</v>
      </c>
      <c r="E268" s="219" t="s">
        <v>83</v>
      </c>
      <c r="F268" s="220" t="s">
        <v>371</v>
      </c>
      <c r="G268" s="49">
        <v>0</v>
      </c>
      <c r="H268" s="49">
        <f>H269</f>
        <v>6.8630000000000004</v>
      </c>
      <c r="I268" s="98">
        <f t="shared" si="23"/>
        <v>6.8630000000000004</v>
      </c>
      <c r="J268" s="49">
        <v>0</v>
      </c>
      <c r="K268" s="49">
        <f t="shared" si="22"/>
        <v>6.8630000000000004</v>
      </c>
      <c r="L268" s="49">
        <v>0</v>
      </c>
      <c r="M268" s="49">
        <f t="shared" si="21"/>
        <v>6.8630000000000004</v>
      </c>
      <c r="N268" s="49">
        <v>0</v>
      </c>
      <c r="O268" s="49">
        <f t="shared" si="20"/>
        <v>6.8630000000000004</v>
      </c>
      <c r="P268" s="49">
        <v>0</v>
      </c>
      <c r="Q268" s="49">
        <f t="shared" si="20"/>
        <v>6.8630000000000004</v>
      </c>
      <c r="R268" s="38"/>
    </row>
    <row r="269" spans="1:18" ht="12.4" hidden="1" customHeight="1" x14ac:dyDescent="0.2">
      <c r="A269" s="221"/>
      <c r="B269" s="217"/>
      <c r="C269" s="218"/>
      <c r="D269" s="222" t="s">
        <v>304</v>
      </c>
      <c r="E269" s="222" t="s">
        <v>305</v>
      </c>
      <c r="F269" s="223" t="s">
        <v>114</v>
      </c>
      <c r="G269" s="46">
        <v>0</v>
      </c>
      <c r="H269" s="46">
        <v>6.8630000000000004</v>
      </c>
      <c r="I269" s="96">
        <f t="shared" si="23"/>
        <v>6.8630000000000004</v>
      </c>
      <c r="J269" s="46">
        <v>0</v>
      </c>
      <c r="K269" s="46">
        <f t="shared" si="22"/>
        <v>6.8630000000000004</v>
      </c>
      <c r="L269" s="46">
        <v>0</v>
      </c>
      <c r="M269" s="46">
        <f t="shared" si="21"/>
        <v>6.8630000000000004</v>
      </c>
      <c r="N269" s="46">
        <v>0</v>
      </c>
      <c r="O269" s="46">
        <f t="shared" si="20"/>
        <v>6.8630000000000004</v>
      </c>
      <c r="P269" s="46">
        <v>0</v>
      </c>
      <c r="Q269" s="46">
        <f t="shared" si="20"/>
        <v>6.8630000000000004</v>
      </c>
      <c r="R269" s="38"/>
    </row>
    <row r="270" spans="1:18" ht="21" hidden="1" customHeight="1" x14ac:dyDescent="0.2">
      <c r="A270" s="216" t="s">
        <v>82</v>
      </c>
      <c r="B270" s="217" t="s">
        <v>372</v>
      </c>
      <c r="C270" s="218" t="s">
        <v>87</v>
      </c>
      <c r="D270" s="219" t="s">
        <v>83</v>
      </c>
      <c r="E270" s="219" t="s">
        <v>83</v>
      </c>
      <c r="F270" s="220" t="s">
        <v>373</v>
      </c>
      <c r="G270" s="49">
        <v>0</v>
      </c>
      <c r="H270" s="49">
        <f>H271</f>
        <v>10.885999999999999</v>
      </c>
      <c r="I270" s="98">
        <f t="shared" si="23"/>
        <v>10.885999999999999</v>
      </c>
      <c r="J270" s="49">
        <v>0</v>
      </c>
      <c r="K270" s="49">
        <f t="shared" si="22"/>
        <v>10.885999999999999</v>
      </c>
      <c r="L270" s="49">
        <v>0</v>
      </c>
      <c r="M270" s="49">
        <f t="shared" si="21"/>
        <v>10.885999999999999</v>
      </c>
      <c r="N270" s="49">
        <v>0</v>
      </c>
      <c r="O270" s="49">
        <f t="shared" si="20"/>
        <v>10.885999999999999</v>
      </c>
      <c r="P270" s="49">
        <v>0</v>
      </c>
      <c r="Q270" s="49">
        <f t="shared" si="20"/>
        <v>10.885999999999999</v>
      </c>
      <c r="R270" s="38"/>
    </row>
    <row r="271" spans="1:18" ht="12.4" hidden="1" customHeight="1" x14ac:dyDescent="0.2">
      <c r="A271" s="221"/>
      <c r="B271" s="217"/>
      <c r="C271" s="218"/>
      <c r="D271" s="222" t="s">
        <v>304</v>
      </c>
      <c r="E271" s="222" t="s">
        <v>305</v>
      </c>
      <c r="F271" s="223" t="s">
        <v>114</v>
      </c>
      <c r="G271" s="46">
        <v>0</v>
      </c>
      <c r="H271" s="46">
        <v>10.885999999999999</v>
      </c>
      <c r="I271" s="96">
        <f t="shared" si="23"/>
        <v>10.885999999999999</v>
      </c>
      <c r="J271" s="46">
        <v>0</v>
      </c>
      <c r="K271" s="46">
        <f t="shared" si="22"/>
        <v>10.885999999999999</v>
      </c>
      <c r="L271" s="46">
        <v>0</v>
      </c>
      <c r="M271" s="46">
        <f t="shared" si="21"/>
        <v>10.885999999999999</v>
      </c>
      <c r="N271" s="46">
        <v>0</v>
      </c>
      <c r="O271" s="46">
        <f t="shared" si="20"/>
        <v>10.885999999999999</v>
      </c>
      <c r="P271" s="46">
        <v>0</v>
      </c>
      <c r="Q271" s="46">
        <f t="shared" si="20"/>
        <v>10.885999999999999</v>
      </c>
      <c r="R271" s="38"/>
    </row>
    <row r="272" spans="1:18" ht="21" hidden="1" customHeight="1" x14ac:dyDescent="0.2">
      <c r="A272" s="216" t="s">
        <v>82</v>
      </c>
      <c r="B272" s="217" t="s">
        <v>374</v>
      </c>
      <c r="C272" s="218" t="s">
        <v>87</v>
      </c>
      <c r="D272" s="219" t="s">
        <v>83</v>
      </c>
      <c r="E272" s="219" t="s">
        <v>83</v>
      </c>
      <c r="F272" s="220" t="s">
        <v>375</v>
      </c>
      <c r="G272" s="49">
        <v>0</v>
      </c>
      <c r="H272" s="49">
        <f>H273</f>
        <v>8.52</v>
      </c>
      <c r="I272" s="98">
        <f t="shared" si="23"/>
        <v>8.52</v>
      </c>
      <c r="J272" s="49">
        <v>0</v>
      </c>
      <c r="K272" s="49">
        <f t="shared" si="22"/>
        <v>8.52</v>
      </c>
      <c r="L272" s="49">
        <v>0</v>
      </c>
      <c r="M272" s="49">
        <f t="shared" si="21"/>
        <v>8.52</v>
      </c>
      <c r="N272" s="49">
        <v>0</v>
      </c>
      <c r="O272" s="49">
        <f t="shared" si="20"/>
        <v>8.52</v>
      </c>
      <c r="P272" s="49">
        <v>0</v>
      </c>
      <c r="Q272" s="49">
        <f t="shared" si="20"/>
        <v>8.52</v>
      </c>
      <c r="R272" s="38"/>
    </row>
    <row r="273" spans="1:18" ht="12.4" hidden="1" customHeight="1" x14ac:dyDescent="0.2">
      <c r="A273" s="221"/>
      <c r="B273" s="217"/>
      <c r="C273" s="218"/>
      <c r="D273" s="222" t="s">
        <v>304</v>
      </c>
      <c r="E273" s="222" t="s">
        <v>305</v>
      </c>
      <c r="F273" s="223" t="s">
        <v>114</v>
      </c>
      <c r="G273" s="46">
        <v>0</v>
      </c>
      <c r="H273" s="46">
        <v>8.52</v>
      </c>
      <c r="I273" s="96">
        <f t="shared" si="23"/>
        <v>8.52</v>
      </c>
      <c r="J273" s="46">
        <v>0</v>
      </c>
      <c r="K273" s="46">
        <f t="shared" si="22"/>
        <v>8.52</v>
      </c>
      <c r="L273" s="46">
        <v>0</v>
      </c>
      <c r="M273" s="46">
        <f t="shared" si="21"/>
        <v>8.52</v>
      </c>
      <c r="N273" s="46">
        <v>0</v>
      </c>
      <c r="O273" s="46">
        <f t="shared" si="20"/>
        <v>8.52</v>
      </c>
      <c r="P273" s="46">
        <v>0</v>
      </c>
      <c r="Q273" s="46">
        <f t="shared" si="20"/>
        <v>8.52</v>
      </c>
      <c r="R273" s="38"/>
    </row>
    <row r="274" spans="1:18" ht="21" hidden="1" customHeight="1" x14ac:dyDescent="0.2">
      <c r="A274" s="216" t="s">
        <v>82</v>
      </c>
      <c r="B274" s="217" t="s">
        <v>376</v>
      </c>
      <c r="C274" s="218" t="s">
        <v>87</v>
      </c>
      <c r="D274" s="219" t="s">
        <v>83</v>
      </c>
      <c r="E274" s="219" t="s">
        <v>83</v>
      </c>
      <c r="F274" s="220" t="s">
        <v>377</v>
      </c>
      <c r="G274" s="49">
        <v>0</v>
      </c>
      <c r="H274" s="49">
        <f>H275</f>
        <v>5.9160000000000004</v>
      </c>
      <c r="I274" s="98">
        <f t="shared" si="23"/>
        <v>5.9160000000000004</v>
      </c>
      <c r="J274" s="49">
        <v>0</v>
      </c>
      <c r="K274" s="49">
        <f t="shared" si="22"/>
        <v>5.9160000000000004</v>
      </c>
      <c r="L274" s="49">
        <v>0</v>
      </c>
      <c r="M274" s="49">
        <f t="shared" si="21"/>
        <v>5.9160000000000004</v>
      </c>
      <c r="N274" s="49">
        <v>0</v>
      </c>
      <c r="O274" s="49">
        <f t="shared" si="20"/>
        <v>5.9160000000000004</v>
      </c>
      <c r="P274" s="49">
        <v>0</v>
      </c>
      <c r="Q274" s="49">
        <f t="shared" si="20"/>
        <v>5.9160000000000004</v>
      </c>
      <c r="R274" s="38"/>
    </row>
    <row r="275" spans="1:18" ht="12.4" hidden="1" customHeight="1" x14ac:dyDescent="0.2">
      <c r="A275" s="221"/>
      <c r="B275" s="217"/>
      <c r="C275" s="218"/>
      <c r="D275" s="222" t="s">
        <v>304</v>
      </c>
      <c r="E275" s="222" t="s">
        <v>305</v>
      </c>
      <c r="F275" s="223" t="s">
        <v>114</v>
      </c>
      <c r="G275" s="46">
        <v>0</v>
      </c>
      <c r="H275" s="46">
        <v>5.9160000000000004</v>
      </c>
      <c r="I275" s="96">
        <f t="shared" si="23"/>
        <v>5.9160000000000004</v>
      </c>
      <c r="J275" s="46">
        <v>0</v>
      </c>
      <c r="K275" s="46">
        <f t="shared" si="22"/>
        <v>5.9160000000000004</v>
      </c>
      <c r="L275" s="46">
        <v>0</v>
      </c>
      <c r="M275" s="46">
        <f t="shared" si="21"/>
        <v>5.9160000000000004</v>
      </c>
      <c r="N275" s="46">
        <v>0</v>
      </c>
      <c r="O275" s="46">
        <f t="shared" si="20"/>
        <v>5.9160000000000004</v>
      </c>
      <c r="P275" s="46">
        <v>0</v>
      </c>
      <c r="Q275" s="46">
        <f t="shared" si="20"/>
        <v>5.9160000000000004</v>
      </c>
      <c r="R275" s="38"/>
    </row>
    <row r="276" spans="1:18" ht="21" hidden="1" customHeight="1" x14ac:dyDescent="0.2">
      <c r="A276" s="216" t="s">
        <v>82</v>
      </c>
      <c r="B276" s="217" t="s">
        <v>378</v>
      </c>
      <c r="C276" s="218" t="s">
        <v>87</v>
      </c>
      <c r="D276" s="219" t="s">
        <v>83</v>
      </c>
      <c r="E276" s="219" t="s">
        <v>83</v>
      </c>
      <c r="F276" s="220" t="s">
        <v>379</v>
      </c>
      <c r="G276" s="49">
        <v>0</v>
      </c>
      <c r="H276" s="49">
        <f>H277</f>
        <v>18.696000000000002</v>
      </c>
      <c r="I276" s="98">
        <f t="shared" si="23"/>
        <v>18.696000000000002</v>
      </c>
      <c r="J276" s="49">
        <v>0</v>
      </c>
      <c r="K276" s="49">
        <f t="shared" si="22"/>
        <v>18.696000000000002</v>
      </c>
      <c r="L276" s="49">
        <v>0</v>
      </c>
      <c r="M276" s="49">
        <f t="shared" si="21"/>
        <v>18.696000000000002</v>
      </c>
      <c r="N276" s="49">
        <v>0</v>
      </c>
      <c r="O276" s="49">
        <f t="shared" si="20"/>
        <v>18.696000000000002</v>
      </c>
      <c r="P276" s="49">
        <v>0</v>
      </c>
      <c r="Q276" s="49">
        <f t="shared" si="20"/>
        <v>18.696000000000002</v>
      </c>
      <c r="R276" s="38"/>
    </row>
    <row r="277" spans="1:18" ht="12.4" hidden="1" customHeight="1" x14ac:dyDescent="0.2">
      <c r="A277" s="221"/>
      <c r="B277" s="217"/>
      <c r="C277" s="218"/>
      <c r="D277" s="222" t="s">
        <v>304</v>
      </c>
      <c r="E277" s="222" t="s">
        <v>305</v>
      </c>
      <c r="F277" s="223" t="s">
        <v>114</v>
      </c>
      <c r="G277" s="46">
        <v>0</v>
      </c>
      <c r="H277" s="46">
        <v>18.696000000000002</v>
      </c>
      <c r="I277" s="96">
        <f t="shared" si="23"/>
        <v>18.696000000000002</v>
      </c>
      <c r="J277" s="46">
        <v>0</v>
      </c>
      <c r="K277" s="46">
        <f t="shared" si="22"/>
        <v>18.696000000000002</v>
      </c>
      <c r="L277" s="46">
        <v>0</v>
      </c>
      <c r="M277" s="46">
        <f t="shared" si="21"/>
        <v>18.696000000000002</v>
      </c>
      <c r="N277" s="46">
        <v>0</v>
      </c>
      <c r="O277" s="46">
        <f t="shared" si="20"/>
        <v>18.696000000000002</v>
      </c>
      <c r="P277" s="46">
        <v>0</v>
      </c>
      <c r="Q277" s="46">
        <f t="shared" si="20"/>
        <v>18.696000000000002</v>
      </c>
      <c r="R277" s="38"/>
    </row>
    <row r="278" spans="1:18" ht="21" hidden="1" customHeight="1" x14ac:dyDescent="0.2">
      <c r="A278" s="216" t="s">
        <v>82</v>
      </c>
      <c r="B278" s="217" t="s">
        <v>380</v>
      </c>
      <c r="C278" s="218" t="s">
        <v>87</v>
      </c>
      <c r="D278" s="219" t="s">
        <v>83</v>
      </c>
      <c r="E278" s="219" t="s">
        <v>83</v>
      </c>
      <c r="F278" s="220" t="s">
        <v>381</v>
      </c>
      <c r="G278" s="49">
        <v>0</v>
      </c>
      <c r="H278" s="49">
        <f>H279</f>
        <v>39.994999999999997</v>
      </c>
      <c r="I278" s="98">
        <f t="shared" si="23"/>
        <v>39.994999999999997</v>
      </c>
      <c r="J278" s="49">
        <v>0</v>
      </c>
      <c r="K278" s="49">
        <f t="shared" si="22"/>
        <v>39.994999999999997</v>
      </c>
      <c r="L278" s="49">
        <v>0</v>
      </c>
      <c r="M278" s="49">
        <f t="shared" si="21"/>
        <v>39.994999999999997</v>
      </c>
      <c r="N278" s="49">
        <v>0</v>
      </c>
      <c r="O278" s="49">
        <f t="shared" si="20"/>
        <v>39.994999999999997</v>
      </c>
      <c r="P278" s="49">
        <v>0</v>
      </c>
      <c r="Q278" s="49">
        <f t="shared" si="20"/>
        <v>39.994999999999997</v>
      </c>
      <c r="R278" s="38"/>
    </row>
    <row r="279" spans="1:18" ht="12.4" hidden="1" customHeight="1" x14ac:dyDescent="0.2">
      <c r="A279" s="221"/>
      <c r="B279" s="217"/>
      <c r="C279" s="218"/>
      <c r="D279" s="222" t="s">
        <v>304</v>
      </c>
      <c r="E279" s="222" t="s">
        <v>305</v>
      </c>
      <c r="F279" s="223" t="s">
        <v>114</v>
      </c>
      <c r="G279" s="46">
        <v>0</v>
      </c>
      <c r="H279" s="46">
        <v>39.994999999999997</v>
      </c>
      <c r="I279" s="96">
        <f t="shared" si="23"/>
        <v>39.994999999999997</v>
      </c>
      <c r="J279" s="46">
        <v>0</v>
      </c>
      <c r="K279" s="46">
        <f t="shared" si="22"/>
        <v>39.994999999999997</v>
      </c>
      <c r="L279" s="46">
        <v>0</v>
      </c>
      <c r="M279" s="46">
        <f t="shared" si="21"/>
        <v>39.994999999999997</v>
      </c>
      <c r="N279" s="46">
        <v>0</v>
      </c>
      <c r="O279" s="46">
        <f t="shared" si="20"/>
        <v>39.994999999999997</v>
      </c>
      <c r="P279" s="46">
        <v>0</v>
      </c>
      <c r="Q279" s="46">
        <f t="shared" si="20"/>
        <v>39.994999999999997</v>
      </c>
      <c r="R279" s="38"/>
    </row>
    <row r="280" spans="1:18" ht="21" hidden="1" customHeight="1" x14ac:dyDescent="0.2">
      <c r="A280" s="216" t="s">
        <v>82</v>
      </c>
      <c r="B280" s="217" t="s">
        <v>382</v>
      </c>
      <c r="C280" s="218" t="s">
        <v>87</v>
      </c>
      <c r="D280" s="219" t="s">
        <v>83</v>
      </c>
      <c r="E280" s="219" t="s">
        <v>83</v>
      </c>
      <c r="F280" s="220" t="s">
        <v>383</v>
      </c>
      <c r="G280" s="49">
        <v>0</v>
      </c>
      <c r="H280" s="49">
        <f>H281</f>
        <v>13.726000000000001</v>
      </c>
      <c r="I280" s="98">
        <f t="shared" si="23"/>
        <v>13.726000000000001</v>
      </c>
      <c r="J280" s="49">
        <v>0</v>
      </c>
      <c r="K280" s="49">
        <f t="shared" si="22"/>
        <v>13.726000000000001</v>
      </c>
      <c r="L280" s="49">
        <v>0</v>
      </c>
      <c r="M280" s="49">
        <f t="shared" si="21"/>
        <v>13.726000000000001</v>
      </c>
      <c r="N280" s="49">
        <v>0</v>
      </c>
      <c r="O280" s="49">
        <f t="shared" si="20"/>
        <v>13.726000000000001</v>
      </c>
      <c r="P280" s="49">
        <v>0</v>
      </c>
      <c r="Q280" s="49">
        <f t="shared" si="20"/>
        <v>13.726000000000001</v>
      </c>
      <c r="R280" s="38"/>
    </row>
    <row r="281" spans="1:18" ht="12.4" hidden="1" customHeight="1" x14ac:dyDescent="0.2">
      <c r="A281" s="221"/>
      <c r="B281" s="217"/>
      <c r="C281" s="218"/>
      <c r="D281" s="222" t="s">
        <v>304</v>
      </c>
      <c r="E281" s="222" t="s">
        <v>305</v>
      </c>
      <c r="F281" s="223" t="s">
        <v>114</v>
      </c>
      <c r="G281" s="46">
        <v>0</v>
      </c>
      <c r="H281" s="46">
        <v>13.726000000000001</v>
      </c>
      <c r="I281" s="96">
        <f t="shared" si="23"/>
        <v>13.726000000000001</v>
      </c>
      <c r="J281" s="46">
        <v>0</v>
      </c>
      <c r="K281" s="46">
        <f t="shared" si="22"/>
        <v>13.726000000000001</v>
      </c>
      <c r="L281" s="46">
        <v>0</v>
      </c>
      <c r="M281" s="46">
        <f t="shared" si="21"/>
        <v>13.726000000000001</v>
      </c>
      <c r="N281" s="46">
        <v>0</v>
      </c>
      <c r="O281" s="46">
        <f t="shared" si="20"/>
        <v>13.726000000000001</v>
      </c>
      <c r="P281" s="46">
        <v>0</v>
      </c>
      <c r="Q281" s="46">
        <f t="shared" si="20"/>
        <v>13.726000000000001</v>
      </c>
      <c r="R281" s="38"/>
    </row>
    <row r="282" spans="1:18" ht="21" hidden="1" customHeight="1" x14ac:dyDescent="0.2">
      <c r="A282" s="216" t="s">
        <v>82</v>
      </c>
      <c r="B282" s="217" t="s">
        <v>384</v>
      </c>
      <c r="C282" s="218" t="s">
        <v>87</v>
      </c>
      <c r="D282" s="219" t="s">
        <v>83</v>
      </c>
      <c r="E282" s="219" t="s">
        <v>83</v>
      </c>
      <c r="F282" s="220" t="s">
        <v>385</v>
      </c>
      <c r="G282" s="49">
        <v>0</v>
      </c>
      <c r="H282" s="49">
        <f>H283</f>
        <v>22.009</v>
      </c>
      <c r="I282" s="98">
        <f t="shared" si="23"/>
        <v>22.009</v>
      </c>
      <c r="J282" s="49">
        <v>0</v>
      </c>
      <c r="K282" s="49">
        <f t="shared" si="22"/>
        <v>22.009</v>
      </c>
      <c r="L282" s="49">
        <v>0</v>
      </c>
      <c r="M282" s="49">
        <f t="shared" si="21"/>
        <v>22.009</v>
      </c>
      <c r="N282" s="49">
        <v>0</v>
      </c>
      <c r="O282" s="49">
        <f t="shared" si="20"/>
        <v>22.009</v>
      </c>
      <c r="P282" s="49">
        <v>0</v>
      </c>
      <c r="Q282" s="49">
        <f t="shared" si="20"/>
        <v>22.009</v>
      </c>
      <c r="R282" s="38"/>
    </row>
    <row r="283" spans="1:18" ht="12.4" hidden="1" customHeight="1" x14ac:dyDescent="0.2">
      <c r="A283" s="221"/>
      <c r="B283" s="217"/>
      <c r="C283" s="218"/>
      <c r="D283" s="222" t="s">
        <v>304</v>
      </c>
      <c r="E283" s="222" t="s">
        <v>305</v>
      </c>
      <c r="F283" s="223" t="s">
        <v>114</v>
      </c>
      <c r="G283" s="46">
        <v>0</v>
      </c>
      <c r="H283" s="46">
        <v>22.009</v>
      </c>
      <c r="I283" s="96">
        <f t="shared" si="23"/>
        <v>22.009</v>
      </c>
      <c r="J283" s="46">
        <v>0</v>
      </c>
      <c r="K283" s="46">
        <f t="shared" si="22"/>
        <v>22.009</v>
      </c>
      <c r="L283" s="46">
        <v>0</v>
      </c>
      <c r="M283" s="46">
        <f t="shared" si="21"/>
        <v>22.009</v>
      </c>
      <c r="N283" s="46">
        <v>0</v>
      </c>
      <c r="O283" s="46">
        <f t="shared" si="20"/>
        <v>22.009</v>
      </c>
      <c r="P283" s="46">
        <v>0</v>
      </c>
      <c r="Q283" s="46">
        <f t="shared" si="20"/>
        <v>22.009</v>
      </c>
      <c r="R283" s="38"/>
    </row>
    <row r="284" spans="1:18" ht="21" hidden="1" customHeight="1" x14ac:dyDescent="0.2">
      <c r="A284" s="216" t="s">
        <v>82</v>
      </c>
      <c r="B284" s="217" t="s">
        <v>386</v>
      </c>
      <c r="C284" s="218" t="s">
        <v>87</v>
      </c>
      <c r="D284" s="219" t="s">
        <v>83</v>
      </c>
      <c r="E284" s="219" t="s">
        <v>83</v>
      </c>
      <c r="F284" s="220" t="s">
        <v>387</v>
      </c>
      <c r="G284" s="49">
        <v>0</v>
      </c>
      <c r="H284" s="49">
        <f>H285</f>
        <v>11.596</v>
      </c>
      <c r="I284" s="98">
        <f t="shared" si="23"/>
        <v>11.596</v>
      </c>
      <c r="J284" s="49">
        <v>0</v>
      </c>
      <c r="K284" s="49">
        <f t="shared" si="22"/>
        <v>11.596</v>
      </c>
      <c r="L284" s="49">
        <v>0</v>
      </c>
      <c r="M284" s="49">
        <f t="shared" si="21"/>
        <v>11.596</v>
      </c>
      <c r="N284" s="49">
        <v>0</v>
      </c>
      <c r="O284" s="49">
        <f t="shared" si="20"/>
        <v>11.596</v>
      </c>
      <c r="P284" s="49">
        <v>0</v>
      </c>
      <c r="Q284" s="49">
        <f t="shared" si="20"/>
        <v>11.596</v>
      </c>
      <c r="R284" s="38"/>
    </row>
    <row r="285" spans="1:18" ht="12.4" hidden="1" customHeight="1" x14ac:dyDescent="0.2">
      <c r="A285" s="221"/>
      <c r="B285" s="217"/>
      <c r="C285" s="218"/>
      <c r="D285" s="222" t="s">
        <v>304</v>
      </c>
      <c r="E285" s="222" t="s">
        <v>305</v>
      </c>
      <c r="F285" s="223" t="s">
        <v>114</v>
      </c>
      <c r="G285" s="46">
        <v>0</v>
      </c>
      <c r="H285" s="46">
        <v>11.596</v>
      </c>
      <c r="I285" s="96">
        <f t="shared" si="23"/>
        <v>11.596</v>
      </c>
      <c r="J285" s="46">
        <v>0</v>
      </c>
      <c r="K285" s="46">
        <f t="shared" si="22"/>
        <v>11.596</v>
      </c>
      <c r="L285" s="46">
        <v>0</v>
      </c>
      <c r="M285" s="46">
        <f t="shared" si="21"/>
        <v>11.596</v>
      </c>
      <c r="N285" s="46">
        <v>0</v>
      </c>
      <c r="O285" s="46">
        <f t="shared" si="20"/>
        <v>11.596</v>
      </c>
      <c r="P285" s="46">
        <v>0</v>
      </c>
      <c r="Q285" s="46">
        <f t="shared" si="20"/>
        <v>11.596</v>
      </c>
      <c r="R285" s="38"/>
    </row>
    <row r="286" spans="1:18" ht="21" hidden="1" customHeight="1" x14ac:dyDescent="0.2">
      <c r="A286" s="216" t="s">
        <v>82</v>
      </c>
      <c r="B286" s="217" t="s">
        <v>388</v>
      </c>
      <c r="C286" s="218" t="s">
        <v>87</v>
      </c>
      <c r="D286" s="219" t="s">
        <v>83</v>
      </c>
      <c r="E286" s="219" t="s">
        <v>83</v>
      </c>
      <c r="F286" s="220" t="s">
        <v>389</v>
      </c>
      <c r="G286" s="49">
        <v>0</v>
      </c>
      <c r="H286" s="49">
        <f>H287</f>
        <v>11.833</v>
      </c>
      <c r="I286" s="98">
        <f t="shared" si="23"/>
        <v>11.833</v>
      </c>
      <c r="J286" s="49">
        <v>0</v>
      </c>
      <c r="K286" s="49">
        <f t="shared" si="22"/>
        <v>11.833</v>
      </c>
      <c r="L286" s="49">
        <v>0</v>
      </c>
      <c r="M286" s="49">
        <f t="shared" si="21"/>
        <v>11.833</v>
      </c>
      <c r="N286" s="49">
        <v>0</v>
      </c>
      <c r="O286" s="49">
        <f t="shared" si="20"/>
        <v>11.833</v>
      </c>
      <c r="P286" s="49">
        <v>0</v>
      </c>
      <c r="Q286" s="49">
        <f t="shared" si="20"/>
        <v>11.833</v>
      </c>
      <c r="R286" s="38"/>
    </row>
    <row r="287" spans="1:18" ht="12.4" hidden="1" customHeight="1" x14ac:dyDescent="0.2">
      <c r="A287" s="221"/>
      <c r="B287" s="217"/>
      <c r="C287" s="218"/>
      <c r="D287" s="222" t="s">
        <v>304</v>
      </c>
      <c r="E287" s="222" t="s">
        <v>305</v>
      </c>
      <c r="F287" s="223" t="s">
        <v>114</v>
      </c>
      <c r="G287" s="46">
        <v>0</v>
      </c>
      <c r="H287" s="46">
        <v>11.833</v>
      </c>
      <c r="I287" s="96">
        <f t="shared" si="23"/>
        <v>11.833</v>
      </c>
      <c r="J287" s="46">
        <v>0</v>
      </c>
      <c r="K287" s="46">
        <f t="shared" si="22"/>
        <v>11.833</v>
      </c>
      <c r="L287" s="46">
        <v>0</v>
      </c>
      <c r="M287" s="46">
        <f t="shared" si="21"/>
        <v>11.833</v>
      </c>
      <c r="N287" s="46">
        <v>0</v>
      </c>
      <c r="O287" s="46">
        <f t="shared" si="20"/>
        <v>11.833</v>
      </c>
      <c r="P287" s="46">
        <v>0</v>
      </c>
      <c r="Q287" s="46">
        <f t="shared" si="20"/>
        <v>11.833</v>
      </c>
      <c r="R287" s="38"/>
    </row>
    <row r="288" spans="1:18" ht="21" hidden="1" customHeight="1" x14ac:dyDescent="0.2">
      <c r="A288" s="216" t="s">
        <v>82</v>
      </c>
      <c r="B288" s="217" t="s">
        <v>390</v>
      </c>
      <c r="C288" s="218" t="s">
        <v>87</v>
      </c>
      <c r="D288" s="219" t="s">
        <v>83</v>
      </c>
      <c r="E288" s="219" t="s">
        <v>83</v>
      </c>
      <c r="F288" s="220" t="s">
        <v>391</v>
      </c>
      <c r="G288" s="49">
        <v>0</v>
      </c>
      <c r="H288" s="49">
        <f>H289</f>
        <v>26.978999999999999</v>
      </c>
      <c r="I288" s="98">
        <f t="shared" si="23"/>
        <v>26.978999999999999</v>
      </c>
      <c r="J288" s="49">
        <v>0</v>
      </c>
      <c r="K288" s="49">
        <f t="shared" si="22"/>
        <v>26.978999999999999</v>
      </c>
      <c r="L288" s="49">
        <v>0</v>
      </c>
      <c r="M288" s="49">
        <f t="shared" si="21"/>
        <v>26.978999999999999</v>
      </c>
      <c r="N288" s="49">
        <v>0</v>
      </c>
      <c r="O288" s="49">
        <f t="shared" si="20"/>
        <v>26.978999999999999</v>
      </c>
      <c r="P288" s="49">
        <v>0</v>
      </c>
      <c r="Q288" s="49">
        <f t="shared" si="20"/>
        <v>26.978999999999999</v>
      </c>
      <c r="R288" s="38"/>
    </row>
    <row r="289" spans="1:19" ht="12.4" hidden="1" customHeight="1" x14ac:dyDescent="0.2">
      <c r="A289" s="221"/>
      <c r="B289" s="217"/>
      <c r="C289" s="218"/>
      <c r="D289" s="222" t="s">
        <v>304</v>
      </c>
      <c r="E289" s="222" t="s">
        <v>305</v>
      </c>
      <c r="F289" s="223" t="s">
        <v>114</v>
      </c>
      <c r="G289" s="46">
        <v>0</v>
      </c>
      <c r="H289" s="46">
        <v>26.978999999999999</v>
      </c>
      <c r="I289" s="96">
        <f t="shared" si="23"/>
        <v>26.978999999999999</v>
      </c>
      <c r="J289" s="46">
        <v>0</v>
      </c>
      <c r="K289" s="46">
        <f t="shared" si="22"/>
        <v>26.978999999999999</v>
      </c>
      <c r="L289" s="46">
        <v>0</v>
      </c>
      <c r="M289" s="46">
        <f t="shared" si="21"/>
        <v>26.978999999999999</v>
      </c>
      <c r="N289" s="46">
        <v>0</v>
      </c>
      <c r="O289" s="46">
        <f t="shared" si="20"/>
        <v>26.978999999999999</v>
      </c>
      <c r="P289" s="46">
        <v>0</v>
      </c>
      <c r="Q289" s="46">
        <f t="shared" si="20"/>
        <v>26.978999999999999</v>
      </c>
      <c r="R289" s="38"/>
    </row>
    <row r="290" spans="1:19" ht="21" hidden="1" customHeight="1" x14ac:dyDescent="0.2">
      <c r="A290" s="216" t="s">
        <v>82</v>
      </c>
      <c r="B290" s="217" t="s">
        <v>392</v>
      </c>
      <c r="C290" s="218" t="s">
        <v>87</v>
      </c>
      <c r="D290" s="219" t="s">
        <v>83</v>
      </c>
      <c r="E290" s="219" t="s">
        <v>83</v>
      </c>
      <c r="F290" s="220" t="s">
        <v>393</v>
      </c>
      <c r="G290" s="49">
        <v>0</v>
      </c>
      <c r="H290" s="49">
        <f>H291</f>
        <v>23.666</v>
      </c>
      <c r="I290" s="98">
        <f t="shared" si="23"/>
        <v>23.666</v>
      </c>
      <c r="J290" s="49">
        <v>0</v>
      </c>
      <c r="K290" s="49">
        <f t="shared" si="22"/>
        <v>23.666</v>
      </c>
      <c r="L290" s="49">
        <v>0</v>
      </c>
      <c r="M290" s="49">
        <f t="shared" si="21"/>
        <v>23.666</v>
      </c>
      <c r="N290" s="49">
        <v>0</v>
      </c>
      <c r="O290" s="49">
        <f t="shared" si="20"/>
        <v>23.666</v>
      </c>
      <c r="P290" s="49">
        <v>0</v>
      </c>
      <c r="Q290" s="49">
        <f t="shared" si="20"/>
        <v>23.666</v>
      </c>
      <c r="R290" s="38"/>
    </row>
    <row r="291" spans="1:19" ht="12.4" hidden="1" customHeight="1" x14ac:dyDescent="0.2">
      <c r="A291" s="221"/>
      <c r="B291" s="217"/>
      <c r="C291" s="218"/>
      <c r="D291" s="222" t="s">
        <v>304</v>
      </c>
      <c r="E291" s="222" t="s">
        <v>305</v>
      </c>
      <c r="F291" s="223" t="s">
        <v>114</v>
      </c>
      <c r="G291" s="46">
        <v>0</v>
      </c>
      <c r="H291" s="46">
        <v>23.666</v>
      </c>
      <c r="I291" s="96">
        <f t="shared" si="23"/>
        <v>23.666</v>
      </c>
      <c r="J291" s="46">
        <v>0</v>
      </c>
      <c r="K291" s="46">
        <f t="shared" si="22"/>
        <v>23.666</v>
      </c>
      <c r="L291" s="46">
        <v>0</v>
      </c>
      <c r="M291" s="46">
        <f t="shared" si="21"/>
        <v>23.666</v>
      </c>
      <c r="N291" s="46">
        <v>0</v>
      </c>
      <c r="O291" s="46">
        <f t="shared" si="20"/>
        <v>23.666</v>
      </c>
      <c r="P291" s="46">
        <v>0</v>
      </c>
      <c r="Q291" s="46">
        <f t="shared" si="20"/>
        <v>23.666</v>
      </c>
      <c r="R291" s="38"/>
    </row>
    <row r="292" spans="1:19" ht="21" hidden="1" customHeight="1" x14ac:dyDescent="0.2">
      <c r="A292" s="216" t="s">
        <v>82</v>
      </c>
      <c r="B292" s="217" t="s">
        <v>394</v>
      </c>
      <c r="C292" s="218" t="s">
        <v>87</v>
      </c>
      <c r="D292" s="219" t="s">
        <v>83</v>
      </c>
      <c r="E292" s="219" t="s">
        <v>83</v>
      </c>
      <c r="F292" s="220" t="s">
        <v>395</v>
      </c>
      <c r="G292" s="49">
        <v>0</v>
      </c>
      <c r="H292" s="49">
        <f>H293</f>
        <v>74.546999999999997</v>
      </c>
      <c r="I292" s="98">
        <f t="shared" si="23"/>
        <v>74.546999999999997</v>
      </c>
      <c r="J292" s="49">
        <v>0</v>
      </c>
      <c r="K292" s="49">
        <f t="shared" si="22"/>
        <v>74.546999999999997</v>
      </c>
      <c r="L292" s="49">
        <v>0</v>
      </c>
      <c r="M292" s="49">
        <f t="shared" si="21"/>
        <v>74.546999999999997</v>
      </c>
      <c r="N292" s="49">
        <v>0</v>
      </c>
      <c r="O292" s="49">
        <f t="shared" si="20"/>
        <v>74.546999999999997</v>
      </c>
      <c r="P292" s="49">
        <v>0</v>
      </c>
      <c r="Q292" s="49">
        <f t="shared" si="20"/>
        <v>74.546999999999997</v>
      </c>
      <c r="R292" s="38"/>
    </row>
    <row r="293" spans="1:19" ht="13.15" hidden="1" customHeight="1" thickBot="1" x14ac:dyDescent="0.25">
      <c r="A293" s="224"/>
      <c r="B293" s="225"/>
      <c r="C293" s="226"/>
      <c r="D293" s="227" t="s">
        <v>304</v>
      </c>
      <c r="E293" s="227" t="s">
        <v>305</v>
      </c>
      <c r="F293" s="228" t="s">
        <v>114</v>
      </c>
      <c r="G293" s="55">
        <v>0</v>
      </c>
      <c r="H293" s="55">
        <v>74.546999999999997</v>
      </c>
      <c r="I293" s="143">
        <f t="shared" si="23"/>
        <v>74.546999999999997</v>
      </c>
      <c r="J293" s="55">
        <v>0</v>
      </c>
      <c r="K293" s="55">
        <f t="shared" si="22"/>
        <v>74.546999999999997</v>
      </c>
      <c r="L293" s="55">
        <v>0</v>
      </c>
      <c r="M293" s="55">
        <f t="shared" si="21"/>
        <v>74.546999999999997</v>
      </c>
      <c r="N293" s="55">
        <v>0</v>
      </c>
      <c r="O293" s="55">
        <f t="shared" si="20"/>
        <v>74.546999999999997</v>
      </c>
      <c r="P293" s="55">
        <v>0</v>
      </c>
      <c r="Q293" s="55">
        <f t="shared" si="20"/>
        <v>74.546999999999997</v>
      </c>
      <c r="R293" s="38"/>
    </row>
    <row r="294" spans="1:19" ht="12.4" hidden="1" customHeight="1" x14ac:dyDescent="0.2">
      <c r="A294" s="229" t="s">
        <v>82</v>
      </c>
      <c r="B294" s="230" t="s">
        <v>396</v>
      </c>
      <c r="C294" s="231" t="s">
        <v>87</v>
      </c>
      <c r="D294" s="232" t="s">
        <v>83</v>
      </c>
      <c r="E294" s="233" t="s">
        <v>83</v>
      </c>
      <c r="F294" s="234" t="s">
        <v>397</v>
      </c>
      <c r="G294" s="235">
        <v>0</v>
      </c>
      <c r="H294" s="235"/>
      <c r="I294" s="235"/>
      <c r="J294" s="235"/>
      <c r="K294" s="235"/>
      <c r="L294" s="235"/>
      <c r="M294" s="235">
        <v>0</v>
      </c>
      <c r="N294" s="61">
        <f>+N295</f>
        <v>5000</v>
      </c>
      <c r="O294" s="60">
        <f t="shared" si="20"/>
        <v>5000</v>
      </c>
      <c r="P294" s="61">
        <f>+P295</f>
        <v>0</v>
      </c>
      <c r="Q294" s="60">
        <f t="shared" si="20"/>
        <v>5000</v>
      </c>
      <c r="R294" s="38"/>
      <c r="S294" s="242"/>
    </row>
    <row r="295" spans="1:19" ht="13.15" hidden="1" customHeight="1" thickBot="1" x14ac:dyDescent="0.25">
      <c r="A295" s="236"/>
      <c r="B295" s="237"/>
      <c r="C295" s="238"/>
      <c r="D295" s="140">
        <v>3419</v>
      </c>
      <c r="E295" s="239">
        <v>6341</v>
      </c>
      <c r="F295" s="240" t="s">
        <v>275</v>
      </c>
      <c r="G295" s="52">
        <v>0</v>
      </c>
      <c r="H295" s="52"/>
      <c r="I295" s="52"/>
      <c r="J295" s="52"/>
      <c r="K295" s="52"/>
      <c r="L295" s="52"/>
      <c r="M295" s="52">
        <v>0</v>
      </c>
      <c r="N295" s="52">
        <v>5000</v>
      </c>
      <c r="O295" s="52">
        <f t="shared" si="20"/>
        <v>5000</v>
      </c>
      <c r="P295" s="52">
        <v>0</v>
      </c>
      <c r="Q295" s="52">
        <f t="shared" si="20"/>
        <v>5000</v>
      </c>
      <c r="R295" s="38"/>
    </row>
    <row r="296" spans="1:19" x14ac:dyDescent="0.2">
      <c r="A296" s="38"/>
      <c r="B296" s="38"/>
      <c r="C296" s="38"/>
      <c r="D296" s="38"/>
      <c r="E296" s="38"/>
      <c r="F296" s="62"/>
      <c r="G296" s="241"/>
      <c r="H296" s="241"/>
      <c r="I296" s="241"/>
      <c r="J296" s="241"/>
      <c r="K296" s="241"/>
      <c r="L296" s="38"/>
      <c r="M296" s="38"/>
      <c r="N296" s="38"/>
      <c r="O296" s="38"/>
      <c r="P296" s="38"/>
      <c r="Q296" s="38"/>
      <c r="R296" s="38"/>
    </row>
    <row r="297" spans="1:19" x14ac:dyDescent="0.2">
      <c r="A297" s="38"/>
      <c r="B297" s="38"/>
      <c r="C297" s="38"/>
      <c r="D297" s="38"/>
      <c r="E297" s="38"/>
      <c r="F297" s="38"/>
      <c r="G297" s="241"/>
      <c r="H297" s="241"/>
      <c r="I297" s="241"/>
      <c r="J297" s="241"/>
      <c r="K297" s="241"/>
      <c r="L297" s="38"/>
      <c r="M297" s="38"/>
      <c r="N297" s="38"/>
      <c r="O297" s="38"/>
      <c r="P297" s="38"/>
      <c r="Q297" s="62">
        <v>42515</v>
      </c>
      <c r="R297" s="38"/>
    </row>
  </sheetData>
  <mergeCells count="17">
    <mergeCell ref="B109:C109"/>
    <mergeCell ref="B166:C166"/>
    <mergeCell ref="B175:C175"/>
    <mergeCell ref="B184:C184"/>
    <mergeCell ref="B91:C91"/>
    <mergeCell ref="B92:C92"/>
    <mergeCell ref="B7:C7"/>
    <mergeCell ref="B8:C8"/>
    <mergeCell ref="B9:C9"/>
    <mergeCell ref="B46:C46"/>
    <mergeCell ref="B50:C50"/>
    <mergeCell ref="K1:M1"/>
    <mergeCell ref="A2:I2"/>
    <mergeCell ref="A3:I3"/>
    <mergeCell ref="M3:Q3"/>
    <mergeCell ref="A4:I4"/>
    <mergeCell ref="G1:I1"/>
  </mergeCells>
  <pageMargins left="0.31496062992125984" right="0.31496062992125984" top="0.59055118110236227" bottom="0.59055118110236227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Normal="100" workbookViewId="0">
      <selection activeCell="K15" sqref="K15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63" t="s">
        <v>48</v>
      </c>
      <c r="B1" s="263"/>
      <c r="C1" s="63" t="s">
        <v>398</v>
      </c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62</v>
      </c>
      <c r="D2" s="32" t="s">
        <v>64</v>
      </c>
      <c r="E2" s="32" t="s">
        <v>63</v>
      </c>
    </row>
    <row r="3" spans="1:10" ht="15" customHeight="1" x14ac:dyDescent="0.2">
      <c r="A3" s="2" t="s">
        <v>3</v>
      </c>
      <c r="B3" s="29" t="s">
        <v>37</v>
      </c>
      <c r="C3" s="26">
        <f>C4+C5+C6</f>
        <v>2628011.62</v>
      </c>
      <c r="D3" s="26">
        <f>D4+D5+D6</f>
        <v>0</v>
      </c>
      <c r="E3" s="27">
        <f t="shared" ref="E3:E25" si="0">C3+D3</f>
        <v>2628011.62</v>
      </c>
    </row>
    <row r="4" spans="1:10" ht="15" customHeight="1" x14ac:dyDescent="0.2">
      <c r="A4" s="6" t="s">
        <v>4</v>
      </c>
      <c r="B4" s="7" t="s">
        <v>5</v>
      </c>
      <c r="C4" s="8">
        <v>2466142.71</v>
      </c>
      <c r="D4" s="9">
        <v>0</v>
      </c>
      <c r="E4" s="10">
        <f t="shared" si="0"/>
        <v>2466142.71</v>
      </c>
      <c r="J4" s="1"/>
    </row>
    <row r="5" spans="1:10" ht="15" customHeight="1" x14ac:dyDescent="0.2">
      <c r="A5" s="6" t="s">
        <v>6</v>
      </c>
      <c r="B5" s="7" t="s">
        <v>7</v>
      </c>
      <c r="C5" s="8">
        <v>161652.66</v>
      </c>
      <c r="D5" s="4">
        <v>0</v>
      </c>
      <c r="E5" s="10">
        <f t="shared" si="0"/>
        <v>161652.66</v>
      </c>
    </row>
    <row r="6" spans="1:10" ht="15" customHeight="1" x14ac:dyDescent="0.2">
      <c r="A6" s="6" t="s">
        <v>8</v>
      </c>
      <c r="B6" s="7" t="s">
        <v>9</v>
      </c>
      <c r="C6" s="8">
        <v>216.25</v>
      </c>
      <c r="D6" s="8">
        <v>0</v>
      </c>
      <c r="E6" s="10">
        <f t="shared" si="0"/>
        <v>216.25</v>
      </c>
    </row>
    <row r="7" spans="1:10" ht="15" customHeight="1" x14ac:dyDescent="0.2">
      <c r="A7" s="12" t="s">
        <v>40</v>
      </c>
      <c r="B7" s="7" t="s">
        <v>10</v>
      </c>
      <c r="C7" s="13">
        <f>C8+C14</f>
        <v>4575502.25</v>
      </c>
      <c r="D7" s="13">
        <f>D8+D14</f>
        <v>0</v>
      </c>
      <c r="E7" s="14">
        <f t="shared" si="0"/>
        <v>4575502.25</v>
      </c>
    </row>
    <row r="8" spans="1:10" ht="15" customHeight="1" x14ac:dyDescent="0.2">
      <c r="A8" s="6" t="s">
        <v>43</v>
      </c>
      <c r="B8" s="7" t="s">
        <v>11</v>
      </c>
      <c r="C8" s="8">
        <v>4285262.33</v>
      </c>
      <c r="D8" s="8">
        <f>D9+D10+D12+D13</f>
        <v>0</v>
      </c>
      <c r="E8" s="11">
        <f t="shared" si="0"/>
        <v>4285262.33</v>
      </c>
    </row>
    <row r="9" spans="1:10" ht="15" customHeight="1" x14ac:dyDescent="0.2">
      <c r="A9" s="6" t="s">
        <v>41</v>
      </c>
      <c r="B9" s="7" t="s">
        <v>12</v>
      </c>
      <c r="C9" s="8">
        <v>63118.7</v>
      </c>
      <c r="D9" s="8">
        <v>0</v>
      </c>
      <c r="E9" s="11">
        <f t="shared" si="0"/>
        <v>63118.7</v>
      </c>
    </row>
    <row r="10" spans="1:10" ht="15" customHeight="1" x14ac:dyDescent="0.2">
      <c r="A10" s="6" t="s">
        <v>55</v>
      </c>
      <c r="B10" s="7" t="s">
        <v>11</v>
      </c>
      <c r="C10" s="8">
        <v>4190528.87</v>
      </c>
      <c r="D10" s="8">
        <v>0</v>
      </c>
      <c r="E10" s="11">
        <f t="shared" si="0"/>
        <v>4190528.87</v>
      </c>
    </row>
    <row r="11" spans="1:10" ht="15" customHeight="1" x14ac:dyDescent="0.2">
      <c r="A11" s="6" t="s">
        <v>53</v>
      </c>
      <c r="B11" s="7">
        <v>4123</v>
      </c>
      <c r="C11" s="8">
        <v>6729.85</v>
      </c>
      <c r="D11" s="8">
        <v>0</v>
      </c>
      <c r="E11" s="11">
        <f>SUM(C11:D11)</f>
        <v>6729.85</v>
      </c>
    </row>
    <row r="12" spans="1:10" ht="15" customHeight="1" x14ac:dyDescent="0.2">
      <c r="A12" s="6" t="s">
        <v>56</v>
      </c>
      <c r="B12" s="7" t="s">
        <v>42</v>
      </c>
      <c r="C12" s="8">
        <v>114.91</v>
      </c>
      <c r="D12" s="8">
        <v>0</v>
      </c>
      <c r="E12" s="11">
        <f>SUM(C12:D12)</f>
        <v>114.91</v>
      </c>
    </row>
    <row r="13" spans="1:10" ht="15" customHeight="1" x14ac:dyDescent="0.2">
      <c r="A13" s="6" t="s">
        <v>57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44</v>
      </c>
      <c r="B14" s="7" t="s">
        <v>58</v>
      </c>
      <c r="C14" s="8">
        <v>290239.92</v>
      </c>
      <c r="D14" s="8">
        <f>D15+D17+D18</f>
        <v>0</v>
      </c>
      <c r="E14" s="11">
        <f t="shared" si="0"/>
        <v>290239.92</v>
      </c>
    </row>
    <row r="15" spans="1:10" ht="15" customHeight="1" x14ac:dyDescent="0.2">
      <c r="A15" s="6" t="s">
        <v>55</v>
      </c>
      <c r="B15" s="7" t="s">
        <v>13</v>
      </c>
      <c r="C15" s="8">
        <v>253375.05</v>
      </c>
      <c r="D15" s="8">
        <v>0</v>
      </c>
      <c r="E15" s="11">
        <f t="shared" si="0"/>
        <v>253375.05</v>
      </c>
    </row>
    <row r="16" spans="1:10" ht="15" customHeight="1" x14ac:dyDescent="0.2">
      <c r="A16" s="6" t="s">
        <v>54</v>
      </c>
      <c r="B16" s="7">
        <v>4223</v>
      </c>
      <c r="C16" s="8">
        <v>32335.51</v>
      </c>
      <c r="D16" s="8">
        <v>0</v>
      </c>
      <c r="E16" s="11">
        <f>SUM(C16:D16)</f>
        <v>32335.51</v>
      </c>
    </row>
    <row r="17" spans="1:5" ht="15" customHeight="1" x14ac:dyDescent="0.2">
      <c r="A17" s="6" t="s">
        <v>56</v>
      </c>
      <c r="B17" s="7" t="s">
        <v>59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57</v>
      </c>
      <c r="B18" s="7">
        <v>4221</v>
      </c>
      <c r="C18" s="8">
        <v>4529.3599999999997</v>
      </c>
      <c r="D18" s="8">
        <v>0</v>
      </c>
      <c r="E18" s="11">
        <f>SUM(C18:D18)</f>
        <v>4529.3599999999997</v>
      </c>
    </row>
    <row r="19" spans="1:5" ht="15" customHeight="1" x14ac:dyDescent="0.2">
      <c r="A19" s="12" t="s">
        <v>14</v>
      </c>
      <c r="B19" s="15" t="s">
        <v>38</v>
      </c>
      <c r="C19" s="13">
        <f>C3+C7</f>
        <v>7203513.8700000001</v>
      </c>
      <c r="D19" s="13">
        <f>D3+D7</f>
        <v>0</v>
      </c>
      <c r="E19" s="14">
        <f t="shared" si="0"/>
        <v>7203513.8700000001</v>
      </c>
    </row>
    <row r="20" spans="1:5" ht="15" customHeight="1" x14ac:dyDescent="0.2">
      <c r="A20" s="12" t="s">
        <v>15</v>
      </c>
      <c r="B20" s="15" t="s">
        <v>16</v>
      </c>
      <c r="C20" s="13">
        <f>SUM(C21:C24)</f>
        <v>958065.58000000007</v>
      </c>
      <c r="D20" s="13">
        <f>SUM(D21:D24)</f>
        <v>0</v>
      </c>
      <c r="E20" s="14">
        <f t="shared" si="0"/>
        <v>958065.58000000007</v>
      </c>
    </row>
    <row r="21" spans="1:5" ht="15" customHeight="1" x14ac:dyDescent="0.2">
      <c r="A21" s="6" t="s">
        <v>51</v>
      </c>
      <c r="B21" s="7" t="s">
        <v>17</v>
      </c>
      <c r="C21" s="8">
        <v>127924.29999999999</v>
      </c>
      <c r="D21" s="8">
        <v>0</v>
      </c>
      <c r="E21" s="11">
        <f t="shared" si="0"/>
        <v>127924.29999999999</v>
      </c>
    </row>
    <row r="22" spans="1:5" ht="15" customHeight="1" x14ac:dyDescent="0.2">
      <c r="A22" s="6" t="s">
        <v>52</v>
      </c>
      <c r="B22" s="7">
        <v>8115</v>
      </c>
      <c r="C22" s="8">
        <v>977016.28</v>
      </c>
      <c r="D22" s="8">
        <v>0</v>
      </c>
      <c r="E22" s="11">
        <f>SUM(C22:D22)</f>
        <v>977016.28</v>
      </c>
    </row>
    <row r="23" spans="1:5" ht="15" customHeight="1" x14ac:dyDescent="0.2">
      <c r="A23" s="6" t="s">
        <v>60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5" ht="15" customHeight="1" thickBot="1" x14ac:dyDescent="0.25">
      <c r="A24" s="16" t="s">
        <v>61</v>
      </c>
      <c r="B24" s="17">
        <v>-8124</v>
      </c>
      <c r="C24" s="18">
        <v>-146875</v>
      </c>
      <c r="D24" s="18">
        <v>0</v>
      </c>
      <c r="E24" s="19">
        <f>C24+D24</f>
        <v>-146875</v>
      </c>
    </row>
    <row r="25" spans="1:5" ht="15" customHeight="1" thickBot="1" x14ac:dyDescent="0.25">
      <c r="A25" s="20" t="s">
        <v>27</v>
      </c>
      <c r="B25" s="21"/>
      <c r="C25" s="22">
        <f>C3+C7+C20</f>
        <v>8161579.4500000002</v>
      </c>
      <c r="D25" s="22">
        <f>D19+D20</f>
        <v>0</v>
      </c>
      <c r="E25" s="23">
        <f t="shared" si="0"/>
        <v>8161579.4500000002</v>
      </c>
    </row>
    <row r="26" spans="1:5" ht="13.5" thickBot="1" x14ac:dyDescent="0.25">
      <c r="A26" s="263" t="s">
        <v>49</v>
      </c>
      <c r="B26" s="263"/>
      <c r="C26" s="35"/>
      <c r="D26" s="35"/>
      <c r="E26" s="36" t="s">
        <v>0</v>
      </c>
    </row>
    <row r="27" spans="1:5" ht="24.75" thickBot="1" x14ac:dyDescent="0.25">
      <c r="A27" s="30" t="s">
        <v>18</v>
      </c>
      <c r="B27" s="31" t="s">
        <v>19</v>
      </c>
      <c r="C27" s="32" t="s">
        <v>62</v>
      </c>
      <c r="D27" s="32" t="s">
        <v>64</v>
      </c>
      <c r="E27" s="32" t="s">
        <v>63</v>
      </c>
    </row>
    <row r="28" spans="1:5" ht="15" customHeight="1" x14ac:dyDescent="0.2">
      <c r="A28" s="24" t="s">
        <v>26</v>
      </c>
      <c r="B28" s="3" t="s">
        <v>20</v>
      </c>
      <c r="C28" s="4">
        <v>28361.82</v>
      </c>
      <c r="D28" s="4">
        <v>0</v>
      </c>
      <c r="E28" s="5">
        <f>C28+D28</f>
        <v>28361.82</v>
      </c>
    </row>
    <row r="29" spans="1:5" ht="15" customHeight="1" x14ac:dyDescent="0.2">
      <c r="A29" s="25" t="s">
        <v>21</v>
      </c>
      <c r="B29" s="7" t="s">
        <v>20</v>
      </c>
      <c r="C29" s="8">
        <v>255521.85</v>
      </c>
      <c r="D29" s="4">
        <v>0</v>
      </c>
      <c r="E29" s="5">
        <f t="shared" ref="E29:E44" si="1">C29+D29</f>
        <v>255521.85</v>
      </c>
    </row>
    <row r="30" spans="1:5" ht="15" customHeight="1" x14ac:dyDescent="0.2">
      <c r="A30" s="25" t="s">
        <v>50</v>
      </c>
      <c r="B30" s="7" t="s">
        <v>24</v>
      </c>
      <c r="C30" s="8">
        <v>142790.39000000001</v>
      </c>
      <c r="D30" s="4">
        <v>0</v>
      </c>
      <c r="E30" s="5">
        <f>SUM(C30:D30)</f>
        <v>142790.39000000001</v>
      </c>
    </row>
    <row r="31" spans="1:5" ht="15" customHeight="1" x14ac:dyDescent="0.2">
      <c r="A31" s="25" t="s">
        <v>28</v>
      </c>
      <c r="B31" s="7" t="s">
        <v>20</v>
      </c>
      <c r="C31" s="8">
        <v>940974.97</v>
      </c>
      <c r="D31" s="4">
        <v>0</v>
      </c>
      <c r="E31" s="5">
        <f t="shared" si="1"/>
        <v>940974.97</v>
      </c>
    </row>
    <row r="32" spans="1:5" ht="15" customHeight="1" x14ac:dyDescent="0.2">
      <c r="A32" s="25" t="s">
        <v>22</v>
      </c>
      <c r="B32" s="7" t="s">
        <v>20</v>
      </c>
      <c r="C32" s="8">
        <v>681327.86</v>
      </c>
      <c r="D32" s="4">
        <v>0</v>
      </c>
      <c r="E32" s="5">
        <f t="shared" si="1"/>
        <v>681327.86</v>
      </c>
    </row>
    <row r="33" spans="1:6" ht="15" customHeight="1" x14ac:dyDescent="0.2">
      <c r="A33" s="25" t="s">
        <v>39</v>
      </c>
      <c r="B33" s="7" t="s">
        <v>20</v>
      </c>
      <c r="C33" s="8">
        <v>3736951.53</v>
      </c>
      <c r="D33" s="4">
        <v>0</v>
      </c>
      <c r="E33" s="5">
        <f>C33+D33</f>
        <v>3736951.53</v>
      </c>
    </row>
    <row r="34" spans="1:6" ht="15" customHeight="1" x14ac:dyDescent="0.2">
      <c r="A34" s="25" t="s">
        <v>46</v>
      </c>
      <c r="B34" s="7" t="s">
        <v>24</v>
      </c>
      <c r="C34" s="8">
        <v>510414.62</v>
      </c>
      <c r="D34" s="4">
        <v>0</v>
      </c>
      <c r="E34" s="5">
        <f t="shared" si="1"/>
        <v>510414.62</v>
      </c>
      <c r="F34" s="37"/>
    </row>
    <row r="35" spans="1:6" ht="15" customHeight="1" x14ac:dyDescent="0.2">
      <c r="A35" s="25" t="s">
        <v>47</v>
      </c>
      <c r="B35" s="7" t="s">
        <v>20</v>
      </c>
      <c r="C35" s="8">
        <v>30600</v>
      </c>
      <c r="D35" s="4">
        <v>0</v>
      </c>
      <c r="E35" s="5">
        <f t="shared" si="1"/>
        <v>30600</v>
      </c>
    </row>
    <row r="36" spans="1:6" ht="15" customHeight="1" x14ac:dyDescent="0.2">
      <c r="A36" s="25" t="s">
        <v>29</v>
      </c>
      <c r="B36" s="7" t="s">
        <v>24</v>
      </c>
      <c r="C36" s="8">
        <v>673825.55</v>
      </c>
      <c r="D36" s="4">
        <v>0</v>
      </c>
      <c r="E36" s="5">
        <f t="shared" si="1"/>
        <v>673825.55</v>
      </c>
    </row>
    <row r="37" spans="1:6" ht="15" customHeight="1" x14ac:dyDescent="0.2">
      <c r="A37" s="25" t="s">
        <v>30</v>
      </c>
      <c r="B37" s="7" t="s">
        <v>23</v>
      </c>
      <c r="C37" s="8">
        <v>0</v>
      </c>
      <c r="D37" s="4">
        <v>0</v>
      </c>
      <c r="E37" s="5">
        <f t="shared" si="1"/>
        <v>0</v>
      </c>
    </row>
    <row r="38" spans="1:6" ht="15" customHeight="1" x14ac:dyDescent="0.2">
      <c r="A38" s="25" t="s">
        <v>31</v>
      </c>
      <c r="B38" s="7" t="s">
        <v>24</v>
      </c>
      <c r="C38" s="8">
        <v>887768.56</v>
      </c>
      <c r="D38" s="4">
        <v>0</v>
      </c>
      <c r="E38" s="5">
        <f t="shared" si="1"/>
        <v>887768.56</v>
      </c>
    </row>
    <row r="39" spans="1:6" ht="15" customHeight="1" x14ac:dyDescent="0.2">
      <c r="A39" s="25" t="s">
        <v>33</v>
      </c>
      <c r="B39" s="7" t="s">
        <v>24</v>
      </c>
      <c r="C39" s="8">
        <v>20000</v>
      </c>
      <c r="D39" s="4">
        <v>0</v>
      </c>
      <c r="E39" s="5">
        <f t="shared" si="1"/>
        <v>20000</v>
      </c>
    </row>
    <row r="40" spans="1:6" ht="15" customHeight="1" x14ac:dyDescent="0.2">
      <c r="A40" s="25" t="s">
        <v>32</v>
      </c>
      <c r="B40" s="7" t="s">
        <v>20</v>
      </c>
      <c r="C40" s="8">
        <v>7787.89</v>
      </c>
      <c r="D40" s="4">
        <v>0</v>
      </c>
      <c r="E40" s="5">
        <f t="shared" si="1"/>
        <v>7787.89</v>
      </c>
    </row>
    <row r="41" spans="1:6" ht="15" customHeight="1" x14ac:dyDescent="0.2">
      <c r="A41" s="25" t="s">
        <v>45</v>
      </c>
      <c r="B41" s="7" t="s">
        <v>24</v>
      </c>
      <c r="C41" s="8">
        <v>139272.66999999998</v>
      </c>
      <c r="D41" s="4">
        <v>0</v>
      </c>
      <c r="E41" s="5">
        <f>C41+D41</f>
        <v>139272.66999999998</v>
      </c>
    </row>
    <row r="42" spans="1:6" ht="15" customHeight="1" x14ac:dyDescent="0.2">
      <c r="A42" s="25" t="s">
        <v>34</v>
      </c>
      <c r="B42" s="7" t="s">
        <v>24</v>
      </c>
      <c r="C42" s="8">
        <v>13993.01</v>
      </c>
      <c r="D42" s="4">
        <v>0</v>
      </c>
      <c r="E42" s="5">
        <f t="shared" si="1"/>
        <v>13993.01</v>
      </c>
    </row>
    <row r="43" spans="1:6" ht="15" customHeight="1" x14ac:dyDescent="0.2">
      <c r="A43" s="25" t="s">
        <v>35</v>
      </c>
      <c r="B43" s="7" t="s">
        <v>24</v>
      </c>
      <c r="C43" s="8">
        <v>84728.29</v>
      </c>
      <c r="D43" s="4">
        <v>0</v>
      </c>
      <c r="E43" s="5">
        <f t="shared" si="1"/>
        <v>84728.29</v>
      </c>
    </row>
    <row r="44" spans="1:6" ht="15" customHeight="1" thickBot="1" x14ac:dyDescent="0.25">
      <c r="A44" s="25" t="s">
        <v>36</v>
      </c>
      <c r="B44" s="7" t="s">
        <v>24</v>
      </c>
      <c r="C44" s="8">
        <v>7260.4400000000005</v>
      </c>
      <c r="D44" s="4">
        <v>0</v>
      </c>
      <c r="E44" s="5">
        <f t="shared" si="1"/>
        <v>7260.4400000000005</v>
      </c>
    </row>
    <row r="45" spans="1:6" ht="15" customHeight="1" thickBot="1" x14ac:dyDescent="0.25">
      <c r="A45" s="28" t="s">
        <v>25</v>
      </c>
      <c r="B45" s="21"/>
      <c r="C45" s="22">
        <f>C28+C29+C31+C32+C33+C34+C35+C36+C37+C38+C39+C40+C41+C42+C43+C44+C30</f>
        <v>8161579.4499999993</v>
      </c>
      <c r="D45" s="22">
        <f>SUM(D28:D44)</f>
        <v>0</v>
      </c>
      <c r="E45" s="23">
        <f>SUM(E28:E44)</f>
        <v>8161579.4500000002</v>
      </c>
    </row>
    <row r="46" spans="1:6" x14ac:dyDescent="0.2">
      <c r="C46" s="1"/>
      <c r="E46" s="1"/>
    </row>
    <row r="48" spans="1:6" x14ac:dyDescent="0.2">
      <c r="C48" s="1"/>
    </row>
  </sheetData>
  <mergeCells count="2">
    <mergeCell ref="A1:B1"/>
    <mergeCell ref="A26:B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2016-05-24T11:15:59Z</cp:lastPrinted>
  <dcterms:created xsi:type="dcterms:W3CDTF">2007-12-18T12:40:54Z</dcterms:created>
  <dcterms:modified xsi:type="dcterms:W3CDTF">2016-06-08T07:35:36Z</dcterms:modified>
</cp:coreProperties>
</file>