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04" sheetId="4" r:id="rId1"/>
    <sheet name="Bilance PaV" sheetId="1" r:id="rId2"/>
  </sheets>
  <definedNames>
    <definedName name="_xlnm.Print_Area" localSheetId="0">'91704'!$A$1:$T$274</definedName>
    <definedName name="_xlnm.Print_Area" localSheetId="1">'Bilance PaV'!$A$1:$E$45</definedName>
  </definedNames>
  <calcPr calcId="145621"/>
</workbook>
</file>

<file path=xl/calcChain.xml><?xml version="1.0" encoding="utf-8"?>
<calcChain xmlns="http://schemas.openxmlformats.org/spreadsheetml/2006/main">
  <c r="P271" i="4" l="1"/>
  <c r="S271" i="4" s="1"/>
  <c r="P270" i="4"/>
  <c r="S270" i="4" s="1"/>
  <c r="O270" i="4"/>
  <c r="J269" i="4"/>
  <c r="L269" i="4" s="1"/>
  <c r="N269" i="4" s="1"/>
  <c r="P269" i="4" s="1"/>
  <c r="S269" i="4" s="1"/>
  <c r="I268" i="4"/>
  <c r="J268" i="4" s="1"/>
  <c r="L268" i="4" s="1"/>
  <c r="N268" i="4" s="1"/>
  <c r="P268" i="4" s="1"/>
  <c r="S268" i="4" s="1"/>
  <c r="N267" i="4"/>
  <c r="P267" i="4" s="1"/>
  <c r="S267" i="4" s="1"/>
  <c r="L267" i="4"/>
  <c r="J267" i="4"/>
  <c r="N266" i="4"/>
  <c r="P266" i="4" s="1"/>
  <c r="S266" i="4" s="1"/>
  <c r="I266" i="4"/>
  <c r="J266" i="4" s="1"/>
  <c r="L266" i="4" s="1"/>
  <c r="J265" i="4"/>
  <c r="L265" i="4" s="1"/>
  <c r="N265" i="4" s="1"/>
  <c r="P265" i="4" s="1"/>
  <c r="S265" i="4" s="1"/>
  <c r="I264" i="4"/>
  <c r="J264" i="4" s="1"/>
  <c r="L264" i="4" s="1"/>
  <c r="N264" i="4" s="1"/>
  <c r="P264" i="4" s="1"/>
  <c r="S264" i="4" s="1"/>
  <c r="S263" i="4"/>
  <c r="P263" i="4"/>
  <c r="J263" i="4"/>
  <c r="L263" i="4" s="1"/>
  <c r="N263" i="4" s="1"/>
  <c r="J262" i="4"/>
  <c r="L262" i="4" s="1"/>
  <c r="N262" i="4" s="1"/>
  <c r="P262" i="4" s="1"/>
  <c r="S262" i="4" s="1"/>
  <c r="I262" i="4"/>
  <c r="J261" i="4"/>
  <c r="L261" i="4" s="1"/>
  <c r="N261" i="4" s="1"/>
  <c r="P261" i="4" s="1"/>
  <c r="S261" i="4" s="1"/>
  <c r="P260" i="4"/>
  <c r="S260" i="4" s="1"/>
  <c r="J260" i="4"/>
  <c r="L260" i="4" s="1"/>
  <c r="N260" i="4" s="1"/>
  <c r="I260" i="4"/>
  <c r="J259" i="4"/>
  <c r="L259" i="4" s="1"/>
  <c r="N259" i="4" s="1"/>
  <c r="P259" i="4" s="1"/>
  <c r="S259" i="4" s="1"/>
  <c r="I258" i="4"/>
  <c r="J258" i="4" s="1"/>
  <c r="L258" i="4" s="1"/>
  <c r="N258" i="4" s="1"/>
  <c r="P258" i="4" s="1"/>
  <c r="S258" i="4" s="1"/>
  <c r="J257" i="4"/>
  <c r="L257" i="4" s="1"/>
  <c r="N257" i="4" s="1"/>
  <c r="P257" i="4" s="1"/>
  <c r="S257" i="4" s="1"/>
  <c r="L256" i="4"/>
  <c r="N256" i="4" s="1"/>
  <c r="P256" i="4" s="1"/>
  <c r="S256" i="4" s="1"/>
  <c r="I256" i="4"/>
  <c r="J256" i="4" s="1"/>
  <c r="J255" i="4"/>
  <c r="L255" i="4" s="1"/>
  <c r="N255" i="4" s="1"/>
  <c r="P255" i="4" s="1"/>
  <c r="S255" i="4" s="1"/>
  <c r="J254" i="4"/>
  <c r="L254" i="4" s="1"/>
  <c r="N254" i="4" s="1"/>
  <c r="P254" i="4" s="1"/>
  <c r="S254" i="4" s="1"/>
  <c r="I254" i="4"/>
  <c r="J253" i="4"/>
  <c r="L253" i="4" s="1"/>
  <c r="N253" i="4" s="1"/>
  <c r="P253" i="4" s="1"/>
  <c r="S253" i="4" s="1"/>
  <c r="I252" i="4"/>
  <c r="J252" i="4" s="1"/>
  <c r="L252" i="4" s="1"/>
  <c r="N252" i="4" s="1"/>
  <c r="P252" i="4" s="1"/>
  <c r="S252" i="4" s="1"/>
  <c r="J251" i="4"/>
  <c r="L251" i="4" s="1"/>
  <c r="N251" i="4" s="1"/>
  <c r="P251" i="4" s="1"/>
  <c r="S251" i="4" s="1"/>
  <c r="P250" i="4"/>
  <c r="S250" i="4" s="1"/>
  <c r="N250" i="4"/>
  <c r="I250" i="4"/>
  <c r="J250" i="4" s="1"/>
  <c r="L250" i="4" s="1"/>
  <c r="J249" i="4"/>
  <c r="L249" i="4" s="1"/>
  <c r="N249" i="4" s="1"/>
  <c r="P249" i="4" s="1"/>
  <c r="S249" i="4" s="1"/>
  <c r="I248" i="4"/>
  <c r="J248" i="4" s="1"/>
  <c r="L248" i="4" s="1"/>
  <c r="N248" i="4" s="1"/>
  <c r="P248" i="4" s="1"/>
  <c r="S248" i="4" s="1"/>
  <c r="J247" i="4"/>
  <c r="L247" i="4" s="1"/>
  <c r="N247" i="4" s="1"/>
  <c r="P247" i="4" s="1"/>
  <c r="S247" i="4" s="1"/>
  <c r="L246" i="4"/>
  <c r="N246" i="4" s="1"/>
  <c r="P246" i="4" s="1"/>
  <c r="S246" i="4" s="1"/>
  <c r="J246" i="4"/>
  <c r="I246" i="4"/>
  <c r="J245" i="4"/>
  <c r="L245" i="4" s="1"/>
  <c r="N245" i="4" s="1"/>
  <c r="P245" i="4" s="1"/>
  <c r="S245" i="4" s="1"/>
  <c r="I244" i="4"/>
  <c r="J244" i="4" s="1"/>
  <c r="L244" i="4" s="1"/>
  <c r="N244" i="4" s="1"/>
  <c r="P244" i="4" s="1"/>
  <c r="S244" i="4" s="1"/>
  <c r="L243" i="4"/>
  <c r="N243" i="4" s="1"/>
  <c r="P243" i="4" s="1"/>
  <c r="S243" i="4" s="1"/>
  <c r="J243" i="4"/>
  <c r="I242" i="4"/>
  <c r="J242" i="4" s="1"/>
  <c r="L242" i="4" s="1"/>
  <c r="N242" i="4" s="1"/>
  <c r="P242" i="4" s="1"/>
  <c r="S242" i="4" s="1"/>
  <c r="L241" i="4"/>
  <c r="N241" i="4" s="1"/>
  <c r="P241" i="4" s="1"/>
  <c r="S241" i="4" s="1"/>
  <c r="J241" i="4"/>
  <c r="I240" i="4"/>
  <c r="J240" i="4" s="1"/>
  <c r="L240" i="4" s="1"/>
  <c r="N240" i="4" s="1"/>
  <c r="P240" i="4" s="1"/>
  <c r="S240" i="4" s="1"/>
  <c r="P239" i="4"/>
  <c r="S239" i="4" s="1"/>
  <c r="J239" i="4"/>
  <c r="L239" i="4" s="1"/>
  <c r="N239" i="4" s="1"/>
  <c r="I238" i="4"/>
  <c r="J238" i="4" s="1"/>
  <c r="L238" i="4" s="1"/>
  <c r="N238" i="4" s="1"/>
  <c r="P238" i="4" s="1"/>
  <c r="S238" i="4" s="1"/>
  <c r="J237" i="4"/>
  <c r="L237" i="4" s="1"/>
  <c r="N237" i="4" s="1"/>
  <c r="P237" i="4" s="1"/>
  <c r="S237" i="4" s="1"/>
  <c r="I236" i="4"/>
  <c r="J236" i="4" s="1"/>
  <c r="L236" i="4" s="1"/>
  <c r="N236" i="4" s="1"/>
  <c r="P236" i="4" s="1"/>
  <c r="S236" i="4" s="1"/>
  <c r="J235" i="4"/>
  <c r="L235" i="4" s="1"/>
  <c r="N235" i="4" s="1"/>
  <c r="P235" i="4" s="1"/>
  <c r="S235" i="4" s="1"/>
  <c r="I234" i="4"/>
  <c r="J234" i="4" s="1"/>
  <c r="L234" i="4" s="1"/>
  <c r="N234" i="4" s="1"/>
  <c r="P234" i="4" s="1"/>
  <c r="S234" i="4" s="1"/>
  <c r="J233" i="4"/>
  <c r="L233" i="4" s="1"/>
  <c r="N233" i="4" s="1"/>
  <c r="P233" i="4" s="1"/>
  <c r="S233" i="4" s="1"/>
  <c r="I232" i="4"/>
  <c r="J232" i="4" s="1"/>
  <c r="L232" i="4" s="1"/>
  <c r="N232" i="4" s="1"/>
  <c r="P232" i="4" s="1"/>
  <c r="S232" i="4" s="1"/>
  <c r="J231" i="4"/>
  <c r="L231" i="4" s="1"/>
  <c r="N231" i="4" s="1"/>
  <c r="P231" i="4" s="1"/>
  <c r="S231" i="4" s="1"/>
  <c r="J230" i="4"/>
  <c r="L230" i="4" s="1"/>
  <c r="N230" i="4" s="1"/>
  <c r="P230" i="4" s="1"/>
  <c r="S230" i="4" s="1"/>
  <c r="I230" i="4"/>
  <c r="J229" i="4"/>
  <c r="L229" i="4" s="1"/>
  <c r="N229" i="4" s="1"/>
  <c r="P229" i="4" s="1"/>
  <c r="S229" i="4" s="1"/>
  <c r="I228" i="4"/>
  <c r="J228" i="4" s="1"/>
  <c r="L228" i="4" s="1"/>
  <c r="N228" i="4" s="1"/>
  <c r="P228" i="4" s="1"/>
  <c r="S228" i="4" s="1"/>
  <c r="L227" i="4"/>
  <c r="N227" i="4" s="1"/>
  <c r="P227" i="4" s="1"/>
  <c r="S227" i="4" s="1"/>
  <c r="J227" i="4"/>
  <c r="I226" i="4"/>
  <c r="J226" i="4" s="1"/>
  <c r="L226" i="4" s="1"/>
  <c r="N226" i="4" s="1"/>
  <c r="P226" i="4" s="1"/>
  <c r="S226" i="4" s="1"/>
  <c r="J225" i="4"/>
  <c r="L225" i="4" s="1"/>
  <c r="N225" i="4" s="1"/>
  <c r="P225" i="4" s="1"/>
  <c r="S225" i="4" s="1"/>
  <c r="I224" i="4"/>
  <c r="J224" i="4" s="1"/>
  <c r="L224" i="4" s="1"/>
  <c r="N224" i="4" s="1"/>
  <c r="P224" i="4" s="1"/>
  <c r="S224" i="4" s="1"/>
  <c r="J223" i="4"/>
  <c r="L223" i="4" s="1"/>
  <c r="N223" i="4" s="1"/>
  <c r="P223" i="4" s="1"/>
  <c r="S223" i="4" s="1"/>
  <c r="S222" i="4"/>
  <c r="I222" i="4"/>
  <c r="J222" i="4" s="1"/>
  <c r="L222" i="4" s="1"/>
  <c r="N222" i="4" s="1"/>
  <c r="P222" i="4" s="1"/>
  <c r="P221" i="4"/>
  <c r="S221" i="4" s="1"/>
  <c r="N221" i="4"/>
  <c r="J221" i="4"/>
  <c r="L221" i="4" s="1"/>
  <c r="I220" i="4"/>
  <c r="J220" i="4" s="1"/>
  <c r="L220" i="4" s="1"/>
  <c r="N220" i="4" s="1"/>
  <c r="P220" i="4" s="1"/>
  <c r="S220" i="4" s="1"/>
  <c r="L219" i="4"/>
  <c r="N219" i="4" s="1"/>
  <c r="P219" i="4" s="1"/>
  <c r="S219" i="4" s="1"/>
  <c r="J219" i="4"/>
  <c r="I218" i="4"/>
  <c r="J218" i="4" s="1"/>
  <c r="L218" i="4" s="1"/>
  <c r="N218" i="4" s="1"/>
  <c r="P218" i="4" s="1"/>
  <c r="S218" i="4" s="1"/>
  <c r="S217" i="4"/>
  <c r="L217" i="4"/>
  <c r="N217" i="4" s="1"/>
  <c r="P217" i="4" s="1"/>
  <c r="J217" i="4"/>
  <c r="L216" i="4"/>
  <c r="N216" i="4" s="1"/>
  <c r="P216" i="4" s="1"/>
  <c r="S216" i="4" s="1"/>
  <c r="I216" i="4"/>
  <c r="J216" i="4" s="1"/>
  <c r="J215" i="4"/>
  <c r="L215" i="4" s="1"/>
  <c r="N215" i="4" s="1"/>
  <c r="P215" i="4" s="1"/>
  <c r="S215" i="4" s="1"/>
  <c r="I214" i="4"/>
  <c r="J214" i="4" s="1"/>
  <c r="L214" i="4" s="1"/>
  <c r="N214" i="4" s="1"/>
  <c r="P214" i="4" s="1"/>
  <c r="S214" i="4" s="1"/>
  <c r="J213" i="4"/>
  <c r="L213" i="4" s="1"/>
  <c r="N213" i="4" s="1"/>
  <c r="P213" i="4" s="1"/>
  <c r="S213" i="4" s="1"/>
  <c r="I212" i="4"/>
  <c r="J212" i="4" s="1"/>
  <c r="L212" i="4" s="1"/>
  <c r="N212" i="4" s="1"/>
  <c r="P212" i="4" s="1"/>
  <c r="S212" i="4" s="1"/>
  <c r="N211" i="4"/>
  <c r="P211" i="4" s="1"/>
  <c r="S211" i="4" s="1"/>
  <c r="L211" i="4"/>
  <c r="J211" i="4"/>
  <c r="I210" i="4"/>
  <c r="J210" i="4" s="1"/>
  <c r="L210" i="4" s="1"/>
  <c r="N210" i="4" s="1"/>
  <c r="P210" i="4" s="1"/>
  <c r="S210" i="4" s="1"/>
  <c r="L209" i="4"/>
  <c r="N209" i="4" s="1"/>
  <c r="P209" i="4" s="1"/>
  <c r="S209" i="4" s="1"/>
  <c r="J209" i="4"/>
  <c r="I208" i="4"/>
  <c r="J208" i="4" s="1"/>
  <c r="L208" i="4" s="1"/>
  <c r="N208" i="4" s="1"/>
  <c r="P208" i="4" s="1"/>
  <c r="S208" i="4" s="1"/>
  <c r="S207" i="4"/>
  <c r="P207" i="4"/>
  <c r="J207" i="4"/>
  <c r="L207" i="4" s="1"/>
  <c r="N207" i="4" s="1"/>
  <c r="L206" i="4"/>
  <c r="N206" i="4" s="1"/>
  <c r="P206" i="4" s="1"/>
  <c r="S206" i="4" s="1"/>
  <c r="J206" i="4"/>
  <c r="I206" i="4"/>
  <c r="N205" i="4"/>
  <c r="P205" i="4" s="1"/>
  <c r="S205" i="4" s="1"/>
  <c r="J205" i="4"/>
  <c r="L205" i="4" s="1"/>
  <c r="I204" i="4"/>
  <c r="J204" i="4" s="1"/>
  <c r="L204" i="4" s="1"/>
  <c r="N204" i="4" s="1"/>
  <c r="P204" i="4" s="1"/>
  <c r="S204" i="4" s="1"/>
  <c r="L203" i="4"/>
  <c r="N203" i="4" s="1"/>
  <c r="P203" i="4" s="1"/>
  <c r="S203" i="4" s="1"/>
  <c r="J203" i="4"/>
  <c r="I202" i="4"/>
  <c r="J202" i="4" s="1"/>
  <c r="L202" i="4" s="1"/>
  <c r="N202" i="4" s="1"/>
  <c r="P202" i="4" s="1"/>
  <c r="S202" i="4" s="1"/>
  <c r="L201" i="4"/>
  <c r="N201" i="4" s="1"/>
  <c r="P201" i="4" s="1"/>
  <c r="S201" i="4" s="1"/>
  <c r="J201" i="4"/>
  <c r="I200" i="4"/>
  <c r="J200" i="4" s="1"/>
  <c r="L200" i="4" s="1"/>
  <c r="N200" i="4" s="1"/>
  <c r="P200" i="4" s="1"/>
  <c r="S200" i="4" s="1"/>
  <c r="J199" i="4"/>
  <c r="L199" i="4" s="1"/>
  <c r="N199" i="4" s="1"/>
  <c r="P199" i="4" s="1"/>
  <c r="S199" i="4" s="1"/>
  <c r="I198" i="4"/>
  <c r="J198" i="4" s="1"/>
  <c r="L198" i="4" s="1"/>
  <c r="N198" i="4" s="1"/>
  <c r="P198" i="4" s="1"/>
  <c r="S198" i="4" s="1"/>
  <c r="J197" i="4"/>
  <c r="L197" i="4" s="1"/>
  <c r="N197" i="4" s="1"/>
  <c r="P197" i="4" s="1"/>
  <c r="S197" i="4" s="1"/>
  <c r="S196" i="4"/>
  <c r="I196" i="4"/>
  <c r="J196" i="4" s="1"/>
  <c r="L196" i="4" s="1"/>
  <c r="N196" i="4" s="1"/>
  <c r="P196" i="4" s="1"/>
  <c r="L195" i="4"/>
  <c r="N195" i="4" s="1"/>
  <c r="P195" i="4" s="1"/>
  <c r="S195" i="4" s="1"/>
  <c r="J195" i="4"/>
  <c r="I194" i="4"/>
  <c r="J194" i="4" s="1"/>
  <c r="L194" i="4" s="1"/>
  <c r="N194" i="4" s="1"/>
  <c r="P194" i="4" s="1"/>
  <c r="S194" i="4" s="1"/>
  <c r="J193" i="4"/>
  <c r="L193" i="4" s="1"/>
  <c r="N193" i="4" s="1"/>
  <c r="P193" i="4" s="1"/>
  <c r="S193" i="4" s="1"/>
  <c r="I192" i="4"/>
  <c r="J192" i="4" s="1"/>
  <c r="L192" i="4" s="1"/>
  <c r="N192" i="4" s="1"/>
  <c r="P192" i="4" s="1"/>
  <c r="S192" i="4" s="1"/>
  <c r="L191" i="4"/>
  <c r="N191" i="4" s="1"/>
  <c r="P191" i="4" s="1"/>
  <c r="S191" i="4" s="1"/>
  <c r="J191" i="4"/>
  <c r="I190" i="4"/>
  <c r="J190" i="4" s="1"/>
  <c r="L190" i="4" s="1"/>
  <c r="N190" i="4" s="1"/>
  <c r="P190" i="4" s="1"/>
  <c r="S190" i="4" s="1"/>
  <c r="L189" i="4"/>
  <c r="N189" i="4" s="1"/>
  <c r="P189" i="4" s="1"/>
  <c r="S189" i="4" s="1"/>
  <c r="J189" i="4"/>
  <c r="J188" i="4"/>
  <c r="L188" i="4" s="1"/>
  <c r="N188" i="4" s="1"/>
  <c r="P188" i="4" s="1"/>
  <c r="S188" i="4" s="1"/>
  <c r="I188" i="4"/>
  <c r="J187" i="4"/>
  <c r="L187" i="4" s="1"/>
  <c r="N187" i="4" s="1"/>
  <c r="P187" i="4" s="1"/>
  <c r="S187" i="4" s="1"/>
  <c r="J186" i="4"/>
  <c r="L186" i="4" s="1"/>
  <c r="N186" i="4" s="1"/>
  <c r="P186" i="4" s="1"/>
  <c r="S186" i="4" s="1"/>
  <c r="I186" i="4"/>
  <c r="J185" i="4"/>
  <c r="L185" i="4" s="1"/>
  <c r="N185" i="4" s="1"/>
  <c r="P185" i="4" s="1"/>
  <c r="S185" i="4" s="1"/>
  <c r="I184" i="4"/>
  <c r="J184" i="4" s="1"/>
  <c r="L184" i="4" s="1"/>
  <c r="N184" i="4" s="1"/>
  <c r="P184" i="4" s="1"/>
  <c r="S184" i="4" s="1"/>
  <c r="J183" i="4"/>
  <c r="L183" i="4" s="1"/>
  <c r="N183" i="4" s="1"/>
  <c r="P183" i="4" s="1"/>
  <c r="S183" i="4" s="1"/>
  <c r="I182" i="4"/>
  <c r="L181" i="4"/>
  <c r="N181" i="4" s="1"/>
  <c r="P181" i="4" s="1"/>
  <c r="S181" i="4" s="1"/>
  <c r="J181" i="4"/>
  <c r="L180" i="4"/>
  <c r="N180" i="4" s="1"/>
  <c r="P180" i="4" s="1"/>
  <c r="S180" i="4" s="1"/>
  <c r="J180" i="4"/>
  <c r="I180" i="4"/>
  <c r="J179" i="4"/>
  <c r="L179" i="4" s="1"/>
  <c r="N179" i="4" s="1"/>
  <c r="P179" i="4" s="1"/>
  <c r="S179" i="4" s="1"/>
  <c r="L178" i="4"/>
  <c r="N178" i="4" s="1"/>
  <c r="P178" i="4" s="1"/>
  <c r="S178" i="4" s="1"/>
  <c r="J178" i="4"/>
  <c r="I178" i="4"/>
  <c r="L176" i="4"/>
  <c r="N176" i="4" s="1"/>
  <c r="P176" i="4" s="1"/>
  <c r="S176" i="4" s="1"/>
  <c r="J175" i="4"/>
  <c r="L175" i="4" s="1"/>
  <c r="N175" i="4" s="1"/>
  <c r="P175" i="4" s="1"/>
  <c r="S175" i="4" s="1"/>
  <c r="K174" i="4"/>
  <c r="I174" i="4"/>
  <c r="L173" i="4"/>
  <c r="N173" i="4" s="1"/>
  <c r="P173" i="4" s="1"/>
  <c r="S173" i="4" s="1"/>
  <c r="J173" i="4"/>
  <c r="J172" i="4"/>
  <c r="L172" i="4" s="1"/>
  <c r="N172" i="4" s="1"/>
  <c r="P172" i="4" s="1"/>
  <c r="S172" i="4" s="1"/>
  <c r="H172" i="4"/>
  <c r="J171" i="4"/>
  <c r="L171" i="4" s="1"/>
  <c r="N171" i="4" s="1"/>
  <c r="P171" i="4" s="1"/>
  <c r="S171" i="4" s="1"/>
  <c r="L170" i="4"/>
  <c r="N170" i="4" s="1"/>
  <c r="P170" i="4" s="1"/>
  <c r="S170" i="4" s="1"/>
  <c r="J170" i="4"/>
  <c r="H170" i="4"/>
  <c r="L169" i="4"/>
  <c r="N169" i="4" s="1"/>
  <c r="P169" i="4" s="1"/>
  <c r="S169" i="4" s="1"/>
  <c r="J169" i="4"/>
  <c r="H168" i="4"/>
  <c r="J168" i="4" s="1"/>
  <c r="L168" i="4" s="1"/>
  <c r="N168" i="4" s="1"/>
  <c r="P168" i="4" s="1"/>
  <c r="S168" i="4" s="1"/>
  <c r="L167" i="4"/>
  <c r="N167" i="4" s="1"/>
  <c r="P167" i="4" s="1"/>
  <c r="S167" i="4" s="1"/>
  <c r="J167" i="4"/>
  <c r="H166" i="4"/>
  <c r="P165" i="4"/>
  <c r="S165" i="4" s="1"/>
  <c r="N165" i="4"/>
  <c r="N164" i="4"/>
  <c r="P164" i="4" s="1"/>
  <c r="S164" i="4" s="1"/>
  <c r="M164" i="4"/>
  <c r="M163" i="4" s="1"/>
  <c r="J162" i="4"/>
  <c r="L162" i="4" s="1"/>
  <c r="N162" i="4" s="1"/>
  <c r="P162" i="4" s="1"/>
  <c r="S162" i="4" s="1"/>
  <c r="J161" i="4"/>
  <c r="L161" i="4" s="1"/>
  <c r="N161" i="4" s="1"/>
  <c r="P161" i="4" s="1"/>
  <c r="S161" i="4" s="1"/>
  <c r="H161" i="4"/>
  <c r="H160" i="4"/>
  <c r="J160" i="4" s="1"/>
  <c r="L160" i="4" s="1"/>
  <c r="N160" i="4" s="1"/>
  <c r="P160" i="4" s="1"/>
  <c r="S160" i="4" s="1"/>
  <c r="S159" i="4"/>
  <c r="P159" i="4"/>
  <c r="O158" i="4"/>
  <c r="P157" i="4"/>
  <c r="S157" i="4" s="1"/>
  <c r="P156" i="4"/>
  <c r="S156" i="4" s="1"/>
  <c r="O156" i="4"/>
  <c r="P155" i="4"/>
  <c r="S155" i="4" s="1"/>
  <c r="S154" i="4"/>
  <c r="P154" i="4"/>
  <c r="O154" i="4"/>
  <c r="J153" i="4"/>
  <c r="L153" i="4" s="1"/>
  <c r="N153" i="4" s="1"/>
  <c r="P153" i="4" s="1"/>
  <c r="S153" i="4" s="1"/>
  <c r="O152" i="4"/>
  <c r="H152" i="4"/>
  <c r="H151" i="4" s="1"/>
  <c r="J151" i="4"/>
  <c r="L151" i="4" s="1"/>
  <c r="N151" i="4" s="1"/>
  <c r="L150" i="4"/>
  <c r="N150" i="4" s="1"/>
  <c r="P150" i="4" s="1"/>
  <c r="S150" i="4" s="1"/>
  <c r="J150" i="4"/>
  <c r="H149" i="4"/>
  <c r="J149" i="4" s="1"/>
  <c r="L149" i="4" s="1"/>
  <c r="N149" i="4" s="1"/>
  <c r="P149" i="4" s="1"/>
  <c r="S149" i="4" s="1"/>
  <c r="J148" i="4"/>
  <c r="L148" i="4" s="1"/>
  <c r="N148" i="4" s="1"/>
  <c r="P148" i="4" s="1"/>
  <c r="S148" i="4" s="1"/>
  <c r="N147" i="4"/>
  <c r="P147" i="4" s="1"/>
  <c r="S147" i="4" s="1"/>
  <c r="H147" i="4"/>
  <c r="J147" i="4" s="1"/>
  <c r="L147" i="4" s="1"/>
  <c r="J146" i="4"/>
  <c r="L146" i="4" s="1"/>
  <c r="N146" i="4" s="1"/>
  <c r="P146" i="4" s="1"/>
  <c r="S146" i="4" s="1"/>
  <c r="L145" i="4"/>
  <c r="N145" i="4" s="1"/>
  <c r="P145" i="4" s="1"/>
  <c r="S145" i="4" s="1"/>
  <c r="H145" i="4"/>
  <c r="J145" i="4" s="1"/>
  <c r="J144" i="4"/>
  <c r="L144" i="4" s="1"/>
  <c r="N144" i="4" s="1"/>
  <c r="P144" i="4" s="1"/>
  <c r="S144" i="4" s="1"/>
  <c r="L143" i="4"/>
  <c r="N143" i="4" s="1"/>
  <c r="P143" i="4" s="1"/>
  <c r="S143" i="4" s="1"/>
  <c r="J143" i="4"/>
  <c r="H143" i="4"/>
  <c r="S141" i="4"/>
  <c r="P141" i="4"/>
  <c r="J141" i="4"/>
  <c r="L141" i="4" s="1"/>
  <c r="S140" i="4"/>
  <c r="P140" i="4"/>
  <c r="O140" i="4"/>
  <c r="K140" i="4"/>
  <c r="L140" i="4" s="1"/>
  <c r="J140" i="4"/>
  <c r="P139" i="4"/>
  <c r="S139" i="4" s="1"/>
  <c r="J139" i="4"/>
  <c r="L139" i="4" s="1"/>
  <c r="P138" i="4"/>
  <c r="S138" i="4" s="1"/>
  <c r="O138" i="4"/>
  <c r="K138" i="4"/>
  <c r="J138" i="4"/>
  <c r="L138" i="4" s="1"/>
  <c r="S137" i="4"/>
  <c r="P137" i="4"/>
  <c r="J137" i="4"/>
  <c r="L137" i="4" s="1"/>
  <c r="S136" i="4"/>
  <c r="P136" i="4"/>
  <c r="O136" i="4"/>
  <c r="K136" i="4"/>
  <c r="L136" i="4" s="1"/>
  <c r="J136" i="4"/>
  <c r="P135" i="4"/>
  <c r="S135" i="4" s="1"/>
  <c r="J135" i="4"/>
  <c r="L135" i="4" s="1"/>
  <c r="P134" i="4"/>
  <c r="S134" i="4" s="1"/>
  <c r="O134" i="4"/>
  <c r="K134" i="4"/>
  <c r="J134" i="4"/>
  <c r="L134" i="4" s="1"/>
  <c r="S133" i="4"/>
  <c r="P133" i="4"/>
  <c r="J133" i="4"/>
  <c r="L133" i="4" s="1"/>
  <c r="O132" i="4"/>
  <c r="P132" i="4" s="1"/>
  <c r="S132" i="4" s="1"/>
  <c r="K132" i="4"/>
  <c r="L132" i="4" s="1"/>
  <c r="J132" i="4"/>
  <c r="P131" i="4"/>
  <c r="S131" i="4" s="1"/>
  <c r="L131" i="4"/>
  <c r="J131" i="4"/>
  <c r="O130" i="4"/>
  <c r="P130" i="4" s="1"/>
  <c r="S130" i="4" s="1"/>
  <c r="K130" i="4"/>
  <c r="J130" i="4"/>
  <c r="L130" i="4" s="1"/>
  <c r="S129" i="4"/>
  <c r="P129" i="4"/>
  <c r="J129" i="4"/>
  <c r="L129" i="4" s="1"/>
  <c r="S128" i="4"/>
  <c r="O128" i="4"/>
  <c r="P128" i="4" s="1"/>
  <c r="K128" i="4"/>
  <c r="J128" i="4"/>
  <c r="P127" i="4"/>
  <c r="S127" i="4" s="1"/>
  <c r="J127" i="4"/>
  <c r="L127" i="4" s="1"/>
  <c r="P126" i="4"/>
  <c r="S126" i="4" s="1"/>
  <c r="O126" i="4"/>
  <c r="K126" i="4"/>
  <c r="J126" i="4"/>
  <c r="L126" i="4" s="1"/>
  <c r="S125" i="4"/>
  <c r="P125" i="4"/>
  <c r="J125" i="4"/>
  <c r="L125" i="4" s="1"/>
  <c r="O124" i="4"/>
  <c r="P124" i="4" s="1"/>
  <c r="S124" i="4" s="1"/>
  <c r="K124" i="4"/>
  <c r="L124" i="4" s="1"/>
  <c r="J124" i="4"/>
  <c r="P123" i="4"/>
  <c r="S123" i="4" s="1"/>
  <c r="J123" i="4"/>
  <c r="L123" i="4" s="1"/>
  <c r="O122" i="4"/>
  <c r="P122" i="4" s="1"/>
  <c r="S122" i="4" s="1"/>
  <c r="K122" i="4"/>
  <c r="J122" i="4"/>
  <c r="L122" i="4" s="1"/>
  <c r="S121" i="4"/>
  <c r="P121" i="4"/>
  <c r="J121" i="4"/>
  <c r="L121" i="4" s="1"/>
  <c r="O120" i="4"/>
  <c r="P120" i="4" s="1"/>
  <c r="S120" i="4" s="1"/>
  <c r="K120" i="4"/>
  <c r="J120" i="4"/>
  <c r="L120" i="4" s="1"/>
  <c r="P119" i="4"/>
  <c r="S119" i="4" s="1"/>
  <c r="L119" i="4"/>
  <c r="J119" i="4"/>
  <c r="O118" i="4"/>
  <c r="P118" i="4" s="1"/>
  <c r="S118" i="4" s="1"/>
  <c r="K118" i="4"/>
  <c r="J118" i="4"/>
  <c r="P117" i="4"/>
  <c r="S117" i="4" s="1"/>
  <c r="J117" i="4"/>
  <c r="L117" i="4" s="1"/>
  <c r="O116" i="4"/>
  <c r="P116" i="4" s="1"/>
  <c r="S116" i="4" s="1"/>
  <c r="K116" i="4"/>
  <c r="J116" i="4"/>
  <c r="P115" i="4"/>
  <c r="S115" i="4" s="1"/>
  <c r="J115" i="4"/>
  <c r="L115" i="4" s="1"/>
  <c r="O114" i="4"/>
  <c r="P114" i="4" s="1"/>
  <c r="S114" i="4" s="1"/>
  <c r="K114" i="4"/>
  <c r="J114" i="4"/>
  <c r="P113" i="4"/>
  <c r="S113" i="4" s="1"/>
  <c r="J113" i="4"/>
  <c r="L113" i="4" s="1"/>
  <c r="O112" i="4"/>
  <c r="P112" i="4" s="1"/>
  <c r="S112" i="4" s="1"/>
  <c r="L112" i="4"/>
  <c r="K112" i="4"/>
  <c r="J112" i="4"/>
  <c r="P111" i="4"/>
  <c r="S111" i="4" s="1"/>
  <c r="L111" i="4"/>
  <c r="J111" i="4"/>
  <c r="O110" i="4"/>
  <c r="P110" i="4" s="1"/>
  <c r="S110" i="4" s="1"/>
  <c r="K110" i="4"/>
  <c r="J110" i="4"/>
  <c r="P109" i="4"/>
  <c r="S109" i="4" s="1"/>
  <c r="J109" i="4"/>
  <c r="L109" i="4" s="1"/>
  <c r="O108" i="4"/>
  <c r="P108" i="4" s="1"/>
  <c r="S108" i="4" s="1"/>
  <c r="K108" i="4"/>
  <c r="J108" i="4"/>
  <c r="P107" i="4"/>
  <c r="S107" i="4" s="1"/>
  <c r="L107" i="4"/>
  <c r="J107" i="4"/>
  <c r="O106" i="4"/>
  <c r="P106" i="4" s="1"/>
  <c r="S106" i="4" s="1"/>
  <c r="K106" i="4"/>
  <c r="J106" i="4"/>
  <c r="P105" i="4"/>
  <c r="S105" i="4" s="1"/>
  <c r="J105" i="4"/>
  <c r="L105" i="4" s="1"/>
  <c r="S104" i="4"/>
  <c r="O104" i="4"/>
  <c r="P104" i="4" s="1"/>
  <c r="K104" i="4"/>
  <c r="L104" i="4" s="1"/>
  <c r="J104" i="4"/>
  <c r="P103" i="4"/>
  <c r="S103" i="4" s="1"/>
  <c r="J103" i="4"/>
  <c r="L103" i="4" s="1"/>
  <c r="P102" i="4"/>
  <c r="S102" i="4" s="1"/>
  <c r="O102" i="4"/>
  <c r="K102" i="4"/>
  <c r="J102" i="4"/>
  <c r="S101" i="4"/>
  <c r="P101" i="4"/>
  <c r="J101" i="4"/>
  <c r="L101" i="4" s="1"/>
  <c r="S100" i="4"/>
  <c r="O100" i="4"/>
  <c r="P100" i="4" s="1"/>
  <c r="K100" i="4"/>
  <c r="L100" i="4" s="1"/>
  <c r="J100" i="4"/>
  <c r="P99" i="4"/>
  <c r="S99" i="4" s="1"/>
  <c r="J99" i="4"/>
  <c r="L99" i="4" s="1"/>
  <c r="P98" i="4"/>
  <c r="S98" i="4" s="1"/>
  <c r="O98" i="4"/>
  <c r="K98" i="4"/>
  <c r="J98" i="4"/>
  <c r="S97" i="4"/>
  <c r="P97" i="4"/>
  <c r="J97" i="4"/>
  <c r="L97" i="4" s="1"/>
  <c r="O96" i="4"/>
  <c r="P96" i="4" s="1"/>
  <c r="S96" i="4" s="1"/>
  <c r="K96" i="4"/>
  <c r="J96" i="4"/>
  <c r="S95" i="4"/>
  <c r="P95" i="4"/>
  <c r="J95" i="4"/>
  <c r="L95" i="4" s="1"/>
  <c r="O94" i="4"/>
  <c r="P94" i="4" s="1"/>
  <c r="S94" i="4" s="1"/>
  <c r="K94" i="4"/>
  <c r="J94" i="4"/>
  <c r="S93" i="4"/>
  <c r="P93" i="4"/>
  <c r="L93" i="4"/>
  <c r="J93" i="4"/>
  <c r="O92" i="4"/>
  <c r="P92" i="4" s="1"/>
  <c r="S92" i="4" s="1"/>
  <c r="K92" i="4"/>
  <c r="L92" i="4" s="1"/>
  <c r="J92" i="4"/>
  <c r="P91" i="4"/>
  <c r="S91" i="4" s="1"/>
  <c r="L91" i="4"/>
  <c r="J91" i="4"/>
  <c r="O90" i="4"/>
  <c r="P90" i="4" s="1"/>
  <c r="S90" i="4" s="1"/>
  <c r="K90" i="4"/>
  <c r="J90" i="4"/>
  <c r="S89" i="4"/>
  <c r="P89" i="4"/>
  <c r="J89" i="4"/>
  <c r="L89" i="4" s="1"/>
  <c r="O88" i="4"/>
  <c r="K88" i="4"/>
  <c r="J88" i="4"/>
  <c r="P87" i="4"/>
  <c r="S87" i="4" s="1"/>
  <c r="N87" i="4"/>
  <c r="J87" i="4"/>
  <c r="L87" i="4" s="1"/>
  <c r="O86" i="4"/>
  <c r="K86" i="4"/>
  <c r="L86" i="4" s="1"/>
  <c r="N86" i="4" s="1"/>
  <c r="P86" i="4" s="1"/>
  <c r="S86" i="4" s="1"/>
  <c r="H86" i="4"/>
  <c r="J86" i="4" s="1"/>
  <c r="J84" i="4"/>
  <c r="L84" i="4" s="1"/>
  <c r="N84" i="4" s="1"/>
  <c r="P84" i="4" s="1"/>
  <c r="S84" i="4" s="1"/>
  <c r="I83" i="4"/>
  <c r="H83" i="4"/>
  <c r="J82" i="4"/>
  <c r="L82" i="4" s="1"/>
  <c r="N82" i="4" s="1"/>
  <c r="P82" i="4" s="1"/>
  <c r="S82" i="4" s="1"/>
  <c r="I81" i="4"/>
  <c r="H81" i="4"/>
  <c r="L80" i="4"/>
  <c r="N80" i="4" s="1"/>
  <c r="P80" i="4" s="1"/>
  <c r="S80" i="4" s="1"/>
  <c r="J80" i="4"/>
  <c r="I79" i="4"/>
  <c r="J79" i="4" s="1"/>
  <c r="L79" i="4" s="1"/>
  <c r="N79" i="4" s="1"/>
  <c r="P79" i="4" s="1"/>
  <c r="S79" i="4" s="1"/>
  <c r="P78" i="4"/>
  <c r="S78" i="4" s="1"/>
  <c r="P77" i="4"/>
  <c r="S77" i="4" s="1"/>
  <c r="O77" i="4"/>
  <c r="P76" i="4"/>
  <c r="S76" i="4" s="1"/>
  <c r="O75" i="4"/>
  <c r="P75" i="4" s="1"/>
  <c r="S75" i="4" s="1"/>
  <c r="P74" i="4"/>
  <c r="S74" i="4" s="1"/>
  <c r="P73" i="4"/>
  <c r="S73" i="4" s="1"/>
  <c r="O73" i="4"/>
  <c r="P72" i="4"/>
  <c r="S72" i="4" s="1"/>
  <c r="O71" i="4"/>
  <c r="J70" i="4"/>
  <c r="L70" i="4" s="1"/>
  <c r="N70" i="4" s="1"/>
  <c r="P70" i="4" s="1"/>
  <c r="S70" i="4" s="1"/>
  <c r="O69" i="4"/>
  <c r="I69" i="4"/>
  <c r="H69" i="4"/>
  <c r="H68" i="4" s="1"/>
  <c r="M67" i="4"/>
  <c r="P66" i="4"/>
  <c r="S66" i="4" s="1"/>
  <c r="N66" i="4"/>
  <c r="J66" i="4"/>
  <c r="L66" i="4" s="1"/>
  <c r="H65" i="4"/>
  <c r="J65" i="4" s="1"/>
  <c r="L65" i="4" s="1"/>
  <c r="N65" i="4" s="1"/>
  <c r="P65" i="4" s="1"/>
  <c r="S65" i="4" s="1"/>
  <c r="P64" i="4"/>
  <c r="S64" i="4" s="1"/>
  <c r="N64" i="4"/>
  <c r="L64" i="4"/>
  <c r="J64" i="4"/>
  <c r="R63" i="4"/>
  <c r="J63" i="4"/>
  <c r="L63" i="4" s="1"/>
  <c r="N63" i="4" s="1"/>
  <c r="P63" i="4" s="1"/>
  <c r="S63" i="4" s="1"/>
  <c r="H63" i="4"/>
  <c r="L62" i="4"/>
  <c r="N62" i="4" s="1"/>
  <c r="P62" i="4" s="1"/>
  <c r="S62" i="4" s="1"/>
  <c r="J62" i="4"/>
  <c r="N61" i="4"/>
  <c r="P61" i="4" s="1"/>
  <c r="S61" i="4" s="1"/>
  <c r="J61" i="4"/>
  <c r="L61" i="4" s="1"/>
  <c r="H61" i="4"/>
  <c r="N60" i="4"/>
  <c r="P60" i="4" s="1"/>
  <c r="S60" i="4" s="1"/>
  <c r="L60" i="4"/>
  <c r="J60" i="4"/>
  <c r="L59" i="4"/>
  <c r="N59" i="4" s="1"/>
  <c r="P59" i="4" s="1"/>
  <c r="S59" i="4" s="1"/>
  <c r="H59" i="4"/>
  <c r="J59" i="4" s="1"/>
  <c r="N58" i="4"/>
  <c r="P58" i="4" s="1"/>
  <c r="S58" i="4" s="1"/>
  <c r="N57" i="4"/>
  <c r="P57" i="4" s="1"/>
  <c r="S57" i="4" s="1"/>
  <c r="M57" i="4"/>
  <c r="N56" i="4"/>
  <c r="P56" i="4" s="1"/>
  <c r="S56" i="4" s="1"/>
  <c r="M55" i="4"/>
  <c r="N55" i="4" s="1"/>
  <c r="P55" i="4" s="1"/>
  <c r="S55" i="4" s="1"/>
  <c r="L54" i="4"/>
  <c r="N54" i="4" s="1"/>
  <c r="P54" i="4" s="1"/>
  <c r="S54" i="4" s="1"/>
  <c r="J54" i="4"/>
  <c r="M53" i="4"/>
  <c r="J53" i="4"/>
  <c r="L53" i="4" s="1"/>
  <c r="N53" i="4" s="1"/>
  <c r="P53" i="4" s="1"/>
  <c r="S53" i="4" s="1"/>
  <c r="R52" i="4"/>
  <c r="M52" i="4"/>
  <c r="H52" i="4"/>
  <c r="J52" i="4" s="1"/>
  <c r="L52" i="4" s="1"/>
  <c r="N52" i="4" s="1"/>
  <c r="P52" i="4" s="1"/>
  <c r="S52" i="4" s="1"/>
  <c r="P51" i="4"/>
  <c r="S51" i="4" s="1"/>
  <c r="N51" i="4"/>
  <c r="L50" i="4"/>
  <c r="N50" i="4" s="1"/>
  <c r="P50" i="4" s="1"/>
  <c r="S50" i="4" s="1"/>
  <c r="R49" i="4"/>
  <c r="R48" i="4" s="1"/>
  <c r="M49" i="4"/>
  <c r="M48" i="4" s="1"/>
  <c r="M9" i="4" s="1"/>
  <c r="L49" i="4"/>
  <c r="N49" i="4" s="1"/>
  <c r="P49" i="4" s="1"/>
  <c r="S49" i="4" s="1"/>
  <c r="K49" i="4"/>
  <c r="K48" i="4"/>
  <c r="L48" i="4" s="1"/>
  <c r="S47" i="4"/>
  <c r="R46" i="4"/>
  <c r="R9" i="4" s="1"/>
  <c r="R8" i="4" s="1"/>
  <c r="S45" i="4"/>
  <c r="P45" i="4"/>
  <c r="O44" i="4"/>
  <c r="O9" i="4" s="1"/>
  <c r="P43" i="4"/>
  <c r="S43" i="4" s="1"/>
  <c r="P42" i="4"/>
  <c r="S42" i="4" s="1"/>
  <c r="O42" i="4"/>
  <c r="N41" i="4"/>
  <c r="P41" i="4" s="1"/>
  <c r="S41" i="4" s="1"/>
  <c r="M40" i="4"/>
  <c r="N40" i="4" s="1"/>
  <c r="P40" i="4" s="1"/>
  <c r="S40" i="4" s="1"/>
  <c r="L39" i="4"/>
  <c r="N39" i="4" s="1"/>
  <c r="P39" i="4" s="1"/>
  <c r="S39" i="4" s="1"/>
  <c r="J39" i="4"/>
  <c r="K38" i="4"/>
  <c r="I38" i="4"/>
  <c r="J38" i="4" s="1"/>
  <c r="L38" i="4" s="1"/>
  <c r="N38" i="4" s="1"/>
  <c r="P38" i="4" s="1"/>
  <c r="S38" i="4" s="1"/>
  <c r="L37" i="4"/>
  <c r="N37" i="4" s="1"/>
  <c r="P37" i="4" s="1"/>
  <c r="S37" i="4" s="1"/>
  <c r="J37" i="4"/>
  <c r="H36" i="4"/>
  <c r="J36" i="4" s="1"/>
  <c r="L36" i="4" s="1"/>
  <c r="N36" i="4" s="1"/>
  <c r="P36" i="4" s="1"/>
  <c r="S36" i="4" s="1"/>
  <c r="J35" i="4"/>
  <c r="L35" i="4" s="1"/>
  <c r="N35" i="4" s="1"/>
  <c r="P35" i="4" s="1"/>
  <c r="S35" i="4" s="1"/>
  <c r="R34" i="4"/>
  <c r="H34" i="4"/>
  <c r="J34" i="4" s="1"/>
  <c r="L34" i="4" s="1"/>
  <c r="N34" i="4" s="1"/>
  <c r="P34" i="4" s="1"/>
  <c r="S34" i="4" s="1"/>
  <c r="J33" i="4"/>
  <c r="L33" i="4" s="1"/>
  <c r="N33" i="4" s="1"/>
  <c r="P33" i="4" s="1"/>
  <c r="S33" i="4" s="1"/>
  <c r="L32" i="4"/>
  <c r="N32" i="4" s="1"/>
  <c r="P32" i="4" s="1"/>
  <c r="S32" i="4" s="1"/>
  <c r="J32" i="4"/>
  <c r="H32" i="4"/>
  <c r="J31" i="4"/>
  <c r="L31" i="4" s="1"/>
  <c r="N31" i="4" s="1"/>
  <c r="P31" i="4" s="1"/>
  <c r="S31" i="4" s="1"/>
  <c r="J30" i="4"/>
  <c r="L30" i="4" s="1"/>
  <c r="N30" i="4" s="1"/>
  <c r="P30" i="4" s="1"/>
  <c r="S30" i="4" s="1"/>
  <c r="H30" i="4"/>
  <c r="L29" i="4"/>
  <c r="N29" i="4" s="1"/>
  <c r="P29" i="4" s="1"/>
  <c r="S29" i="4" s="1"/>
  <c r="J29" i="4"/>
  <c r="H28" i="4"/>
  <c r="J28" i="4" s="1"/>
  <c r="L28" i="4" s="1"/>
  <c r="N28" i="4" s="1"/>
  <c r="P28" i="4" s="1"/>
  <c r="S28" i="4" s="1"/>
  <c r="L27" i="4"/>
  <c r="N27" i="4" s="1"/>
  <c r="P27" i="4" s="1"/>
  <c r="S27" i="4" s="1"/>
  <c r="J27" i="4"/>
  <c r="H26" i="4"/>
  <c r="J26" i="4" s="1"/>
  <c r="L26" i="4" s="1"/>
  <c r="N26" i="4" s="1"/>
  <c r="P26" i="4" s="1"/>
  <c r="S26" i="4" s="1"/>
  <c r="J25" i="4"/>
  <c r="L25" i="4" s="1"/>
  <c r="N25" i="4" s="1"/>
  <c r="P25" i="4" s="1"/>
  <c r="S25" i="4" s="1"/>
  <c r="L24" i="4"/>
  <c r="N24" i="4" s="1"/>
  <c r="P24" i="4" s="1"/>
  <c r="S24" i="4" s="1"/>
  <c r="J24" i="4"/>
  <c r="H24" i="4"/>
  <c r="J23" i="4"/>
  <c r="L23" i="4" s="1"/>
  <c r="N23" i="4" s="1"/>
  <c r="P23" i="4" s="1"/>
  <c r="S23" i="4" s="1"/>
  <c r="J22" i="4"/>
  <c r="L22" i="4" s="1"/>
  <c r="N22" i="4" s="1"/>
  <c r="P22" i="4" s="1"/>
  <c r="S22" i="4" s="1"/>
  <c r="H22" i="4"/>
  <c r="N21" i="4"/>
  <c r="P21" i="4" s="1"/>
  <c r="S21" i="4" s="1"/>
  <c r="L21" i="4"/>
  <c r="J21" i="4"/>
  <c r="I20" i="4"/>
  <c r="J20" i="4" s="1"/>
  <c r="L20" i="4" s="1"/>
  <c r="N20" i="4" s="1"/>
  <c r="P20" i="4" s="1"/>
  <c r="S20" i="4" s="1"/>
  <c r="L19" i="4"/>
  <c r="N19" i="4" s="1"/>
  <c r="P19" i="4" s="1"/>
  <c r="S19" i="4" s="1"/>
  <c r="J19" i="4"/>
  <c r="I18" i="4"/>
  <c r="J18" i="4" s="1"/>
  <c r="L18" i="4" s="1"/>
  <c r="N18" i="4" s="1"/>
  <c r="P18" i="4" s="1"/>
  <c r="S18" i="4" s="1"/>
  <c r="J17" i="4"/>
  <c r="L17" i="4" s="1"/>
  <c r="N17" i="4" s="1"/>
  <c r="P17" i="4" s="1"/>
  <c r="S17" i="4" s="1"/>
  <c r="I16" i="4"/>
  <c r="J16" i="4" s="1"/>
  <c r="L16" i="4" s="1"/>
  <c r="N16" i="4" s="1"/>
  <c r="P16" i="4" s="1"/>
  <c r="S16" i="4" s="1"/>
  <c r="P15" i="4"/>
  <c r="S15" i="4" s="1"/>
  <c r="O14" i="4"/>
  <c r="P14" i="4" s="1"/>
  <c r="S14" i="4" s="1"/>
  <c r="J13" i="4"/>
  <c r="L13" i="4" s="1"/>
  <c r="N13" i="4" s="1"/>
  <c r="P13" i="4" s="1"/>
  <c r="S13" i="4" s="1"/>
  <c r="O12" i="4"/>
  <c r="I12" i="4"/>
  <c r="I9" i="4" s="1"/>
  <c r="H12" i="4"/>
  <c r="J12" i="4" s="1"/>
  <c r="L12" i="4" s="1"/>
  <c r="N12" i="4" s="1"/>
  <c r="P12" i="4" s="1"/>
  <c r="S12" i="4" s="1"/>
  <c r="L11" i="4"/>
  <c r="N11" i="4" s="1"/>
  <c r="P11" i="4" s="1"/>
  <c r="S11" i="4" s="1"/>
  <c r="J11" i="4"/>
  <c r="H10" i="4"/>
  <c r="J10" i="4" s="1"/>
  <c r="L10" i="4" s="1"/>
  <c r="N10" i="4" s="1"/>
  <c r="P10" i="4" s="1"/>
  <c r="S10" i="4" s="1"/>
  <c r="P71" i="4" l="1"/>
  <c r="S71" i="4" s="1"/>
  <c r="O68" i="4"/>
  <c r="L116" i="4"/>
  <c r="H142" i="4"/>
  <c r="J142" i="4" s="1"/>
  <c r="L142" i="4" s="1"/>
  <c r="N142" i="4" s="1"/>
  <c r="P142" i="4" s="1"/>
  <c r="S142" i="4" s="1"/>
  <c r="I68" i="4"/>
  <c r="L128" i="4"/>
  <c r="M8" i="4"/>
  <c r="H85" i="4"/>
  <c r="J85" i="4" s="1"/>
  <c r="L88" i="4"/>
  <c r="L96" i="4"/>
  <c r="L108" i="4"/>
  <c r="L114" i="4"/>
  <c r="L118" i="4"/>
  <c r="J152" i="4"/>
  <c r="L152" i="4" s="1"/>
  <c r="N152" i="4" s="1"/>
  <c r="P152" i="4" s="1"/>
  <c r="S152" i="4" s="1"/>
  <c r="L106" i="4"/>
  <c r="L110" i="4"/>
  <c r="N48" i="4"/>
  <c r="P48" i="4" s="1"/>
  <c r="S48" i="4" s="1"/>
  <c r="P88" i="4"/>
  <c r="S88" i="4" s="1"/>
  <c r="O85" i="4"/>
  <c r="K9" i="4"/>
  <c r="P44" i="4"/>
  <c r="S44" i="4" s="1"/>
  <c r="J68" i="4"/>
  <c r="L68" i="4" s="1"/>
  <c r="N68" i="4" s="1"/>
  <c r="P68" i="4" s="1"/>
  <c r="S68" i="4" s="1"/>
  <c r="J182" i="4"/>
  <c r="L182" i="4" s="1"/>
  <c r="N182" i="4" s="1"/>
  <c r="P182" i="4" s="1"/>
  <c r="S182" i="4" s="1"/>
  <c r="I177" i="4"/>
  <c r="J177" i="4" s="1"/>
  <c r="L177" i="4" s="1"/>
  <c r="N177" i="4" s="1"/>
  <c r="P177" i="4" s="1"/>
  <c r="S177" i="4" s="1"/>
  <c r="H9" i="4"/>
  <c r="S46" i="4"/>
  <c r="J81" i="4"/>
  <c r="L81" i="4" s="1"/>
  <c r="N81" i="4" s="1"/>
  <c r="P81" i="4" s="1"/>
  <c r="S81" i="4" s="1"/>
  <c r="K85" i="4"/>
  <c r="K67" i="4" s="1"/>
  <c r="L90" i="4"/>
  <c r="L94" i="4"/>
  <c r="O151" i="4"/>
  <c r="P151" i="4" s="1"/>
  <c r="S151" i="4" s="1"/>
  <c r="P158" i="4"/>
  <c r="S158" i="4" s="1"/>
  <c r="J166" i="4"/>
  <c r="L166" i="4" s="1"/>
  <c r="N166" i="4" s="1"/>
  <c r="P166" i="4" s="1"/>
  <c r="S166" i="4" s="1"/>
  <c r="H163" i="4"/>
  <c r="I163" i="4"/>
  <c r="J174" i="4"/>
  <c r="L174" i="4" s="1"/>
  <c r="N174" i="4" s="1"/>
  <c r="P174" i="4" s="1"/>
  <c r="S174" i="4" s="1"/>
  <c r="J69" i="4"/>
  <c r="L69" i="4" s="1"/>
  <c r="N69" i="4" s="1"/>
  <c r="P69" i="4" s="1"/>
  <c r="S69" i="4" s="1"/>
  <c r="J83" i="4"/>
  <c r="L83" i="4" s="1"/>
  <c r="N83" i="4" s="1"/>
  <c r="P83" i="4" s="1"/>
  <c r="S83" i="4" s="1"/>
  <c r="Q84" i="4"/>
  <c r="L102" i="4"/>
  <c r="L98" i="4"/>
  <c r="E38" i="1"/>
  <c r="E36" i="1"/>
  <c r="E34" i="1"/>
  <c r="E33" i="1"/>
  <c r="E32" i="1"/>
  <c r="E31" i="1"/>
  <c r="E30" i="1"/>
  <c r="E29" i="1"/>
  <c r="C45" i="1"/>
  <c r="E24" i="1"/>
  <c r="E22" i="1"/>
  <c r="E21" i="1"/>
  <c r="E13" i="1"/>
  <c r="E12" i="1"/>
  <c r="E10" i="1"/>
  <c r="E6" i="1"/>
  <c r="E5" i="1"/>
  <c r="E4" i="1"/>
  <c r="E11" i="1"/>
  <c r="E16" i="1"/>
  <c r="E17" i="1"/>
  <c r="E15" i="1"/>
  <c r="E35" i="1"/>
  <c r="E18" i="1"/>
  <c r="E40" i="1"/>
  <c r="E43" i="1"/>
  <c r="E41" i="1"/>
  <c r="E9" i="1"/>
  <c r="E39" i="1"/>
  <c r="E44" i="1"/>
  <c r="E42" i="1"/>
  <c r="E37" i="1"/>
  <c r="E23" i="1"/>
  <c r="D20" i="1"/>
  <c r="D8" i="1"/>
  <c r="D14" i="1"/>
  <c r="D45" i="1"/>
  <c r="D3" i="1"/>
  <c r="D7" i="1"/>
  <c r="D19" i="1"/>
  <c r="D25" i="1"/>
  <c r="C20" i="1"/>
  <c r="E20" i="1"/>
  <c r="C8" i="1"/>
  <c r="E8" i="1"/>
  <c r="C7" i="1"/>
  <c r="E7" i="1"/>
  <c r="C3" i="1"/>
  <c r="C14" i="1"/>
  <c r="E14" i="1"/>
  <c r="E28" i="1"/>
  <c r="E45" i="1"/>
  <c r="C25" i="1"/>
  <c r="E25" i="1"/>
  <c r="C19" i="1"/>
  <c r="E19" i="1"/>
  <c r="E3" i="1"/>
  <c r="I67" i="4" l="1"/>
  <c r="I8" i="4" s="1"/>
  <c r="L85" i="4"/>
  <c r="N85" i="4" s="1"/>
  <c r="P85" i="4" s="1"/>
  <c r="S85" i="4" s="1"/>
  <c r="K8" i="4"/>
  <c r="O67" i="4"/>
  <c r="O8" i="4" s="1"/>
  <c r="J163" i="4"/>
  <c r="L163" i="4" s="1"/>
  <c r="N163" i="4" s="1"/>
  <c r="P163" i="4" s="1"/>
  <c r="S163" i="4" s="1"/>
  <c r="H67" i="4"/>
  <c r="J67" i="4" s="1"/>
  <c r="L67" i="4" s="1"/>
  <c r="N67" i="4" s="1"/>
  <c r="P67" i="4" s="1"/>
  <c r="S67" i="4" s="1"/>
  <c r="J9" i="4"/>
  <c r="L9" i="4" s="1"/>
  <c r="N9" i="4" s="1"/>
  <c r="P9" i="4" s="1"/>
  <c r="S9" i="4" s="1"/>
  <c r="H8" i="4" l="1"/>
  <c r="J8" i="4" s="1"/>
  <c r="L8" i="4" s="1"/>
  <c r="N8" i="4" s="1"/>
  <c r="P8" i="4" s="1"/>
  <c r="S8" i="4" s="1"/>
</calcChain>
</file>

<file path=xl/sharedStrings.xml><?xml version="1.0" encoding="utf-8"?>
<sst xmlns="http://schemas.openxmlformats.org/spreadsheetml/2006/main" count="1175" uniqueCount="374">
  <si>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</si>
  <si>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</si>
  <si>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</si>
  <si>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</si>
  <si>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</si>
  <si>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</si>
  <si>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</si>
  <si>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</si>
  <si>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</si>
  <si>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</si>
  <si>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</si>
  <si>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</si>
  <si>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</si>
  <si>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</si>
  <si>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</si>
  <si>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</si>
  <si>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</si>
  <si>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</si>
  <si>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</si>
  <si>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</si>
  <si>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</si>
  <si>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</si>
  <si>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</si>
  <si>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</si>
  <si>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</si>
  <si>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</si>
  <si>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</si>
  <si>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</si>
  <si>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</si>
  <si>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</si>
  <si>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</si>
  <si>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</si>
  <si>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</si>
  <si>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</si>
  <si>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</si>
  <si>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</si>
  <si>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</si>
  <si>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</si>
  <si>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</si>
  <si>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</si>
  <si>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</si>
  <si>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</si>
  <si>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</si>
  <si>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</si>
  <si>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</si>
  <si>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</si>
  <si>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</si>
  <si>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</si>
  <si>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</si>
  <si>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</si>
  <si>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</si>
  <si>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</si>
  <si>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</si>
  <si>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</si>
  <si>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</si>
  <si>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</si>
  <si>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</si>
  <si>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</si>
  <si>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</si>
  <si>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</si>
  <si>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</si>
  <si>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</si>
  <si>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</si>
  <si>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</si>
  <si>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 1 tab.část ke ZR-RO č. 184/16</t>
  </si>
  <si>
    <t>ZR-RO č. 184/16</t>
  </si>
  <si>
    <t>příloha č. 1 tab.část ke ZR č. 184/16</t>
  </si>
  <si>
    <t>Změna rozpočtu - rozpočtové opatření č. 184/16</t>
  </si>
  <si>
    <t>Kapitola 917 04 - transfery</t>
  </si>
  <si>
    <t>Odbor školství, mládeže, tělovýchovy a sportu</t>
  </si>
  <si>
    <t>tis.Kč</t>
  </si>
  <si>
    <t>uk.</t>
  </si>
  <si>
    <t>č.a.</t>
  </si>
  <si>
    <t>ÚZ</t>
  </si>
  <si>
    <t>§</t>
  </si>
  <si>
    <t>91704 - T R A N S F E R Y</t>
  </si>
  <si>
    <t>SR 2016</t>
  </si>
  <si>
    <t>ZR-RO č. 5,11,20,47,54/16</t>
  </si>
  <si>
    <t>UR 2016</t>
  </si>
  <si>
    <t>RU č.1/16, ZR 55/16</t>
  </si>
  <si>
    <t>RO č. 59/16, ZR č. 86,91,74/16</t>
  </si>
  <si>
    <t>ZR-RO č. 123,109,107,110,130/16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</si>
  <si>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</si>
  <si>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</si>
  <si>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</si>
  <si>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</si>
  <si>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</si>
  <si>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</si>
  <si>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</si>
  <si>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</si>
  <si>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</si>
  <si>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</si>
  <si>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</si>
  <si>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</si>
  <si>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</si>
  <si>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</si>
  <si>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</si>
  <si>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</si>
  <si>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</si>
  <si>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</si>
  <si>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</si>
  <si>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</si>
  <si>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</si>
  <si>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</si>
  <si>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</si>
  <si>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</si>
  <si>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</si>
  <si>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</si>
  <si>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</si>
  <si>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</si>
  <si>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</si>
  <si>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</si>
  <si>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</si>
  <si>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</si>
  <si>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</si>
  <si>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</si>
  <si>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</si>
  <si>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</si>
  <si>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</si>
  <si>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</si>
  <si>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</si>
  <si>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</si>
  <si>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</si>
  <si>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</si>
  <si>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</si>
  <si>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</si>
  <si>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</si>
  <si>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</si>
  <si>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</si>
  <si>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</si>
  <si>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</si>
  <si>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</si>
  <si>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</si>
  <si>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</si>
  <si>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</si>
  <si>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</si>
  <si>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</si>
  <si>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</si>
  <si>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</si>
  <si>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0480439</t>
  </si>
  <si>
    <t>DDÚ,SVP a ZŠ, Liberec - Zajištění provozu ambulantního střediska výchovné péče v České Lípě</t>
  </si>
  <si>
    <t>Program k naplňování Koncepce podpory mládeže na krajské úrovni 2016</t>
  </si>
  <si>
    <t>0470026</t>
  </si>
  <si>
    <t>ÚZ 00000</t>
  </si>
  <si>
    <t>ÚZ 33064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</si>
  <si>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</si>
  <si>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</si>
  <si>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</si>
  <si>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</si>
  <si>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</si>
  <si>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</si>
  <si>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</si>
  <si>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</si>
  <si>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</si>
  <si>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</si>
  <si>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</si>
  <si>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</si>
  <si>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</si>
  <si>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</si>
  <si>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</si>
  <si>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</si>
  <si>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</si>
  <si>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</si>
  <si>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</si>
  <si>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</si>
  <si>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</si>
  <si>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</si>
  <si>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</si>
  <si>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</si>
  <si>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</si>
  <si>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</si>
  <si>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</si>
  <si>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</si>
  <si>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</si>
  <si>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</si>
  <si>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</si>
  <si>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</si>
  <si>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</si>
  <si>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</si>
  <si>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</si>
  <si>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</si>
  <si>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</si>
  <si>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</si>
  <si>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</si>
  <si>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</si>
  <si>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</si>
  <si>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</si>
  <si>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</si>
  <si>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</si>
  <si>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</si>
  <si>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</si>
  <si>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</si>
  <si>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</si>
  <si>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</si>
  <si>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</si>
  <si>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</si>
  <si>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</si>
  <si>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</si>
  <si>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</si>
  <si>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</si>
  <si>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</si>
  <si>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</si>
  <si>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</si>
  <si>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</si>
  <si>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</si>
  <si>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</si>
  <si>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</si>
  <si>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</si>
  <si>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</si>
  <si>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</si>
  <si>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</si>
  <si>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</si>
  <si>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</si>
  <si>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</si>
  <si>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</si>
  <si>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</si>
  <si>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</si>
  <si>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</si>
  <si>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</si>
  <si>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</si>
  <si>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</si>
  <si>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</si>
  <si>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</si>
  <si>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</si>
  <si>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</si>
  <si>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</si>
  <si>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</si>
  <si>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</si>
  <si>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</si>
  <si>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</si>
  <si>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</si>
  <si>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</si>
  <si>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</si>
  <si>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</si>
  <si>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</si>
  <si>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</si>
  <si>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</si>
  <si>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</si>
  <si>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</si>
  <si>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</si>
  <si>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</si>
  <si>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</si>
  <si>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</si>
  <si>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</si>
  <si>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</si>
  <si>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</si>
  <si>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</si>
  <si>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</si>
  <si>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</si>
  <si>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</si>
  <si>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</si>
  <si>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</si>
  <si>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</si>
  <si>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</si>
  <si>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</si>
  <si>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</si>
  <si>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</si>
  <si>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</si>
  <si>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</si>
  <si>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</si>
  <si>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</si>
  <si>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</si>
  <si>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Sportovně společenské aktivity</t>
  </si>
  <si>
    <t>0480343</t>
  </si>
  <si>
    <t>Finanční dary medailistům z Her VII. Zimní olympiády dětí a mládeže ČR 2016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</si>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</sst>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4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9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3" borderId="0" xfId="4" applyFont="1" applyFill="1"/>
    <xf numFmtId="0" fontId="13" fillId="3" borderId="0" xfId="5" applyFont="1" applyFill="1"/>
    <xf numFmtId="0" fontId="7" fillId="3" borderId="0" xfId="2" applyFont="1" applyFill="1"/>
    <xf numFmtId="0" fontId="7" fillId="3" borderId="0" xfId="6" applyFont="1" applyFill="1"/>
    <xf numFmtId="4" fontId="7" fillId="3" borderId="0" xfId="6" applyNumberFormat="1" applyFont="1" applyFill="1"/>
    <xf numFmtId="0" fontId="14" fillId="3" borderId="0" xfId="6" applyFont="1" applyFill="1" applyAlignment="1">
      <alignment horizontal="center"/>
    </xf>
    <xf numFmtId="0" fontId="7" fillId="3" borderId="0" xfId="4" applyFont="1" applyFill="1" applyBorder="1"/>
    <xf numFmtId="0" fontId="15" fillId="3" borderId="14" xfId="6" applyFont="1" applyFill="1" applyBorder="1" applyAlignment="1">
      <alignment horizontal="center" vertical="center"/>
    </xf>
    <xf numFmtId="0" fontId="16" fillId="3" borderId="17" xfId="7" applyFont="1" applyFill="1" applyBorder="1" applyAlignment="1">
      <alignment horizontal="center" vertical="center"/>
    </xf>
    <xf numFmtId="0" fontId="17" fillId="3" borderId="15" xfId="7" applyFont="1" applyFill="1" applyBorder="1" applyAlignment="1">
      <alignment horizontal="center" vertical="center"/>
    </xf>
    <xf numFmtId="0" fontId="16" fillId="3" borderId="15" xfId="7" applyFont="1" applyFill="1" applyBorder="1" applyAlignment="1">
      <alignment horizontal="center" vertical="center"/>
    </xf>
    <xf numFmtId="0" fontId="14" fillId="3" borderId="18" xfId="3" applyFont="1" applyFill="1" applyBorder="1" applyAlignment="1">
      <alignment horizontal="center" vertical="center"/>
    </xf>
    <xf numFmtId="0" fontId="14" fillId="3" borderId="18" xfId="3" applyFont="1" applyFill="1" applyBorder="1" applyAlignment="1">
      <alignment horizontal="center" vertical="center" wrapText="1"/>
    </xf>
    <xf numFmtId="0" fontId="15" fillId="3" borderId="15" xfId="6" applyFont="1" applyFill="1" applyBorder="1" applyAlignment="1">
      <alignment horizontal="center" vertical="center"/>
    </xf>
    <xf numFmtId="0" fontId="15" fillId="3" borderId="17" xfId="6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left" vertical="center"/>
    </xf>
    <xf numFmtId="165" fontId="15" fillId="3" borderId="18" xfId="6" applyNumberFormat="1" applyFont="1" applyFill="1" applyBorder="1" applyAlignment="1"/>
    <xf numFmtId="165" fontId="14" fillId="3" borderId="18" xfId="4" applyNumberFormat="1" applyFont="1" applyFill="1" applyBorder="1" applyAlignment="1"/>
    <xf numFmtId="165" fontId="14" fillId="3" borderId="19" xfId="4" applyNumberFormat="1" applyFont="1" applyFill="1" applyBorder="1" applyAlignment="1"/>
    <xf numFmtId="165" fontId="14" fillId="3" borderId="19" xfId="4" applyNumberFormat="1" applyFont="1" applyFill="1" applyBorder="1"/>
    <xf numFmtId="0" fontId="18" fillId="3" borderId="10" xfId="6" applyFont="1" applyFill="1" applyBorder="1" applyAlignment="1">
      <alignment horizontal="center" vertical="center"/>
    </xf>
    <xf numFmtId="0" fontId="18" fillId="3" borderId="11" xfId="7" applyFont="1" applyFill="1" applyBorder="1" applyAlignment="1">
      <alignment horizontal="center" vertical="center"/>
    </xf>
    <xf numFmtId="0" fontId="18" fillId="3" borderId="11" xfId="6" applyFont="1" applyFill="1" applyBorder="1" applyAlignment="1">
      <alignment horizontal="center" vertical="center"/>
    </xf>
    <xf numFmtId="0" fontId="18" fillId="3" borderId="20" xfId="6" applyFont="1" applyFill="1" applyBorder="1" applyAlignment="1">
      <alignment horizontal="center" vertical="center"/>
    </xf>
    <xf numFmtId="0" fontId="18" fillId="3" borderId="20" xfId="6" applyFont="1" applyFill="1" applyBorder="1" applyAlignment="1">
      <alignment vertical="center"/>
    </xf>
    <xf numFmtId="165" fontId="18" fillId="3" borderId="19" xfId="6" applyNumberFormat="1" applyFont="1" applyFill="1" applyBorder="1" applyAlignment="1"/>
    <xf numFmtId="165" fontId="18" fillId="3" borderId="19" xfId="4" applyNumberFormat="1" applyFont="1" applyFill="1" applyBorder="1" applyAlignment="1"/>
    <xf numFmtId="165" fontId="18" fillId="3" borderId="19" xfId="4" applyNumberFormat="1" applyFont="1" applyFill="1" applyBorder="1"/>
    <xf numFmtId="0" fontId="14" fillId="3" borderId="1" xfId="6" applyFont="1" applyFill="1" applyBorder="1" applyAlignment="1">
      <alignment horizontal="center" vertical="center"/>
    </xf>
    <xf numFmtId="49" fontId="14" fillId="3" borderId="22" xfId="6" applyNumberFormat="1" applyFont="1" applyFill="1" applyBorder="1" applyAlignment="1">
      <alignment horizontal="center" vertical="center"/>
    </xf>
    <xf numFmtId="49" fontId="14" fillId="3" borderId="23" xfId="6" applyNumberFormat="1" applyFont="1" applyFill="1" applyBorder="1" applyAlignment="1">
      <alignment horizontal="center" vertical="center"/>
    </xf>
    <xf numFmtId="49" fontId="14" fillId="3" borderId="2" xfId="6" applyNumberFormat="1" applyFont="1" applyFill="1" applyBorder="1" applyAlignment="1">
      <alignment horizontal="center" vertical="center"/>
    </xf>
    <xf numFmtId="0" fontId="14" fillId="3" borderId="2" xfId="6" applyFont="1" applyFill="1" applyBorder="1" applyAlignment="1">
      <alignment horizontal="center" vertical="center"/>
    </xf>
    <xf numFmtId="0" fontId="14" fillId="3" borderId="22" xfId="6" applyFont="1" applyFill="1" applyBorder="1" applyAlignment="1">
      <alignment horizontal="center" vertical="center"/>
    </xf>
    <xf numFmtId="0" fontId="14" fillId="3" borderId="22" xfId="6" applyFont="1" applyFill="1" applyBorder="1" applyAlignment="1">
      <alignment vertical="center" wrapText="1"/>
    </xf>
    <xf numFmtId="165" fontId="14" fillId="3" borderId="24" xfId="6" applyNumberFormat="1" applyFont="1" applyFill="1" applyBorder="1" applyAlignment="1"/>
    <xf numFmtId="165" fontId="15" fillId="3" borderId="24" xfId="6" applyNumberFormat="1" applyFont="1" applyFill="1" applyBorder="1" applyAlignment="1"/>
    <xf numFmtId="165" fontId="14" fillId="3" borderId="24" xfId="4" applyNumberFormat="1" applyFont="1" applyFill="1" applyBorder="1" applyAlignment="1"/>
    <xf numFmtId="165" fontId="14" fillId="3" borderId="24" xfId="4" applyNumberFormat="1" applyFont="1" applyFill="1" applyBorder="1"/>
    <xf numFmtId="0" fontId="19" fillId="3" borderId="4" xfId="6" applyFont="1" applyFill="1" applyBorder="1" applyAlignment="1">
      <alignment horizontal="center" vertical="center"/>
    </xf>
    <xf numFmtId="49" fontId="19" fillId="3" borderId="25" xfId="6" applyNumberFormat="1" applyFont="1" applyFill="1" applyBorder="1" applyAlignment="1">
      <alignment horizontal="center" vertical="center"/>
    </xf>
    <xf numFmtId="49" fontId="19" fillId="3" borderId="26" xfId="6" applyNumberFormat="1" applyFont="1" applyFill="1" applyBorder="1" applyAlignment="1">
      <alignment horizontal="center" vertical="center"/>
    </xf>
    <xf numFmtId="49" fontId="19" fillId="3" borderId="5" xfId="6" applyNumberFormat="1" applyFont="1" applyFill="1" applyBorder="1" applyAlignment="1">
      <alignment horizontal="center" vertical="center"/>
    </xf>
    <xf numFmtId="0" fontId="19" fillId="3" borderId="5" xfId="6" applyFont="1" applyFill="1" applyBorder="1" applyAlignment="1">
      <alignment horizontal="center" vertical="center"/>
    </xf>
    <xf numFmtId="0" fontId="7" fillId="3" borderId="25" xfId="6" applyFont="1" applyFill="1" applyBorder="1" applyAlignment="1">
      <alignment horizontal="center" vertical="center"/>
    </xf>
    <xf numFmtId="0" fontId="7" fillId="3" borderId="27" xfId="6" applyFont="1" applyFill="1" applyBorder="1" applyAlignment="1">
      <alignment vertical="center"/>
    </xf>
    <xf numFmtId="165" fontId="7" fillId="3" borderId="28" xfId="6" applyNumberFormat="1" applyFont="1" applyFill="1" applyBorder="1" applyAlignment="1"/>
    <xf numFmtId="165" fontId="7" fillId="3" borderId="28" xfId="4" applyNumberFormat="1" applyFont="1" applyFill="1" applyBorder="1" applyAlignment="1"/>
    <xf numFmtId="165" fontId="7" fillId="3" borderId="28" xfId="4" applyNumberFormat="1" applyFont="1" applyFill="1" applyBorder="1"/>
    <xf numFmtId="0" fontId="14" fillId="3" borderId="25" xfId="6" applyFont="1" applyFill="1" applyBorder="1" applyAlignment="1">
      <alignment vertical="center" wrapText="1"/>
    </xf>
    <xf numFmtId="165" fontId="14" fillId="3" borderId="28" xfId="6" applyNumberFormat="1" applyFont="1" applyFill="1" applyBorder="1" applyAlignment="1"/>
    <xf numFmtId="165" fontId="14" fillId="3" borderId="28" xfId="4" applyNumberFormat="1" applyFont="1" applyFill="1" applyBorder="1" applyAlignment="1"/>
    <xf numFmtId="165" fontId="14" fillId="3" borderId="28" xfId="4" applyNumberFormat="1" applyFont="1" applyFill="1" applyBorder="1"/>
    <xf numFmtId="0" fontId="7" fillId="3" borderId="22" xfId="6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vertical="center"/>
    </xf>
    <xf numFmtId="0" fontId="14" fillId="3" borderId="4" xfId="6" applyFont="1" applyFill="1" applyBorder="1" applyAlignment="1">
      <alignment horizontal="center" vertical="center"/>
    </xf>
    <xf numFmtId="49" fontId="14" fillId="3" borderId="25" xfId="6" applyNumberFormat="1" applyFont="1" applyFill="1" applyBorder="1" applyAlignment="1">
      <alignment horizontal="center" vertical="center"/>
    </xf>
    <xf numFmtId="49" fontId="14" fillId="3" borderId="26" xfId="6" applyNumberFormat="1" applyFont="1" applyFill="1" applyBorder="1" applyAlignment="1">
      <alignment horizontal="center" vertical="center"/>
    </xf>
    <xf numFmtId="49" fontId="14" fillId="3" borderId="5" xfId="6" applyNumberFormat="1" applyFont="1" applyFill="1" applyBorder="1" applyAlignment="1">
      <alignment horizontal="center" vertical="center"/>
    </xf>
    <xf numFmtId="0" fontId="14" fillId="3" borderId="5" xfId="6" applyFont="1" applyFill="1" applyBorder="1" applyAlignment="1">
      <alignment horizontal="center" vertical="center"/>
    </xf>
    <xf numFmtId="0" fontId="14" fillId="3" borderId="5" xfId="6" applyFont="1" applyFill="1" applyBorder="1" applyAlignment="1">
      <alignment horizontal="center"/>
    </xf>
    <xf numFmtId="0" fontId="14" fillId="3" borderId="25" xfId="6" applyFont="1" applyFill="1" applyBorder="1" applyAlignment="1">
      <alignment wrapText="1"/>
    </xf>
    <xf numFmtId="0" fontId="7" fillId="3" borderId="5" xfId="6" applyFont="1" applyFill="1" applyBorder="1" applyAlignment="1">
      <alignment horizontal="center"/>
    </xf>
    <xf numFmtId="0" fontId="7" fillId="3" borderId="25" xfId="6" applyFont="1" applyFill="1" applyBorder="1" applyAlignment="1">
      <alignment wrapText="1"/>
    </xf>
    <xf numFmtId="0" fontId="14" fillId="3" borderId="25" xfId="4" applyFont="1" applyFill="1" applyBorder="1" applyAlignment="1">
      <alignment vertical="center" wrapText="1"/>
    </xf>
    <xf numFmtId="0" fontId="14" fillId="3" borderId="25" xfId="6" applyFont="1" applyFill="1" applyBorder="1" applyAlignment="1">
      <alignment horizontal="center" vertical="center"/>
    </xf>
    <xf numFmtId="0" fontId="7" fillId="3" borderId="25" xfId="6" applyFont="1" applyFill="1" applyBorder="1" applyAlignment="1">
      <alignment vertical="center"/>
    </xf>
    <xf numFmtId="0" fontId="14" fillId="3" borderId="29" xfId="6" applyFont="1" applyFill="1" applyBorder="1" applyAlignment="1">
      <alignment vertical="center" wrapText="1"/>
    </xf>
    <xf numFmtId="0" fontId="19" fillId="3" borderId="30" xfId="6" applyFont="1" applyFill="1" applyBorder="1" applyAlignment="1">
      <alignment horizontal="center" vertical="center"/>
    </xf>
    <xf numFmtId="49" fontId="19" fillId="3" borderId="29" xfId="6" applyNumberFormat="1" applyFont="1" applyFill="1" applyBorder="1" applyAlignment="1">
      <alignment horizontal="center" vertical="center"/>
    </xf>
    <xf numFmtId="49" fontId="19" fillId="3" borderId="0" xfId="6" applyNumberFormat="1" applyFont="1" applyFill="1" applyBorder="1" applyAlignment="1">
      <alignment horizontal="center" vertical="center"/>
    </xf>
    <xf numFmtId="49" fontId="19" fillId="3" borderId="31" xfId="6" applyNumberFormat="1" applyFont="1" applyFill="1" applyBorder="1" applyAlignment="1">
      <alignment horizontal="center" vertical="center"/>
    </xf>
    <xf numFmtId="0" fontId="19" fillId="3" borderId="31" xfId="6" applyFont="1" applyFill="1" applyBorder="1" applyAlignment="1">
      <alignment horizontal="center" vertical="center"/>
    </xf>
    <xf numFmtId="0" fontId="7" fillId="3" borderId="29" xfId="6" applyFont="1" applyFill="1" applyBorder="1" applyAlignment="1">
      <alignment horizontal="center" vertical="center"/>
    </xf>
    <xf numFmtId="0" fontId="7" fillId="3" borderId="27" xfId="8" applyFont="1" applyFill="1" applyBorder="1" applyAlignment="1">
      <alignment wrapText="1"/>
    </xf>
    <xf numFmtId="0" fontId="14" fillId="3" borderId="4" xfId="6" applyFont="1" applyFill="1" applyBorder="1" applyAlignment="1">
      <alignment horizontal="center"/>
    </xf>
    <xf numFmtId="49" fontId="14" fillId="3" borderId="26" xfId="6" applyNumberFormat="1" applyFont="1" applyFill="1" applyBorder="1" applyAlignment="1">
      <alignment horizontal="center"/>
    </xf>
    <xf numFmtId="49" fontId="14" fillId="3" borderId="5" xfId="6" applyNumberFormat="1" applyFont="1" applyFill="1" applyBorder="1" applyAlignment="1">
      <alignment horizontal="center"/>
    </xf>
    <xf numFmtId="0" fontId="14" fillId="3" borderId="25" xfId="6" applyFont="1" applyFill="1" applyBorder="1" applyAlignment="1">
      <alignment horizontal="center"/>
    </xf>
    <xf numFmtId="0" fontId="19" fillId="3" borderId="4" xfId="6" applyFont="1" applyFill="1" applyBorder="1" applyAlignment="1">
      <alignment horizontal="center"/>
    </xf>
    <xf numFmtId="49" fontId="14" fillId="3" borderId="32" xfId="6" applyNumberFormat="1" applyFont="1" applyFill="1" applyBorder="1" applyAlignment="1">
      <alignment horizontal="center"/>
    </xf>
    <xf numFmtId="49" fontId="14" fillId="3" borderId="8" xfId="6" applyNumberFormat="1" applyFont="1" applyFill="1" applyBorder="1" applyAlignment="1">
      <alignment horizontal="center"/>
    </xf>
    <xf numFmtId="0" fontId="19" fillId="3" borderId="25" xfId="6" applyFont="1" applyFill="1" applyBorder="1" applyAlignment="1">
      <alignment horizontal="center"/>
    </xf>
    <xf numFmtId="0" fontId="7" fillId="3" borderId="25" xfId="6" applyFont="1" applyFill="1" applyBorder="1" applyAlignment="1"/>
    <xf numFmtId="0" fontId="14" fillId="3" borderId="4" xfId="9" applyFont="1" applyFill="1" applyBorder="1" applyAlignment="1">
      <alignment horizontal="center" vertical="center"/>
    </xf>
    <xf numFmtId="49" fontId="14" fillId="3" borderId="25" xfId="9" applyNumberFormat="1" applyFont="1" applyFill="1" applyBorder="1" applyAlignment="1">
      <alignment horizontal="center" vertical="center"/>
    </xf>
    <xf numFmtId="49" fontId="14" fillId="3" borderId="26" xfId="9" applyNumberFormat="1" applyFont="1" applyFill="1" applyBorder="1" applyAlignment="1">
      <alignment horizontal="center" vertical="center"/>
    </xf>
    <xf numFmtId="49" fontId="14" fillId="3" borderId="5" xfId="9" applyNumberFormat="1" applyFont="1" applyFill="1" applyBorder="1" applyAlignment="1">
      <alignment horizontal="center" vertical="center"/>
    </xf>
    <xf numFmtId="0" fontId="14" fillId="3" borderId="5" xfId="9" applyFont="1" applyFill="1" applyBorder="1" applyAlignment="1">
      <alignment horizontal="center" vertical="center"/>
    </xf>
    <xf numFmtId="0" fontId="14" fillId="3" borderId="25" xfId="9" applyFont="1" applyFill="1" applyBorder="1" applyAlignment="1">
      <alignment horizontal="center" vertical="center"/>
    </xf>
    <xf numFmtId="0" fontId="14" fillId="3" borderId="25" xfId="9" applyFont="1" applyFill="1" applyBorder="1" applyAlignment="1">
      <alignment vertical="center" wrapText="1"/>
    </xf>
    <xf numFmtId="165" fontId="14" fillId="3" borderId="28" xfId="10" applyNumberFormat="1" applyFont="1" applyFill="1" applyBorder="1" applyAlignment="1"/>
    <xf numFmtId="0" fontId="19" fillId="3" borderId="5" xfId="9" applyFont="1" applyFill="1" applyBorder="1" applyAlignment="1">
      <alignment horizontal="center" vertical="center"/>
    </xf>
    <xf numFmtId="0" fontId="7" fillId="3" borderId="25" xfId="9" applyFont="1" applyFill="1" applyBorder="1" applyAlignment="1">
      <alignment horizontal="center" vertical="center"/>
    </xf>
    <xf numFmtId="0" fontId="7" fillId="3" borderId="25" xfId="9" applyFont="1" applyFill="1" applyBorder="1" applyAlignment="1">
      <alignment vertical="center"/>
    </xf>
    <xf numFmtId="165" fontId="7" fillId="3" borderId="28" xfId="10" applyNumberFormat="1" applyFont="1" applyFill="1" applyBorder="1" applyAlignment="1"/>
    <xf numFmtId="0" fontId="14" fillId="3" borderId="7" xfId="9" applyFont="1" applyFill="1" applyBorder="1" applyAlignment="1">
      <alignment horizontal="center" vertical="center"/>
    </xf>
    <xf numFmtId="49" fontId="14" fillId="3" borderId="32" xfId="9" applyNumberFormat="1" applyFont="1" applyFill="1" applyBorder="1" applyAlignment="1">
      <alignment horizontal="center" vertical="center"/>
    </xf>
    <xf numFmtId="49" fontId="14" fillId="3" borderId="8" xfId="9" applyNumberFormat="1" applyFont="1" applyFill="1" applyBorder="1" applyAlignment="1">
      <alignment horizontal="center" vertical="center"/>
    </xf>
    <xf numFmtId="0" fontId="19" fillId="3" borderId="8" xfId="9" applyFont="1" applyFill="1" applyBorder="1" applyAlignment="1">
      <alignment horizontal="center" vertical="center"/>
    </xf>
    <xf numFmtId="0" fontId="7" fillId="3" borderId="27" xfId="9" applyFont="1" applyFill="1" applyBorder="1" applyAlignment="1">
      <alignment horizontal="center" vertical="center"/>
    </xf>
    <xf numFmtId="0" fontId="7" fillId="3" borderId="27" xfId="9" applyFont="1" applyFill="1" applyBorder="1" applyAlignment="1">
      <alignment vertical="center"/>
    </xf>
    <xf numFmtId="165" fontId="7" fillId="3" borderId="33" xfId="6" applyNumberFormat="1" applyFont="1" applyFill="1" applyBorder="1" applyAlignment="1"/>
    <xf numFmtId="165" fontId="7" fillId="3" borderId="33" xfId="4" applyNumberFormat="1" applyFont="1" applyFill="1" applyBorder="1" applyAlignment="1"/>
    <xf numFmtId="165" fontId="7" fillId="3" borderId="33" xfId="10" applyNumberFormat="1" applyFont="1" applyFill="1" applyBorder="1" applyAlignment="1"/>
    <xf numFmtId="165" fontId="7" fillId="3" borderId="33" xfId="4" applyNumberFormat="1" applyFont="1" applyFill="1" applyBorder="1"/>
    <xf numFmtId="0" fontId="20" fillId="3" borderId="4" xfId="6" applyFont="1" applyFill="1" applyBorder="1" applyAlignment="1">
      <alignment horizontal="center" vertical="center"/>
    </xf>
    <xf numFmtId="0" fontId="21" fillId="3" borderId="5" xfId="7" applyFont="1" applyFill="1" applyBorder="1" applyAlignment="1">
      <alignment horizontal="center" vertical="center"/>
    </xf>
    <xf numFmtId="0" fontId="20" fillId="3" borderId="5" xfId="6" applyFont="1" applyFill="1" applyBorder="1" applyAlignment="1">
      <alignment horizontal="center" vertical="center"/>
    </xf>
    <xf numFmtId="0" fontId="20" fillId="3" borderId="25" xfId="6" applyFont="1" applyFill="1" applyBorder="1" applyAlignment="1">
      <alignment horizontal="center" vertical="center"/>
    </xf>
    <xf numFmtId="0" fontId="20" fillId="3" borderId="25" xfId="6" applyFont="1" applyFill="1" applyBorder="1" applyAlignment="1">
      <alignment vertical="center" wrapText="1"/>
    </xf>
    <xf numFmtId="165" fontId="20" fillId="3" borderId="35" xfId="6" applyNumberFormat="1" applyFont="1" applyFill="1" applyBorder="1" applyAlignment="1"/>
    <xf numFmtId="165" fontId="20" fillId="3" borderId="35" xfId="4" applyNumberFormat="1" applyFont="1" applyFill="1" applyBorder="1" applyAlignment="1"/>
    <xf numFmtId="0" fontId="7" fillId="3" borderId="35" xfId="4" applyFont="1" applyFill="1" applyBorder="1"/>
    <xf numFmtId="165" fontId="20" fillId="3" borderId="35" xfId="4" applyNumberFormat="1" applyFont="1" applyFill="1" applyBorder="1"/>
    <xf numFmtId="0" fontId="7" fillId="3" borderId="28" xfId="4" applyFont="1" applyFill="1" applyBorder="1"/>
    <xf numFmtId="165" fontId="7" fillId="3" borderId="0" xfId="4" applyNumberFormat="1" applyFont="1" applyFill="1" applyBorder="1"/>
    <xf numFmtId="0" fontId="14" fillId="3" borderId="30" xfId="6" applyFont="1" applyFill="1" applyBorder="1" applyAlignment="1">
      <alignment horizontal="center" vertical="center"/>
    </xf>
    <xf numFmtId="49" fontId="14" fillId="3" borderId="0" xfId="6" applyNumberFormat="1" applyFont="1" applyFill="1" applyBorder="1" applyAlignment="1">
      <alignment horizontal="center" vertical="center"/>
    </xf>
    <xf numFmtId="49" fontId="14" fillId="3" borderId="31" xfId="6" applyNumberFormat="1" applyFont="1" applyFill="1" applyBorder="1" applyAlignment="1">
      <alignment horizontal="center" vertical="center"/>
    </xf>
    <xf numFmtId="0" fontId="7" fillId="3" borderId="29" xfId="6" applyFont="1" applyFill="1" applyBorder="1" applyAlignment="1">
      <alignment vertical="center"/>
    </xf>
    <xf numFmtId="0" fontId="14" fillId="3" borderId="7" xfId="6" applyFont="1" applyFill="1" applyBorder="1" applyAlignment="1">
      <alignment horizontal="center" vertical="center"/>
    </xf>
    <xf numFmtId="49" fontId="14" fillId="3" borderId="32" xfId="6" applyNumberFormat="1" applyFont="1" applyFill="1" applyBorder="1" applyAlignment="1">
      <alignment horizontal="center" vertical="center"/>
    </xf>
    <xf numFmtId="49" fontId="14" fillId="3" borderId="8" xfId="6" applyNumberFormat="1" applyFont="1" applyFill="1" applyBorder="1" applyAlignment="1">
      <alignment horizontal="center" vertical="center"/>
    </xf>
    <xf numFmtId="0" fontId="19" fillId="3" borderId="8" xfId="6" applyFont="1" applyFill="1" applyBorder="1" applyAlignment="1">
      <alignment horizontal="center" vertical="center"/>
    </xf>
    <xf numFmtId="0" fontId="7" fillId="3" borderId="27" xfId="6" applyFont="1" applyFill="1" applyBorder="1" applyAlignment="1">
      <alignment horizontal="center" vertical="center"/>
    </xf>
    <xf numFmtId="165" fontId="7" fillId="3" borderId="36" xfId="6" applyNumberFormat="1" applyFont="1" applyFill="1" applyBorder="1" applyAlignment="1"/>
    <xf numFmtId="165" fontId="7" fillId="3" borderId="36" xfId="4" applyNumberFormat="1" applyFont="1" applyFill="1" applyBorder="1" applyAlignment="1"/>
    <xf numFmtId="0" fontId="7" fillId="3" borderId="36" xfId="4" applyFont="1" applyFill="1" applyBorder="1"/>
    <xf numFmtId="165" fontId="7" fillId="3" borderId="36" xfId="4" applyNumberFormat="1" applyFont="1" applyFill="1" applyBorder="1"/>
    <xf numFmtId="165" fontId="14" fillId="3" borderId="35" xfId="4" applyNumberFormat="1" applyFont="1" applyFill="1" applyBorder="1"/>
    <xf numFmtId="0" fontId="7" fillId="3" borderId="5" xfId="6" applyFont="1" applyFill="1" applyBorder="1" applyAlignment="1">
      <alignment horizontal="center" vertical="center"/>
    </xf>
    <xf numFmtId="0" fontId="19" fillId="3" borderId="7" xfId="6" applyFont="1" applyFill="1" applyBorder="1" applyAlignment="1">
      <alignment horizontal="center" vertical="center"/>
    </xf>
    <xf numFmtId="49" fontId="19" fillId="3" borderId="27" xfId="6" applyNumberFormat="1" applyFont="1" applyFill="1" applyBorder="1" applyAlignment="1">
      <alignment horizontal="center" vertical="center"/>
    </xf>
    <xf numFmtId="49" fontId="19" fillId="3" borderId="32" xfId="6" applyNumberFormat="1" applyFont="1" applyFill="1" applyBorder="1" applyAlignment="1">
      <alignment horizontal="center" vertical="center"/>
    </xf>
    <xf numFmtId="49" fontId="19" fillId="3" borderId="8" xfId="6" applyNumberFormat="1" applyFont="1" applyFill="1" applyBorder="1" applyAlignment="1">
      <alignment horizontal="center" vertical="center"/>
    </xf>
    <xf numFmtId="0" fontId="7" fillId="3" borderId="8" xfId="6" applyFont="1" applyFill="1" applyBorder="1" applyAlignment="1">
      <alignment horizontal="center" vertical="center"/>
    </xf>
    <xf numFmtId="0" fontId="20" fillId="3" borderId="30" xfId="6" applyFont="1" applyFill="1" applyBorder="1" applyAlignment="1">
      <alignment horizontal="center" vertical="center"/>
    </xf>
    <xf numFmtId="0" fontId="20" fillId="3" borderId="31" xfId="7" applyFont="1" applyFill="1" applyBorder="1" applyAlignment="1">
      <alignment horizontal="center" vertical="center"/>
    </xf>
    <xf numFmtId="0" fontId="20" fillId="3" borderId="31" xfId="6" applyFont="1" applyFill="1" applyBorder="1" applyAlignment="1">
      <alignment horizontal="center" vertical="center"/>
    </xf>
    <xf numFmtId="0" fontId="20" fillId="3" borderId="29" xfId="6" applyFont="1" applyFill="1" applyBorder="1" applyAlignment="1">
      <alignment horizontal="center" vertical="center"/>
    </xf>
    <xf numFmtId="0" fontId="20" fillId="3" borderId="29" xfId="6" applyFont="1" applyFill="1" applyBorder="1" applyAlignment="1">
      <alignment vertical="center"/>
    </xf>
    <xf numFmtId="165" fontId="20" fillId="3" borderId="24" xfId="6" applyNumberFormat="1" applyFont="1" applyFill="1" applyBorder="1" applyAlignment="1"/>
    <xf numFmtId="165" fontId="20" fillId="3" borderId="24" xfId="4" applyNumberFormat="1" applyFont="1" applyFill="1" applyBorder="1" applyAlignment="1"/>
    <xf numFmtId="165" fontId="20" fillId="3" borderId="24" xfId="4" applyNumberFormat="1" applyFont="1" applyFill="1" applyBorder="1"/>
    <xf numFmtId="0" fontId="19" fillId="3" borderId="1" xfId="6" applyFont="1" applyFill="1" applyBorder="1" applyAlignment="1">
      <alignment horizontal="center" vertical="center"/>
    </xf>
    <xf numFmtId="49" fontId="19" fillId="3" borderId="23" xfId="6" applyNumberFormat="1" applyFont="1" applyFill="1" applyBorder="1" applyAlignment="1">
      <alignment horizontal="center" vertical="center"/>
    </xf>
    <xf numFmtId="49" fontId="19" fillId="3" borderId="13" xfId="6" applyNumberFormat="1" applyFont="1" applyFill="1" applyBorder="1" applyAlignment="1">
      <alignment horizontal="center" vertical="center"/>
    </xf>
    <xf numFmtId="0" fontId="19" fillId="3" borderId="2" xfId="6" applyFont="1" applyFill="1" applyBorder="1" applyAlignment="1">
      <alignment horizontal="center" vertical="center"/>
    </xf>
    <xf numFmtId="0" fontId="20" fillId="3" borderId="14" xfId="6" applyFont="1" applyFill="1" applyBorder="1" applyAlignment="1">
      <alignment horizontal="center" vertical="center"/>
    </xf>
    <xf numFmtId="0" fontId="20" fillId="3" borderId="17" xfId="7" applyFont="1" applyFill="1" applyBorder="1" applyAlignment="1">
      <alignment horizontal="center" vertical="center"/>
    </xf>
    <xf numFmtId="0" fontId="20" fillId="3" borderId="17" xfId="6" applyFont="1" applyFill="1" applyBorder="1" applyAlignment="1">
      <alignment horizontal="center" vertical="center"/>
    </xf>
    <xf numFmtId="0" fontId="20" fillId="3" borderId="15" xfId="6" applyFont="1" applyFill="1" applyBorder="1" applyAlignment="1">
      <alignment horizontal="center" vertical="center"/>
    </xf>
    <xf numFmtId="0" fontId="20" fillId="3" borderId="15" xfId="6" applyFont="1" applyFill="1" applyBorder="1" applyAlignment="1">
      <alignment vertical="center"/>
    </xf>
    <xf numFmtId="165" fontId="20" fillId="3" borderId="34" xfId="4" applyNumberFormat="1" applyFont="1" applyFill="1" applyBorder="1" applyAlignment="1"/>
    <xf numFmtId="165" fontId="7" fillId="3" borderId="24" xfId="4" applyNumberFormat="1" applyFont="1" applyFill="1" applyBorder="1" applyAlignment="1"/>
    <xf numFmtId="0" fontId="20" fillId="3" borderId="15" xfId="6" applyFont="1" applyFill="1" applyBorder="1" applyAlignment="1">
      <alignment vertical="center" wrapText="1"/>
    </xf>
    <xf numFmtId="0" fontId="19" fillId="3" borderId="37" xfId="6" applyFont="1" applyFill="1" applyBorder="1" applyAlignment="1">
      <alignment horizontal="center" vertical="center"/>
    </xf>
    <xf numFmtId="49" fontId="19" fillId="3" borderId="38" xfId="6" applyNumberFormat="1" applyFont="1" applyFill="1" applyBorder="1" applyAlignment="1">
      <alignment horizontal="center" vertical="center"/>
    </xf>
    <xf numFmtId="49" fontId="19" fillId="3" borderId="39" xfId="6" applyNumberFormat="1" applyFont="1" applyFill="1" applyBorder="1" applyAlignment="1">
      <alignment horizontal="center" vertical="center"/>
    </xf>
    <xf numFmtId="0" fontId="19" fillId="3" borderId="39" xfId="6" applyFont="1" applyFill="1" applyBorder="1" applyAlignment="1">
      <alignment horizontal="center" vertical="center"/>
    </xf>
    <xf numFmtId="0" fontId="7" fillId="3" borderId="38" xfId="6" applyFont="1" applyFill="1" applyBorder="1" applyAlignment="1">
      <alignment horizontal="center" vertical="center"/>
    </xf>
    <xf numFmtId="0" fontId="7" fillId="3" borderId="38" xfId="6" applyFont="1" applyFill="1" applyBorder="1" applyAlignment="1">
      <alignment vertical="center"/>
    </xf>
    <xf numFmtId="49" fontId="14" fillId="3" borderId="27" xfId="6" applyNumberFormat="1" applyFont="1" applyFill="1" applyBorder="1" applyAlignment="1">
      <alignment horizontal="center" vertical="center"/>
    </xf>
    <xf numFmtId="165" fontId="7" fillId="3" borderId="34" xfId="6" applyNumberFormat="1" applyFont="1" applyFill="1" applyBorder="1" applyAlignment="1"/>
    <xf numFmtId="165" fontId="7" fillId="3" borderId="34" xfId="4" applyNumberFormat="1" applyFont="1" applyFill="1" applyBorder="1" applyAlignment="1"/>
    <xf numFmtId="165" fontId="7" fillId="3" borderId="24" xfId="4" applyNumberFormat="1" applyFont="1" applyFill="1" applyBorder="1"/>
    <xf numFmtId="0" fontId="20" fillId="3" borderId="40" xfId="6" applyFont="1" applyFill="1" applyBorder="1" applyAlignment="1">
      <alignment vertical="center"/>
    </xf>
    <xf numFmtId="0" fontId="14" fillId="3" borderId="25" xfId="6" applyFont="1" applyFill="1" applyBorder="1" applyAlignment="1">
      <alignment vertical="center"/>
    </xf>
    <xf numFmtId="0" fontId="14" fillId="3" borderId="41" xfId="6" applyFont="1" applyFill="1" applyBorder="1" applyAlignment="1">
      <alignment horizontal="center" vertical="center"/>
    </xf>
    <xf numFmtId="49" fontId="14" fillId="3" borderId="42" xfId="6" applyNumberFormat="1" applyFont="1" applyFill="1" applyBorder="1" applyAlignment="1">
      <alignment horizontal="center" vertical="center"/>
    </xf>
    <xf numFmtId="49" fontId="14" fillId="3" borderId="43" xfId="6" applyNumberFormat="1" applyFont="1" applyFill="1" applyBorder="1" applyAlignment="1">
      <alignment horizontal="center" vertical="center"/>
    </xf>
    <xf numFmtId="0" fontId="19" fillId="3" borderId="43" xfId="6" applyFont="1" applyFill="1" applyBorder="1" applyAlignment="1">
      <alignment horizontal="center" vertical="center"/>
    </xf>
    <xf numFmtId="0" fontId="7" fillId="3" borderId="44" xfId="6" applyFont="1" applyFill="1" applyBorder="1" applyAlignment="1">
      <alignment horizontal="center" vertical="center"/>
    </xf>
    <xf numFmtId="0" fontId="7" fillId="3" borderId="44" xfId="6" applyFont="1" applyFill="1" applyBorder="1" applyAlignment="1">
      <alignment vertical="center"/>
    </xf>
    <xf numFmtId="0" fontId="20" fillId="3" borderId="45" xfId="6" applyFont="1" applyFill="1" applyBorder="1" applyAlignment="1">
      <alignment horizontal="center" vertical="center"/>
    </xf>
    <xf numFmtId="49" fontId="20" fillId="3" borderId="40" xfId="6" applyNumberFormat="1" applyFont="1" applyFill="1" applyBorder="1" applyAlignment="1">
      <alignment horizontal="center" vertical="center"/>
    </xf>
    <xf numFmtId="49" fontId="20" fillId="3" borderId="46" xfId="6" applyNumberFormat="1" applyFont="1" applyFill="1" applyBorder="1" applyAlignment="1">
      <alignment horizontal="center" vertical="center"/>
    </xf>
    <xf numFmtId="49" fontId="20" fillId="3" borderId="47" xfId="6" applyNumberFormat="1" applyFont="1" applyFill="1" applyBorder="1" applyAlignment="1">
      <alignment horizontal="center" vertical="center"/>
    </xf>
    <xf numFmtId="0" fontId="20" fillId="3" borderId="47" xfId="6" applyFont="1" applyFill="1" applyBorder="1" applyAlignment="1">
      <alignment horizontal="center" vertical="center"/>
    </xf>
    <xf numFmtId="0" fontId="20" fillId="3" borderId="40" xfId="6" applyFont="1" applyFill="1" applyBorder="1" applyAlignment="1">
      <alignment horizontal="center" vertical="center"/>
    </xf>
    <xf numFmtId="0" fontId="20" fillId="3" borderId="40" xfId="6" applyFont="1" applyFill="1" applyBorder="1" applyAlignment="1">
      <alignment vertical="center" wrapText="1"/>
    </xf>
    <xf numFmtId="0" fontId="7" fillId="3" borderId="1" xfId="6" applyFont="1" applyFill="1" applyBorder="1" applyAlignment="1">
      <alignment horizontal="center" vertical="center"/>
    </xf>
    <xf numFmtId="49" fontId="7" fillId="3" borderId="22" xfId="6" applyNumberFormat="1" applyFont="1" applyFill="1" applyBorder="1" applyAlignment="1">
      <alignment horizontal="center" vertical="center"/>
    </xf>
    <xf numFmtId="49" fontId="7" fillId="3" borderId="23" xfId="6" applyNumberFormat="1" applyFont="1" applyFill="1" applyBorder="1" applyAlignment="1">
      <alignment horizontal="center" vertical="center"/>
    </xf>
    <xf numFmtId="49" fontId="7" fillId="3" borderId="2" xfId="6" applyNumberFormat="1" applyFont="1" applyFill="1" applyBorder="1" applyAlignment="1">
      <alignment horizontal="center" vertical="center"/>
    </xf>
    <xf numFmtId="0" fontId="7" fillId="3" borderId="2" xfId="6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vertical="center" wrapText="1"/>
    </xf>
    <xf numFmtId="165" fontId="7" fillId="3" borderId="24" xfId="6" applyNumberFormat="1" applyFont="1" applyFill="1" applyBorder="1" applyAlignment="1"/>
    <xf numFmtId="0" fontId="14" fillId="3" borderId="22" xfId="6" applyFont="1" applyFill="1" applyBorder="1" applyAlignment="1">
      <alignment vertical="center"/>
    </xf>
    <xf numFmtId="0" fontId="7" fillId="3" borderId="25" xfId="6" applyFont="1" applyFill="1" applyBorder="1" applyAlignment="1">
      <alignment vertical="center" wrapText="1"/>
    </xf>
    <xf numFmtId="0" fontId="7" fillId="3" borderId="39" xfId="6" applyFont="1" applyFill="1" applyBorder="1" applyAlignment="1">
      <alignment horizontal="center" vertical="center"/>
    </xf>
    <xf numFmtId="0" fontId="7" fillId="3" borderId="38" xfId="6" applyFont="1" applyFill="1" applyBorder="1" applyAlignment="1">
      <alignment vertical="center" wrapText="1"/>
    </xf>
    <xf numFmtId="0" fontId="20" fillId="3" borderId="48" xfId="11" applyFont="1" applyFill="1" applyBorder="1" applyAlignment="1">
      <alignment horizontal="center" wrapText="1"/>
    </xf>
    <xf numFmtId="49" fontId="20" fillId="3" borderId="22" xfId="8" applyNumberFormat="1" applyFont="1" applyFill="1" applyBorder="1" applyAlignment="1">
      <alignment horizontal="center" wrapText="1"/>
    </xf>
    <xf numFmtId="49" fontId="20" fillId="3" borderId="23" xfId="8" applyNumberFormat="1" applyFont="1" applyFill="1" applyBorder="1" applyAlignment="1">
      <alignment horizontal="center" wrapText="1"/>
    </xf>
    <xf numFmtId="49" fontId="20" fillId="3" borderId="2" xfId="8" applyNumberFormat="1" applyFont="1" applyFill="1" applyBorder="1" applyAlignment="1">
      <alignment horizontal="center" wrapText="1"/>
    </xf>
    <xf numFmtId="0" fontId="20" fillId="3" borderId="49" xfId="4" applyFont="1" applyFill="1" applyBorder="1" applyAlignment="1">
      <alignment wrapText="1"/>
    </xf>
    <xf numFmtId="0" fontId="14" fillId="3" borderId="50" xfId="11" applyFont="1" applyFill="1" applyBorder="1" applyAlignment="1">
      <alignment horizontal="center" wrapText="1"/>
    </xf>
    <xf numFmtId="49" fontId="14" fillId="3" borderId="25" xfId="8" applyNumberFormat="1" applyFont="1" applyFill="1" applyBorder="1" applyAlignment="1">
      <alignment horizontal="center" wrapText="1"/>
    </xf>
    <xf numFmtId="49" fontId="14" fillId="3" borderId="26" xfId="8" applyNumberFormat="1" applyFont="1" applyFill="1" applyBorder="1" applyAlignment="1">
      <alignment horizontal="center" wrapText="1"/>
    </xf>
    <xf numFmtId="49" fontId="14" fillId="3" borderId="5" xfId="8" applyNumberFormat="1" applyFont="1" applyFill="1" applyBorder="1" applyAlignment="1">
      <alignment horizontal="center" wrapText="1"/>
    </xf>
    <xf numFmtId="0" fontId="14" fillId="3" borderId="51" xfId="4" applyFont="1" applyFill="1" applyBorder="1" applyAlignment="1">
      <alignment wrapText="1"/>
    </xf>
    <xf numFmtId="0" fontId="22" fillId="3" borderId="50" xfId="11" applyFont="1" applyFill="1" applyBorder="1" applyAlignment="1">
      <alignment horizontal="center" wrapText="1"/>
    </xf>
    <xf numFmtId="49" fontId="7" fillId="3" borderId="5" xfId="8" applyNumberFormat="1" applyFont="1" applyFill="1" applyBorder="1" applyAlignment="1">
      <alignment horizontal="center" wrapText="1"/>
    </xf>
    <xf numFmtId="0" fontId="7" fillId="3" borderId="51" xfId="8" applyFont="1" applyFill="1" applyBorder="1" applyAlignment="1">
      <alignment wrapText="1"/>
    </xf>
    <xf numFmtId="0" fontId="22" fillId="3" borderId="52" xfId="11" applyFont="1" applyFill="1" applyBorder="1" applyAlignment="1">
      <alignment horizontal="center" wrapText="1"/>
    </xf>
    <xf numFmtId="49" fontId="14" fillId="3" borderId="44" xfId="8" applyNumberFormat="1" applyFont="1" applyFill="1" applyBorder="1" applyAlignment="1">
      <alignment horizontal="center" wrapText="1"/>
    </xf>
    <xf numFmtId="49" fontId="14" fillId="3" borderId="42" xfId="8" applyNumberFormat="1" applyFont="1" applyFill="1" applyBorder="1" applyAlignment="1">
      <alignment horizontal="center" wrapText="1"/>
    </xf>
    <xf numFmtId="49" fontId="14" fillId="3" borderId="43" xfId="8" applyNumberFormat="1" applyFont="1" applyFill="1" applyBorder="1" applyAlignment="1">
      <alignment horizontal="center" wrapText="1"/>
    </xf>
    <xf numFmtId="49" fontId="7" fillId="3" borderId="43" xfId="8" applyNumberFormat="1" applyFont="1" applyFill="1" applyBorder="1" applyAlignment="1">
      <alignment horizontal="center" wrapText="1"/>
    </xf>
    <xf numFmtId="0" fontId="7" fillId="3" borderId="53" xfId="8" applyFont="1" applyFill="1" applyBorder="1" applyAlignment="1">
      <alignment wrapText="1"/>
    </xf>
    <xf numFmtId="0" fontId="20" fillId="3" borderId="54" xfId="9" applyFont="1" applyFill="1" applyBorder="1" applyAlignment="1">
      <alignment horizontal="center" vertical="center"/>
    </xf>
    <xf numFmtId="49" fontId="20" fillId="3" borderId="40" xfId="9" applyNumberFormat="1" applyFont="1" applyFill="1" applyBorder="1" applyAlignment="1">
      <alignment horizontal="center" vertical="center"/>
    </xf>
    <xf numFmtId="49" fontId="20" fillId="3" borderId="46" xfId="9" applyNumberFormat="1" applyFont="1" applyFill="1" applyBorder="1" applyAlignment="1">
      <alignment horizontal="center" vertical="center"/>
    </xf>
    <xf numFmtId="49" fontId="20" fillId="3" borderId="47" xfId="9" applyNumberFormat="1" applyFont="1" applyFill="1" applyBorder="1" applyAlignment="1">
      <alignment horizontal="center" vertical="center"/>
    </xf>
    <xf numFmtId="0" fontId="20" fillId="3" borderId="47" xfId="9" applyFont="1" applyFill="1" applyBorder="1" applyAlignment="1">
      <alignment horizontal="center" vertical="center"/>
    </xf>
    <xf numFmtId="0" fontId="20" fillId="3" borderId="55" xfId="9" applyFont="1" applyFill="1" applyBorder="1" applyAlignment="1">
      <alignment vertical="center" wrapText="1"/>
    </xf>
    <xf numFmtId="165" fontId="20" fillId="3" borderId="35" xfId="10" applyNumberFormat="1" applyFont="1" applyFill="1" applyBorder="1" applyAlignment="1"/>
    <xf numFmtId="165" fontId="20" fillId="3" borderId="24" xfId="10" applyNumberFormat="1" applyFont="1" applyFill="1" applyBorder="1" applyAlignment="1"/>
    <xf numFmtId="165" fontId="20" fillId="3" borderId="18" xfId="10" applyNumberFormat="1" applyFont="1" applyFill="1" applyBorder="1" applyAlignment="1"/>
    <xf numFmtId="0" fontId="14" fillId="3" borderId="52" xfId="9" applyFont="1" applyFill="1" applyBorder="1" applyAlignment="1">
      <alignment horizontal="center" vertical="center"/>
    </xf>
    <xf numFmtId="49" fontId="14" fillId="3" borderId="44" xfId="9" applyNumberFormat="1" applyFont="1" applyFill="1" applyBorder="1" applyAlignment="1">
      <alignment horizontal="center" vertical="center"/>
    </xf>
    <xf numFmtId="49" fontId="14" fillId="3" borderId="42" xfId="9" applyNumberFormat="1" applyFont="1" applyFill="1" applyBorder="1" applyAlignment="1">
      <alignment horizontal="center" vertical="center"/>
    </xf>
    <xf numFmtId="49" fontId="14" fillId="3" borderId="43" xfId="9" applyNumberFormat="1" applyFont="1" applyFill="1" applyBorder="1" applyAlignment="1">
      <alignment horizontal="center" vertical="center"/>
    </xf>
    <xf numFmtId="0" fontId="19" fillId="3" borderId="43" xfId="9" applyFont="1" applyFill="1" applyBorder="1" applyAlignment="1">
      <alignment horizontal="center" vertical="center"/>
    </xf>
    <xf numFmtId="0" fontId="7" fillId="3" borderId="43" xfId="9" applyFont="1" applyFill="1" applyBorder="1" applyAlignment="1">
      <alignment horizontal="center" vertical="center"/>
    </xf>
    <xf numFmtId="0" fontId="7" fillId="3" borderId="53" xfId="9" applyFont="1" applyFill="1" applyBorder="1" applyAlignment="1">
      <alignment vertical="center"/>
    </xf>
    <xf numFmtId="165" fontId="7" fillId="3" borderId="36" xfId="10" applyNumberFormat="1" applyFont="1" applyFill="1" applyBorder="1" applyAlignment="1"/>
    <xf numFmtId="14" fontId="7" fillId="3" borderId="0" xfId="4" applyNumberFormat="1" applyFont="1" applyFill="1"/>
    <xf numFmtId="165" fontId="7" fillId="3" borderId="0" xfId="4" applyNumberFormat="1" applyFont="1" applyFill="1" applyAlignment="1"/>
    <xf numFmtId="4" fontId="7" fillId="3" borderId="0" xfId="4" applyNumberFormat="1" applyFont="1" applyFill="1"/>
    <xf numFmtId="165" fontId="7" fillId="3" borderId="0" xfId="4" applyNumberFormat="1" applyFont="1" applyFill="1"/>
    <xf numFmtId="0" fontId="14" fillId="3" borderId="26" xfId="4" applyFont="1" applyFill="1" applyBorder="1"/>
    <xf numFmtId="165" fontId="14" fillId="3" borderId="33" xfId="4" applyNumberFormat="1" applyFont="1" applyFill="1" applyBorder="1"/>
    <xf numFmtId="0" fontId="14" fillId="3" borderId="30" xfId="9" applyFont="1" applyFill="1" applyBorder="1" applyAlignment="1">
      <alignment horizontal="center" vertical="center"/>
    </xf>
    <xf numFmtId="49" fontId="14" fillId="3" borderId="0" xfId="9" applyNumberFormat="1" applyFont="1" applyFill="1" applyBorder="1" applyAlignment="1">
      <alignment horizontal="center" vertical="center"/>
    </xf>
    <xf numFmtId="49" fontId="14" fillId="3" borderId="31" xfId="9" applyNumberFormat="1" applyFont="1" applyFill="1" applyBorder="1" applyAlignment="1">
      <alignment horizontal="center" vertical="center"/>
    </xf>
    <xf numFmtId="165" fontId="7" fillId="3" borderId="34" xfId="10" applyNumberFormat="1" applyFont="1" applyFill="1" applyBorder="1" applyAlignment="1"/>
    <xf numFmtId="165" fontId="7" fillId="3" borderId="34" xfId="4" applyNumberFormat="1" applyFont="1" applyFill="1" applyBorder="1"/>
    <xf numFmtId="49" fontId="20" fillId="3" borderId="15" xfId="6" applyNumberFormat="1" applyFont="1" applyFill="1" applyBorder="1" applyAlignment="1">
      <alignment horizontal="center" vertical="center"/>
    </xf>
    <xf numFmtId="0" fontId="20" fillId="3" borderId="16" xfId="7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/>
    </xf>
    <xf numFmtId="0" fontId="16" fillId="3" borderId="15" xfId="7" applyFont="1" applyFill="1" applyBorder="1" applyAlignment="1">
      <alignment horizontal="center" vertical="center"/>
    </xf>
    <xf numFmtId="0" fontId="16" fillId="3" borderId="16" xfId="7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center" vertical="center"/>
    </xf>
    <xf numFmtId="0" fontId="15" fillId="3" borderId="16" xfId="6" applyFont="1" applyFill="1" applyBorder="1" applyAlignment="1">
      <alignment horizontal="center" vertical="center"/>
    </xf>
    <xf numFmtId="49" fontId="18" fillId="3" borderId="20" xfId="6" applyNumberFormat="1" applyFont="1" applyFill="1" applyBorder="1" applyAlignment="1">
      <alignment horizontal="center" vertical="center"/>
    </xf>
    <xf numFmtId="0" fontId="18" fillId="3" borderId="21" xfId="7" applyFont="1" applyFill="1" applyBorder="1" applyAlignment="1">
      <alignment horizontal="center" vertical="center"/>
    </xf>
    <xf numFmtId="49" fontId="20" fillId="3" borderId="25" xfId="6" applyNumberFormat="1" applyFont="1" applyFill="1" applyBorder="1" applyAlignment="1">
      <alignment horizontal="center" vertical="center"/>
    </xf>
    <xf numFmtId="0" fontId="21" fillId="3" borderId="26" xfId="7" applyFont="1" applyFill="1" applyBorder="1" applyAlignment="1">
      <alignment horizontal="center" vertical="center"/>
    </xf>
    <xf numFmtId="49" fontId="20" fillId="3" borderId="29" xfId="6" applyNumberFormat="1" applyFont="1" applyFill="1" applyBorder="1" applyAlignment="1">
      <alignment horizontal="center" vertical="center"/>
    </xf>
    <xf numFmtId="0" fontId="20" fillId="3" borderId="0" xfId="7" applyFont="1" applyFill="1" applyBorder="1" applyAlignment="1">
      <alignment horizontal="center" vertical="center"/>
    </xf>
    <xf numFmtId="4" fontId="7" fillId="3" borderId="0" xfId="4" applyNumberFormat="1" applyFont="1" applyFill="1" applyAlignment="1"/>
    <xf numFmtId="0" fontId="9" fillId="3" borderId="0" xfId="0" applyFont="1" applyFill="1" applyAlignment="1"/>
    <xf numFmtId="0" fontId="7" fillId="3" borderId="0" xfId="1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0" fillId="3" borderId="0" xfId="5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2">
    <cellStyle name="Normální" xfId="0" builtinId="0"/>
    <cellStyle name="normální 2" xfId="2"/>
    <cellStyle name="Normální 3" xfId="3"/>
    <cellStyle name="normální_03. Ekonomický" xfId="11"/>
    <cellStyle name="normální_04 - OSMTVS" xfId="7"/>
    <cellStyle name="normální_2. Rozpočet 2007 - tabulky" xfId="5"/>
    <cellStyle name="normální_Rozpis výdajů 03 bez PO 2 2" xfId="4"/>
    <cellStyle name="normální_Rozpis výdajů 03 bez PO 2 2 2" xfId="10"/>
    <cellStyle name="normální_Rozpis výdajů 03 bez PO_03. Ekonomický" xfId="8"/>
    <cellStyle name="normální_Rozpis výdajů 03 bez PO_04 - OSMTVS" xfId="6"/>
    <cellStyle name="normální_Rozpis výdajů 03 bez PO_04 - OSMTVS 2" xfId="9"/>
    <cellStyle name="normální_Rozpočet 2004 (ZK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0"/>
  <sheetViews>
    <sheetView tabSelected="1" topLeftCell="A52" zoomScaleNormal="100" workbookViewId="0">
      <selection activeCell="V14" sqref="V14"/>
    </sheetView>
  </sheetViews>
  <sheetFormatPr defaultColWidth="3.140625" defaultRowHeight="11.25" x14ac:dyDescent="0.2"/>
  <cols>
    <col min="1" max="1" width="3.140625" style="35" customWidth="1"/>
    <col min="2" max="2" width="9.28515625" style="35" customWidth="1"/>
    <col min="3" max="3" width="4.7109375" style="35" customWidth="1"/>
    <col min="4" max="4" width="7.85546875" style="35" hidden="1" customWidth="1"/>
    <col min="5" max="5" width="5.5703125" style="35" customWidth="1"/>
    <col min="6" max="6" width="7.85546875" style="35" customWidth="1"/>
    <col min="7" max="7" width="40.85546875" style="35" customWidth="1"/>
    <col min="8" max="8" width="9.85546875" style="266" customWidth="1"/>
    <col min="9" max="9" width="9.5703125" style="35" hidden="1" customWidth="1"/>
    <col min="10" max="10" width="10" style="35" hidden="1" customWidth="1"/>
    <col min="11" max="11" width="9.28515625" style="35" hidden="1" customWidth="1"/>
    <col min="12" max="15" width="9.140625" style="35" hidden="1" customWidth="1"/>
    <col min="16" max="16" width="9.140625" style="35" customWidth="1"/>
    <col min="17" max="17" width="9.140625" style="35" hidden="1" customWidth="1"/>
    <col min="18" max="19" width="9.140625" style="35" customWidth="1"/>
    <col min="20" max="20" width="12.28515625" style="35" customWidth="1"/>
    <col min="21" max="251" width="9.140625" style="35" customWidth="1"/>
    <col min="252" max="16384" width="3.140625" style="35"/>
  </cols>
  <sheetData>
    <row r="1" spans="1:20" ht="12.75" x14ac:dyDescent="0.2">
      <c r="H1" s="288"/>
      <c r="I1" s="289"/>
      <c r="J1" s="289"/>
      <c r="L1" s="288"/>
      <c r="M1" s="289"/>
      <c r="N1" s="289"/>
      <c r="P1" s="290" t="s">
        <v>66</v>
      </c>
      <c r="Q1" s="291"/>
      <c r="R1" s="292"/>
      <c r="S1" s="292"/>
    </row>
    <row r="2" spans="1:20" ht="18" x14ac:dyDescent="0.25">
      <c r="A2" s="293" t="s">
        <v>67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20" ht="15.6" customHeight="1" x14ac:dyDescent="0.3">
      <c r="A3" s="293" t="s">
        <v>68</v>
      </c>
      <c r="B3" s="294"/>
      <c r="C3" s="294"/>
      <c r="D3" s="294"/>
      <c r="E3" s="294"/>
      <c r="F3" s="294"/>
      <c r="G3" s="294"/>
      <c r="H3" s="294"/>
      <c r="I3" s="294"/>
      <c r="J3" s="294"/>
      <c r="N3" s="288"/>
      <c r="O3" s="289"/>
      <c r="P3" s="289"/>
    </row>
    <row r="4" spans="1:20" ht="18" x14ac:dyDescent="0.25">
      <c r="A4" s="277" t="s">
        <v>69</v>
      </c>
      <c r="B4" s="277"/>
      <c r="C4" s="277"/>
      <c r="D4" s="277"/>
      <c r="E4" s="277"/>
      <c r="F4" s="277"/>
      <c r="G4" s="277"/>
      <c r="H4" s="277"/>
      <c r="I4" s="277"/>
      <c r="J4" s="277"/>
    </row>
    <row r="5" spans="1:20" ht="12" customHeight="1" x14ac:dyDescent="0.2">
      <c r="A5" s="36"/>
      <c r="B5" s="36"/>
      <c r="C5" s="36"/>
      <c r="D5" s="36"/>
      <c r="E5" s="36"/>
      <c r="F5" s="36"/>
      <c r="G5" s="36"/>
      <c r="H5" s="36"/>
      <c r="I5" s="37"/>
      <c r="J5" s="37"/>
    </row>
    <row r="6" spans="1:20" s="41" customFormat="1" ht="12" thickBot="1" x14ac:dyDescent="0.25">
      <c r="A6" s="38"/>
      <c r="B6" s="38"/>
      <c r="C6" s="38"/>
      <c r="D6" s="38"/>
      <c r="E6" s="38"/>
      <c r="F6" s="38"/>
      <c r="G6" s="38"/>
      <c r="H6" s="39"/>
      <c r="I6" s="38"/>
      <c r="J6" s="40"/>
      <c r="K6" s="38"/>
      <c r="L6" s="40"/>
      <c r="M6" s="38"/>
      <c r="N6" s="40"/>
      <c r="O6" s="38"/>
      <c r="P6" s="40"/>
      <c r="R6" s="38"/>
      <c r="S6" s="40" t="s">
        <v>70</v>
      </c>
    </row>
    <row r="7" spans="1:20" s="41" customFormat="1" ht="48" customHeight="1" thickBot="1" x14ac:dyDescent="0.25">
      <c r="A7" s="42" t="s">
        <v>71</v>
      </c>
      <c r="B7" s="278" t="s">
        <v>72</v>
      </c>
      <c r="C7" s="279"/>
      <c r="D7" s="43" t="s">
        <v>73</v>
      </c>
      <c r="E7" s="44" t="s">
        <v>74</v>
      </c>
      <c r="F7" s="45" t="s">
        <v>19</v>
      </c>
      <c r="G7" s="48" t="s">
        <v>75</v>
      </c>
      <c r="H7" s="46" t="s">
        <v>76</v>
      </c>
      <c r="I7" s="47" t="s">
        <v>77</v>
      </c>
      <c r="J7" s="46" t="s">
        <v>78</v>
      </c>
      <c r="K7" s="47" t="s">
        <v>79</v>
      </c>
      <c r="L7" s="46" t="s">
        <v>78</v>
      </c>
      <c r="M7" s="47" t="s">
        <v>80</v>
      </c>
      <c r="N7" s="46" t="s">
        <v>78</v>
      </c>
      <c r="O7" s="47" t="s">
        <v>81</v>
      </c>
      <c r="P7" s="46" t="s">
        <v>78</v>
      </c>
      <c r="R7" s="47" t="s">
        <v>65</v>
      </c>
      <c r="S7" s="46" t="s">
        <v>78</v>
      </c>
    </row>
    <row r="8" spans="1:20" s="41" customFormat="1" ht="12.75" customHeight="1" thickBot="1" x14ac:dyDescent="0.25">
      <c r="A8" s="42" t="s">
        <v>82</v>
      </c>
      <c r="B8" s="280" t="s">
        <v>83</v>
      </c>
      <c r="C8" s="281"/>
      <c r="D8" s="49"/>
      <c r="E8" s="48" t="s">
        <v>83</v>
      </c>
      <c r="F8" s="48" t="s">
        <v>83</v>
      </c>
      <c r="G8" s="50" t="s">
        <v>84</v>
      </c>
      <c r="H8" s="51">
        <f>H9+H52+H67</f>
        <v>26999.71</v>
      </c>
      <c r="I8" s="51">
        <f>+I9+I52+I67</f>
        <v>1485.1970000000001</v>
      </c>
      <c r="J8" s="51">
        <f>+H8+I8</f>
        <v>28484.906999999999</v>
      </c>
      <c r="K8" s="52">
        <f>+K9+K52+K67</f>
        <v>10327</v>
      </c>
      <c r="L8" s="52">
        <f>+J8+K8</f>
        <v>38811.906999999999</v>
      </c>
      <c r="M8" s="52">
        <f>+M9+M52+M67</f>
        <v>346.4</v>
      </c>
      <c r="N8" s="52">
        <f>+L8+M8</f>
        <v>39158.307000000001</v>
      </c>
      <c r="O8" s="53">
        <f>+O9+O52+O67</f>
        <v>5500</v>
      </c>
      <c r="P8" s="53">
        <f>+N8+O8</f>
        <v>44658.307000000001</v>
      </c>
      <c r="R8" s="54">
        <f>+R9+R52+R67</f>
        <v>0</v>
      </c>
      <c r="S8" s="54">
        <f>+P8+R8</f>
        <v>44658.307000000001</v>
      </c>
      <c r="T8" s="41" t="s">
        <v>65</v>
      </c>
    </row>
    <row r="9" spans="1:20" s="41" customFormat="1" ht="12" thickBot="1" x14ac:dyDescent="0.25">
      <c r="A9" s="55" t="s">
        <v>82</v>
      </c>
      <c r="B9" s="282" t="s">
        <v>83</v>
      </c>
      <c r="C9" s="283"/>
      <c r="D9" s="56"/>
      <c r="E9" s="57" t="s">
        <v>83</v>
      </c>
      <c r="F9" s="58" t="s">
        <v>83</v>
      </c>
      <c r="G9" s="59" t="s">
        <v>85</v>
      </c>
      <c r="H9" s="60">
        <f>H10+H12+H22+H24+H26+H28+H34+H36+H30+H32</f>
        <v>1870</v>
      </c>
      <c r="I9" s="60">
        <f>+I12+I16+I18+I20+I38</f>
        <v>80</v>
      </c>
      <c r="J9" s="60">
        <f t="shared" ref="J9:J168" si="0">+H9+I9</f>
        <v>1950</v>
      </c>
      <c r="K9" s="61">
        <f>+K38+K48</f>
        <v>327</v>
      </c>
      <c r="L9" s="61">
        <f t="shared" ref="L9:L152" si="1">+J9+K9</f>
        <v>2277</v>
      </c>
      <c r="M9" s="61">
        <f>+M48+M40</f>
        <v>315</v>
      </c>
      <c r="N9" s="61">
        <f t="shared" ref="N9:N148" si="2">+L9+M9</f>
        <v>2592</v>
      </c>
      <c r="O9" s="61">
        <f>+O12+O14+O42+O44</f>
        <v>500</v>
      </c>
      <c r="P9" s="61">
        <f t="shared" ref="P9:P87" si="3">+N9+O9</f>
        <v>3092</v>
      </c>
      <c r="R9" s="62">
        <f>+R46</f>
        <v>70</v>
      </c>
      <c r="S9" s="62">
        <f t="shared" ref="S9:S51" si="4">+P9+R9</f>
        <v>3162</v>
      </c>
      <c r="T9" s="41" t="s">
        <v>65</v>
      </c>
    </row>
    <row r="10" spans="1:20" s="41" customFormat="1" x14ac:dyDescent="0.2">
      <c r="A10" s="63" t="s">
        <v>82</v>
      </c>
      <c r="B10" s="64" t="s">
        <v>86</v>
      </c>
      <c r="C10" s="65" t="s">
        <v>87</v>
      </c>
      <c r="D10" s="66"/>
      <c r="E10" s="67" t="s">
        <v>83</v>
      </c>
      <c r="F10" s="68" t="s">
        <v>83</v>
      </c>
      <c r="G10" s="69" t="s">
        <v>88</v>
      </c>
      <c r="H10" s="70">
        <f>+H11</f>
        <v>200</v>
      </c>
      <c r="I10" s="70">
        <v>0</v>
      </c>
      <c r="J10" s="71">
        <f t="shared" si="0"/>
        <v>200</v>
      </c>
      <c r="K10" s="72">
        <v>0</v>
      </c>
      <c r="L10" s="72">
        <f t="shared" si="1"/>
        <v>200</v>
      </c>
      <c r="M10" s="72">
        <v>0</v>
      </c>
      <c r="N10" s="72">
        <f t="shared" si="2"/>
        <v>200</v>
      </c>
      <c r="O10" s="72">
        <v>0</v>
      </c>
      <c r="P10" s="72">
        <f t="shared" si="3"/>
        <v>200</v>
      </c>
      <c r="R10" s="73">
        <v>0</v>
      </c>
      <c r="S10" s="73">
        <f t="shared" si="4"/>
        <v>200</v>
      </c>
    </row>
    <row r="11" spans="1:20" s="41" customFormat="1" x14ac:dyDescent="0.2">
      <c r="A11" s="74"/>
      <c r="B11" s="75"/>
      <c r="C11" s="76"/>
      <c r="D11" s="77"/>
      <c r="E11" s="78">
        <v>3299</v>
      </c>
      <c r="F11" s="79">
        <v>5321</v>
      </c>
      <c r="G11" s="80" t="s">
        <v>89</v>
      </c>
      <c r="H11" s="81">
        <v>200</v>
      </c>
      <c r="I11" s="81">
        <v>0</v>
      </c>
      <c r="J11" s="81">
        <f t="shared" si="0"/>
        <v>200</v>
      </c>
      <c r="K11" s="82">
        <v>0</v>
      </c>
      <c r="L11" s="82">
        <f t="shared" si="1"/>
        <v>200</v>
      </c>
      <c r="M11" s="82">
        <v>0</v>
      </c>
      <c r="N11" s="82">
        <f t="shared" si="2"/>
        <v>200</v>
      </c>
      <c r="O11" s="82">
        <v>0</v>
      </c>
      <c r="P11" s="82">
        <f t="shared" si="3"/>
        <v>200</v>
      </c>
      <c r="R11" s="83">
        <v>0</v>
      </c>
      <c r="S11" s="83">
        <f t="shared" si="4"/>
        <v>200</v>
      </c>
    </row>
    <row r="12" spans="1:20" s="41" customFormat="1" x14ac:dyDescent="0.2">
      <c r="A12" s="63" t="s">
        <v>82</v>
      </c>
      <c r="B12" s="64" t="s">
        <v>90</v>
      </c>
      <c r="C12" s="65" t="s">
        <v>87</v>
      </c>
      <c r="D12" s="66"/>
      <c r="E12" s="67" t="s">
        <v>83</v>
      </c>
      <c r="F12" s="68" t="s">
        <v>83</v>
      </c>
      <c r="G12" s="84" t="s">
        <v>91</v>
      </c>
      <c r="H12" s="85">
        <f>+H13</f>
        <v>200</v>
      </c>
      <c r="I12" s="85">
        <f>+I13</f>
        <v>-30</v>
      </c>
      <c r="J12" s="85">
        <f t="shared" si="0"/>
        <v>170</v>
      </c>
      <c r="K12" s="86">
        <v>0</v>
      </c>
      <c r="L12" s="86">
        <f t="shared" si="1"/>
        <v>170</v>
      </c>
      <c r="M12" s="86">
        <v>0</v>
      </c>
      <c r="N12" s="86">
        <f t="shared" si="2"/>
        <v>170</v>
      </c>
      <c r="O12" s="87">
        <f>+O13</f>
        <v>-20</v>
      </c>
      <c r="P12" s="87">
        <f t="shared" si="3"/>
        <v>150</v>
      </c>
      <c r="R12" s="87">
        <v>0</v>
      </c>
      <c r="S12" s="87">
        <f t="shared" si="4"/>
        <v>150</v>
      </c>
    </row>
    <row r="13" spans="1:20" s="41" customFormat="1" x14ac:dyDescent="0.2">
      <c r="A13" s="74"/>
      <c r="B13" s="75"/>
      <c r="C13" s="76"/>
      <c r="D13" s="77"/>
      <c r="E13" s="78">
        <v>3299</v>
      </c>
      <c r="F13" s="88">
        <v>5321</v>
      </c>
      <c r="G13" s="89" t="s">
        <v>89</v>
      </c>
      <c r="H13" s="81">
        <v>200</v>
      </c>
      <c r="I13" s="81">
        <v>-30</v>
      </c>
      <c r="J13" s="81">
        <f t="shared" si="0"/>
        <v>170</v>
      </c>
      <c r="K13" s="82">
        <v>0</v>
      </c>
      <c r="L13" s="82">
        <f t="shared" si="1"/>
        <v>170</v>
      </c>
      <c r="M13" s="82">
        <v>0</v>
      </c>
      <c r="N13" s="82">
        <f t="shared" si="2"/>
        <v>170</v>
      </c>
      <c r="O13" s="83">
        <v>-20</v>
      </c>
      <c r="P13" s="83">
        <f t="shared" si="3"/>
        <v>150</v>
      </c>
      <c r="R13" s="83">
        <v>0</v>
      </c>
      <c r="S13" s="83">
        <f t="shared" si="4"/>
        <v>150</v>
      </c>
    </row>
    <row r="14" spans="1:20" s="41" customFormat="1" ht="22.5" x14ac:dyDescent="0.2">
      <c r="A14" s="90" t="s">
        <v>82</v>
      </c>
      <c r="B14" s="91" t="s">
        <v>92</v>
      </c>
      <c r="C14" s="92" t="s">
        <v>87</v>
      </c>
      <c r="D14" s="93"/>
      <c r="E14" s="94" t="s">
        <v>83</v>
      </c>
      <c r="F14" s="68" t="s">
        <v>83</v>
      </c>
      <c r="G14" s="69" t="s">
        <v>93</v>
      </c>
      <c r="H14" s="81">
        <v>0</v>
      </c>
      <c r="I14" s="81"/>
      <c r="J14" s="81"/>
      <c r="K14" s="82"/>
      <c r="L14" s="82"/>
      <c r="M14" s="82"/>
      <c r="N14" s="82">
        <v>0</v>
      </c>
      <c r="O14" s="87">
        <f>+O15</f>
        <v>20</v>
      </c>
      <c r="P14" s="87">
        <f t="shared" si="3"/>
        <v>20</v>
      </c>
      <c r="R14" s="87">
        <v>0</v>
      </c>
      <c r="S14" s="87">
        <f t="shared" si="4"/>
        <v>20</v>
      </c>
    </row>
    <row r="15" spans="1:20" s="41" customFormat="1" x14ac:dyDescent="0.2">
      <c r="A15" s="74"/>
      <c r="B15" s="75"/>
      <c r="C15" s="76"/>
      <c r="D15" s="77"/>
      <c r="E15" s="78">
        <v>3299</v>
      </c>
      <c r="F15" s="88">
        <v>5229</v>
      </c>
      <c r="G15" s="89" t="s">
        <v>94</v>
      </c>
      <c r="H15" s="81">
        <v>0</v>
      </c>
      <c r="I15" s="81"/>
      <c r="J15" s="81"/>
      <c r="K15" s="82"/>
      <c r="L15" s="82"/>
      <c r="M15" s="82"/>
      <c r="N15" s="82">
        <v>0</v>
      </c>
      <c r="O15" s="83">
        <v>20</v>
      </c>
      <c r="P15" s="83">
        <f t="shared" si="3"/>
        <v>20</v>
      </c>
      <c r="R15" s="83">
        <v>0</v>
      </c>
      <c r="S15" s="83">
        <f t="shared" si="4"/>
        <v>20</v>
      </c>
    </row>
    <row r="16" spans="1:20" s="41" customFormat="1" ht="33.75" x14ac:dyDescent="0.2">
      <c r="A16" s="90" t="s">
        <v>95</v>
      </c>
      <c r="B16" s="91" t="s">
        <v>96</v>
      </c>
      <c r="C16" s="92" t="s">
        <v>97</v>
      </c>
      <c r="D16" s="93"/>
      <c r="E16" s="95" t="s">
        <v>83</v>
      </c>
      <c r="F16" s="95" t="s">
        <v>83</v>
      </c>
      <c r="G16" s="96" t="s">
        <v>98</v>
      </c>
      <c r="H16" s="85">
        <v>0</v>
      </c>
      <c r="I16" s="85">
        <f>+I17</f>
        <v>10</v>
      </c>
      <c r="J16" s="85">
        <f t="shared" si="0"/>
        <v>10</v>
      </c>
      <c r="K16" s="86">
        <v>0</v>
      </c>
      <c r="L16" s="86">
        <f t="shared" si="1"/>
        <v>10</v>
      </c>
      <c r="M16" s="86">
        <v>0</v>
      </c>
      <c r="N16" s="86">
        <f t="shared" si="2"/>
        <v>10</v>
      </c>
      <c r="O16" s="86">
        <v>0</v>
      </c>
      <c r="P16" s="86">
        <f t="shared" si="3"/>
        <v>10</v>
      </c>
      <c r="R16" s="87">
        <v>0</v>
      </c>
      <c r="S16" s="87">
        <f t="shared" si="4"/>
        <v>10</v>
      </c>
    </row>
    <row r="17" spans="1:19" s="41" customFormat="1" x14ac:dyDescent="0.2">
      <c r="A17" s="90"/>
      <c r="B17" s="91"/>
      <c r="C17" s="92"/>
      <c r="D17" s="93"/>
      <c r="E17" s="97">
        <v>3421</v>
      </c>
      <c r="F17" s="97">
        <v>5321</v>
      </c>
      <c r="G17" s="98" t="s">
        <v>89</v>
      </c>
      <c r="H17" s="81">
        <v>0</v>
      </c>
      <c r="I17" s="81">
        <v>10</v>
      </c>
      <c r="J17" s="81">
        <f t="shared" si="0"/>
        <v>10</v>
      </c>
      <c r="K17" s="82">
        <v>0</v>
      </c>
      <c r="L17" s="82">
        <f t="shared" si="1"/>
        <v>10</v>
      </c>
      <c r="M17" s="82">
        <v>0</v>
      </c>
      <c r="N17" s="82">
        <f t="shared" si="2"/>
        <v>10</v>
      </c>
      <c r="O17" s="82">
        <v>0</v>
      </c>
      <c r="P17" s="82">
        <f t="shared" si="3"/>
        <v>10</v>
      </c>
      <c r="R17" s="83">
        <v>0</v>
      </c>
      <c r="S17" s="83">
        <f t="shared" si="4"/>
        <v>10</v>
      </c>
    </row>
    <row r="18" spans="1:19" s="41" customFormat="1" ht="33.75" x14ac:dyDescent="0.2">
      <c r="A18" s="90" t="s">
        <v>82</v>
      </c>
      <c r="B18" s="91" t="s">
        <v>99</v>
      </c>
      <c r="C18" s="92" t="s">
        <v>100</v>
      </c>
      <c r="D18" s="93"/>
      <c r="E18" s="95" t="s">
        <v>83</v>
      </c>
      <c r="F18" s="95" t="s">
        <v>83</v>
      </c>
      <c r="G18" s="96" t="s">
        <v>101</v>
      </c>
      <c r="H18" s="85">
        <v>0</v>
      </c>
      <c r="I18" s="85">
        <f>+I19</f>
        <v>10</v>
      </c>
      <c r="J18" s="85">
        <f t="shared" si="0"/>
        <v>10</v>
      </c>
      <c r="K18" s="86">
        <v>0</v>
      </c>
      <c r="L18" s="86">
        <f t="shared" si="1"/>
        <v>10</v>
      </c>
      <c r="M18" s="86">
        <v>0</v>
      </c>
      <c r="N18" s="86">
        <f t="shared" si="2"/>
        <v>10</v>
      </c>
      <c r="O18" s="86">
        <v>0</v>
      </c>
      <c r="P18" s="86">
        <f t="shared" si="3"/>
        <v>10</v>
      </c>
      <c r="R18" s="87">
        <v>0</v>
      </c>
      <c r="S18" s="87">
        <f t="shared" si="4"/>
        <v>10</v>
      </c>
    </row>
    <row r="19" spans="1:19" s="41" customFormat="1" x14ac:dyDescent="0.2">
      <c r="A19" s="90"/>
      <c r="B19" s="91"/>
      <c r="C19" s="92"/>
      <c r="D19" s="93"/>
      <c r="E19" s="97">
        <v>3421</v>
      </c>
      <c r="F19" s="97">
        <v>5321</v>
      </c>
      <c r="G19" s="98" t="s">
        <v>89</v>
      </c>
      <c r="H19" s="81">
        <v>0</v>
      </c>
      <c r="I19" s="81">
        <v>10</v>
      </c>
      <c r="J19" s="81">
        <f t="shared" si="0"/>
        <v>10</v>
      </c>
      <c r="K19" s="82">
        <v>0</v>
      </c>
      <c r="L19" s="82">
        <f t="shared" si="1"/>
        <v>10</v>
      </c>
      <c r="M19" s="82">
        <v>0</v>
      </c>
      <c r="N19" s="82">
        <f t="shared" si="2"/>
        <v>10</v>
      </c>
      <c r="O19" s="82">
        <v>0</v>
      </c>
      <c r="P19" s="82">
        <f t="shared" si="3"/>
        <v>10</v>
      </c>
      <c r="R19" s="83">
        <v>0</v>
      </c>
      <c r="S19" s="83">
        <f t="shared" si="4"/>
        <v>10</v>
      </c>
    </row>
    <row r="20" spans="1:19" s="41" customFormat="1" ht="22.5" x14ac:dyDescent="0.2">
      <c r="A20" s="90" t="s">
        <v>82</v>
      </c>
      <c r="B20" s="91" t="s">
        <v>102</v>
      </c>
      <c r="C20" s="92" t="s">
        <v>103</v>
      </c>
      <c r="D20" s="93"/>
      <c r="E20" s="95" t="s">
        <v>83</v>
      </c>
      <c r="F20" s="95" t="s">
        <v>83</v>
      </c>
      <c r="G20" s="99" t="s">
        <v>104</v>
      </c>
      <c r="H20" s="85">
        <v>0</v>
      </c>
      <c r="I20" s="85">
        <f>+I21</f>
        <v>10</v>
      </c>
      <c r="J20" s="85">
        <f t="shared" si="0"/>
        <v>10</v>
      </c>
      <c r="K20" s="86">
        <v>0</v>
      </c>
      <c r="L20" s="86">
        <f t="shared" si="1"/>
        <v>10</v>
      </c>
      <c r="M20" s="86">
        <v>0</v>
      </c>
      <c r="N20" s="86">
        <f t="shared" si="2"/>
        <v>10</v>
      </c>
      <c r="O20" s="86">
        <v>0</v>
      </c>
      <c r="P20" s="86">
        <f t="shared" si="3"/>
        <v>10</v>
      </c>
      <c r="R20" s="87">
        <v>0</v>
      </c>
      <c r="S20" s="87">
        <f t="shared" si="4"/>
        <v>10</v>
      </c>
    </row>
    <row r="21" spans="1:19" s="41" customFormat="1" x14ac:dyDescent="0.2">
      <c r="A21" s="74"/>
      <c r="B21" s="75"/>
      <c r="C21" s="76"/>
      <c r="D21" s="77"/>
      <c r="E21" s="97">
        <v>3113</v>
      </c>
      <c r="F21" s="97">
        <v>5321</v>
      </c>
      <c r="G21" s="98" t="s">
        <v>89</v>
      </c>
      <c r="H21" s="81">
        <v>0</v>
      </c>
      <c r="I21" s="81">
        <v>10</v>
      </c>
      <c r="J21" s="81">
        <f t="shared" si="0"/>
        <v>10</v>
      </c>
      <c r="K21" s="82">
        <v>0</v>
      </c>
      <c r="L21" s="82">
        <f t="shared" si="1"/>
        <v>10</v>
      </c>
      <c r="M21" s="82">
        <v>0</v>
      </c>
      <c r="N21" s="82">
        <f t="shared" si="2"/>
        <v>10</v>
      </c>
      <c r="O21" s="82">
        <v>0</v>
      </c>
      <c r="P21" s="82">
        <f t="shared" si="3"/>
        <v>10</v>
      </c>
      <c r="R21" s="83">
        <v>0</v>
      </c>
      <c r="S21" s="83">
        <f t="shared" si="4"/>
        <v>10</v>
      </c>
    </row>
    <row r="22" spans="1:19" s="41" customFormat="1" ht="22.5" x14ac:dyDescent="0.2">
      <c r="A22" s="90" t="s">
        <v>82</v>
      </c>
      <c r="B22" s="91" t="s">
        <v>105</v>
      </c>
      <c r="C22" s="92" t="s">
        <v>106</v>
      </c>
      <c r="D22" s="93"/>
      <c r="E22" s="94" t="s">
        <v>83</v>
      </c>
      <c r="F22" s="100" t="s">
        <v>83</v>
      </c>
      <c r="G22" s="84" t="s">
        <v>107</v>
      </c>
      <c r="H22" s="85">
        <f>+H23</f>
        <v>50</v>
      </c>
      <c r="I22" s="85">
        <v>0</v>
      </c>
      <c r="J22" s="85">
        <f t="shared" si="0"/>
        <v>50</v>
      </c>
      <c r="K22" s="86">
        <v>0</v>
      </c>
      <c r="L22" s="86">
        <f t="shared" si="1"/>
        <v>50</v>
      </c>
      <c r="M22" s="86">
        <v>0</v>
      </c>
      <c r="N22" s="86">
        <f t="shared" si="2"/>
        <v>50</v>
      </c>
      <c r="O22" s="86">
        <v>0</v>
      </c>
      <c r="P22" s="86">
        <f t="shared" si="3"/>
        <v>50</v>
      </c>
      <c r="R22" s="87">
        <v>0</v>
      </c>
      <c r="S22" s="87">
        <f t="shared" si="4"/>
        <v>50</v>
      </c>
    </row>
    <row r="23" spans="1:19" s="41" customFormat="1" x14ac:dyDescent="0.2">
      <c r="A23" s="74"/>
      <c r="B23" s="75"/>
      <c r="C23" s="76"/>
      <c r="D23" s="77"/>
      <c r="E23" s="78">
        <v>3299</v>
      </c>
      <c r="F23" s="79">
        <v>5332</v>
      </c>
      <c r="G23" s="101" t="s">
        <v>108</v>
      </c>
      <c r="H23" s="81">
        <v>50</v>
      </c>
      <c r="I23" s="81">
        <v>0</v>
      </c>
      <c r="J23" s="81">
        <f t="shared" si="0"/>
        <v>50</v>
      </c>
      <c r="K23" s="82">
        <v>0</v>
      </c>
      <c r="L23" s="82">
        <f t="shared" si="1"/>
        <v>50</v>
      </c>
      <c r="M23" s="82">
        <v>0</v>
      </c>
      <c r="N23" s="82">
        <f t="shared" si="2"/>
        <v>50</v>
      </c>
      <c r="O23" s="82">
        <v>0</v>
      </c>
      <c r="P23" s="82">
        <f t="shared" si="3"/>
        <v>50</v>
      </c>
      <c r="R23" s="83">
        <v>0</v>
      </c>
      <c r="S23" s="83">
        <f t="shared" si="4"/>
        <v>50</v>
      </c>
    </row>
    <row r="24" spans="1:19" s="41" customFormat="1" ht="22.5" x14ac:dyDescent="0.2">
      <c r="A24" s="90" t="s">
        <v>82</v>
      </c>
      <c r="B24" s="91" t="s">
        <v>109</v>
      </c>
      <c r="C24" s="92" t="s">
        <v>110</v>
      </c>
      <c r="D24" s="93"/>
      <c r="E24" s="94" t="s">
        <v>83</v>
      </c>
      <c r="F24" s="100" t="s">
        <v>83</v>
      </c>
      <c r="G24" s="84" t="s">
        <v>111</v>
      </c>
      <c r="H24" s="85">
        <f>+H25</f>
        <v>20</v>
      </c>
      <c r="I24" s="85">
        <v>0</v>
      </c>
      <c r="J24" s="85">
        <f t="shared" si="0"/>
        <v>20</v>
      </c>
      <c r="K24" s="86">
        <v>0</v>
      </c>
      <c r="L24" s="86">
        <f t="shared" si="1"/>
        <v>20</v>
      </c>
      <c r="M24" s="86">
        <v>0</v>
      </c>
      <c r="N24" s="86">
        <f t="shared" si="2"/>
        <v>20</v>
      </c>
      <c r="O24" s="86">
        <v>0</v>
      </c>
      <c r="P24" s="86">
        <f t="shared" si="3"/>
        <v>20</v>
      </c>
      <c r="R24" s="87">
        <v>0</v>
      </c>
      <c r="S24" s="87">
        <f t="shared" si="4"/>
        <v>20</v>
      </c>
    </row>
    <row r="25" spans="1:19" s="41" customFormat="1" x14ac:dyDescent="0.2">
      <c r="A25" s="74"/>
      <c r="B25" s="75"/>
      <c r="C25" s="76"/>
      <c r="D25" s="77"/>
      <c r="E25" s="78">
        <v>3299</v>
      </c>
      <c r="F25" s="79">
        <v>5321</v>
      </c>
      <c r="G25" s="101" t="s">
        <v>89</v>
      </c>
      <c r="H25" s="81">
        <v>20</v>
      </c>
      <c r="I25" s="81">
        <v>0</v>
      </c>
      <c r="J25" s="81">
        <f t="shared" si="0"/>
        <v>20</v>
      </c>
      <c r="K25" s="82">
        <v>0</v>
      </c>
      <c r="L25" s="82">
        <f t="shared" si="1"/>
        <v>20</v>
      </c>
      <c r="M25" s="82">
        <v>0</v>
      </c>
      <c r="N25" s="82">
        <f t="shared" si="2"/>
        <v>20</v>
      </c>
      <c r="O25" s="82">
        <v>0</v>
      </c>
      <c r="P25" s="82">
        <f t="shared" si="3"/>
        <v>20</v>
      </c>
      <c r="R25" s="83">
        <v>0</v>
      </c>
      <c r="S25" s="83">
        <f t="shared" si="4"/>
        <v>20</v>
      </c>
    </row>
    <row r="26" spans="1:19" s="41" customFormat="1" x14ac:dyDescent="0.2">
      <c r="A26" s="63" t="s">
        <v>82</v>
      </c>
      <c r="B26" s="64" t="s">
        <v>112</v>
      </c>
      <c r="C26" s="65" t="s">
        <v>87</v>
      </c>
      <c r="D26" s="66"/>
      <c r="E26" s="67" t="s">
        <v>83</v>
      </c>
      <c r="F26" s="68" t="s">
        <v>83</v>
      </c>
      <c r="G26" s="69" t="s">
        <v>113</v>
      </c>
      <c r="H26" s="85">
        <f>+H27</f>
        <v>30</v>
      </c>
      <c r="I26" s="85">
        <v>0</v>
      </c>
      <c r="J26" s="85">
        <f t="shared" si="0"/>
        <v>30</v>
      </c>
      <c r="K26" s="86">
        <v>0</v>
      </c>
      <c r="L26" s="86">
        <f t="shared" si="1"/>
        <v>30</v>
      </c>
      <c r="M26" s="86">
        <v>0</v>
      </c>
      <c r="N26" s="86">
        <f t="shared" si="2"/>
        <v>30</v>
      </c>
      <c r="O26" s="86">
        <v>0</v>
      </c>
      <c r="P26" s="86">
        <f t="shared" si="3"/>
        <v>30</v>
      </c>
      <c r="R26" s="87">
        <v>0</v>
      </c>
      <c r="S26" s="87">
        <f t="shared" si="4"/>
        <v>30</v>
      </c>
    </row>
    <row r="27" spans="1:19" s="41" customFormat="1" x14ac:dyDescent="0.2">
      <c r="A27" s="74"/>
      <c r="B27" s="75"/>
      <c r="C27" s="76"/>
      <c r="D27" s="77"/>
      <c r="E27" s="78">
        <v>3299</v>
      </c>
      <c r="F27" s="79">
        <v>5222</v>
      </c>
      <c r="G27" s="101" t="s">
        <v>114</v>
      </c>
      <c r="H27" s="81">
        <v>30</v>
      </c>
      <c r="I27" s="81">
        <v>0</v>
      </c>
      <c r="J27" s="81">
        <f t="shared" si="0"/>
        <v>30</v>
      </c>
      <c r="K27" s="82">
        <v>0</v>
      </c>
      <c r="L27" s="82">
        <f t="shared" si="1"/>
        <v>30</v>
      </c>
      <c r="M27" s="82">
        <v>0</v>
      </c>
      <c r="N27" s="82">
        <f t="shared" si="2"/>
        <v>30</v>
      </c>
      <c r="O27" s="82">
        <v>0</v>
      </c>
      <c r="P27" s="82">
        <f t="shared" si="3"/>
        <v>30</v>
      </c>
      <c r="R27" s="83">
        <v>0</v>
      </c>
      <c r="S27" s="83">
        <f t="shared" si="4"/>
        <v>30</v>
      </c>
    </row>
    <row r="28" spans="1:19" s="41" customFormat="1" ht="22.5" x14ac:dyDescent="0.2">
      <c r="A28" s="90" t="s">
        <v>82</v>
      </c>
      <c r="B28" s="91" t="s">
        <v>115</v>
      </c>
      <c r="C28" s="92" t="s">
        <v>106</v>
      </c>
      <c r="D28" s="93"/>
      <c r="E28" s="94" t="s">
        <v>83</v>
      </c>
      <c r="F28" s="100" t="s">
        <v>83</v>
      </c>
      <c r="G28" s="84" t="s">
        <v>116</v>
      </c>
      <c r="H28" s="85">
        <f>+H29</f>
        <v>500</v>
      </c>
      <c r="I28" s="85">
        <v>0</v>
      </c>
      <c r="J28" s="85">
        <f t="shared" si="0"/>
        <v>500</v>
      </c>
      <c r="K28" s="86">
        <v>0</v>
      </c>
      <c r="L28" s="86">
        <f t="shared" si="1"/>
        <v>500</v>
      </c>
      <c r="M28" s="86">
        <v>0</v>
      </c>
      <c r="N28" s="86">
        <f t="shared" si="2"/>
        <v>500</v>
      </c>
      <c r="O28" s="86">
        <v>0</v>
      </c>
      <c r="P28" s="86">
        <f t="shared" si="3"/>
        <v>500</v>
      </c>
      <c r="R28" s="87">
        <v>0</v>
      </c>
      <c r="S28" s="87">
        <f t="shared" si="4"/>
        <v>500</v>
      </c>
    </row>
    <row r="29" spans="1:19" s="41" customFormat="1" x14ac:dyDescent="0.2">
      <c r="A29" s="74"/>
      <c r="B29" s="75"/>
      <c r="C29" s="76"/>
      <c r="D29" s="77"/>
      <c r="E29" s="78">
        <v>3299</v>
      </c>
      <c r="F29" s="79">
        <v>5332</v>
      </c>
      <c r="G29" s="101" t="s">
        <v>108</v>
      </c>
      <c r="H29" s="81">
        <v>500</v>
      </c>
      <c r="I29" s="81">
        <v>0</v>
      </c>
      <c r="J29" s="81">
        <f t="shared" si="0"/>
        <v>500</v>
      </c>
      <c r="K29" s="82">
        <v>0</v>
      </c>
      <c r="L29" s="82">
        <f t="shared" si="1"/>
        <v>500</v>
      </c>
      <c r="M29" s="82">
        <v>0</v>
      </c>
      <c r="N29" s="82">
        <f t="shared" si="2"/>
        <v>500</v>
      </c>
      <c r="O29" s="82">
        <v>0</v>
      </c>
      <c r="P29" s="82">
        <f t="shared" si="3"/>
        <v>500</v>
      </c>
      <c r="R29" s="83">
        <v>0</v>
      </c>
      <c r="S29" s="83">
        <f t="shared" si="4"/>
        <v>500</v>
      </c>
    </row>
    <row r="30" spans="1:19" s="41" customFormat="1" ht="22.5" x14ac:dyDescent="0.2">
      <c r="A30" s="63" t="s">
        <v>82</v>
      </c>
      <c r="B30" s="64" t="s">
        <v>117</v>
      </c>
      <c r="C30" s="65" t="s">
        <v>87</v>
      </c>
      <c r="D30" s="66"/>
      <c r="E30" s="67" t="s">
        <v>83</v>
      </c>
      <c r="F30" s="68" t="s">
        <v>83</v>
      </c>
      <c r="G30" s="69" t="s">
        <v>118</v>
      </c>
      <c r="H30" s="85">
        <f>+H31</f>
        <v>500</v>
      </c>
      <c r="I30" s="85">
        <v>0</v>
      </c>
      <c r="J30" s="85">
        <f t="shared" si="0"/>
        <v>500</v>
      </c>
      <c r="K30" s="86">
        <v>0</v>
      </c>
      <c r="L30" s="86">
        <f t="shared" si="1"/>
        <v>500</v>
      </c>
      <c r="M30" s="86">
        <v>0</v>
      </c>
      <c r="N30" s="86">
        <f t="shared" si="2"/>
        <v>500</v>
      </c>
      <c r="O30" s="86">
        <v>0</v>
      </c>
      <c r="P30" s="86">
        <f t="shared" si="3"/>
        <v>500</v>
      </c>
      <c r="R30" s="87">
        <v>0</v>
      </c>
      <c r="S30" s="87">
        <f t="shared" si="4"/>
        <v>500</v>
      </c>
    </row>
    <row r="31" spans="1:19" s="41" customFormat="1" x14ac:dyDescent="0.2">
      <c r="A31" s="74"/>
      <c r="B31" s="75"/>
      <c r="C31" s="76"/>
      <c r="D31" s="77"/>
      <c r="E31" s="78">
        <v>3299</v>
      </c>
      <c r="F31" s="79">
        <v>5221</v>
      </c>
      <c r="G31" s="101" t="s">
        <v>119</v>
      </c>
      <c r="H31" s="81">
        <v>500</v>
      </c>
      <c r="I31" s="81">
        <v>0</v>
      </c>
      <c r="J31" s="81">
        <f t="shared" si="0"/>
        <v>500</v>
      </c>
      <c r="K31" s="82">
        <v>0</v>
      </c>
      <c r="L31" s="82">
        <f t="shared" si="1"/>
        <v>500</v>
      </c>
      <c r="M31" s="82">
        <v>0</v>
      </c>
      <c r="N31" s="82">
        <f t="shared" si="2"/>
        <v>500</v>
      </c>
      <c r="O31" s="82">
        <v>0</v>
      </c>
      <c r="P31" s="82">
        <f t="shared" si="3"/>
        <v>500</v>
      </c>
      <c r="R31" s="83">
        <v>0</v>
      </c>
      <c r="S31" s="83">
        <f t="shared" si="4"/>
        <v>500</v>
      </c>
    </row>
    <row r="32" spans="1:19" s="41" customFormat="1" ht="22.5" x14ac:dyDescent="0.2">
      <c r="A32" s="63" t="s">
        <v>82</v>
      </c>
      <c r="B32" s="64" t="s">
        <v>120</v>
      </c>
      <c r="C32" s="65" t="s">
        <v>87</v>
      </c>
      <c r="D32" s="66"/>
      <c r="E32" s="67" t="s">
        <v>83</v>
      </c>
      <c r="F32" s="68" t="s">
        <v>83</v>
      </c>
      <c r="G32" s="69" t="s">
        <v>121</v>
      </c>
      <c r="H32" s="85">
        <f>+H33</f>
        <v>20</v>
      </c>
      <c r="I32" s="85">
        <v>0</v>
      </c>
      <c r="J32" s="85">
        <f t="shared" si="0"/>
        <v>20</v>
      </c>
      <c r="K32" s="86">
        <v>0</v>
      </c>
      <c r="L32" s="86">
        <f t="shared" si="1"/>
        <v>20</v>
      </c>
      <c r="M32" s="86">
        <v>0</v>
      </c>
      <c r="N32" s="86">
        <f t="shared" si="2"/>
        <v>20</v>
      </c>
      <c r="O32" s="86">
        <v>0</v>
      </c>
      <c r="P32" s="86">
        <f t="shared" si="3"/>
        <v>20</v>
      </c>
      <c r="R32" s="87">
        <v>0</v>
      </c>
      <c r="S32" s="87">
        <f t="shared" si="4"/>
        <v>20</v>
      </c>
    </row>
    <row r="33" spans="1:20" s="41" customFormat="1" x14ac:dyDescent="0.2">
      <c r="A33" s="74"/>
      <c r="B33" s="75"/>
      <c r="C33" s="76"/>
      <c r="D33" s="77"/>
      <c r="E33" s="78">
        <v>3299</v>
      </c>
      <c r="F33" s="79">
        <v>5213</v>
      </c>
      <c r="G33" s="101" t="s">
        <v>122</v>
      </c>
      <c r="H33" s="81">
        <v>20</v>
      </c>
      <c r="I33" s="81">
        <v>0</v>
      </c>
      <c r="J33" s="81">
        <f t="shared" si="0"/>
        <v>20</v>
      </c>
      <c r="K33" s="82">
        <v>0</v>
      </c>
      <c r="L33" s="82">
        <f t="shared" si="1"/>
        <v>20</v>
      </c>
      <c r="M33" s="82">
        <v>0</v>
      </c>
      <c r="N33" s="82">
        <f t="shared" si="2"/>
        <v>20</v>
      </c>
      <c r="O33" s="82">
        <v>0</v>
      </c>
      <c r="P33" s="82">
        <f t="shared" si="3"/>
        <v>20</v>
      </c>
      <c r="R33" s="83">
        <v>0</v>
      </c>
      <c r="S33" s="83">
        <f t="shared" si="4"/>
        <v>20</v>
      </c>
    </row>
    <row r="34" spans="1:20" s="41" customFormat="1" x14ac:dyDescent="0.2">
      <c r="A34" s="90" t="s">
        <v>82</v>
      </c>
      <c r="B34" s="91" t="s">
        <v>123</v>
      </c>
      <c r="C34" s="92" t="s">
        <v>87</v>
      </c>
      <c r="D34" s="93"/>
      <c r="E34" s="94" t="s">
        <v>83</v>
      </c>
      <c r="F34" s="100" t="s">
        <v>83</v>
      </c>
      <c r="G34" s="84" t="s">
        <v>124</v>
      </c>
      <c r="H34" s="85">
        <f>+H35</f>
        <v>100</v>
      </c>
      <c r="I34" s="85">
        <v>0</v>
      </c>
      <c r="J34" s="85">
        <f t="shared" si="0"/>
        <v>100</v>
      </c>
      <c r="K34" s="86">
        <v>0</v>
      </c>
      <c r="L34" s="86">
        <f t="shared" si="1"/>
        <v>100</v>
      </c>
      <c r="M34" s="86">
        <v>0</v>
      </c>
      <c r="N34" s="86">
        <f t="shared" si="2"/>
        <v>100</v>
      </c>
      <c r="O34" s="86">
        <v>0</v>
      </c>
      <c r="P34" s="86">
        <f t="shared" si="3"/>
        <v>100</v>
      </c>
      <c r="R34" s="87">
        <f>+R35</f>
        <v>0</v>
      </c>
      <c r="S34" s="87">
        <f t="shared" si="4"/>
        <v>100</v>
      </c>
    </row>
    <row r="35" spans="1:20" s="41" customFormat="1" x14ac:dyDescent="0.2">
      <c r="A35" s="74"/>
      <c r="B35" s="75"/>
      <c r="C35" s="76"/>
      <c r="D35" s="77"/>
      <c r="E35" s="78">
        <v>3299</v>
      </c>
      <c r="F35" s="79">
        <v>5222</v>
      </c>
      <c r="G35" s="101" t="s">
        <v>114</v>
      </c>
      <c r="H35" s="81">
        <v>100</v>
      </c>
      <c r="I35" s="81">
        <v>0</v>
      </c>
      <c r="J35" s="81">
        <f t="shared" si="0"/>
        <v>100</v>
      </c>
      <c r="K35" s="82">
        <v>0</v>
      </c>
      <c r="L35" s="82">
        <f t="shared" si="1"/>
        <v>100</v>
      </c>
      <c r="M35" s="82">
        <v>0</v>
      </c>
      <c r="N35" s="82">
        <f t="shared" si="2"/>
        <v>100</v>
      </c>
      <c r="O35" s="82">
        <v>0</v>
      </c>
      <c r="P35" s="82">
        <f t="shared" si="3"/>
        <v>100</v>
      </c>
      <c r="R35" s="83">
        <v>0</v>
      </c>
      <c r="S35" s="83">
        <f t="shared" si="4"/>
        <v>100</v>
      </c>
    </row>
    <row r="36" spans="1:20" s="41" customFormat="1" ht="33.75" x14ac:dyDescent="0.2">
      <c r="A36" s="90" t="s">
        <v>82</v>
      </c>
      <c r="B36" s="91" t="s">
        <v>125</v>
      </c>
      <c r="C36" s="92" t="s">
        <v>87</v>
      </c>
      <c r="D36" s="93"/>
      <c r="E36" s="94" t="s">
        <v>83</v>
      </c>
      <c r="F36" s="100" t="s">
        <v>83</v>
      </c>
      <c r="G36" s="84" t="s">
        <v>126</v>
      </c>
      <c r="H36" s="85">
        <f>+H37</f>
        <v>250</v>
      </c>
      <c r="I36" s="85">
        <v>0</v>
      </c>
      <c r="J36" s="85">
        <f t="shared" si="0"/>
        <v>250</v>
      </c>
      <c r="K36" s="86">
        <v>0</v>
      </c>
      <c r="L36" s="86">
        <f t="shared" si="1"/>
        <v>250</v>
      </c>
      <c r="M36" s="86">
        <v>0</v>
      </c>
      <c r="N36" s="86">
        <f t="shared" si="2"/>
        <v>250</v>
      </c>
      <c r="O36" s="86">
        <v>0</v>
      </c>
      <c r="P36" s="86">
        <f t="shared" si="3"/>
        <v>250</v>
      </c>
      <c r="R36" s="87">
        <v>0</v>
      </c>
      <c r="S36" s="87">
        <f t="shared" si="4"/>
        <v>250</v>
      </c>
    </row>
    <row r="37" spans="1:20" s="41" customFormat="1" x14ac:dyDescent="0.2">
      <c r="A37" s="74"/>
      <c r="B37" s="75"/>
      <c r="C37" s="76"/>
      <c r="D37" s="77"/>
      <c r="E37" s="78">
        <v>3299</v>
      </c>
      <c r="F37" s="79">
        <v>5339</v>
      </c>
      <c r="G37" s="101" t="s">
        <v>127</v>
      </c>
      <c r="H37" s="81">
        <v>250</v>
      </c>
      <c r="I37" s="81">
        <v>0</v>
      </c>
      <c r="J37" s="81">
        <f t="shared" si="0"/>
        <v>250</v>
      </c>
      <c r="K37" s="82">
        <v>0</v>
      </c>
      <c r="L37" s="82">
        <f t="shared" si="1"/>
        <v>250</v>
      </c>
      <c r="M37" s="82">
        <v>0</v>
      </c>
      <c r="N37" s="82">
        <f t="shared" si="2"/>
        <v>250</v>
      </c>
      <c r="O37" s="82">
        <v>0</v>
      </c>
      <c r="P37" s="82">
        <f t="shared" si="3"/>
        <v>250</v>
      </c>
      <c r="R37" s="83">
        <v>0</v>
      </c>
      <c r="S37" s="83">
        <f t="shared" si="4"/>
        <v>250</v>
      </c>
    </row>
    <row r="38" spans="1:20" s="41" customFormat="1" ht="22.5" x14ac:dyDescent="0.2">
      <c r="A38" s="63" t="s">
        <v>82</v>
      </c>
      <c r="B38" s="91" t="s">
        <v>128</v>
      </c>
      <c r="C38" s="92" t="s">
        <v>87</v>
      </c>
      <c r="D38" s="93"/>
      <c r="E38" s="94" t="s">
        <v>83</v>
      </c>
      <c r="F38" s="100" t="s">
        <v>83</v>
      </c>
      <c r="G38" s="102" t="s">
        <v>129</v>
      </c>
      <c r="H38" s="85">
        <v>0</v>
      </c>
      <c r="I38" s="86">
        <f>I39</f>
        <v>80</v>
      </c>
      <c r="J38" s="86">
        <f>H38+I38</f>
        <v>80</v>
      </c>
      <c r="K38" s="86">
        <f>+K39</f>
        <v>200</v>
      </c>
      <c r="L38" s="86">
        <f t="shared" si="1"/>
        <v>280</v>
      </c>
      <c r="M38" s="86">
        <v>0</v>
      </c>
      <c r="N38" s="86">
        <f t="shared" si="2"/>
        <v>280</v>
      </c>
      <c r="O38" s="86">
        <v>0</v>
      </c>
      <c r="P38" s="86">
        <f t="shared" si="3"/>
        <v>280</v>
      </c>
      <c r="R38" s="87">
        <v>0</v>
      </c>
      <c r="S38" s="87">
        <f t="shared" si="4"/>
        <v>280</v>
      </c>
    </row>
    <row r="39" spans="1:20" s="41" customFormat="1" x14ac:dyDescent="0.2">
      <c r="A39" s="103"/>
      <c r="B39" s="104"/>
      <c r="C39" s="105"/>
      <c r="D39" s="106"/>
      <c r="E39" s="107">
        <v>3299</v>
      </c>
      <c r="F39" s="108">
        <v>5222</v>
      </c>
      <c r="G39" s="109" t="s">
        <v>114</v>
      </c>
      <c r="H39" s="81">
        <v>0</v>
      </c>
      <c r="I39" s="82">
        <v>80</v>
      </c>
      <c r="J39" s="82">
        <f>H39+I39</f>
        <v>80</v>
      </c>
      <c r="K39" s="82">
        <v>200</v>
      </c>
      <c r="L39" s="82">
        <f t="shared" si="1"/>
        <v>280</v>
      </c>
      <c r="M39" s="82">
        <v>0</v>
      </c>
      <c r="N39" s="82">
        <f t="shared" si="2"/>
        <v>280</v>
      </c>
      <c r="O39" s="82">
        <v>0</v>
      </c>
      <c r="P39" s="82">
        <f t="shared" si="3"/>
        <v>280</v>
      </c>
      <c r="R39" s="83">
        <v>0</v>
      </c>
      <c r="S39" s="83">
        <f t="shared" si="4"/>
        <v>280</v>
      </c>
    </row>
    <row r="40" spans="1:20" s="41" customFormat="1" ht="22.5" x14ac:dyDescent="0.2">
      <c r="A40" s="110" t="s">
        <v>82</v>
      </c>
      <c r="B40" s="111" t="s">
        <v>130</v>
      </c>
      <c r="C40" s="111" t="s">
        <v>131</v>
      </c>
      <c r="D40" s="112"/>
      <c r="E40" s="95" t="s">
        <v>83</v>
      </c>
      <c r="F40" s="113" t="s">
        <v>83</v>
      </c>
      <c r="G40" s="96" t="s">
        <v>132</v>
      </c>
      <c r="H40" s="85">
        <v>0</v>
      </c>
      <c r="I40" s="82"/>
      <c r="J40" s="82"/>
      <c r="K40" s="82"/>
      <c r="L40" s="82"/>
      <c r="M40" s="86">
        <f>+M41</f>
        <v>20</v>
      </c>
      <c r="N40" s="86">
        <f t="shared" si="2"/>
        <v>20</v>
      </c>
      <c r="O40" s="86">
        <v>0</v>
      </c>
      <c r="P40" s="86">
        <f t="shared" si="3"/>
        <v>20</v>
      </c>
      <c r="R40" s="87">
        <v>0</v>
      </c>
      <c r="S40" s="87">
        <f t="shared" si="4"/>
        <v>20</v>
      </c>
    </row>
    <row r="41" spans="1:20" s="41" customFormat="1" x14ac:dyDescent="0.2">
      <c r="A41" s="114"/>
      <c r="B41" s="111" t="s">
        <v>133</v>
      </c>
      <c r="C41" s="115"/>
      <c r="D41" s="116"/>
      <c r="E41" s="117">
        <v>3122</v>
      </c>
      <c r="F41" s="117">
        <v>5331</v>
      </c>
      <c r="G41" s="118" t="s">
        <v>134</v>
      </c>
      <c r="H41" s="81">
        <v>0</v>
      </c>
      <c r="I41" s="82"/>
      <c r="J41" s="82"/>
      <c r="K41" s="82"/>
      <c r="L41" s="82"/>
      <c r="M41" s="82">
        <v>20</v>
      </c>
      <c r="N41" s="82">
        <f t="shared" si="2"/>
        <v>20</v>
      </c>
      <c r="O41" s="82">
        <v>0</v>
      </c>
      <c r="P41" s="82">
        <f t="shared" si="3"/>
        <v>20</v>
      </c>
      <c r="R41" s="83">
        <v>0</v>
      </c>
      <c r="S41" s="83">
        <f t="shared" si="4"/>
        <v>20</v>
      </c>
    </row>
    <row r="42" spans="1:20" s="41" customFormat="1" ht="22.5" x14ac:dyDescent="0.2">
      <c r="A42" s="119" t="s">
        <v>82</v>
      </c>
      <c r="B42" s="120" t="s">
        <v>135</v>
      </c>
      <c r="C42" s="121" t="s">
        <v>87</v>
      </c>
      <c r="D42" s="122"/>
      <c r="E42" s="123" t="s">
        <v>83</v>
      </c>
      <c r="F42" s="124" t="s">
        <v>83</v>
      </c>
      <c r="G42" s="125" t="s">
        <v>136</v>
      </c>
      <c r="H42" s="85">
        <v>0</v>
      </c>
      <c r="I42" s="86"/>
      <c r="J42" s="86"/>
      <c r="K42" s="86"/>
      <c r="L42" s="86"/>
      <c r="M42" s="86"/>
      <c r="N42" s="86">
        <v>0</v>
      </c>
      <c r="O42" s="126">
        <f>+O43</f>
        <v>150</v>
      </c>
      <c r="P42" s="126">
        <f t="shared" si="3"/>
        <v>150</v>
      </c>
      <c r="R42" s="87">
        <v>0</v>
      </c>
      <c r="S42" s="87">
        <f t="shared" si="4"/>
        <v>150</v>
      </c>
    </row>
    <row r="43" spans="1:20" s="41" customFormat="1" x14ac:dyDescent="0.2">
      <c r="A43" s="119"/>
      <c r="B43" s="121"/>
      <c r="C43" s="121"/>
      <c r="D43" s="122"/>
      <c r="E43" s="127">
        <v>3299</v>
      </c>
      <c r="F43" s="128">
        <v>5229</v>
      </c>
      <c r="G43" s="129" t="s">
        <v>94</v>
      </c>
      <c r="H43" s="81">
        <v>0</v>
      </c>
      <c r="I43" s="82"/>
      <c r="J43" s="82"/>
      <c r="K43" s="82"/>
      <c r="L43" s="82"/>
      <c r="M43" s="82"/>
      <c r="N43" s="82">
        <v>0</v>
      </c>
      <c r="O43" s="130">
        <v>150</v>
      </c>
      <c r="P43" s="130">
        <f t="shared" si="3"/>
        <v>150</v>
      </c>
      <c r="R43" s="83">
        <v>0</v>
      </c>
      <c r="S43" s="83">
        <f t="shared" si="4"/>
        <v>150</v>
      </c>
    </row>
    <row r="44" spans="1:20" s="41" customFormat="1" x14ac:dyDescent="0.2">
      <c r="A44" s="119" t="s">
        <v>82</v>
      </c>
      <c r="B44" s="120" t="s">
        <v>137</v>
      </c>
      <c r="C44" s="121" t="s">
        <v>87</v>
      </c>
      <c r="D44" s="122"/>
      <c r="E44" s="123" t="s">
        <v>83</v>
      </c>
      <c r="F44" s="124" t="s">
        <v>83</v>
      </c>
      <c r="G44" s="125" t="s">
        <v>138</v>
      </c>
      <c r="H44" s="85">
        <v>0</v>
      </c>
      <c r="I44" s="86"/>
      <c r="J44" s="86"/>
      <c r="K44" s="86"/>
      <c r="L44" s="86"/>
      <c r="M44" s="86"/>
      <c r="N44" s="86">
        <v>0</v>
      </c>
      <c r="O44" s="126">
        <f>+O45</f>
        <v>350</v>
      </c>
      <c r="P44" s="126">
        <f t="shared" si="3"/>
        <v>350</v>
      </c>
      <c r="R44" s="87">
        <v>0</v>
      </c>
      <c r="S44" s="87">
        <f t="shared" si="4"/>
        <v>350</v>
      </c>
    </row>
    <row r="45" spans="1:20" s="41" customFormat="1" x14ac:dyDescent="0.2">
      <c r="A45" s="131"/>
      <c r="B45" s="132"/>
      <c r="C45" s="132"/>
      <c r="D45" s="133"/>
      <c r="E45" s="134">
        <v>3299</v>
      </c>
      <c r="F45" s="135">
        <v>5321</v>
      </c>
      <c r="G45" s="136" t="s">
        <v>89</v>
      </c>
      <c r="H45" s="137">
        <v>0</v>
      </c>
      <c r="I45" s="138"/>
      <c r="J45" s="138"/>
      <c r="K45" s="138"/>
      <c r="L45" s="138"/>
      <c r="M45" s="138"/>
      <c r="N45" s="138">
        <v>0</v>
      </c>
      <c r="O45" s="139">
        <v>350</v>
      </c>
      <c r="P45" s="139">
        <f t="shared" si="3"/>
        <v>350</v>
      </c>
      <c r="R45" s="140">
        <v>0</v>
      </c>
      <c r="S45" s="140">
        <f t="shared" si="4"/>
        <v>350</v>
      </c>
    </row>
    <row r="46" spans="1:20" s="41" customFormat="1" ht="33.75" x14ac:dyDescent="0.2">
      <c r="A46" s="119" t="s">
        <v>82</v>
      </c>
      <c r="B46" s="121" t="s">
        <v>139</v>
      </c>
      <c r="C46" s="121" t="s">
        <v>87</v>
      </c>
      <c r="D46" s="122"/>
      <c r="E46" s="123" t="s">
        <v>83</v>
      </c>
      <c r="F46" s="124" t="s">
        <v>83</v>
      </c>
      <c r="G46" s="84" t="s">
        <v>140</v>
      </c>
      <c r="H46" s="85">
        <v>0</v>
      </c>
      <c r="I46" s="86"/>
      <c r="J46" s="86"/>
      <c r="K46" s="86"/>
      <c r="L46" s="86"/>
      <c r="M46" s="86"/>
      <c r="N46" s="86"/>
      <c r="O46" s="126"/>
      <c r="P46" s="126">
        <v>0</v>
      </c>
      <c r="Q46" s="268"/>
      <c r="R46" s="87">
        <f>+R47</f>
        <v>70</v>
      </c>
      <c r="S46" s="269">
        <f t="shared" si="4"/>
        <v>70</v>
      </c>
      <c r="T46" s="41" t="s">
        <v>65</v>
      </c>
    </row>
    <row r="47" spans="1:20" s="41" customFormat="1" ht="12" thickBot="1" x14ac:dyDescent="0.25">
      <c r="A47" s="270"/>
      <c r="B47" s="271"/>
      <c r="C47" s="271"/>
      <c r="D47" s="272"/>
      <c r="E47" s="183">
        <v>3299</v>
      </c>
      <c r="F47" s="88">
        <v>5339</v>
      </c>
      <c r="G47" s="89" t="s">
        <v>127</v>
      </c>
      <c r="H47" s="199">
        <v>0</v>
      </c>
      <c r="I47" s="200"/>
      <c r="J47" s="200"/>
      <c r="K47" s="200"/>
      <c r="L47" s="200"/>
      <c r="M47" s="200"/>
      <c r="N47" s="200"/>
      <c r="O47" s="273"/>
      <c r="P47" s="273">
        <v>0</v>
      </c>
      <c r="R47" s="274">
        <v>70</v>
      </c>
      <c r="S47" s="140">
        <f t="shared" si="4"/>
        <v>70</v>
      </c>
    </row>
    <row r="48" spans="1:20" s="41" customFormat="1" ht="22.5" x14ac:dyDescent="0.2">
      <c r="A48" s="141" t="s">
        <v>83</v>
      </c>
      <c r="B48" s="284" t="s">
        <v>83</v>
      </c>
      <c r="C48" s="285"/>
      <c r="D48" s="142"/>
      <c r="E48" s="143" t="s">
        <v>83</v>
      </c>
      <c r="F48" s="144" t="s">
        <v>83</v>
      </c>
      <c r="G48" s="145" t="s">
        <v>141</v>
      </c>
      <c r="H48" s="146">
        <v>0</v>
      </c>
      <c r="I48" s="147">
        <v>0</v>
      </c>
      <c r="J48" s="147">
        <v>0</v>
      </c>
      <c r="K48" s="147">
        <f>+K49</f>
        <v>127</v>
      </c>
      <c r="L48" s="147">
        <f t="shared" si="1"/>
        <v>127</v>
      </c>
      <c r="M48" s="147">
        <f>+M49</f>
        <v>295</v>
      </c>
      <c r="N48" s="147">
        <f t="shared" si="2"/>
        <v>422</v>
      </c>
      <c r="O48" s="147">
        <v>0</v>
      </c>
      <c r="P48" s="147">
        <f t="shared" si="3"/>
        <v>422</v>
      </c>
      <c r="Q48" s="148"/>
      <c r="R48" s="149">
        <f>+R49</f>
        <v>0</v>
      </c>
      <c r="S48" s="149">
        <f t="shared" si="4"/>
        <v>422</v>
      </c>
    </row>
    <row r="49" spans="1:22" s="41" customFormat="1" ht="22.5" x14ac:dyDescent="0.2">
      <c r="A49" s="90" t="s">
        <v>82</v>
      </c>
      <c r="B49" s="91" t="s">
        <v>142</v>
      </c>
      <c r="C49" s="92" t="s">
        <v>87</v>
      </c>
      <c r="D49" s="93"/>
      <c r="E49" s="94" t="s">
        <v>83</v>
      </c>
      <c r="F49" s="100" t="s">
        <v>83</v>
      </c>
      <c r="G49" s="84" t="s">
        <v>141</v>
      </c>
      <c r="H49" s="85">
        <v>0</v>
      </c>
      <c r="I49" s="86">
        <v>0</v>
      </c>
      <c r="J49" s="86">
        <v>0</v>
      </c>
      <c r="K49" s="86">
        <f>+K50</f>
        <v>127</v>
      </c>
      <c r="L49" s="86">
        <f t="shared" si="1"/>
        <v>127</v>
      </c>
      <c r="M49" s="86">
        <f>SUM(M50:M51)</f>
        <v>295</v>
      </c>
      <c r="N49" s="86">
        <f t="shared" si="2"/>
        <v>422</v>
      </c>
      <c r="O49" s="86">
        <v>0</v>
      </c>
      <c r="P49" s="86">
        <f t="shared" si="3"/>
        <v>422</v>
      </c>
      <c r="Q49" s="150"/>
      <c r="R49" s="87">
        <f>SUM(R50:R51)</f>
        <v>0</v>
      </c>
      <c r="S49" s="87">
        <f t="shared" si="4"/>
        <v>422</v>
      </c>
      <c r="V49" s="151"/>
    </row>
    <row r="50" spans="1:22" s="41" customFormat="1" x14ac:dyDescent="0.2">
      <c r="A50" s="152"/>
      <c r="B50" s="153"/>
      <c r="C50" s="153"/>
      <c r="D50" s="154" t="s">
        <v>143</v>
      </c>
      <c r="E50" s="107">
        <v>3419</v>
      </c>
      <c r="F50" s="108">
        <v>5229</v>
      </c>
      <c r="G50" s="155" t="s">
        <v>94</v>
      </c>
      <c r="H50" s="81">
        <v>0</v>
      </c>
      <c r="I50" s="82">
        <v>0</v>
      </c>
      <c r="J50" s="82">
        <v>0</v>
      </c>
      <c r="K50" s="82">
        <v>127</v>
      </c>
      <c r="L50" s="82">
        <f t="shared" si="1"/>
        <v>127</v>
      </c>
      <c r="M50" s="82">
        <v>0</v>
      </c>
      <c r="N50" s="82">
        <f t="shared" si="2"/>
        <v>127</v>
      </c>
      <c r="O50" s="82">
        <v>0</v>
      </c>
      <c r="P50" s="82">
        <f t="shared" si="3"/>
        <v>127</v>
      </c>
      <c r="Q50" s="150"/>
      <c r="R50" s="83">
        <v>0</v>
      </c>
      <c r="S50" s="83">
        <f t="shared" si="4"/>
        <v>127</v>
      </c>
      <c r="V50" s="151"/>
    </row>
    <row r="51" spans="1:22" s="41" customFormat="1" ht="12" thickBot="1" x14ac:dyDescent="0.25">
      <c r="A51" s="156"/>
      <c r="B51" s="157"/>
      <c r="C51" s="157"/>
      <c r="D51" s="158" t="s">
        <v>144</v>
      </c>
      <c r="E51" s="159">
        <v>3419</v>
      </c>
      <c r="F51" s="160">
        <v>5229</v>
      </c>
      <c r="G51" s="80" t="s">
        <v>94</v>
      </c>
      <c r="H51" s="161">
        <v>0</v>
      </c>
      <c r="I51" s="162"/>
      <c r="J51" s="162"/>
      <c r="K51" s="162"/>
      <c r="L51" s="162">
        <v>0</v>
      </c>
      <c r="M51" s="162">
        <v>295</v>
      </c>
      <c r="N51" s="162">
        <f t="shared" si="2"/>
        <v>295</v>
      </c>
      <c r="O51" s="162">
        <v>0</v>
      </c>
      <c r="P51" s="162">
        <f t="shared" si="3"/>
        <v>295</v>
      </c>
      <c r="Q51" s="163"/>
      <c r="R51" s="164">
        <v>0</v>
      </c>
      <c r="S51" s="164">
        <f t="shared" si="4"/>
        <v>295</v>
      </c>
    </row>
    <row r="52" spans="1:22" s="41" customFormat="1" ht="12" thickBot="1" x14ac:dyDescent="0.25">
      <c r="A52" s="55" t="s">
        <v>82</v>
      </c>
      <c r="B52" s="282" t="s">
        <v>83</v>
      </c>
      <c r="C52" s="283"/>
      <c r="D52" s="56"/>
      <c r="E52" s="57" t="s">
        <v>83</v>
      </c>
      <c r="F52" s="58" t="s">
        <v>83</v>
      </c>
      <c r="G52" s="59" t="s">
        <v>145</v>
      </c>
      <c r="H52" s="60">
        <f>+H53+H59+H61+H63+H65</f>
        <v>2129.71</v>
      </c>
      <c r="I52" s="60">
        <v>0</v>
      </c>
      <c r="J52" s="60">
        <f t="shared" si="0"/>
        <v>2129.71</v>
      </c>
      <c r="K52" s="61">
        <v>0</v>
      </c>
      <c r="L52" s="61">
        <f t="shared" si="1"/>
        <v>2129.71</v>
      </c>
      <c r="M52" s="61">
        <f>+M53+M55+M57</f>
        <v>0</v>
      </c>
      <c r="N52" s="61">
        <f t="shared" si="2"/>
        <v>2129.71</v>
      </c>
      <c r="O52" s="61">
        <v>0</v>
      </c>
      <c r="P52" s="61">
        <f t="shared" si="3"/>
        <v>2129.71</v>
      </c>
      <c r="R52" s="62">
        <f>+R63</f>
        <v>-70</v>
      </c>
      <c r="S52" s="62">
        <f>+P52+R52</f>
        <v>2059.71</v>
      </c>
      <c r="T52" s="41" t="s">
        <v>65</v>
      </c>
    </row>
    <row r="53" spans="1:22" s="41" customFormat="1" ht="22.5" x14ac:dyDescent="0.2">
      <c r="A53" s="63" t="s">
        <v>82</v>
      </c>
      <c r="B53" s="64" t="s">
        <v>146</v>
      </c>
      <c r="C53" s="65" t="s">
        <v>87</v>
      </c>
      <c r="D53" s="66"/>
      <c r="E53" s="67" t="s">
        <v>83</v>
      </c>
      <c r="F53" s="67" t="s">
        <v>83</v>
      </c>
      <c r="G53" s="69" t="s">
        <v>147</v>
      </c>
      <c r="H53" s="70">
        <v>899.99</v>
      </c>
      <c r="I53" s="70">
        <v>0</v>
      </c>
      <c r="J53" s="70">
        <f t="shared" si="0"/>
        <v>899.99</v>
      </c>
      <c r="K53" s="72">
        <v>0</v>
      </c>
      <c r="L53" s="72">
        <f t="shared" si="1"/>
        <v>899.99</v>
      </c>
      <c r="M53" s="72">
        <f>+M54</f>
        <v>-110</v>
      </c>
      <c r="N53" s="72">
        <f t="shared" si="2"/>
        <v>789.99</v>
      </c>
      <c r="O53" s="72">
        <v>0</v>
      </c>
      <c r="P53" s="72">
        <f t="shared" si="3"/>
        <v>789.99</v>
      </c>
      <c r="R53" s="165">
        <v>0</v>
      </c>
      <c r="S53" s="165">
        <f t="shared" ref="S53:S116" si="5">+P53+R53</f>
        <v>789.99</v>
      </c>
    </row>
    <row r="54" spans="1:22" s="41" customFormat="1" x14ac:dyDescent="0.2">
      <c r="A54" s="74"/>
      <c r="B54" s="75"/>
      <c r="C54" s="76"/>
      <c r="D54" s="77"/>
      <c r="E54" s="78">
        <v>3299</v>
      </c>
      <c r="F54" s="79">
        <v>5321</v>
      </c>
      <c r="G54" s="101" t="s">
        <v>89</v>
      </c>
      <c r="H54" s="81">
        <v>899.99</v>
      </c>
      <c r="I54" s="81">
        <v>0</v>
      </c>
      <c r="J54" s="81">
        <f t="shared" si="0"/>
        <v>899.99</v>
      </c>
      <c r="K54" s="82">
        <v>0</v>
      </c>
      <c r="L54" s="82">
        <f t="shared" si="1"/>
        <v>899.99</v>
      </c>
      <c r="M54" s="82">
        <v>-110</v>
      </c>
      <c r="N54" s="82">
        <f t="shared" si="2"/>
        <v>789.99</v>
      </c>
      <c r="O54" s="82">
        <v>0</v>
      </c>
      <c r="P54" s="82">
        <f t="shared" si="3"/>
        <v>789.99</v>
      </c>
      <c r="R54" s="83">
        <v>0</v>
      </c>
      <c r="S54" s="83">
        <f t="shared" si="5"/>
        <v>789.99</v>
      </c>
    </row>
    <row r="55" spans="1:22" s="41" customFormat="1" ht="33.75" x14ac:dyDescent="0.2">
      <c r="A55" s="90" t="s">
        <v>82</v>
      </c>
      <c r="B55" s="91" t="s">
        <v>148</v>
      </c>
      <c r="C55" s="92" t="s">
        <v>149</v>
      </c>
      <c r="D55" s="93"/>
      <c r="E55" s="94" t="s">
        <v>83</v>
      </c>
      <c r="F55" s="100" t="s">
        <v>83</v>
      </c>
      <c r="G55" s="84" t="s">
        <v>150</v>
      </c>
      <c r="H55" s="85">
        <v>0</v>
      </c>
      <c r="I55" s="81"/>
      <c r="J55" s="81"/>
      <c r="K55" s="82"/>
      <c r="L55" s="82"/>
      <c r="M55" s="86">
        <f>+M56</f>
        <v>55</v>
      </c>
      <c r="N55" s="86">
        <f t="shared" si="2"/>
        <v>55</v>
      </c>
      <c r="O55" s="86">
        <v>0</v>
      </c>
      <c r="P55" s="86">
        <f t="shared" si="3"/>
        <v>55</v>
      </c>
      <c r="R55" s="87">
        <v>0</v>
      </c>
      <c r="S55" s="87">
        <f t="shared" si="5"/>
        <v>55</v>
      </c>
    </row>
    <row r="56" spans="1:22" s="41" customFormat="1" x14ac:dyDescent="0.2">
      <c r="A56" s="74"/>
      <c r="B56" s="75"/>
      <c r="C56" s="76"/>
      <c r="D56" s="77"/>
      <c r="E56" s="78">
        <v>3113</v>
      </c>
      <c r="F56" s="166">
        <v>5321</v>
      </c>
      <c r="G56" s="101" t="s">
        <v>89</v>
      </c>
      <c r="H56" s="81">
        <v>0</v>
      </c>
      <c r="I56" s="81"/>
      <c r="J56" s="81"/>
      <c r="K56" s="82"/>
      <c r="L56" s="82"/>
      <c r="M56" s="82">
        <v>55</v>
      </c>
      <c r="N56" s="82">
        <f t="shared" si="2"/>
        <v>55</v>
      </c>
      <c r="O56" s="82">
        <v>0</v>
      </c>
      <c r="P56" s="82">
        <f t="shared" si="3"/>
        <v>55</v>
      </c>
      <c r="R56" s="83">
        <v>0</v>
      </c>
      <c r="S56" s="83">
        <f t="shared" si="5"/>
        <v>55</v>
      </c>
    </row>
    <row r="57" spans="1:22" s="41" customFormat="1" ht="33.75" x14ac:dyDescent="0.2">
      <c r="A57" s="90" t="s">
        <v>82</v>
      </c>
      <c r="B57" s="91" t="s">
        <v>151</v>
      </c>
      <c r="C57" s="92" t="s">
        <v>152</v>
      </c>
      <c r="D57" s="93"/>
      <c r="E57" s="94" t="s">
        <v>83</v>
      </c>
      <c r="F57" s="100" t="s">
        <v>83</v>
      </c>
      <c r="G57" s="84" t="s">
        <v>153</v>
      </c>
      <c r="H57" s="85">
        <v>0</v>
      </c>
      <c r="I57" s="81"/>
      <c r="J57" s="81"/>
      <c r="K57" s="82"/>
      <c r="L57" s="82"/>
      <c r="M57" s="86">
        <f>+M58</f>
        <v>55</v>
      </c>
      <c r="N57" s="86">
        <f t="shared" si="2"/>
        <v>55</v>
      </c>
      <c r="O57" s="86">
        <v>0</v>
      </c>
      <c r="P57" s="86">
        <f t="shared" si="3"/>
        <v>55</v>
      </c>
      <c r="R57" s="87">
        <v>0</v>
      </c>
      <c r="S57" s="87">
        <f t="shared" si="5"/>
        <v>55</v>
      </c>
    </row>
    <row r="58" spans="1:22" s="41" customFormat="1" x14ac:dyDescent="0.2">
      <c r="A58" s="74"/>
      <c r="B58" s="75"/>
      <c r="C58" s="76"/>
      <c r="D58" s="77"/>
      <c r="E58" s="78">
        <v>3113</v>
      </c>
      <c r="F58" s="166">
        <v>5321</v>
      </c>
      <c r="G58" s="101" t="s">
        <v>89</v>
      </c>
      <c r="H58" s="81">
        <v>0</v>
      </c>
      <c r="I58" s="81"/>
      <c r="J58" s="81"/>
      <c r="K58" s="82"/>
      <c r="L58" s="82"/>
      <c r="M58" s="82">
        <v>55</v>
      </c>
      <c r="N58" s="82">
        <f t="shared" si="2"/>
        <v>55</v>
      </c>
      <c r="O58" s="82">
        <v>0</v>
      </c>
      <c r="P58" s="82">
        <f t="shared" si="3"/>
        <v>55</v>
      </c>
      <c r="R58" s="83">
        <v>0</v>
      </c>
      <c r="S58" s="83">
        <f t="shared" si="5"/>
        <v>55</v>
      </c>
    </row>
    <row r="59" spans="1:22" s="41" customFormat="1" ht="33.75" x14ac:dyDescent="0.2">
      <c r="A59" s="90" t="s">
        <v>82</v>
      </c>
      <c r="B59" s="91" t="s">
        <v>154</v>
      </c>
      <c r="C59" s="92" t="s">
        <v>149</v>
      </c>
      <c r="D59" s="93"/>
      <c r="E59" s="94" t="s">
        <v>83</v>
      </c>
      <c r="F59" s="94" t="s">
        <v>83</v>
      </c>
      <c r="G59" s="69" t="s">
        <v>155</v>
      </c>
      <c r="H59" s="85">
        <f>+H60</f>
        <v>224.04</v>
      </c>
      <c r="I59" s="85">
        <v>0</v>
      </c>
      <c r="J59" s="85">
        <f t="shared" si="0"/>
        <v>224.04</v>
      </c>
      <c r="K59" s="86">
        <v>0</v>
      </c>
      <c r="L59" s="86">
        <f t="shared" si="1"/>
        <v>224.04</v>
      </c>
      <c r="M59" s="86">
        <v>0</v>
      </c>
      <c r="N59" s="86">
        <f t="shared" si="2"/>
        <v>224.04</v>
      </c>
      <c r="O59" s="86">
        <v>0</v>
      </c>
      <c r="P59" s="86">
        <f t="shared" si="3"/>
        <v>224.04</v>
      </c>
      <c r="R59" s="87">
        <v>0</v>
      </c>
      <c r="S59" s="87">
        <f t="shared" si="5"/>
        <v>224.04</v>
      </c>
    </row>
    <row r="60" spans="1:22" s="41" customFormat="1" x14ac:dyDescent="0.2">
      <c r="A60" s="74"/>
      <c r="B60" s="75"/>
      <c r="C60" s="76"/>
      <c r="D60" s="77"/>
      <c r="E60" s="78">
        <v>3113</v>
      </c>
      <c r="F60" s="166">
        <v>5321</v>
      </c>
      <c r="G60" s="101" t="s">
        <v>89</v>
      </c>
      <c r="H60" s="81">
        <v>224.04</v>
      </c>
      <c r="I60" s="81">
        <v>0</v>
      </c>
      <c r="J60" s="81">
        <f t="shared" si="0"/>
        <v>224.04</v>
      </c>
      <c r="K60" s="82">
        <v>0</v>
      </c>
      <c r="L60" s="82">
        <f t="shared" si="1"/>
        <v>224.04</v>
      </c>
      <c r="M60" s="82">
        <v>0</v>
      </c>
      <c r="N60" s="82">
        <f t="shared" si="2"/>
        <v>224.04</v>
      </c>
      <c r="O60" s="82">
        <v>0</v>
      </c>
      <c r="P60" s="82">
        <f t="shared" si="3"/>
        <v>224.04</v>
      </c>
      <c r="R60" s="83">
        <v>0</v>
      </c>
      <c r="S60" s="83">
        <f t="shared" si="5"/>
        <v>224.04</v>
      </c>
    </row>
    <row r="61" spans="1:22" s="41" customFormat="1" ht="24.75" customHeight="1" x14ac:dyDescent="0.2">
      <c r="A61" s="63" t="s">
        <v>82</v>
      </c>
      <c r="B61" s="64" t="s">
        <v>156</v>
      </c>
      <c r="C61" s="65" t="s">
        <v>152</v>
      </c>
      <c r="D61" s="66"/>
      <c r="E61" s="67" t="s">
        <v>83</v>
      </c>
      <c r="F61" s="67" t="s">
        <v>83</v>
      </c>
      <c r="G61" s="69" t="s">
        <v>157</v>
      </c>
      <c r="H61" s="85">
        <f>+H62</f>
        <v>461.79</v>
      </c>
      <c r="I61" s="85">
        <v>0</v>
      </c>
      <c r="J61" s="85">
        <f t="shared" si="0"/>
        <v>461.79</v>
      </c>
      <c r="K61" s="86">
        <v>0</v>
      </c>
      <c r="L61" s="86">
        <f t="shared" si="1"/>
        <v>461.79</v>
      </c>
      <c r="M61" s="86">
        <v>0</v>
      </c>
      <c r="N61" s="86">
        <f t="shared" si="2"/>
        <v>461.79</v>
      </c>
      <c r="O61" s="86">
        <v>0</v>
      </c>
      <c r="P61" s="86">
        <f t="shared" si="3"/>
        <v>461.79</v>
      </c>
      <c r="R61" s="87">
        <v>0</v>
      </c>
      <c r="S61" s="87">
        <f t="shared" si="5"/>
        <v>461.79</v>
      </c>
    </row>
    <row r="62" spans="1:22" s="41" customFormat="1" x14ac:dyDescent="0.2">
      <c r="A62" s="74"/>
      <c r="B62" s="75"/>
      <c r="C62" s="76"/>
      <c r="D62" s="77"/>
      <c r="E62" s="78">
        <v>3113</v>
      </c>
      <c r="F62" s="166">
        <v>5321</v>
      </c>
      <c r="G62" s="101" t="s">
        <v>89</v>
      </c>
      <c r="H62" s="81">
        <v>461.79</v>
      </c>
      <c r="I62" s="81">
        <v>0</v>
      </c>
      <c r="J62" s="81">
        <f t="shared" si="0"/>
        <v>461.79</v>
      </c>
      <c r="K62" s="82">
        <v>0</v>
      </c>
      <c r="L62" s="82">
        <f t="shared" si="1"/>
        <v>461.79</v>
      </c>
      <c r="M62" s="82">
        <v>0</v>
      </c>
      <c r="N62" s="82">
        <f t="shared" si="2"/>
        <v>461.79</v>
      </c>
      <c r="O62" s="82">
        <v>0</v>
      </c>
      <c r="P62" s="82">
        <f t="shared" si="3"/>
        <v>461.79</v>
      </c>
      <c r="R62" s="83">
        <v>0</v>
      </c>
      <c r="S62" s="83">
        <f t="shared" si="5"/>
        <v>461.79</v>
      </c>
    </row>
    <row r="63" spans="1:22" s="41" customFormat="1" ht="22.5" x14ac:dyDescent="0.2">
      <c r="A63" s="90" t="s">
        <v>82</v>
      </c>
      <c r="B63" s="91" t="s">
        <v>158</v>
      </c>
      <c r="C63" s="92" t="s">
        <v>159</v>
      </c>
      <c r="D63" s="93"/>
      <c r="E63" s="94" t="s">
        <v>83</v>
      </c>
      <c r="F63" s="94" t="s">
        <v>83</v>
      </c>
      <c r="G63" s="69" t="s">
        <v>160</v>
      </c>
      <c r="H63" s="85">
        <f>+H64</f>
        <v>365.57</v>
      </c>
      <c r="I63" s="85">
        <v>0</v>
      </c>
      <c r="J63" s="85">
        <f t="shared" si="0"/>
        <v>365.57</v>
      </c>
      <c r="K63" s="86">
        <v>0</v>
      </c>
      <c r="L63" s="86">
        <f t="shared" si="1"/>
        <v>365.57</v>
      </c>
      <c r="M63" s="86">
        <v>0</v>
      </c>
      <c r="N63" s="86">
        <f t="shared" si="2"/>
        <v>365.57</v>
      </c>
      <c r="O63" s="86">
        <v>0</v>
      </c>
      <c r="P63" s="86">
        <f t="shared" si="3"/>
        <v>365.57</v>
      </c>
      <c r="R63" s="87">
        <f>+R64</f>
        <v>-70</v>
      </c>
      <c r="S63" s="87">
        <f t="shared" si="5"/>
        <v>295.57</v>
      </c>
      <c r="T63" s="41" t="s">
        <v>65</v>
      </c>
    </row>
    <row r="64" spans="1:22" s="41" customFormat="1" x14ac:dyDescent="0.2">
      <c r="A64" s="74"/>
      <c r="B64" s="75"/>
      <c r="C64" s="76"/>
      <c r="D64" s="77"/>
      <c r="E64" s="78">
        <v>3299</v>
      </c>
      <c r="F64" s="166">
        <v>5321</v>
      </c>
      <c r="G64" s="101" t="s">
        <v>89</v>
      </c>
      <c r="H64" s="81">
        <v>365.57</v>
      </c>
      <c r="I64" s="81">
        <v>0</v>
      </c>
      <c r="J64" s="81">
        <f t="shared" si="0"/>
        <v>365.57</v>
      </c>
      <c r="K64" s="82">
        <v>0</v>
      </c>
      <c r="L64" s="82">
        <f t="shared" si="1"/>
        <v>365.57</v>
      </c>
      <c r="M64" s="82">
        <v>0</v>
      </c>
      <c r="N64" s="82">
        <f t="shared" si="2"/>
        <v>365.57</v>
      </c>
      <c r="O64" s="82">
        <v>0</v>
      </c>
      <c r="P64" s="82">
        <f t="shared" si="3"/>
        <v>365.57</v>
      </c>
      <c r="R64" s="83">
        <v>-70</v>
      </c>
      <c r="S64" s="83">
        <f t="shared" si="5"/>
        <v>295.57</v>
      </c>
    </row>
    <row r="65" spans="1:19" s="41" customFormat="1" ht="27.75" customHeight="1" x14ac:dyDescent="0.2">
      <c r="A65" s="90" t="s">
        <v>82</v>
      </c>
      <c r="B65" s="91" t="s">
        <v>161</v>
      </c>
      <c r="C65" s="92" t="s">
        <v>162</v>
      </c>
      <c r="D65" s="93"/>
      <c r="E65" s="94" t="s">
        <v>83</v>
      </c>
      <c r="F65" s="94" t="s">
        <v>83</v>
      </c>
      <c r="G65" s="69" t="s">
        <v>163</v>
      </c>
      <c r="H65" s="85">
        <f>+H66</f>
        <v>178.32</v>
      </c>
      <c r="I65" s="85">
        <v>0</v>
      </c>
      <c r="J65" s="85">
        <f t="shared" si="0"/>
        <v>178.32</v>
      </c>
      <c r="K65" s="86">
        <v>0</v>
      </c>
      <c r="L65" s="86">
        <f t="shared" si="1"/>
        <v>178.32</v>
      </c>
      <c r="M65" s="86">
        <v>0</v>
      </c>
      <c r="N65" s="86">
        <f t="shared" si="2"/>
        <v>178.32</v>
      </c>
      <c r="O65" s="86">
        <v>0</v>
      </c>
      <c r="P65" s="86">
        <f t="shared" si="3"/>
        <v>178.32</v>
      </c>
      <c r="R65" s="87">
        <v>0</v>
      </c>
      <c r="S65" s="87">
        <f t="shared" si="5"/>
        <v>178.32</v>
      </c>
    </row>
    <row r="66" spans="1:19" s="41" customFormat="1" ht="12" thickBot="1" x14ac:dyDescent="0.25">
      <c r="A66" s="167"/>
      <c r="B66" s="168"/>
      <c r="C66" s="169"/>
      <c r="D66" s="170"/>
      <c r="E66" s="159">
        <v>3113</v>
      </c>
      <c r="F66" s="171">
        <v>5321</v>
      </c>
      <c r="G66" s="80" t="s">
        <v>89</v>
      </c>
      <c r="H66" s="137">
        <v>178.32</v>
      </c>
      <c r="I66" s="137">
        <v>0</v>
      </c>
      <c r="J66" s="137">
        <f t="shared" si="0"/>
        <v>178.32</v>
      </c>
      <c r="K66" s="138">
        <v>0</v>
      </c>
      <c r="L66" s="138">
        <f t="shared" si="1"/>
        <v>178.32</v>
      </c>
      <c r="M66" s="138">
        <v>0</v>
      </c>
      <c r="N66" s="138">
        <f t="shared" si="2"/>
        <v>178.32</v>
      </c>
      <c r="O66" s="138">
        <v>0</v>
      </c>
      <c r="P66" s="138">
        <f t="shared" si="3"/>
        <v>178.32</v>
      </c>
      <c r="R66" s="140">
        <v>0</v>
      </c>
      <c r="S66" s="140">
        <f t="shared" si="5"/>
        <v>178.32</v>
      </c>
    </row>
    <row r="67" spans="1:19" s="41" customFormat="1" ht="13.5" customHeight="1" thickBot="1" x14ac:dyDescent="0.25">
      <c r="A67" s="55" t="s">
        <v>82</v>
      </c>
      <c r="B67" s="282" t="s">
        <v>83</v>
      </c>
      <c r="C67" s="283"/>
      <c r="D67" s="56"/>
      <c r="E67" s="57" t="s">
        <v>83</v>
      </c>
      <c r="F67" s="58" t="s">
        <v>83</v>
      </c>
      <c r="G67" s="59" t="s">
        <v>164</v>
      </c>
      <c r="H67" s="60">
        <f>+H68+H85+H142+H151+H160+H163</f>
        <v>23000</v>
      </c>
      <c r="I67" s="60">
        <f>+I68+I85+I142+I151+I160+I163+I177</f>
        <v>1405.1970000000001</v>
      </c>
      <c r="J67" s="60">
        <f t="shared" si="0"/>
        <v>24405.197</v>
      </c>
      <c r="K67" s="61">
        <f>+K68+K85+K142+K151+K160+K163+K177</f>
        <v>10000</v>
      </c>
      <c r="L67" s="61">
        <f t="shared" si="1"/>
        <v>34405.197</v>
      </c>
      <c r="M67" s="61">
        <f>+M68+M85+M142+M151+M160+M163+M177</f>
        <v>31.4</v>
      </c>
      <c r="N67" s="61">
        <f t="shared" si="2"/>
        <v>34436.597000000002</v>
      </c>
      <c r="O67" s="61">
        <f>+O68+O85+O142+O151+O160+O163+O177+O270</f>
        <v>5000</v>
      </c>
      <c r="P67" s="61">
        <f t="shared" si="3"/>
        <v>39436.597000000002</v>
      </c>
      <c r="R67" s="62">
        <v>0</v>
      </c>
      <c r="S67" s="62">
        <f t="shared" si="5"/>
        <v>39436.597000000002</v>
      </c>
    </row>
    <row r="68" spans="1:19" s="41" customFormat="1" ht="13.5" hidden="1" customHeight="1" x14ac:dyDescent="0.2">
      <c r="A68" s="172" t="s">
        <v>83</v>
      </c>
      <c r="B68" s="286" t="s">
        <v>83</v>
      </c>
      <c r="C68" s="287"/>
      <c r="D68" s="173"/>
      <c r="E68" s="174" t="s">
        <v>83</v>
      </c>
      <c r="F68" s="175" t="s">
        <v>83</v>
      </c>
      <c r="G68" s="176" t="s">
        <v>165</v>
      </c>
      <c r="H68" s="177">
        <f>+H69</f>
        <v>5250</v>
      </c>
      <c r="I68" s="177">
        <f>+I69+I79+I81+I83</f>
        <v>300</v>
      </c>
      <c r="J68" s="177">
        <f t="shared" si="0"/>
        <v>5550</v>
      </c>
      <c r="K68" s="178">
        <v>0</v>
      </c>
      <c r="L68" s="178">
        <f t="shared" si="1"/>
        <v>5550</v>
      </c>
      <c r="M68" s="178">
        <v>0</v>
      </c>
      <c r="N68" s="178">
        <f t="shared" si="2"/>
        <v>5550</v>
      </c>
      <c r="O68" s="178">
        <f>+O69+O71+O73+O75+O77</f>
        <v>0</v>
      </c>
      <c r="P68" s="178">
        <f t="shared" si="3"/>
        <v>5550</v>
      </c>
      <c r="R68" s="179">
        <v>0</v>
      </c>
      <c r="S68" s="179">
        <f t="shared" si="5"/>
        <v>5550</v>
      </c>
    </row>
    <row r="69" spans="1:19" s="41" customFormat="1" hidden="1" x14ac:dyDescent="0.2">
      <c r="A69" s="90" t="s">
        <v>82</v>
      </c>
      <c r="B69" s="91" t="s">
        <v>166</v>
      </c>
      <c r="C69" s="92" t="s">
        <v>87</v>
      </c>
      <c r="D69" s="93"/>
      <c r="E69" s="94" t="s">
        <v>83</v>
      </c>
      <c r="F69" s="100" t="s">
        <v>83</v>
      </c>
      <c r="G69" s="84" t="s">
        <v>165</v>
      </c>
      <c r="H69" s="85">
        <f>+H70</f>
        <v>5250</v>
      </c>
      <c r="I69" s="85">
        <f>+I70</f>
        <v>-700</v>
      </c>
      <c r="J69" s="85">
        <f t="shared" si="0"/>
        <v>4550</v>
      </c>
      <c r="K69" s="86">
        <v>0</v>
      </c>
      <c r="L69" s="86">
        <f t="shared" si="1"/>
        <v>4550</v>
      </c>
      <c r="M69" s="86">
        <v>0</v>
      </c>
      <c r="N69" s="86">
        <f t="shared" si="2"/>
        <v>4550</v>
      </c>
      <c r="O69" s="87">
        <f>+O70</f>
        <v>-800</v>
      </c>
      <c r="P69" s="87">
        <f t="shared" si="3"/>
        <v>3750</v>
      </c>
      <c r="R69" s="87">
        <v>0</v>
      </c>
      <c r="S69" s="87">
        <f t="shared" si="5"/>
        <v>3750</v>
      </c>
    </row>
    <row r="70" spans="1:19" s="41" customFormat="1" hidden="1" x14ac:dyDescent="0.2">
      <c r="A70" s="167"/>
      <c r="B70" s="168"/>
      <c r="C70" s="169"/>
      <c r="D70" s="170"/>
      <c r="E70" s="159">
        <v>3419</v>
      </c>
      <c r="F70" s="160">
        <v>5222</v>
      </c>
      <c r="G70" s="80" t="s">
        <v>114</v>
      </c>
      <c r="H70" s="81">
        <v>5250</v>
      </c>
      <c r="I70" s="81">
        <v>-700</v>
      </c>
      <c r="J70" s="81">
        <f t="shared" si="0"/>
        <v>4550</v>
      </c>
      <c r="K70" s="82">
        <v>0</v>
      </c>
      <c r="L70" s="82">
        <f t="shared" si="1"/>
        <v>4550</v>
      </c>
      <c r="M70" s="82">
        <v>0</v>
      </c>
      <c r="N70" s="82">
        <f t="shared" si="2"/>
        <v>4550</v>
      </c>
      <c r="O70" s="83">
        <v>-800</v>
      </c>
      <c r="P70" s="83">
        <f t="shared" si="3"/>
        <v>3750</v>
      </c>
      <c r="R70" s="83">
        <v>0</v>
      </c>
      <c r="S70" s="83">
        <f t="shared" si="5"/>
        <v>3750</v>
      </c>
    </row>
    <row r="71" spans="1:19" s="41" customFormat="1" ht="22.5" hidden="1" x14ac:dyDescent="0.2">
      <c r="A71" s="90" t="s">
        <v>82</v>
      </c>
      <c r="B71" s="91" t="s">
        <v>167</v>
      </c>
      <c r="C71" s="92" t="s">
        <v>87</v>
      </c>
      <c r="D71" s="93"/>
      <c r="E71" s="94" t="s">
        <v>83</v>
      </c>
      <c r="F71" s="100" t="s">
        <v>83</v>
      </c>
      <c r="G71" s="84" t="s">
        <v>168</v>
      </c>
      <c r="H71" s="85">
        <v>0</v>
      </c>
      <c r="I71" s="85"/>
      <c r="J71" s="85"/>
      <c r="K71" s="86"/>
      <c r="L71" s="86"/>
      <c r="M71" s="86"/>
      <c r="N71" s="85">
        <v>0</v>
      </c>
      <c r="O71" s="87">
        <f>+O72</f>
        <v>250</v>
      </c>
      <c r="P71" s="87">
        <f t="shared" si="3"/>
        <v>250</v>
      </c>
      <c r="R71" s="87">
        <v>0</v>
      </c>
      <c r="S71" s="87">
        <f t="shared" si="5"/>
        <v>250</v>
      </c>
    </row>
    <row r="72" spans="1:19" s="41" customFormat="1" hidden="1" x14ac:dyDescent="0.2">
      <c r="A72" s="167"/>
      <c r="B72" s="168"/>
      <c r="C72" s="169"/>
      <c r="D72" s="170"/>
      <c r="E72" s="159">
        <v>3419</v>
      </c>
      <c r="F72" s="160">
        <v>5222</v>
      </c>
      <c r="G72" s="80" t="s">
        <v>114</v>
      </c>
      <c r="H72" s="81">
        <v>0</v>
      </c>
      <c r="I72" s="81"/>
      <c r="J72" s="81"/>
      <c r="K72" s="82"/>
      <c r="L72" s="82"/>
      <c r="M72" s="82"/>
      <c r="N72" s="81">
        <v>0</v>
      </c>
      <c r="O72" s="83">
        <v>250</v>
      </c>
      <c r="P72" s="83">
        <f t="shared" si="3"/>
        <v>250</v>
      </c>
      <c r="R72" s="83">
        <v>0</v>
      </c>
      <c r="S72" s="83">
        <f t="shared" si="5"/>
        <v>250</v>
      </c>
    </row>
    <row r="73" spans="1:19" s="41" customFormat="1" ht="33.75" hidden="1" x14ac:dyDescent="0.2">
      <c r="A73" s="90" t="s">
        <v>82</v>
      </c>
      <c r="B73" s="91" t="s">
        <v>169</v>
      </c>
      <c r="C73" s="92" t="s">
        <v>87</v>
      </c>
      <c r="D73" s="93"/>
      <c r="E73" s="94" t="s">
        <v>83</v>
      </c>
      <c r="F73" s="100" t="s">
        <v>83</v>
      </c>
      <c r="G73" s="84" t="s">
        <v>170</v>
      </c>
      <c r="H73" s="85">
        <v>0</v>
      </c>
      <c r="I73" s="81"/>
      <c r="J73" s="81"/>
      <c r="K73" s="82"/>
      <c r="L73" s="82"/>
      <c r="M73" s="82"/>
      <c r="N73" s="85">
        <v>0</v>
      </c>
      <c r="O73" s="87">
        <f>+O74</f>
        <v>180</v>
      </c>
      <c r="P73" s="87">
        <f t="shared" si="3"/>
        <v>180</v>
      </c>
      <c r="R73" s="87">
        <v>0</v>
      </c>
      <c r="S73" s="87">
        <f t="shared" si="5"/>
        <v>180</v>
      </c>
    </row>
    <row r="74" spans="1:19" s="41" customFormat="1" hidden="1" x14ac:dyDescent="0.2">
      <c r="A74" s="167"/>
      <c r="B74" s="168"/>
      <c r="C74" s="169"/>
      <c r="D74" s="170"/>
      <c r="E74" s="159">
        <v>3419</v>
      </c>
      <c r="F74" s="160">
        <v>5222</v>
      </c>
      <c r="G74" s="80" t="s">
        <v>114</v>
      </c>
      <c r="H74" s="81">
        <v>0</v>
      </c>
      <c r="I74" s="81"/>
      <c r="J74" s="81"/>
      <c r="K74" s="82"/>
      <c r="L74" s="82"/>
      <c r="M74" s="82"/>
      <c r="N74" s="81">
        <v>0</v>
      </c>
      <c r="O74" s="83">
        <v>180</v>
      </c>
      <c r="P74" s="83">
        <f t="shared" si="3"/>
        <v>180</v>
      </c>
      <c r="R74" s="83">
        <v>0</v>
      </c>
      <c r="S74" s="83">
        <f t="shared" si="5"/>
        <v>180</v>
      </c>
    </row>
    <row r="75" spans="1:19" s="41" customFormat="1" ht="33.75" hidden="1" x14ac:dyDescent="0.2">
      <c r="A75" s="90" t="s">
        <v>82</v>
      </c>
      <c r="B75" s="91" t="s">
        <v>171</v>
      </c>
      <c r="C75" s="92" t="s">
        <v>87</v>
      </c>
      <c r="D75" s="93"/>
      <c r="E75" s="94" t="s">
        <v>83</v>
      </c>
      <c r="F75" s="100" t="s">
        <v>83</v>
      </c>
      <c r="G75" s="84" t="s">
        <v>172</v>
      </c>
      <c r="H75" s="85">
        <v>0</v>
      </c>
      <c r="I75" s="85"/>
      <c r="J75" s="85"/>
      <c r="K75" s="86"/>
      <c r="L75" s="86"/>
      <c r="M75" s="86"/>
      <c r="N75" s="85">
        <v>0</v>
      </c>
      <c r="O75" s="87">
        <f t="shared" ref="O75" si="6">+O76</f>
        <v>150</v>
      </c>
      <c r="P75" s="87">
        <f t="shared" si="3"/>
        <v>150</v>
      </c>
      <c r="R75" s="87">
        <v>0</v>
      </c>
      <c r="S75" s="87">
        <f t="shared" si="5"/>
        <v>150</v>
      </c>
    </row>
    <row r="76" spans="1:19" s="41" customFormat="1" hidden="1" x14ac:dyDescent="0.2">
      <c r="A76" s="167"/>
      <c r="B76" s="168"/>
      <c r="C76" s="169"/>
      <c r="D76" s="170"/>
      <c r="E76" s="159">
        <v>3419</v>
      </c>
      <c r="F76" s="160">
        <v>5222</v>
      </c>
      <c r="G76" s="80" t="s">
        <v>114</v>
      </c>
      <c r="H76" s="81">
        <v>0</v>
      </c>
      <c r="I76" s="81"/>
      <c r="J76" s="81"/>
      <c r="K76" s="82"/>
      <c r="L76" s="82"/>
      <c r="M76" s="82"/>
      <c r="N76" s="81">
        <v>0</v>
      </c>
      <c r="O76" s="83">
        <v>150</v>
      </c>
      <c r="P76" s="83">
        <f t="shared" si="3"/>
        <v>150</v>
      </c>
      <c r="R76" s="83">
        <v>0</v>
      </c>
      <c r="S76" s="83">
        <f t="shared" si="5"/>
        <v>150</v>
      </c>
    </row>
    <row r="77" spans="1:19" s="41" customFormat="1" ht="33.75" hidden="1" x14ac:dyDescent="0.2">
      <c r="A77" s="90" t="s">
        <v>82</v>
      </c>
      <c r="B77" s="91" t="s">
        <v>173</v>
      </c>
      <c r="C77" s="92" t="s">
        <v>87</v>
      </c>
      <c r="D77" s="93"/>
      <c r="E77" s="94" t="s">
        <v>83</v>
      </c>
      <c r="F77" s="100" t="s">
        <v>83</v>
      </c>
      <c r="G77" s="84" t="s">
        <v>174</v>
      </c>
      <c r="H77" s="85">
        <v>0</v>
      </c>
      <c r="I77" s="85"/>
      <c r="J77" s="85"/>
      <c r="K77" s="86"/>
      <c r="L77" s="86"/>
      <c r="M77" s="86"/>
      <c r="N77" s="85">
        <v>0</v>
      </c>
      <c r="O77" s="87">
        <f t="shared" ref="O77" si="7">+O78</f>
        <v>220</v>
      </c>
      <c r="P77" s="87">
        <f t="shared" si="3"/>
        <v>220</v>
      </c>
      <c r="R77" s="87">
        <v>0</v>
      </c>
      <c r="S77" s="87">
        <f t="shared" si="5"/>
        <v>220</v>
      </c>
    </row>
    <row r="78" spans="1:19" s="41" customFormat="1" hidden="1" x14ac:dyDescent="0.2">
      <c r="A78" s="167"/>
      <c r="B78" s="168"/>
      <c r="C78" s="169"/>
      <c r="D78" s="170"/>
      <c r="E78" s="159">
        <v>3419</v>
      </c>
      <c r="F78" s="160">
        <v>5222</v>
      </c>
      <c r="G78" s="80" t="s">
        <v>114</v>
      </c>
      <c r="H78" s="81">
        <v>0</v>
      </c>
      <c r="I78" s="81"/>
      <c r="J78" s="81"/>
      <c r="K78" s="82"/>
      <c r="L78" s="82"/>
      <c r="M78" s="82"/>
      <c r="N78" s="81">
        <v>0</v>
      </c>
      <c r="O78" s="83">
        <v>220</v>
      </c>
      <c r="P78" s="83">
        <f t="shared" si="3"/>
        <v>220</v>
      </c>
      <c r="R78" s="83">
        <v>0</v>
      </c>
      <c r="S78" s="83">
        <f t="shared" si="5"/>
        <v>220</v>
      </c>
    </row>
    <row r="79" spans="1:19" s="41" customFormat="1" ht="22.5" hidden="1" x14ac:dyDescent="0.2">
      <c r="A79" s="90" t="s">
        <v>82</v>
      </c>
      <c r="B79" s="92" t="s">
        <v>175</v>
      </c>
      <c r="C79" s="92" t="s">
        <v>87</v>
      </c>
      <c r="D79" s="93"/>
      <c r="E79" s="94" t="s">
        <v>83</v>
      </c>
      <c r="F79" s="100" t="s">
        <v>83</v>
      </c>
      <c r="G79" s="84" t="s">
        <v>176</v>
      </c>
      <c r="H79" s="85">
        <v>0</v>
      </c>
      <c r="I79" s="85">
        <f>+I80</f>
        <v>300</v>
      </c>
      <c r="J79" s="85">
        <f t="shared" si="0"/>
        <v>300</v>
      </c>
      <c r="K79" s="86">
        <v>0</v>
      </c>
      <c r="L79" s="86">
        <f t="shared" si="1"/>
        <v>300</v>
      </c>
      <c r="M79" s="86">
        <v>0</v>
      </c>
      <c r="N79" s="86">
        <f t="shared" si="2"/>
        <v>300</v>
      </c>
      <c r="O79" s="86">
        <v>0</v>
      </c>
      <c r="P79" s="86">
        <f t="shared" si="3"/>
        <v>300</v>
      </c>
      <c r="R79" s="87">
        <v>0</v>
      </c>
      <c r="S79" s="87">
        <f t="shared" si="5"/>
        <v>300</v>
      </c>
    </row>
    <row r="80" spans="1:19" s="41" customFormat="1" ht="12" hidden="1" thickBot="1" x14ac:dyDescent="0.25">
      <c r="A80" s="180"/>
      <c r="B80" s="181"/>
      <c r="C80" s="182"/>
      <c r="D80" s="106"/>
      <c r="E80" s="183">
        <v>3419</v>
      </c>
      <c r="F80" s="88">
        <v>5222</v>
      </c>
      <c r="G80" s="89" t="s">
        <v>114</v>
      </c>
      <c r="H80" s="81">
        <v>0</v>
      </c>
      <c r="I80" s="81">
        <v>300</v>
      </c>
      <c r="J80" s="81">
        <f t="shared" si="0"/>
        <v>300</v>
      </c>
      <c r="K80" s="82">
        <v>0</v>
      </c>
      <c r="L80" s="82">
        <f t="shared" si="1"/>
        <v>300</v>
      </c>
      <c r="M80" s="82">
        <v>0</v>
      </c>
      <c r="N80" s="82">
        <f t="shared" si="2"/>
        <v>300</v>
      </c>
      <c r="O80" s="82">
        <v>0</v>
      </c>
      <c r="P80" s="82">
        <f t="shared" si="3"/>
        <v>300</v>
      </c>
      <c r="R80" s="83">
        <v>0</v>
      </c>
      <c r="S80" s="83">
        <f t="shared" si="5"/>
        <v>300</v>
      </c>
    </row>
    <row r="81" spans="1:19" s="41" customFormat="1" ht="22.5" hidden="1" x14ac:dyDescent="0.2">
      <c r="A81" s="90" t="s">
        <v>82</v>
      </c>
      <c r="B81" s="91" t="s">
        <v>177</v>
      </c>
      <c r="C81" s="92" t="s">
        <v>87</v>
      </c>
      <c r="D81" s="93"/>
      <c r="E81" s="94" t="s">
        <v>83</v>
      </c>
      <c r="F81" s="100" t="s">
        <v>83</v>
      </c>
      <c r="G81" s="84" t="s">
        <v>178</v>
      </c>
      <c r="H81" s="85">
        <f>+H82</f>
        <v>0</v>
      </c>
      <c r="I81" s="85">
        <f>+I82</f>
        <v>200</v>
      </c>
      <c r="J81" s="85">
        <f t="shared" si="0"/>
        <v>200</v>
      </c>
      <c r="K81" s="86">
        <v>0</v>
      </c>
      <c r="L81" s="86">
        <f t="shared" si="1"/>
        <v>200</v>
      </c>
      <c r="M81" s="86">
        <v>0</v>
      </c>
      <c r="N81" s="86">
        <f t="shared" si="2"/>
        <v>200</v>
      </c>
      <c r="O81" s="86">
        <v>0</v>
      </c>
      <c r="P81" s="86">
        <f t="shared" si="3"/>
        <v>200</v>
      </c>
      <c r="R81" s="87">
        <v>0</v>
      </c>
      <c r="S81" s="87">
        <f t="shared" si="5"/>
        <v>200</v>
      </c>
    </row>
    <row r="82" spans="1:19" s="41" customFormat="1" hidden="1" x14ac:dyDescent="0.2">
      <c r="A82" s="74"/>
      <c r="B82" s="75"/>
      <c r="C82" s="76"/>
      <c r="D82" s="77"/>
      <c r="E82" s="78">
        <v>3419</v>
      </c>
      <c r="F82" s="79">
        <v>5222</v>
      </c>
      <c r="G82" s="101" t="s">
        <v>114</v>
      </c>
      <c r="H82" s="81">
        <v>0</v>
      </c>
      <c r="I82" s="81">
        <v>200</v>
      </c>
      <c r="J82" s="81">
        <f t="shared" si="0"/>
        <v>200</v>
      </c>
      <c r="K82" s="82">
        <v>0</v>
      </c>
      <c r="L82" s="82">
        <f t="shared" si="1"/>
        <v>200</v>
      </c>
      <c r="M82" s="82">
        <v>0</v>
      </c>
      <c r="N82" s="82">
        <f t="shared" si="2"/>
        <v>200</v>
      </c>
      <c r="O82" s="82">
        <v>0</v>
      </c>
      <c r="P82" s="82">
        <f t="shared" si="3"/>
        <v>200</v>
      </c>
      <c r="R82" s="83">
        <v>0</v>
      </c>
      <c r="S82" s="83">
        <f t="shared" si="5"/>
        <v>200</v>
      </c>
    </row>
    <row r="83" spans="1:19" s="41" customFormat="1" hidden="1" x14ac:dyDescent="0.2">
      <c r="A83" s="90" t="s">
        <v>82</v>
      </c>
      <c r="B83" s="91" t="s">
        <v>179</v>
      </c>
      <c r="C83" s="92" t="s">
        <v>87</v>
      </c>
      <c r="D83" s="93"/>
      <c r="E83" s="94" t="s">
        <v>83</v>
      </c>
      <c r="F83" s="100" t="s">
        <v>83</v>
      </c>
      <c r="G83" s="84" t="s">
        <v>180</v>
      </c>
      <c r="H83" s="85">
        <f>+H84</f>
        <v>0</v>
      </c>
      <c r="I83" s="85">
        <f>+I84</f>
        <v>500</v>
      </c>
      <c r="J83" s="85">
        <f t="shared" si="0"/>
        <v>500</v>
      </c>
      <c r="K83" s="86">
        <v>0</v>
      </c>
      <c r="L83" s="86">
        <f t="shared" si="1"/>
        <v>500</v>
      </c>
      <c r="M83" s="86">
        <v>0</v>
      </c>
      <c r="N83" s="86">
        <f t="shared" si="2"/>
        <v>500</v>
      </c>
      <c r="O83" s="86">
        <v>0</v>
      </c>
      <c r="P83" s="86">
        <f t="shared" si="3"/>
        <v>500</v>
      </c>
      <c r="R83" s="87">
        <v>0</v>
      </c>
      <c r="S83" s="87">
        <f t="shared" si="5"/>
        <v>500</v>
      </c>
    </row>
    <row r="84" spans="1:19" s="41" customFormat="1" ht="12" hidden="1" thickBot="1" x14ac:dyDescent="0.25">
      <c r="A84" s="167"/>
      <c r="B84" s="168"/>
      <c r="C84" s="169"/>
      <c r="D84" s="170"/>
      <c r="E84" s="159">
        <v>3419</v>
      </c>
      <c r="F84" s="160">
        <v>5222</v>
      </c>
      <c r="G84" s="80" t="s">
        <v>114</v>
      </c>
      <c r="H84" s="137">
        <v>0</v>
      </c>
      <c r="I84" s="137">
        <v>500</v>
      </c>
      <c r="J84" s="137">
        <f t="shared" si="0"/>
        <v>500</v>
      </c>
      <c r="K84" s="138">
        <v>0</v>
      </c>
      <c r="L84" s="138">
        <f t="shared" si="1"/>
        <v>500</v>
      </c>
      <c r="M84" s="138">
        <v>0</v>
      </c>
      <c r="N84" s="138">
        <f t="shared" si="2"/>
        <v>500</v>
      </c>
      <c r="O84" s="162">
        <v>0</v>
      </c>
      <c r="P84" s="162">
        <f t="shared" si="3"/>
        <v>500</v>
      </c>
      <c r="Q84" s="41">
        <f>SUM(O86:O141)/2</f>
        <v>0</v>
      </c>
      <c r="R84" s="140">
        <v>0</v>
      </c>
      <c r="S84" s="140">
        <f t="shared" si="5"/>
        <v>500</v>
      </c>
    </row>
    <row r="85" spans="1:19" s="41" customFormat="1" hidden="1" x14ac:dyDescent="0.2">
      <c r="A85" s="184" t="s">
        <v>83</v>
      </c>
      <c r="B85" s="275" t="s">
        <v>83</v>
      </c>
      <c r="C85" s="276"/>
      <c r="D85" s="185"/>
      <c r="E85" s="186" t="s">
        <v>83</v>
      </c>
      <c r="F85" s="187" t="s">
        <v>83</v>
      </c>
      <c r="G85" s="188" t="s">
        <v>181</v>
      </c>
      <c r="H85" s="146">
        <f>+H86</f>
        <v>2500</v>
      </c>
      <c r="I85" s="146">
        <v>0</v>
      </c>
      <c r="J85" s="146">
        <f t="shared" si="0"/>
        <v>2500</v>
      </c>
      <c r="K85" s="147">
        <f>+K86</f>
        <v>10000</v>
      </c>
      <c r="L85" s="147">
        <f t="shared" si="1"/>
        <v>12500</v>
      </c>
      <c r="M85" s="147">
        <v>0</v>
      </c>
      <c r="N85" s="147">
        <f t="shared" si="2"/>
        <v>12500</v>
      </c>
      <c r="O85" s="178">
        <f>+O86+O88+O90+O92+O94+O96+O98+O100+O102+O104+O106+O108+O110+O112+O114+O116+O118+O120+O122+O124+O126+O128+O130+O132+O134+O136+O138+O140</f>
        <v>0</v>
      </c>
      <c r="P85" s="189">
        <f t="shared" si="3"/>
        <v>12500</v>
      </c>
      <c r="R85" s="149">
        <v>0</v>
      </c>
      <c r="S85" s="149">
        <f t="shared" si="5"/>
        <v>12500</v>
      </c>
    </row>
    <row r="86" spans="1:19" s="41" customFormat="1" hidden="1" x14ac:dyDescent="0.2">
      <c r="A86" s="90" t="s">
        <v>82</v>
      </c>
      <c r="B86" s="91" t="s">
        <v>182</v>
      </c>
      <c r="C86" s="92" t="s">
        <v>87</v>
      </c>
      <c r="D86" s="93"/>
      <c r="E86" s="94" t="s">
        <v>83</v>
      </c>
      <c r="F86" s="100" t="s">
        <v>83</v>
      </c>
      <c r="G86" s="84" t="s">
        <v>181</v>
      </c>
      <c r="H86" s="85">
        <f>+H87</f>
        <v>2500</v>
      </c>
      <c r="I86" s="85">
        <v>0</v>
      </c>
      <c r="J86" s="85">
        <f t="shared" si="0"/>
        <v>2500</v>
      </c>
      <c r="K86" s="86">
        <f>+K87</f>
        <v>10000</v>
      </c>
      <c r="L86" s="86">
        <f t="shared" si="1"/>
        <v>12500</v>
      </c>
      <c r="M86" s="86">
        <v>0</v>
      </c>
      <c r="N86" s="86">
        <f t="shared" si="2"/>
        <v>12500</v>
      </c>
      <c r="O86" s="86">
        <f>+O87</f>
        <v>-12500</v>
      </c>
      <c r="P86" s="86">
        <f t="shared" si="3"/>
        <v>0</v>
      </c>
      <c r="R86" s="87">
        <v>0</v>
      </c>
      <c r="S86" s="87">
        <f t="shared" si="5"/>
        <v>0</v>
      </c>
    </row>
    <row r="87" spans="1:19" s="41" customFormat="1" hidden="1" x14ac:dyDescent="0.2">
      <c r="A87" s="167"/>
      <c r="B87" s="168"/>
      <c r="C87" s="169"/>
      <c r="D87" s="170"/>
      <c r="E87" s="159">
        <v>3419</v>
      </c>
      <c r="F87" s="160">
        <v>5222</v>
      </c>
      <c r="G87" s="80" t="s">
        <v>114</v>
      </c>
      <c r="H87" s="137">
        <v>2500</v>
      </c>
      <c r="I87" s="137">
        <v>0</v>
      </c>
      <c r="J87" s="137">
        <f t="shared" si="0"/>
        <v>2500</v>
      </c>
      <c r="K87" s="138">
        <v>10000</v>
      </c>
      <c r="L87" s="138">
        <f t="shared" si="1"/>
        <v>12500</v>
      </c>
      <c r="M87" s="138">
        <v>0</v>
      </c>
      <c r="N87" s="138">
        <f t="shared" si="2"/>
        <v>12500</v>
      </c>
      <c r="O87" s="138">
        <v>-12500</v>
      </c>
      <c r="P87" s="190">
        <f t="shared" si="3"/>
        <v>0</v>
      </c>
      <c r="R87" s="83">
        <v>0</v>
      </c>
      <c r="S87" s="83">
        <f t="shared" si="5"/>
        <v>0</v>
      </c>
    </row>
    <row r="88" spans="1:19" s="41" customFormat="1" ht="22.5" hidden="1" x14ac:dyDescent="0.2">
      <c r="A88" s="90" t="s">
        <v>82</v>
      </c>
      <c r="B88" s="91" t="s">
        <v>183</v>
      </c>
      <c r="C88" s="92" t="s">
        <v>87</v>
      </c>
      <c r="D88" s="93"/>
      <c r="E88" s="94" t="s">
        <v>83</v>
      </c>
      <c r="F88" s="100" t="s">
        <v>83</v>
      </c>
      <c r="G88" s="84" t="s">
        <v>184</v>
      </c>
      <c r="H88" s="85">
        <v>0</v>
      </c>
      <c r="I88" s="85">
        <v>0</v>
      </c>
      <c r="J88" s="85">
        <f t="shared" si="0"/>
        <v>0</v>
      </c>
      <c r="K88" s="86">
        <f>+K89</f>
        <v>0</v>
      </c>
      <c r="L88" s="86">
        <f t="shared" si="1"/>
        <v>0</v>
      </c>
      <c r="M88" s="86">
        <v>0</v>
      </c>
      <c r="N88" s="86">
        <v>0</v>
      </c>
      <c r="O88" s="86">
        <f>+O89</f>
        <v>200</v>
      </c>
      <c r="P88" s="86">
        <f>+N88+O88</f>
        <v>200</v>
      </c>
      <c r="R88" s="87">
        <v>0</v>
      </c>
      <c r="S88" s="87">
        <f t="shared" si="5"/>
        <v>200</v>
      </c>
    </row>
    <row r="89" spans="1:19" s="41" customFormat="1" hidden="1" x14ac:dyDescent="0.2">
      <c r="A89" s="74"/>
      <c r="B89" s="75" t="s">
        <v>133</v>
      </c>
      <c r="C89" s="76"/>
      <c r="D89" s="77"/>
      <c r="E89" s="78">
        <v>3419</v>
      </c>
      <c r="F89" s="79">
        <v>5222</v>
      </c>
      <c r="G89" s="101" t="s">
        <v>114</v>
      </c>
      <c r="H89" s="81">
        <v>0</v>
      </c>
      <c r="I89" s="81">
        <v>0</v>
      </c>
      <c r="J89" s="81">
        <f t="shared" si="0"/>
        <v>0</v>
      </c>
      <c r="K89" s="82">
        <v>0</v>
      </c>
      <c r="L89" s="82">
        <f t="shared" si="1"/>
        <v>0</v>
      </c>
      <c r="M89" s="82">
        <v>0</v>
      </c>
      <c r="N89" s="82">
        <v>0</v>
      </c>
      <c r="O89" s="82">
        <v>200</v>
      </c>
      <c r="P89" s="82">
        <f>+N89+O89</f>
        <v>200</v>
      </c>
      <c r="R89" s="83">
        <v>0</v>
      </c>
      <c r="S89" s="83">
        <f t="shared" si="5"/>
        <v>200</v>
      </c>
    </row>
    <row r="90" spans="1:19" s="41" customFormat="1" ht="22.5" hidden="1" x14ac:dyDescent="0.2">
      <c r="A90" s="90" t="s">
        <v>82</v>
      </c>
      <c r="B90" s="91" t="s">
        <v>185</v>
      </c>
      <c r="C90" s="92" t="s">
        <v>87</v>
      </c>
      <c r="D90" s="93"/>
      <c r="E90" s="94" t="s">
        <v>83</v>
      </c>
      <c r="F90" s="100" t="s">
        <v>83</v>
      </c>
      <c r="G90" s="84" t="s">
        <v>186</v>
      </c>
      <c r="H90" s="85">
        <v>0</v>
      </c>
      <c r="I90" s="85">
        <v>0</v>
      </c>
      <c r="J90" s="85">
        <f t="shared" si="0"/>
        <v>0</v>
      </c>
      <c r="K90" s="86">
        <f t="shared" ref="K90" si="8">+K91</f>
        <v>0</v>
      </c>
      <c r="L90" s="86">
        <f t="shared" si="1"/>
        <v>0</v>
      </c>
      <c r="M90" s="86">
        <v>0</v>
      </c>
      <c r="N90" s="86">
        <v>0</v>
      </c>
      <c r="O90" s="86">
        <f t="shared" ref="O90" si="9">+O91</f>
        <v>150</v>
      </c>
      <c r="P90" s="86">
        <f t="shared" ref="P90:P141" si="10">+N90+O90</f>
        <v>150</v>
      </c>
      <c r="R90" s="87">
        <v>0</v>
      </c>
      <c r="S90" s="87">
        <f t="shared" si="5"/>
        <v>150</v>
      </c>
    </row>
    <row r="91" spans="1:19" s="41" customFormat="1" hidden="1" x14ac:dyDescent="0.2">
      <c r="A91" s="74"/>
      <c r="B91" s="75" t="s">
        <v>133</v>
      </c>
      <c r="C91" s="76"/>
      <c r="D91" s="77"/>
      <c r="E91" s="78">
        <v>3419</v>
      </c>
      <c r="F91" s="79">
        <v>5222</v>
      </c>
      <c r="G91" s="101" t="s">
        <v>114</v>
      </c>
      <c r="H91" s="81">
        <v>0</v>
      </c>
      <c r="I91" s="81">
        <v>0</v>
      </c>
      <c r="J91" s="81">
        <f t="shared" si="0"/>
        <v>0</v>
      </c>
      <c r="K91" s="82">
        <v>0</v>
      </c>
      <c r="L91" s="82">
        <f t="shared" si="1"/>
        <v>0</v>
      </c>
      <c r="M91" s="82">
        <v>0</v>
      </c>
      <c r="N91" s="82">
        <v>0</v>
      </c>
      <c r="O91" s="82">
        <v>150</v>
      </c>
      <c r="P91" s="82">
        <f t="shared" si="10"/>
        <v>150</v>
      </c>
      <c r="R91" s="83">
        <v>0</v>
      </c>
      <c r="S91" s="83">
        <f t="shared" si="5"/>
        <v>150</v>
      </c>
    </row>
    <row r="92" spans="1:19" s="41" customFormat="1" ht="22.5" hidden="1" x14ac:dyDescent="0.2">
      <c r="A92" s="90" t="s">
        <v>82</v>
      </c>
      <c r="B92" s="91" t="s">
        <v>187</v>
      </c>
      <c r="C92" s="92" t="s">
        <v>87</v>
      </c>
      <c r="D92" s="93"/>
      <c r="E92" s="94" t="s">
        <v>83</v>
      </c>
      <c r="F92" s="100" t="s">
        <v>83</v>
      </c>
      <c r="G92" s="84" t="s">
        <v>188</v>
      </c>
      <c r="H92" s="85">
        <v>0</v>
      </c>
      <c r="I92" s="85">
        <v>0</v>
      </c>
      <c r="J92" s="85">
        <f t="shared" si="0"/>
        <v>0</v>
      </c>
      <c r="K92" s="86">
        <f t="shared" ref="K92" si="11">+K93</f>
        <v>0</v>
      </c>
      <c r="L92" s="86">
        <f t="shared" si="1"/>
        <v>0</v>
      </c>
      <c r="M92" s="86">
        <v>0</v>
      </c>
      <c r="N92" s="86">
        <v>0</v>
      </c>
      <c r="O92" s="86">
        <f t="shared" ref="O92" si="12">+O93</f>
        <v>100</v>
      </c>
      <c r="P92" s="86">
        <f t="shared" si="10"/>
        <v>100</v>
      </c>
      <c r="R92" s="87">
        <v>0</v>
      </c>
      <c r="S92" s="87">
        <f t="shared" si="5"/>
        <v>100</v>
      </c>
    </row>
    <row r="93" spans="1:19" s="41" customFormat="1" hidden="1" x14ac:dyDescent="0.2">
      <c r="A93" s="74"/>
      <c r="B93" s="75" t="s">
        <v>133</v>
      </c>
      <c r="C93" s="76"/>
      <c r="D93" s="77"/>
      <c r="E93" s="78">
        <v>3419</v>
      </c>
      <c r="F93" s="79">
        <v>5222</v>
      </c>
      <c r="G93" s="101" t="s">
        <v>114</v>
      </c>
      <c r="H93" s="81">
        <v>0</v>
      </c>
      <c r="I93" s="81">
        <v>0</v>
      </c>
      <c r="J93" s="81">
        <f t="shared" si="0"/>
        <v>0</v>
      </c>
      <c r="K93" s="82">
        <v>0</v>
      </c>
      <c r="L93" s="82">
        <f t="shared" si="1"/>
        <v>0</v>
      </c>
      <c r="M93" s="82">
        <v>0</v>
      </c>
      <c r="N93" s="82">
        <v>0</v>
      </c>
      <c r="O93" s="82">
        <v>100</v>
      </c>
      <c r="P93" s="82">
        <f t="shared" si="10"/>
        <v>100</v>
      </c>
      <c r="R93" s="83">
        <v>0</v>
      </c>
      <c r="S93" s="83">
        <f t="shared" si="5"/>
        <v>100</v>
      </c>
    </row>
    <row r="94" spans="1:19" s="41" customFormat="1" ht="22.5" hidden="1" x14ac:dyDescent="0.2">
      <c r="A94" s="90" t="s">
        <v>82</v>
      </c>
      <c r="B94" s="91" t="s">
        <v>189</v>
      </c>
      <c r="C94" s="92" t="s">
        <v>87</v>
      </c>
      <c r="D94" s="93"/>
      <c r="E94" s="94" t="s">
        <v>83</v>
      </c>
      <c r="F94" s="100" t="s">
        <v>83</v>
      </c>
      <c r="G94" s="84" t="s">
        <v>190</v>
      </c>
      <c r="H94" s="85">
        <v>0</v>
      </c>
      <c r="I94" s="85">
        <v>0</v>
      </c>
      <c r="J94" s="85">
        <f t="shared" si="0"/>
        <v>0</v>
      </c>
      <c r="K94" s="86">
        <f t="shared" ref="K94" si="13">+K95</f>
        <v>0</v>
      </c>
      <c r="L94" s="86">
        <f t="shared" si="1"/>
        <v>0</v>
      </c>
      <c r="M94" s="86">
        <v>0</v>
      </c>
      <c r="N94" s="86">
        <v>0</v>
      </c>
      <c r="O94" s="86">
        <f t="shared" ref="O94" si="14">+O95</f>
        <v>300</v>
      </c>
      <c r="P94" s="86">
        <f t="shared" si="10"/>
        <v>300</v>
      </c>
      <c r="R94" s="87">
        <v>0</v>
      </c>
      <c r="S94" s="87">
        <f t="shared" si="5"/>
        <v>300</v>
      </c>
    </row>
    <row r="95" spans="1:19" s="41" customFormat="1" hidden="1" x14ac:dyDescent="0.2">
      <c r="A95" s="74"/>
      <c r="B95" s="75" t="s">
        <v>133</v>
      </c>
      <c r="C95" s="76"/>
      <c r="D95" s="77"/>
      <c r="E95" s="78">
        <v>3419</v>
      </c>
      <c r="F95" s="79">
        <v>5222</v>
      </c>
      <c r="G95" s="101" t="s">
        <v>114</v>
      </c>
      <c r="H95" s="81">
        <v>0</v>
      </c>
      <c r="I95" s="81">
        <v>0</v>
      </c>
      <c r="J95" s="81">
        <f t="shared" si="0"/>
        <v>0</v>
      </c>
      <c r="K95" s="82">
        <v>0</v>
      </c>
      <c r="L95" s="82">
        <f t="shared" si="1"/>
        <v>0</v>
      </c>
      <c r="M95" s="82">
        <v>0</v>
      </c>
      <c r="N95" s="82">
        <v>0</v>
      </c>
      <c r="O95" s="82">
        <v>300</v>
      </c>
      <c r="P95" s="82">
        <f t="shared" si="10"/>
        <v>300</v>
      </c>
      <c r="R95" s="83">
        <v>0</v>
      </c>
      <c r="S95" s="83">
        <f t="shared" si="5"/>
        <v>300</v>
      </c>
    </row>
    <row r="96" spans="1:19" s="41" customFormat="1" ht="22.5" hidden="1" x14ac:dyDescent="0.2">
      <c r="A96" s="90" t="s">
        <v>82</v>
      </c>
      <c r="B96" s="91" t="s">
        <v>191</v>
      </c>
      <c r="C96" s="92" t="s">
        <v>87</v>
      </c>
      <c r="D96" s="93"/>
      <c r="E96" s="94" t="s">
        <v>83</v>
      </c>
      <c r="F96" s="100" t="s">
        <v>83</v>
      </c>
      <c r="G96" s="84" t="s">
        <v>192</v>
      </c>
      <c r="H96" s="85">
        <v>0</v>
      </c>
      <c r="I96" s="85">
        <v>0</v>
      </c>
      <c r="J96" s="85">
        <f t="shared" si="0"/>
        <v>0</v>
      </c>
      <c r="K96" s="86">
        <f t="shared" ref="K96" si="15">+K97</f>
        <v>0</v>
      </c>
      <c r="L96" s="86">
        <f t="shared" si="1"/>
        <v>0</v>
      </c>
      <c r="M96" s="86">
        <v>0</v>
      </c>
      <c r="N96" s="86">
        <v>0</v>
      </c>
      <c r="O96" s="86">
        <f t="shared" ref="O96" si="16">+O97</f>
        <v>300</v>
      </c>
      <c r="P96" s="86">
        <f t="shared" si="10"/>
        <v>300</v>
      </c>
      <c r="R96" s="87">
        <v>0</v>
      </c>
      <c r="S96" s="87">
        <f t="shared" si="5"/>
        <v>300</v>
      </c>
    </row>
    <row r="97" spans="1:19" s="41" customFormat="1" hidden="1" x14ac:dyDescent="0.2">
      <c r="A97" s="74"/>
      <c r="B97" s="75" t="s">
        <v>133</v>
      </c>
      <c r="C97" s="76"/>
      <c r="D97" s="77"/>
      <c r="E97" s="78">
        <v>3419</v>
      </c>
      <c r="F97" s="79">
        <v>5222</v>
      </c>
      <c r="G97" s="101" t="s">
        <v>114</v>
      </c>
      <c r="H97" s="81">
        <v>0</v>
      </c>
      <c r="I97" s="81">
        <v>0</v>
      </c>
      <c r="J97" s="81">
        <f t="shared" si="0"/>
        <v>0</v>
      </c>
      <c r="K97" s="82">
        <v>0</v>
      </c>
      <c r="L97" s="82">
        <f t="shared" si="1"/>
        <v>0</v>
      </c>
      <c r="M97" s="82">
        <v>0</v>
      </c>
      <c r="N97" s="82">
        <v>0</v>
      </c>
      <c r="O97" s="82">
        <v>300</v>
      </c>
      <c r="P97" s="82">
        <f t="shared" si="10"/>
        <v>300</v>
      </c>
      <c r="R97" s="83">
        <v>0</v>
      </c>
      <c r="S97" s="83">
        <f t="shared" si="5"/>
        <v>300</v>
      </c>
    </row>
    <row r="98" spans="1:19" s="41" customFormat="1" ht="22.5" hidden="1" x14ac:dyDescent="0.2">
      <c r="A98" s="90" t="s">
        <v>82</v>
      </c>
      <c r="B98" s="91" t="s">
        <v>193</v>
      </c>
      <c r="C98" s="92" t="s">
        <v>87</v>
      </c>
      <c r="D98" s="93"/>
      <c r="E98" s="94" t="s">
        <v>83</v>
      </c>
      <c r="F98" s="100" t="s">
        <v>83</v>
      </c>
      <c r="G98" s="84" t="s">
        <v>194</v>
      </c>
      <c r="H98" s="85">
        <v>0</v>
      </c>
      <c r="I98" s="85">
        <v>0</v>
      </c>
      <c r="J98" s="85">
        <f t="shared" si="0"/>
        <v>0</v>
      </c>
      <c r="K98" s="86">
        <f t="shared" ref="K98" si="17">+K99</f>
        <v>0</v>
      </c>
      <c r="L98" s="86">
        <f t="shared" si="1"/>
        <v>0</v>
      </c>
      <c r="M98" s="86">
        <v>0</v>
      </c>
      <c r="N98" s="86">
        <v>0</v>
      </c>
      <c r="O98" s="86">
        <f t="shared" ref="O98" si="18">+O99</f>
        <v>2600</v>
      </c>
      <c r="P98" s="86">
        <f t="shared" si="10"/>
        <v>2600</v>
      </c>
      <c r="R98" s="87">
        <v>0</v>
      </c>
      <c r="S98" s="87">
        <f t="shared" si="5"/>
        <v>2600</v>
      </c>
    </row>
    <row r="99" spans="1:19" s="41" customFormat="1" hidden="1" x14ac:dyDescent="0.2">
      <c r="A99" s="74"/>
      <c r="B99" s="75" t="s">
        <v>133</v>
      </c>
      <c r="C99" s="76"/>
      <c r="D99" s="77"/>
      <c r="E99" s="78">
        <v>3419</v>
      </c>
      <c r="F99" s="79">
        <v>5222</v>
      </c>
      <c r="G99" s="101" t="s">
        <v>114</v>
      </c>
      <c r="H99" s="81">
        <v>0</v>
      </c>
      <c r="I99" s="81">
        <v>0</v>
      </c>
      <c r="J99" s="81">
        <f t="shared" si="0"/>
        <v>0</v>
      </c>
      <c r="K99" s="82">
        <v>0</v>
      </c>
      <c r="L99" s="82">
        <f t="shared" si="1"/>
        <v>0</v>
      </c>
      <c r="M99" s="82">
        <v>0</v>
      </c>
      <c r="N99" s="82">
        <v>0</v>
      </c>
      <c r="O99" s="82">
        <v>2600</v>
      </c>
      <c r="P99" s="82">
        <f t="shared" si="10"/>
        <v>2600</v>
      </c>
      <c r="R99" s="83">
        <v>0</v>
      </c>
      <c r="S99" s="83">
        <f t="shared" si="5"/>
        <v>2600</v>
      </c>
    </row>
    <row r="100" spans="1:19" s="41" customFormat="1" ht="22.5" hidden="1" x14ac:dyDescent="0.2">
      <c r="A100" s="90" t="s">
        <v>82</v>
      </c>
      <c r="B100" s="91" t="s">
        <v>195</v>
      </c>
      <c r="C100" s="92" t="s">
        <v>87</v>
      </c>
      <c r="D100" s="93"/>
      <c r="E100" s="94" t="s">
        <v>83</v>
      </c>
      <c r="F100" s="100" t="s">
        <v>83</v>
      </c>
      <c r="G100" s="84" t="s">
        <v>196</v>
      </c>
      <c r="H100" s="85">
        <v>0</v>
      </c>
      <c r="I100" s="85">
        <v>0</v>
      </c>
      <c r="J100" s="85">
        <f t="shared" si="0"/>
        <v>0</v>
      </c>
      <c r="K100" s="86">
        <f t="shared" ref="K100" si="19">+K101</f>
        <v>0</v>
      </c>
      <c r="L100" s="86">
        <f t="shared" si="1"/>
        <v>0</v>
      </c>
      <c r="M100" s="86">
        <v>0</v>
      </c>
      <c r="N100" s="86">
        <v>0</v>
      </c>
      <c r="O100" s="86">
        <f t="shared" ref="O100" si="20">+O101</f>
        <v>800</v>
      </c>
      <c r="P100" s="86">
        <f t="shared" si="10"/>
        <v>800</v>
      </c>
      <c r="R100" s="87">
        <v>0</v>
      </c>
      <c r="S100" s="87">
        <f t="shared" si="5"/>
        <v>800</v>
      </c>
    </row>
    <row r="101" spans="1:19" s="41" customFormat="1" hidden="1" x14ac:dyDescent="0.2">
      <c r="A101" s="74"/>
      <c r="B101" s="75" t="s">
        <v>133</v>
      </c>
      <c r="C101" s="76"/>
      <c r="D101" s="77"/>
      <c r="E101" s="78">
        <v>3419</v>
      </c>
      <c r="F101" s="79">
        <v>5213</v>
      </c>
      <c r="G101" s="101" t="s">
        <v>122</v>
      </c>
      <c r="H101" s="81">
        <v>0</v>
      </c>
      <c r="I101" s="81">
        <v>0</v>
      </c>
      <c r="J101" s="81">
        <f t="shared" si="0"/>
        <v>0</v>
      </c>
      <c r="K101" s="82">
        <v>0</v>
      </c>
      <c r="L101" s="82">
        <f t="shared" si="1"/>
        <v>0</v>
      </c>
      <c r="M101" s="82">
        <v>0</v>
      </c>
      <c r="N101" s="82">
        <v>0</v>
      </c>
      <c r="O101" s="82">
        <v>800</v>
      </c>
      <c r="P101" s="82">
        <f t="shared" si="10"/>
        <v>800</v>
      </c>
      <c r="R101" s="83">
        <v>0</v>
      </c>
      <c r="S101" s="83">
        <f t="shared" si="5"/>
        <v>800</v>
      </c>
    </row>
    <row r="102" spans="1:19" s="41" customFormat="1" ht="22.5" hidden="1" x14ac:dyDescent="0.2">
      <c r="A102" s="90" t="s">
        <v>82</v>
      </c>
      <c r="B102" s="91" t="s">
        <v>197</v>
      </c>
      <c r="C102" s="92" t="s">
        <v>87</v>
      </c>
      <c r="D102" s="93"/>
      <c r="E102" s="94" t="s">
        <v>83</v>
      </c>
      <c r="F102" s="100" t="s">
        <v>83</v>
      </c>
      <c r="G102" s="84" t="s">
        <v>198</v>
      </c>
      <c r="H102" s="85">
        <v>0</v>
      </c>
      <c r="I102" s="85">
        <v>0</v>
      </c>
      <c r="J102" s="85">
        <f t="shared" si="0"/>
        <v>0</v>
      </c>
      <c r="K102" s="86">
        <f t="shared" ref="K102" si="21">+K103</f>
        <v>0</v>
      </c>
      <c r="L102" s="86">
        <f t="shared" si="1"/>
        <v>0</v>
      </c>
      <c r="M102" s="86">
        <v>0</v>
      </c>
      <c r="N102" s="86">
        <v>0</v>
      </c>
      <c r="O102" s="86">
        <f t="shared" ref="O102" si="22">+O103</f>
        <v>150</v>
      </c>
      <c r="P102" s="86">
        <f t="shared" si="10"/>
        <v>150</v>
      </c>
      <c r="R102" s="87">
        <v>0</v>
      </c>
      <c r="S102" s="87">
        <f t="shared" si="5"/>
        <v>150</v>
      </c>
    </row>
    <row r="103" spans="1:19" s="41" customFormat="1" hidden="1" x14ac:dyDescent="0.2">
      <c r="A103" s="74"/>
      <c r="B103" s="75" t="s">
        <v>133</v>
      </c>
      <c r="C103" s="76"/>
      <c r="D103" s="77"/>
      <c r="E103" s="78">
        <v>3419</v>
      </c>
      <c r="F103" s="79">
        <v>5222</v>
      </c>
      <c r="G103" s="101" t="s">
        <v>114</v>
      </c>
      <c r="H103" s="81">
        <v>0</v>
      </c>
      <c r="I103" s="81">
        <v>0</v>
      </c>
      <c r="J103" s="81">
        <f t="shared" si="0"/>
        <v>0</v>
      </c>
      <c r="K103" s="82">
        <v>0</v>
      </c>
      <c r="L103" s="82">
        <f t="shared" si="1"/>
        <v>0</v>
      </c>
      <c r="M103" s="82">
        <v>0</v>
      </c>
      <c r="N103" s="82">
        <v>0</v>
      </c>
      <c r="O103" s="82">
        <v>150</v>
      </c>
      <c r="P103" s="82">
        <f t="shared" si="10"/>
        <v>150</v>
      </c>
      <c r="R103" s="83">
        <v>0</v>
      </c>
      <c r="S103" s="83">
        <f t="shared" si="5"/>
        <v>150</v>
      </c>
    </row>
    <row r="104" spans="1:19" s="41" customFormat="1" ht="33.75" hidden="1" x14ac:dyDescent="0.2">
      <c r="A104" s="90" t="s">
        <v>82</v>
      </c>
      <c r="B104" s="91" t="s">
        <v>199</v>
      </c>
      <c r="C104" s="92" t="s">
        <v>87</v>
      </c>
      <c r="D104" s="93"/>
      <c r="E104" s="94" t="s">
        <v>83</v>
      </c>
      <c r="F104" s="100" t="s">
        <v>83</v>
      </c>
      <c r="G104" s="84" t="s">
        <v>200</v>
      </c>
      <c r="H104" s="85">
        <v>0</v>
      </c>
      <c r="I104" s="85">
        <v>0</v>
      </c>
      <c r="J104" s="85">
        <f t="shared" si="0"/>
        <v>0</v>
      </c>
      <c r="K104" s="86">
        <f t="shared" ref="K104" si="23">+K105</f>
        <v>0</v>
      </c>
      <c r="L104" s="86">
        <f t="shared" si="1"/>
        <v>0</v>
      </c>
      <c r="M104" s="86">
        <v>0</v>
      </c>
      <c r="N104" s="86">
        <v>0</v>
      </c>
      <c r="O104" s="86">
        <f t="shared" ref="O104" si="24">+O105</f>
        <v>150</v>
      </c>
      <c r="P104" s="86">
        <f t="shared" si="10"/>
        <v>150</v>
      </c>
      <c r="R104" s="87">
        <v>0</v>
      </c>
      <c r="S104" s="87">
        <f t="shared" si="5"/>
        <v>150</v>
      </c>
    </row>
    <row r="105" spans="1:19" s="41" customFormat="1" hidden="1" x14ac:dyDescent="0.2">
      <c r="A105" s="74"/>
      <c r="B105" s="75" t="s">
        <v>133</v>
      </c>
      <c r="C105" s="76"/>
      <c r="D105" s="77"/>
      <c r="E105" s="78">
        <v>3419</v>
      </c>
      <c r="F105" s="79">
        <v>5222</v>
      </c>
      <c r="G105" s="101" t="s">
        <v>114</v>
      </c>
      <c r="H105" s="81">
        <v>0</v>
      </c>
      <c r="I105" s="81">
        <v>0</v>
      </c>
      <c r="J105" s="81">
        <f t="shared" si="0"/>
        <v>0</v>
      </c>
      <c r="K105" s="82">
        <v>0</v>
      </c>
      <c r="L105" s="82">
        <f t="shared" si="1"/>
        <v>0</v>
      </c>
      <c r="M105" s="82">
        <v>0</v>
      </c>
      <c r="N105" s="82">
        <v>0</v>
      </c>
      <c r="O105" s="82">
        <v>150</v>
      </c>
      <c r="P105" s="82">
        <f t="shared" si="10"/>
        <v>150</v>
      </c>
      <c r="R105" s="83">
        <v>0</v>
      </c>
      <c r="S105" s="83">
        <f t="shared" si="5"/>
        <v>150</v>
      </c>
    </row>
    <row r="106" spans="1:19" s="41" customFormat="1" ht="22.5" hidden="1" x14ac:dyDescent="0.2">
      <c r="A106" s="90" t="s">
        <v>82</v>
      </c>
      <c r="B106" s="91" t="s">
        <v>201</v>
      </c>
      <c r="C106" s="92" t="s">
        <v>87</v>
      </c>
      <c r="D106" s="93"/>
      <c r="E106" s="94" t="s">
        <v>83</v>
      </c>
      <c r="F106" s="100" t="s">
        <v>83</v>
      </c>
      <c r="G106" s="84" t="s">
        <v>202</v>
      </c>
      <c r="H106" s="85">
        <v>0</v>
      </c>
      <c r="I106" s="85">
        <v>0</v>
      </c>
      <c r="J106" s="85">
        <f t="shared" si="0"/>
        <v>0</v>
      </c>
      <c r="K106" s="86">
        <f t="shared" ref="K106" si="25">+K107</f>
        <v>0</v>
      </c>
      <c r="L106" s="86">
        <f t="shared" si="1"/>
        <v>0</v>
      </c>
      <c r="M106" s="86">
        <v>0</v>
      </c>
      <c r="N106" s="86">
        <v>0</v>
      </c>
      <c r="O106" s="86">
        <f t="shared" ref="O106" si="26">+O107</f>
        <v>2700</v>
      </c>
      <c r="P106" s="86">
        <f t="shared" si="10"/>
        <v>2700</v>
      </c>
      <c r="R106" s="87">
        <v>0</v>
      </c>
      <c r="S106" s="87">
        <f t="shared" si="5"/>
        <v>2700</v>
      </c>
    </row>
    <row r="107" spans="1:19" s="41" customFormat="1" hidden="1" x14ac:dyDescent="0.2">
      <c r="A107" s="74"/>
      <c r="B107" s="75" t="s">
        <v>133</v>
      </c>
      <c r="C107" s="76"/>
      <c r="D107" s="77"/>
      <c r="E107" s="78">
        <v>3419</v>
      </c>
      <c r="F107" s="79">
        <v>5222</v>
      </c>
      <c r="G107" s="101" t="s">
        <v>114</v>
      </c>
      <c r="H107" s="81">
        <v>0</v>
      </c>
      <c r="I107" s="81">
        <v>0</v>
      </c>
      <c r="J107" s="81">
        <f t="shared" si="0"/>
        <v>0</v>
      </c>
      <c r="K107" s="82">
        <v>0</v>
      </c>
      <c r="L107" s="82">
        <f t="shared" si="1"/>
        <v>0</v>
      </c>
      <c r="M107" s="82">
        <v>0</v>
      </c>
      <c r="N107" s="82">
        <v>0</v>
      </c>
      <c r="O107" s="82">
        <v>2700</v>
      </c>
      <c r="P107" s="82">
        <f t="shared" si="10"/>
        <v>2700</v>
      </c>
      <c r="R107" s="83">
        <v>0</v>
      </c>
      <c r="S107" s="83">
        <f t="shared" si="5"/>
        <v>2700</v>
      </c>
    </row>
    <row r="108" spans="1:19" s="41" customFormat="1" ht="33.75" hidden="1" x14ac:dyDescent="0.2">
      <c r="A108" s="90" t="s">
        <v>82</v>
      </c>
      <c r="B108" s="91" t="s">
        <v>203</v>
      </c>
      <c r="C108" s="92" t="s">
        <v>87</v>
      </c>
      <c r="D108" s="93"/>
      <c r="E108" s="94" t="s">
        <v>83</v>
      </c>
      <c r="F108" s="100" t="s">
        <v>83</v>
      </c>
      <c r="G108" s="84" t="s">
        <v>204</v>
      </c>
      <c r="H108" s="85">
        <v>0</v>
      </c>
      <c r="I108" s="85">
        <v>0</v>
      </c>
      <c r="J108" s="85">
        <f t="shared" si="0"/>
        <v>0</v>
      </c>
      <c r="K108" s="86">
        <f t="shared" ref="K108" si="27">+K109</f>
        <v>0</v>
      </c>
      <c r="L108" s="86">
        <f t="shared" si="1"/>
        <v>0</v>
      </c>
      <c r="M108" s="86">
        <v>0</v>
      </c>
      <c r="N108" s="86">
        <v>0</v>
      </c>
      <c r="O108" s="86">
        <f t="shared" ref="O108" si="28">+O109</f>
        <v>150</v>
      </c>
      <c r="P108" s="86">
        <f t="shared" si="10"/>
        <v>150</v>
      </c>
      <c r="R108" s="87">
        <v>0</v>
      </c>
      <c r="S108" s="87">
        <f t="shared" si="5"/>
        <v>150</v>
      </c>
    </row>
    <row r="109" spans="1:19" s="41" customFormat="1" hidden="1" x14ac:dyDescent="0.2">
      <c r="A109" s="74"/>
      <c r="B109" s="75" t="s">
        <v>133</v>
      </c>
      <c r="C109" s="76"/>
      <c r="D109" s="77"/>
      <c r="E109" s="78">
        <v>3419</v>
      </c>
      <c r="F109" s="79">
        <v>5222</v>
      </c>
      <c r="G109" s="101" t="s">
        <v>114</v>
      </c>
      <c r="H109" s="81">
        <v>0</v>
      </c>
      <c r="I109" s="81">
        <v>0</v>
      </c>
      <c r="J109" s="81">
        <f t="shared" si="0"/>
        <v>0</v>
      </c>
      <c r="K109" s="82">
        <v>0</v>
      </c>
      <c r="L109" s="82">
        <f t="shared" si="1"/>
        <v>0</v>
      </c>
      <c r="M109" s="82">
        <v>0</v>
      </c>
      <c r="N109" s="82">
        <v>0</v>
      </c>
      <c r="O109" s="82">
        <v>150</v>
      </c>
      <c r="P109" s="82">
        <f t="shared" si="10"/>
        <v>150</v>
      </c>
      <c r="R109" s="83">
        <v>0</v>
      </c>
      <c r="S109" s="83">
        <f t="shared" si="5"/>
        <v>150</v>
      </c>
    </row>
    <row r="110" spans="1:19" s="41" customFormat="1" ht="22.5" hidden="1" x14ac:dyDescent="0.2">
      <c r="A110" s="90" t="s">
        <v>82</v>
      </c>
      <c r="B110" s="91" t="s">
        <v>205</v>
      </c>
      <c r="C110" s="92" t="s">
        <v>87</v>
      </c>
      <c r="D110" s="93"/>
      <c r="E110" s="94" t="s">
        <v>83</v>
      </c>
      <c r="F110" s="100" t="s">
        <v>83</v>
      </c>
      <c r="G110" s="84" t="s">
        <v>206</v>
      </c>
      <c r="H110" s="85">
        <v>0</v>
      </c>
      <c r="I110" s="85">
        <v>0</v>
      </c>
      <c r="J110" s="85">
        <f t="shared" si="0"/>
        <v>0</v>
      </c>
      <c r="K110" s="86">
        <f t="shared" ref="K110" si="29">+K111</f>
        <v>0</v>
      </c>
      <c r="L110" s="86">
        <f t="shared" si="1"/>
        <v>0</v>
      </c>
      <c r="M110" s="86">
        <v>0</v>
      </c>
      <c r="N110" s="86">
        <v>0</v>
      </c>
      <c r="O110" s="86">
        <f t="shared" ref="O110" si="30">+O111</f>
        <v>2600</v>
      </c>
      <c r="P110" s="86">
        <f t="shared" si="10"/>
        <v>2600</v>
      </c>
      <c r="R110" s="87">
        <v>0</v>
      </c>
      <c r="S110" s="87">
        <f t="shared" si="5"/>
        <v>2600</v>
      </c>
    </row>
    <row r="111" spans="1:19" s="41" customFormat="1" hidden="1" x14ac:dyDescent="0.2">
      <c r="A111" s="74"/>
      <c r="B111" s="75" t="s">
        <v>133</v>
      </c>
      <c r="C111" s="76"/>
      <c r="D111" s="77"/>
      <c r="E111" s="78">
        <v>3419</v>
      </c>
      <c r="F111" s="79">
        <v>5222</v>
      </c>
      <c r="G111" s="101" t="s">
        <v>114</v>
      </c>
      <c r="H111" s="81">
        <v>0</v>
      </c>
      <c r="I111" s="81">
        <v>0</v>
      </c>
      <c r="J111" s="81">
        <f t="shared" si="0"/>
        <v>0</v>
      </c>
      <c r="K111" s="82">
        <v>0</v>
      </c>
      <c r="L111" s="82">
        <f t="shared" si="1"/>
        <v>0</v>
      </c>
      <c r="M111" s="82">
        <v>0</v>
      </c>
      <c r="N111" s="82">
        <v>0</v>
      </c>
      <c r="O111" s="82">
        <v>2600</v>
      </c>
      <c r="P111" s="82">
        <f t="shared" si="10"/>
        <v>2600</v>
      </c>
      <c r="R111" s="83">
        <v>0</v>
      </c>
      <c r="S111" s="83">
        <f t="shared" si="5"/>
        <v>2600</v>
      </c>
    </row>
    <row r="112" spans="1:19" s="41" customFormat="1" ht="22.5" hidden="1" x14ac:dyDescent="0.2">
      <c r="A112" s="90" t="s">
        <v>82</v>
      </c>
      <c r="B112" s="91" t="s">
        <v>207</v>
      </c>
      <c r="C112" s="92" t="s">
        <v>87</v>
      </c>
      <c r="D112" s="93"/>
      <c r="E112" s="94" t="s">
        <v>83</v>
      </c>
      <c r="F112" s="100" t="s">
        <v>83</v>
      </c>
      <c r="G112" s="84" t="s">
        <v>208</v>
      </c>
      <c r="H112" s="85">
        <v>0</v>
      </c>
      <c r="I112" s="85">
        <v>0</v>
      </c>
      <c r="J112" s="85">
        <f t="shared" si="0"/>
        <v>0</v>
      </c>
      <c r="K112" s="86">
        <f t="shared" ref="K112" si="31">+K113</f>
        <v>0</v>
      </c>
      <c r="L112" s="86">
        <f t="shared" si="1"/>
        <v>0</v>
      </c>
      <c r="M112" s="86">
        <v>0</v>
      </c>
      <c r="N112" s="86">
        <v>0</v>
      </c>
      <c r="O112" s="86">
        <f t="shared" ref="O112" si="32">+O113</f>
        <v>150</v>
      </c>
      <c r="P112" s="86">
        <f t="shared" si="10"/>
        <v>150</v>
      </c>
      <c r="R112" s="87">
        <v>0</v>
      </c>
      <c r="S112" s="87">
        <f t="shared" si="5"/>
        <v>150</v>
      </c>
    </row>
    <row r="113" spans="1:19" s="41" customFormat="1" hidden="1" x14ac:dyDescent="0.2">
      <c r="A113" s="74"/>
      <c r="B113" s="75" t="s">
        <v>133</v>
      </c>
      <c r="C113" s="76"/>
      <c r="D113" s="77"/>
      <c r="E113" s="78">
        <v>3419</v>
      </c>
      <c r="F113" s="79">
        <v>5222</v>
      </c>
      <c r="G113" s="101" t="s">
        <v>114</v>
      </c>
      <c r="H113" s="81">
        <v>0</v>
      </c>
      <c r="I113" s="81">
        <v>0</v>
      </c>
      <c r="J113" s="81">
        <f t="shared" si="0"/>
        <v>0</v>
      </c>
      <c r="K113" s="82">
        <v>0</v>
      </c>
      <c r="L113" s="82">
        <f t="shared" si="1"/>
        <v>0</v>
      </c>
      <c r="M113" s="82">
        <v>0</v>
      </c>
      <c r="N113" s="82">
        <v>0</v>
      </c>
      <c r="O113" s="82">
        <v>150</v>
      </c>
      <c r="P113" s="82">
        <f t="shared" si="10"/>
        <v>150</v>
      </c>
      <c r="R113" s="83">
        <v>0</v>
      </c>
      <c r="S113" s="83">
        <f t="shared" si="5"/>
        <v>150</v>
      </c>
    </row>
    <row r="114" spans="1:19" s="41" customFormat="1" ht="22.5" hidden="1" x14ac:dyDescent="0.2">
      <c r="A114" s="90" t="s">
        <v>82</v>
      </c>
      <c r="B114" s="91" t="s">
        <v>209</v>
      </c>
      <c r="C114" s="92" t="s">
        <v>87</v>
      </c>
      <c r="D114" s="93"/>
      <c r="E114" s="94" t="s">
        <v>83</v>
      </c>
      <c r="F114" s="100" t="s">
        <v>83</v>
      </c>
      <c r="G114" s="84" t="s">
        <v>210</v>
      </c>
      <c r="H114" s="85">
        <v>0</v>
      </c>
      <c r="I114" s="85">
        <v>0</v>
      </c>
      <c r="J114" s="85">
        <f t="shared" si="0"/>
        <v>0</v>
      </c>
      <c r="K114" s="86">
        <f t="shared" ref="K114" si="33">+K115</f>
        <v>0</v>
      </c>
      <c r="L114" s="86">
        <f t="shared" si="1"/>
        <v>0</v>
      </c>
      <c r="M114" s="86">
        <v>0</v>
      </c>
      <c r="N114" s="86">
        <v>0</v>
      </c>
      <c r="O114" s="86">
        <f t="shared" ref="O114" si="34">+O115</f>
        <v>100</v>
      </c>
      <c r="P114" s="86">
        <f t="shared" si="10"/>
        <v>100</v>
      </c>
      <c r="R114" s="87">
        <v>0</v>
      </c>
      <c r="S114" s="87">
        <f t="shared" si="5"/>
        <v>100</v>
      </c>
    </row>
    <row r="115" spans="1:19" s="41" customFormat="1" hidden="1" x14ac:dyDescent="0.2">
      <c r="A115" s="74"/>
      <c r="B115" s="75" t="s">
        <v>133</v>
      </c>
      <c r="C115" s="76"/>
      <c r="D115" s="77"/>
      <c r="E115" s="78">
        <v>3419</v>
      </c>
      <c r="F115" s="79">
        <v>5222</v>
      </c>
      <c r="G115" s="101" t="s">
        <v>114</v>
      </c>
      <c r="H115" s="81">
        <v>0</v>
      </c>
      <c r="I115" s="81">
        <v>0</v>
      </c>
      <c r="J115" s="81">
        <f t="shared" si="0"/>
        <v>0</v>
      </c>
      <c r="K115" s="82">
        <v>0</v>
      </c>
      <c r="L115" s="82">
        <f t="shared" si="1"/>
        <v>0</v>
      </c>
      <c r="M115" s="82">
        <v>0</v>
      </c>
      <c r="N115" s="82">
        <v>0</v>
      </c>
      <c r="O115" s="82">
        <v>100</v>
      </c>
      <c r="P115" s="82">
        <f t="shared" si="10"/>
        <v>100</v>
      </c>
      <c r="R115" s="83">
        <v>0</v>
      </c>
      <c r="S115" s="83">
        <f t="shared" si="5"/>
        <v>100</v>
      </c>
    </row>
    <row r="116" spans="1:19" s="41" customFormat="1" ht="33.75" hidden="1" x14ac:dyDescent="0.2">
      <c r="A116" s="90" t="s">
        <v>82</v>
      </c>
      <c r="B116" s="91" t="s">
        <v>211</v>
      </c>
      <c r="C116" s="92" t="s">
        <v>87</v>
      </c>
      <c r="D116" s="93"/>
      <c r="E116" s="94" t="s">
        <v>83</v>
      </c>
      <c r="F116" s="100" t="s">
        <v>83</v>
      </c>
      <c r="G116" s="84" t="s">
        <v>212</v>
      </c>
      <c r="H116" s="85">
        <v>0</v>
      </c>
      <c r="I116" s="85">
        <v>0</v>
      </c>
      <c r="J116" s="85">
        <f t="shared" si="0"/>
        <v>0</v>
      </c>
      <c r="K116" s="86">
        <f t="shared" ref="K116" si="35">+K117</f>
        <v>0</v>
      </c>
      <c r="L116" s="86">
        <f t="shared" si="1"/>
        <v>0</v>
      </c>
      <c r="M116" s="86">
        <v>0</v>
      </c>
      <c r="N116" s="86">
        <v>0</v>
      </c>
      <c r="O116" s="86">
        <f t="shared" ref="O116" si="36">+O117</f>
        <v>100</v>
      </c>
      <c r="P116" s="86">
        <f t="shared" si="10"/>
        <v>100</v>
      </c>
      <c r="R116" s="87">
        <v>0</v>
      </c>
      <c r="S116" s="87">
        <f t="shared" si="5"/>
        <v>100</v>
      </c>
    </row>
    <row r="117" spans="1:19" s="41" customFormat="1" hidden="1" x14ac:dyDescent="0.2">
      <c r="A117" s="74"/>
      <c r="B117" s="75" t="s">
        <v>133</v>
      </c>
      <c r="C117" s="76"/>
      <c r="D117" s="77"/>
      <c r="E117" s="78">
        <v>3419</v>
      </c>
      <c r="F117" s="79">
        <v>5222</v>
      </c>
      <c r="G117" s="101" t="s">
        <v>114</v>
      </c>
      <c r="H117" s="81">
        <v>0</v>
      </c>
      <c r="I117" s="81">
        <v>0</v>
      </c>
      <c r="J117" s="81">
        <f t="shared" si="0"/>
        <v>0</v>
      </c>
      <c r="K117" s="82">
        <v>0</v>
      </c>
      <c r="L117" s="82">
        <f t="shared" si="1"/>
        <v>0</v>
      </c>
      <c r="M117" s="82">
        <v>0</v>
      </c>
      <c r="N117" s="82">
        <v>0</v>
      </c>
      <c r="O117" s="82">
        <v>100</v>
      </c>
      <c r="P117" s="82">
        <f t="shared" si="10"/>
        <v>100</v>
      </c>
      <c r="R117" s="83">
        <v>0</v>
      </c>
      <c r="S117" s="83">
        <f t="shared" ref="S117:S180" si="37">+P117+R117</f>
        <v>100</v>
      </c>
    </row>
    <row r="118" spans="1:19" s="41" customFormat="1" ht="27.6" hidden="1" customHeight="1" x14ac:dyDescent="0.2">
      <c r="A118" s="90" t="s">
        <v>82</v>
      </c>
      <c r="B118" s="91" t="s">
        <v>213</v>
      </c>
      <c r="C118" s="92" t="s">
        <v>87</v>
      </c>
      <c r="D118" s="93"/>
      <c r="E118" s="94" t="s">
        <v>83</v>
      </c>
      <c r="F118" s="100" t="s">
        <v>83</v>
      </c>
      <c r="G118" s="84" t="s">
        <v>214</v>
      </c>
      <c r="H118" s="85">
        <v>0</v>
      </c>
      <c r="I118" s="85">
        <v>0</v>
      </c>
      <c r="J118" s="85">
        <f t="shared" si="0"/>
        <v>0</v>
      </c>
      <c r="K118" s="86">
        <f t="shared" ref="K118" si="38">+K119</f>
        <v>0</v>
      </c>
      <c r="L118" s="86">
        <f t="shared" si="1"/>
        <v>0</v>
      </c>
      <c r="M118" s="86">
        <v>0</v>
      </c>
      <c r="N118" s="86">
        <v>0</v>
      </c>
      <c r="O118" s="86">
        <f t="shared" ref="O118" si="39">+O119</f>
        <v>200</v>
      </c>
      <c r="P118" s="86">
        <f t="shared" si="10"/>
        <v>200</v>
      </c>
      <c r="R118" s="87">
        <v>0</v>
      </c>
      <c r="S118" s="87">
        <f t="shared" si="37"/>
        <v>200</v>
      </c>
    </row>
    <row r="119" spans="1:19" s="41" customFormat="1" hidden="1" x14ac:dyDescent="0.2">
      <c r="A119" s="74"/>
      <c r="B119" s="75" t="s">
        <v>133</v>
      </c>
      <c r="C119" s="76"/>
      <c r="D119" s="77"/>
      <c r="E119" s="78">
        <v>3419</v>
      </c>
      <c r="F119" s="79">
        <v>5222</v>
      </c>
      <c r="G119" s="101" t="s">
        <v>114</v>
      </c>
      <c r="H119" s="81">
        <v>0</v>
      </c>
      <c r="I119" s="81">
        <v>0</v>
      </c>
      <c r="J119" s="81">
        <f t="shared" si="0"/>
        <v>0</v>
      </c>
      <c r="K119" s="82">
        <v>0</v>
      </c>
      <c r="L119" s="82">
        <f t="shared" si="1"/>
        <v>0</v>
      </c>
      <c r="M119" s="82">
        <v>0</v>
      </c>
      <c r="N119" s="82">
        <v>0</v>
      </c>
      <c r="O119" s="82">
        <v>200</v>
      </c>
      <c r="P119" s="82">
        <f t="shared" si="10"/>
        <v>200</v>
      </c>
      <c r="R119" s="83">
        <v>0</v>
      </c>
      <c r="S119" s="83">
        <f t="shared" si="37"/>
        <v>200</v>
      </c>
    </row>
    <row r="120" spans="1:19" s="41" customFormat="1" ht="22.5" hidden="1" x14ac:dyDescent="0.2">
      <c r="A120" s="90" t="s">
        <v>82</v>
      </c>
      <c r="B120" s="91" t="s">
        <v>215</v>
      </c>
      <c r="C120" s="92" t="s">
        <v>87</v>
      </c>
      <c r="D120" s="93"/>
      <c r="E120" s="94" t="s">
        <v>83</v>
      </c>
      <c r="F120" s="100" t="s">
        <v>83</v>
      </c>
      <c r="G120" s="84" t="s">
        <v>216</v>
      </c>
      <c r="H120" s="85">
        <v>0</v>
      </c>
      <c r="I120" s="85">
        <v>0</v>
      </c>
      <c r="J120" s="85">
        <f t="shared" si="0"/>
        <v>0</v>
      </c>
      <c r="K120" s="86">
        <f t="shared" ref="K120" si="40">+K121</f>
        <v>0</v>
      </c>
      <c r="L120" s="86">
        <f t="shared" si="1"/>
        <v>0</v>
      </c>
      <c r="M120" s="86">
        <v>0</v>
      </c>
      <c r="N120" s="86">
        <v>0</v>
      </c>
      <c r="O120" s="86">
        <f t="shared" ref="O120" si="41">+O121</f>
        <v>100</v>
      </c>
      <c r="P120" s="86">
        <f t="shared" si="10"/>
        <v>100</v>
      </c>
      <c r="R120" s="87">
        <v>0</v>
      </c>
      <c r="S120" s="87">
        <f t="shared" si="37"/>
        <v>100</v>
      </c>
    </row>
    <row r="121" spans="1:19" s="41" customFormat="1" hidden="1" x14ac:dyDescent="0.2">
      <c r="A121" s="74"/>
      <c r="B121" s="75" t="s">
        <v>133</v>
      </c>
      <c r="C121" s="76"/>
      <c r="D121" s="77"/>
      <c r="E121" s="78">
        <v>3419</v>
      </c>
      <c r="F121" s="79">
        <v>5222</v>
      </c>
      <c r="G121" s="101" t="s">
        <v>114</v>
      </c>
      <c r="H121" s="81">
        <v>0</v>
      </c>
      <c r="I121" s="81">
        <v>0</v>
      </c>
      <c r="J121" s="81">
        <f t="shared" si="0"/>
        <v>0</v>
      </c>
      <c r="K121" s="82">
        <v>0</v>
      </c>
      <c r="L121" s="82">
        <f t="shared" si="1"/>
        <v>0</v>
      </c>
      <c r="M121" s="82">
        <v>0</v>
      </c>
      <c r="N121" s="82">
        <v>0</v>
      </c>
      <c r="O121" s="82">
        <v>100</v>
      </c>
      <c r="P121" s="82">
        <f t="shared" si="10"/>
        <v>100</v>
      </c>
      <c r="R121" s="83">
        <v>0</v>
      </c>
      <c r="S121" s="83">
        <f t="shared" si="37"/>
        <v>100</v>
      </c>
    </row>
    <row r="122" spans="1:19" s="41" customFormat="1" ht="22.5" hidden="1" x14ac:dyDescent="0.2">
      <c r="A122" s="90" t="s">
        <v>82</v>
      </c>
      <c r="B122" s="91" t="s">
        <v>217</v>
      </c>
      <c r="C122" s="92" t="s">
        <v>87</v>
      </c>
      <c r="D122" s="93"/>
      <c r="E122" s="94" t="s">
        <v>83</v>
      </c>
      <c r="F122" s="100" t="s">
        <v>83</v>
      </c>
      <c r="G122" s="84" t="s">
        <v>218</v>
      </c>
      <c r="H122" s="85">
        <v>0</v>
      </c>
      <c r="I122" s="85">
        <v>0</v>
      </c>
      <c r="J122" s="85">
        <f t="shared" si="0"/>
        <v>0</v>
      </c>
      <c r="K122" s="86">
        <f t="shared" ref="K122" si="42">+K123</f>
        <v>0</v>
      </c>
      <c r="L122" s="86">
        <f t="shared" si="1"/>
        <v>0</v>
      </c>
      <c r="M122" s="86">
        <v>0</v>
      </c>
      <c r="N122" s="86">
        <v>0</v>
      </c>
      <c r="O122" s="86">
        <f t="shared" ref="O122" si="43">+O123</f>
        <v>100</v>
      </c>
      <c r="P122" s="86">
        <f t="shared" si="10"/>
        <v>100</v>
      </c>
      <c r="R122" s="87">
        <v>0</v>
      </c>
      <c r="S122" s="87">
        <f t="shared" si="37"/>
        <v>100</v>
      </c>
    </row>
    <row r="123" spans="1:19" s="41" customFormat="1" hidden="1" x14ac:dyDescent="0.2">
      <c r="A123" s="74"/>
      <c r="B123" s="75" t="s">
        <v>133</v>
      </c>
      <c r="C123" s="76"/>
      <c r="D123" s="77"/>
      <c r="E123" s="78">
        <v>3419</v>
      </c>
      <c r="F123" s="79">
        <v>5222</v>
      </c>
      <c r="G123" s="101" t="s">
        <v>114</v>
      </c>
      <c r="H123" s="81">
        <v>0</v>
      </c>
      <c r="I123" s="81">
        <v>0</v>
      </c>
      <c r="J123" s="81">
        <f t="shared" si="0"/>
        <v>0</v>
      </c>
      <c r="K123" s="82">
        <v>0</v>
      </c>
      <c r="L123" s="82">
        <f t="shared" si="1"/>
        <v>0</v>
      </c>
      <c r="M123" s="82">
        <v>0</v>
      </c>
      <c r="N123" s="82">
        <v>0</v>
      </c>
      <c r="O123" s="82">
        <v>100</v>
      </c>
      <c r="P123" s="82">
        <f t="shared" si="10"/>
        <v>100</v>
      </c>
      <c r="R123" s="83">
        <v>0</v>
      </c>
      <c r="S123" s="83">
        <f t="shared" si="37"/>
        <v>100</v>
      </c>
    </row>
    <row r="124" spans="1:19" s="41" customFormat="1" ht="22.5" hidden="1" x14ac:dyDescent="0.2">
      <c r="A124" s="90" t="s">
        <v>82</v>
      </c>
      <c r="B124" s="91" t="s">
        <v>219</v>
      </c>
      <c r="C124" s="92" t="s">
        <v>87</v>
      </c>
      <c r="D124" s="93"/>
      <c r="E124" s="94" t="s">
        <v>83</v>
      </c>
      <c r="F124" s="100" t="s">
        <v>83</v>
      </c>
      <c r="G124" s="84" t="s">
        <v>220</v>
      </c>
      <c r="H124" s="85">
        <v>0</v>
      </c>
      <c r="I124" s="85">
        <v>0</v>
      </c>
      <c r="J124" s="85">
        <f t="shared" si="0"/>
        <v>0</v>
      </c>
      <c r="K124" s="86">
        <f t="shared" ref="K124" si="44">+K125</f>
        <v>0</v>
      </c>
      <c r="L124" s="86">
        <f t="shared" si="1"/>
        <v>0</v>
      </c>
      <c r="M124" s="86">
        <v>0</v>
      </c>
      <c r="N124" s="86">
        <v>0</v>
      </c>
      <c r="O124" s="86">
        <f t="shared" ref="O124" si="45">+O125</f>
        <v>200</v>
      </c>
      <c r="P124" s="86">
        <f t="shared" si="10"/>
        <v>200</v>
      </c>
      <c r="R124" s="87">
        <v>0</v>
      </c>
      <c r="S124" s="87">
        <f t="shared" si="37"/>
        <v>200</v>
      </c>
    </row>
    <row r="125" spans="1:19" s="41" customFormat="1" hidden="1" x14ac:dyDescent="0.2">
      <c r="A125" s="74"/>
      <c r="B125" s="75" t="s">
        <v>133</v>
      </c>
      <c r="C125" s="76"/>
      <c r="D125" s="77"/>
      <c r="E125" s="78">
        <v>3419</v>
      </c>
      <c r="F125" s="79">
        <v>5222</v>
      </c>
      <c r="G125" s="101" t="s">
        <v>114</v>
      </c>
      <c r="H125" s="81">
        <v>0</v>
      </c>
      <c r="I125" s="81">
        <v>0</v>
      </c>
      <c r="J125" s="81">
        <f t="shared" si="0"/>
        <v>0</v>
      </c>
      <c r="K125" s="82">
        <v>0</v>
      </c>
      <c r="L125" s="82">
        <f t="shared" si="1"/>
        <v>0</v>
      </c>
      <c r="M125" s="82">
        <v>0</v>
      </c>
      <c r="N125" s="82">
        <v>0</v>
      </c>
      <c r="O125" s="82">
        <v>200</v>
      </c>
      <c r="P125" s="82">
        <f t="shared" si="10"/>
        <v>200</v>
      </c>
      <c r="R125" s="83">
        <v>0</v>
      </c>
      <c r="S125" s="83">
        <f t="shared" si="37"/>
        <v>200</v>
      </c>
    </row>
    <row r="126" spans="1:19" s="41" customFormat="1" ht="22.5" hidden="1" x14ac:dyDescent="0.2">
      <c r="A126" s="90" t="s">
        <v>82</v>
      </c>
      <c r="B126" s="91" t="s">
        <v>221</v>
      </c>
      <c r="C126" s="92" t="s">
        <v>87</v>
      </c>
      <c r="D126" s="93"/>
      <c r="E126" s="94" t="s">
        <v>83</v>
      </c>
      <c r="F126" s="100" t="s">
        <v>83</v>
      </c>
      <c r="G126" s="84" t="s">
        <v>222</v>
      </c>
      <c r="H126" s="85">
        <v>0</v>
      </c>
      <c r="I126" s="85">
        <v>0</v>
      </c>
      <c r="J126" s="85">
        <f t="shared" si="0"/>
        <v>0</v>
      </c>
      <c r="K126" s="86">
        <f t="shared" ref="K126" si="46">+K127</f>
        <v>0</v>
      </c>
      <c r="L126" s="86">
        <f t="shared" si="1"/>
        <v>0</v>
      </c>
      <c r="M126" s="86">
        <v>0</v>
      </c>
      <c r="N126" s="86">
        <v>0</v>
      </c>
      <c r="O126" s="86">
        <f t="shared" ref="O126" si="47">+O127</f>
        <v>150</v>
      </c>
      <c r="P126" s="86">
        <f t="shared" si="10"/>
        <v>150</v>
      </c>
      <c r="R126" s="87">
        <v>0</v>
      </c>
      <c r="S126" s="87">
        <f t="shared" si="37"/>
        <v>150</v>
      </c>
    </row>
    <row r="127" spans="1:19" s="41" customFormat="1" hidden="1" x14ac:dyDescent="0.2">
      <c r="A127" s="74"/>
      <c r="B127" s="75" t="s">
        <v>133</v>
      </c>
      <c r="C127" s="76"/>
      <c r="D127" s="77"/>
      <c r="E127" s="78">
        <v>3419</v>
      </c>
      <c r="F127" s="79">
        <v>5222</v>
      </c>
      <c r="G127" s="101" t="s">
        <v>114</v>
      </c>
      <c r="H127" s="81">
        <v>0</v>
      </c>
      <c r="I127" s="81">
        <v>0</v>
      </c>
      <c r="J127" s="81">
        <f t="shared" si="0"/>
        <v>0</v>
      </c>
      <c r="K127" s="82">
        <v>0</v>
      </c>
      <c r="L127" s="82">
        <f t="shared" si="1"/>
        <v>0</v>
      </c>
      <c r="M127" s="82">
        <v>0</v>
      </c>
      <c r="N127" s="82">
        <v>0</v>
      </c>
      <c r="O127" s="82">
        <v>150</v>
      </c>
      <c r="P127" s="82">
        <f t="shared" si="10"/>
        <v>150</v>
      </c>
      <c r="R127" s="83">
        <v>0</v>
      </c>
      <c r="S127" s="83">
        <f t="shared" si="37"/>
        <v>150</v>
      </c>
    </row>
    <row r="128" spans="1:19" s="41" customFormat="1" ht="22.5" hidden="1" x14ac:dyDescent="0.2">
      <c r="A128" s="90" t="s">
        <v>82</v>
      </c>
      <c r="B128" s="91" t="s">
        <v>223</v>
      </c>
      <c r="C128" s="92" t="s">
        <v>87</v>
      </c>
      <c r="D128" s="93"/>
      <c r="E128" s="94" t="s">
        <v>83</v>
      </c>
      <c r="F128" s="100" t="s">
        <v>83</v>
      </c>
      <c r="G128" s="84" t="s">
        <v>224</v>
      </c>
      <c r="H128" s="85">
        <v>0</v>
      </c>
      <c r="I128" s="85">
        <v>0</v>
      </c>
      <c r="J128" s="85">
        <f t="shared" si="0"/>
        <v>0</v>
      </c>
      <c r="K128" s="86">
        <f t="shared" ref="K128" si="48">+K129</f>
        <v>0</v>
      </c>
      <c r="L128" s="86">
        <f t="shared" si="1"/>
        <v>0</v>
      </c>
      <c r="M128" s="86">
        <v>0</v>
      </c>
      <c r="N128" s="86">
        <v>0</v>
      </c>
      <c r="O128" s="86">
        <f t="shared" ref="O128" si="49">+O129</f>
        <v>300</v>
      </c>
      <c r="P128" s="86">
        <f t="shared" si="10"/>
        <v>300</v>
      </c>
      <c r="R128" s="87">
        <v>0</v>
      </c>
      <c r="S128" s="87">
        <f t="shared" si="37"/>
        <v>300</v>
      </c>
    </row>
    <row r="129" spans="1:19" s="41" customFormat="1" hidden="1" x14ac:dyDescent="0.2">
      <c r="A129" s="74"/>
      <c r="B129" s="75" t="s">
        <v>133</v>
      </c>
      <c r="C129" s="76"/>
      <c r="D129" s="77"/>
      <c r="E129" s="78">
        <v>3419</v>
      </c>
      <c r="F129" s="79">
        <v>5222</v>
      </c>
      <c r="G129" s="101" t="s">
        <v>114</v>
      </c>
      <c r="H129" s="81">
        <v>0</v>
      </c>
      <c r="I129" s="81">
        <v>0</v>
      </c>
      <c r="J129" s="81">
        <f t="shared" si="0"/>
        <v>0</v>
      </c>
      <c r="K129" s="82">
        <v>0</v>
      </c>
      <c r="L129" s="82">
        <f t="shared" si="1"/>
        <v>0</v>
      </c>
      <c r="M129" s="82">
        <v>0</v>
      </c>
      <c r="N129" s="82">
        <v>0</v>
      </c>
      <c r="O129" s="82">
        <v>300</v>
      </c>
      <c r="P129" s="82">
        <f t="shared" si="10"/>
        <v>300</v>
      </c>
      <c r="R129" s="83">
        <v>0</v>
      </c>
      <c r="S129" s="83">
        <f t="shared" si="37"/>
        <v>300</v>
      </c>
    </row>
    <row r="130" spans="1:19" s="41" customFormat="1" hidden="1" x14ac:dyDescent="0.2">
      <c r="A130" s="90" t="s">
        <v>82</v>
      </c>
      <c r="B130" s="91" t="s">
        <v>225</v>
      </c>
      <c r="C130" s="92" t="s">
        <v>87</v>
      </c>
      <c r="D130" s="93"/>
      <c r="E130" s="94" t="s">
        <v>83</v>
      </c>
      <c r="F130" s="100" t="s">
        <v>83</v>
      </c>
      <c r="G130" s="84" t="s">
        <v>226</v>
      </c>
      <c r="H130" s="85">
        <v>0</v>
      </c>
      <c r="I130" s="85">
        <v>0</v>
      </c>
      <c r="J130" s="85">
        <f t="shared" si="0"/>
        <v>0</v>
      </c>
      <c r="K130" s="86">
        <f t="shared" ref="K130" si="50">+K131</f>
        <v>0</v>
      </c>
      <c r="L130" s="86">
        <f t="shared" si="1"/>
        <v>0</v>
      </c>
      <c r="M130" s="86">
        <v>0</v>
      </c>
      <c r="N130" s="86">
        <v>0</v>
      </c>
      <c r="O130" s="86">
        <f t="shared" ref="O130" si="51">+O131</f>
        <v>200</v>
      </c>
      <c r="P130" s="86">
        <f t="shared" si="10"/>
        <v>200</v>
      </c>
      <c r="R130" s="87">
        <v>0</v>
      </c>
      <c r="S130" s="87">
        <f t="shared" si="37"/>
        <v>200</v>
      </c>
    </row>
    <row r="131" spans="1:19" s="41" customFormat="1" hidden="1" x14ac:dyDescent="0.2">
      <c r="A131" s="74"/>
      <c r="B131" s="75" t="s">
        <v>133</v>
      </c>
      <c r="C131" s="76"/>
      <c r="D131" s="77"/>
      <c r="E131" s="78">
        <v>3419</v>
      </c>
      <c r="F131" s="79">
        <v>5222</v>
      </c>
      <c r="G131" s="101" t="s">
        <v>114</v>
      </c>
      <c r="H131" s="81">
        <v>0</v>
      </c>
      <c r="I131" s="81">
        <v>0</v>
      </c>
      <c r="J131" s="81">
        <f t="shared" si="0"/>
        <v>0</v>
      </c>
      <c r="K131" s="82">
        <v>0</v>
      </c>
      <c r="L131" s="82">
        <f t="shared" si="1"/>
        <v>0</v>
      </c>
      <c r="M131" s="82">
        <v>0</v>
      </c>
      <c r="N131" s="82">
        <v>0</v>
      </c>
      <c r="O131" s="82">
        <v>200</v>
      </c>
      <c r="P131" s="82">
        <f t="shared" si="10"/>
        <v>200</v>
      </c>
      <c r="R131" s="83">
        <v>0</v>
      </c>
      <c r="S131" s="83">
        <f t="shared" si="37"/>
        <v>200</v>
      </c>
    </row>
    <row r="132" spans="1:19" s="41" customFormat="1" ht="22.5" hidden="1" x14ac:dyDescent="0.2">
      <c r="A132" s="90" t="s">
        <v>82</v>
      </c>
      <c r="B132" s="91" t="s">
        <v>227</v>
      </c>
      <c r="C132" s="92" t="s">
        <v>87</v>
      </c>
      <c r="D132" s="93"/>
      <c r="E132" s="94" t="s">
        <v>83</v>
      </c>
      <c r="F132" s="100" t="s">
        <v>83</v>
      </c>
      <c r="G132" s="84" t="s">
        <v>228</v>
      </c>
      <c r="H132" s="85">
        <v>0</v>
      </c>
      <c r="I132" s="85">
        <v>0</v>
      </c>
      <c r="J132" s="85">
        <f t="shared" si="0"/>
        <v>0</v>
      </c>
      <c r="K132" s="86">
        <f t="shared" ref="K132" si="52">+K133</f>
        <v>0</v>
      </c>
      <c r="L132" s="86">
        <f t="shared" si="1"/>
        <v>0</v>
      </c>
      <c r="M132" s="86">
        <v>0</v>
      </c>
      <c r="N132" s="86">
        <v>0</v>
      </c>
      <c r="O132" s="86">
        <f t="shared" ref="O132" si="53">+O133</f>
        <v>100</v>
      </c>
      <c r="P132" s="86">
        <f t="shared" si="10"/>
        <v>100</v>
      </c>
      <c r="R132" s="87">
        <v>0</v>
      </c>
      <c r="S132" s="87">
        <f t="shared" si="37"/>
        <v>100</v>
      </c>
    </row>
    <row r="133" spans="1:19" s="41" customFormat="1" hidden="1" x14ac:dyDescent="0.2">
      <c r="A133" s="74"/>
      <c r="B133" s="75" t="s">
        <v>133</v>
      </c>
      <c r="C133" s="76"/>
      <c r="D133" s="77"/>
      <c r="E133" s="78">
        <v>3419</v>
      </c>
      <c r="F133" s="79">
        <v>5222</v>
      </c>
      <c r="G133" s="101" t="s">
        <v>114</v>
      </c>
      <c r="H133" s="81">
        <v>0</v>
      </c>
      <c r="I133" s="81">
        <v>0</v>
      </c>
      <c r="J133" s="81">
        <f t="shared" si="0"/>
        <v>0</v>
      </c>
      <c r="K133" s="82">
        <v>0</v>
      </c>
      <c r="L133" s="82">
        <f t="shared" si="1"/>
        <v>0</v>
      </c>
      <c r="M133" s="82">
        <v>0</v>
      </c>
      <c r="N133" s="82">
        <v>0</v>
      </c>
      <c r="O133" s="82">
        <v>100</v>
      </c>
      <c r="P133" s="82">
        <f t="shared" si="10"/>
        <v>100</v>
      </c>
      <c r="R133" s="83">
        <v>0</v>
      </c>
      <c r="S133" s="83">
        <f t="shared" si="37"/>
        <v>100</v>
      </c>
    </row>
    <row r="134" spans="1:19" s="41" customFormat="1" ht="22.5" hidden="1" x14ac:dyDescent="0.2">
      <c r="A134" s="90" t="s">
        <v>82</v>
      </c>
      <c r="B134" s="91" t="s">
        <v>229</v>
      </c>
      <c r="C134" s="92" t="s">
        <v>87</v>
      </c>
      <c r="D134" s="93"/>
      <c r="E134" s="94" t="s">
        <v>83</v>
      </c>
      <c r="F134" s="100" t="s">
        <v>83</v>
      </c>
      <c r="G134" s="84" t="s">
        <v>230</v>
      </c>
      <c r="H134" s="85">
        <v>0</v>
      </c>
      <c r="I134" s="85">
        <v>0</v>
      </c>
      <c r="J134" s="85">
        <f t="shared" si="0"/>
        <v>0</v>
      </c>
      <c r="K134" s="86">
        <f t="shared" ref="K134" si="54">+K135</f>
        <v>0</v>
      </c>
      <c r="L134" s="86">
        <f t="shared" si="1"/>
        <v>0</v>
      </c>
      <c r="M134" s="86">
        <v>0</v>
      </c>
      <c r="N134" s="86">
        <v>0</v>
      </c>
      <c r="O134" s="86">
        <f t="shared" ref="O134" si="55">+O135</f>
        <v>100</v>
      </c>
      <c r="P134" s="86">
        <f t="shared" si="10"/>
        <v>100</v>
      </c>
      <c r="R134" s="87">
        <v>0</v>
      </c>
      <c r="S134" s="87">
        <f t="shared" si="37"/>
        <v>100</v>
      </c>
    </row>
    <row r="135" spans="1:19" s="41" customFormat="1" hidden="1" x14ac:dyDescent="0.2">
      <c r="A135" s="74"/>
      <c r="B135" s="75" t="s">
        <v>133</v>
      </c>
      <c r="C135" s="76"/>
      <c r="D135" s="77"/>
      <c r="E135" s="78">
        <v>3419</v>
      </c>
      <c r="F135" s="79">
        <v>5222</v>
      </c>
      <c r="G135" s="101" t="s">
        <v>114</v>
      </c>
      <c r="H135" s="81">
        <v>0</v>
      </c>
      <c r="I135" s="81">
        <v>0</v>
      </c>
      <c r="J135" s="81">
        <f t="shared" si="0"/>
        <v>0</v>
      </c>
      <c r="K135" s="82">
        <v>0</v>
      </c>
      <c r="L135" s="82">
        <f t="shared" si="1"/>
        <v>0</v>
      </c>
      <c r="M135" s="82">
        <v>0</v>
      </c>
      <c r="N135" s="82">
        <v>0</v>
      </c>
      <c r="O135" s="82">
        <v>100</v>
      </c>
      <c r="P135" s="82">
        <f t="shared" si="10"/>
        <v>100</v>
      </c>
      <c r="R135" s="83">
        <v>0</v>
      </c>
      <c r="S135" s="83">
        <f t="shared" si="37"/>
        <v>100</v>
      </c>
    </row>
    <row r="136" spans="1:19" s="41" customFormat="1" ht="22.5" hidden="1" x14ac:dyDescent="0.2">
      <c r="A136" s="90" t="s">
        <v>82</v>
      </c>
      <c r="B136" s="91" t="s">
        <v>231</v>
      </c>
      <c r="C136" s="92" t="s">
        <v>87</v>
      </c>
      <c r="D136" s="93"/>
      <c r="E136" s="94" t="s">
        <v>83</v>
      </c>
      <c r="F136" s="100" t="s">
        <v>83</v>
      </c>
      <c r="G136" s="84" t="s">
        <v>232</v>
      </c>
      <c r="H136" s="85">
        <v>0</v>
      </c>
      <c r="I136" s="85">
        <v>0</v>
      </c>
      <c r="J136" s="85">
        <f t="shared" si="0"/>
        <v>0</v>
      </c>
      <c r="K136" s="86">
        <f t="shared" ref="K136" si="56">+K137</f>
        <v>0</v>
      </c>
      <c r="L136" s="86">
        <f t="shared" si="1"/>
        <v>0</v>
      </c>
      <c r="M136" s="86">
        <v>0</v>
      </c>
      <c r="N136" s="86">
        <v>0</v>
      </c>
      <c r="O136" s="86">
        <f t="shared" ref="O136" si="57">+O137</f>
        <v>200</v>
      </c>
      <c r="P136" s="86">
        <f t="shared" si="10"/>
        <v>200</v>
      </c>
      <c r="R136" s="87">
        <v>0</v>
      </c>
      <c r="S136" s="87">
        <f t="shared" si="37"/>
        <v>200</v>
      </c>
    </row>
    <row r="137" spans="1:19" s="41" customFormat="1" hidden="1" x14ac:dyDescent="0.2">
      <c r="A137" s="74"/>
      <c r="B137" s="75" t="s">
        <v>133</v>
      </c>
      <c r="C137" s="76"/>
      <c r="D137" s="77"/>
      <c r="E137" s="78">
        <v>3419</v>
      </c>
      <c r="F137" s="79">
        <v>5222</v>
      </c>
      <c r="G137" s="101" t="s">
        <v>114</v>
      </c>
      <c r="H137" s="81">
        <v>0</v>
      </c>
      <c r="I137" s="81">
        <v>0</v>
      </c>
      <c r="J137" s="81">
        <f t="shared" si="0"/>
        <v>0</v>
      </c>
      <c r="K137" s="82">
        <v>0</v>
      </c>
      <c r="L137" s="82">
        <f t="shared" si="1"/>
        <v>0</v>
      </c>
      <c r="M137" s="82">
        <v>0</v>
      </c>
      <c r="N137" s="82">
        <v>0</v>
      </c>
      <c r="O137" s="82">
        <v>200</v>
      </c>
      <c r="P137" s="82">
        <f t="shared" si="10"/>
        <v>200</v>
      </c>
      <c r="R137" s="83">
        <v>0</v>
      </c>
      <c r="S137" s="83">
        <f t="shared" si="37"/>
        <v>200</v>
      </c>
    </row>
    <row r="138" spans="1:19" s="41" customFormat="1" ht="33.75" hidden="1" x14ac:dyDescent="0.2">
      <c r="A138" s="90" t="s">
        <v>82</v>
      </c>
      <c r="B138" s="91" t="s">
        <v>233</v>
      </c>
      <c r="C138" s="92" t="s">
        <v>87</v>
      </c>
      <c r="D138" s="93"/>
      <c r="E138" s="94" t="s">
        <v>83</v>
      </c>
      <c r="F138" s="100" t="s">
        <v>83</v>
      </c>
      <c r="G138" s="84" t="s">
        <v>234</v>
      </c>
      <c r="H138" s="85">
        <v>0</v>
      </c>
      <c r="I138" s="85">
        <v>0</v>
      </c>
      <c r="J138" s="85">
        <f t="shared" si="0"/>
        <v>0</v>
      </c>
      <c r="K138" s="86">
        <f t="shared" ref="K138" si="58">+K139</f>
        <v>0</v>
      </c>
      <c r="L138" s="86">
        <f t="shared" si="1"/>
        <v>0</v>
      </c>
      <c r="M138" s="86">
        <v>0</v>
      </c>
      <c r="N138" s="86">
        <v>0</v>
      </c>
      <c r="O138" s="86">
        <f t="shared" ref="O138" si="59">+O139</f>
        <v>100</v>
      </c>
      <c r="P138" s="86">
        <f t="shared" si="10"/>
        <v>100</v>
      </c>
      <c r="R138" s="87">
        <v>0</v>
      </c>
      <c r="S138" s="87">
        <f t="shared" si="37"/>
        <v>100</v>
      </c>
    </row>
    <row r="139" spans="1:19" s="41" customFormat="1" hidden="1" x14ac:dyDescent="0.2">
      <c r="A139" s="74"/>
      <c r="B139" s="75" t="s">
        <v>133</v>
      </c>
      <c r="C139" s="76"/>
      <c r="D139" s="77"/>
      <c r="E139" s="78">
        <v>3419</v>
      </c>
      <c r="F139" s="79">
        <v>5222</v>
      </c>
      <c r="G139" s="101" t="s">
        <v>114</v>
      </c>
      <c r="H139" s="81">
        <v>0</v>
      </c>
      <c r="I139" s="81">
        <v>0</v>
      </c>
      <c r="J139" s="81">
        <f t="shared" si="0"/>
        <v>0</v>
      </c>
      <c r="K139" s="82">
        <v>0</v>
      </c>
      <c r="L139" s="82">
        <f t="shared" si="1"/>
        <v>0</v>
      </c>
      <c r="M139" s="82">
        <v>0</v>
      </c>
      <c r="N139" s="82">
        <v>0</v>
      </c>
      <c r="O139" s="82">
        <v>100</v>
      </c>
      <c r="P139" s="82">
        <f t="shared" si="10"/>
        <v>100</v>
      </c>
      <c r="R139" s="83">
        <v>0</v>
      </c>
      <c r="S139" s="83">
        <f t="shared" si="37"/>
        <v>100</v>
      </c>
    </row>
    <row r="140" spans="1:19" s="41" customFormat="1" ht="22.5" hidden="1" x14ac:dyDescent="0.2">
      <c r="A140" s="90" t="s">
        <v>82</v>
      </c>
      <c r="B140" s="91" t="s">
        <v>235</v>
      </c>
      <c r="C140" s="92" t="s">
        <v>87</v>
      </c>
      <c r="D140" s="93"/>
      <c r="E140" s="94" t="s">
        <v>83</v>
      </c>
      <c r="F140" s="100" t="s">
        <v>83</v>
      </c>
      <c r="G140" s="84" t="s">
        <v>236</v>
      </c>
      <c r="H140" s="85">
        <v>0</v>
      </c>
      <c r="I140" s="85">
        <v>0</v>
      </c>
      <c r="J140" s="85">
        <f t="shared" si="0"/>
        <v>0</v>
      </c>
      <c r="K140" s="86">
        <f t="shared" ref="K140" si="60">+K141</f>
        <v>0</v>
      </c>
      <c r="L140" s="86">
        <f t="shared" si="1"/>
        <v>0</v>
      </c>
      <c r="M140" s="86">
        <v>0</v>
      </c>
      <c r="N140" s="86">
        <v>0</v>
      </c>
      <c r="O140" s="86">
        <f t="shared" ref="O140" si="61">+O141</f>
        <v>200</v>
      </c>
      <c r="P140" s="86">
        <f t="shared" si="10"/>
        <v>200</v>
      </c>
      <c r="R140" s="87">
        <v>0</v>
      </c>
      <c r="S140" s="87">
        <f t="shared" si="37"/>
        <v>200</v>
      </c>
    </row>
    <row r="141" spans="1:19" s="41" customFormat="1" ht="12" hidden="1" thickBot="1" x14ac:dyDescent="0.25">
      <c r="A141" s="167"/>
      <c r="B141" s="168" t="s">
        <v>133</v>
      </c>
      <c r="C141" s="169"/>
      <c r="D141" s="170"/>
      <c r="E141" s="159">
        <v>3419</v>
      </c>
      <c r="F141" s="160">
        <v>5222</v>
      </c>
      <c r="G141" s="80" t="s">
        <v>114</v>
      </c>
      <c r="H141" s="137">
        <v>0</v>
      </c>
      <c r="I141" s="137">
        <v>0</v>
      </c>
      <c r="J141" s="137">
        <f t="shared" si="0"/>
        <v>0</v>
      </c>
      <c r="K141" s="138">
        <v>0</v>
      </c>
      <c r="L141" s="138">
        <f t="shared" si="1"/>
        <v>0</v>
      </c>
      <c r="M141" s="138">
        <v>0</v>
      </c>
      <c r="N141" s="138">
        <v>0</v>
      </c>
      <c r="O141" s="138">
        <v>200</v>
      </c>
      <c r="P141" s="138">
        <f t="shared" si="10"/>
        <v>200</v>
      </c>
      <c r="R141" s="140">
        <v>0</v>
      </c>
      <c r="S141" s="140">
        <f t="shared" si="37"/>
        <v>200</v>
      </c>
    </row>
    <row r="142" spans="1:19" s="41" customFormat="1" hidden="1" x14ac:dyDescent="0.2">
      <c r="A142" s="184" t="s">
        <v>83</v>
      </c>
      <c r="B142" s="275" t="s">
        <v>83</v>
      </c>
      <c r="C142" s="276"/>
      <c r="D142" s="185"/>
      <c r="E142" s="186" t="s">
        <v>83</v>
      </c>
      <c r="F142" s="187" t="s">
        <v>83</v>
      </c>
      <c r="G142" s="191" t="s">
        <v>237</v>
      </c>
      <c r="H142" s="146">
        <f>H143+H145+H147+H149</f>
        <v>11500</v>
      </c>
      <c r="I142" s="146">
        <v>0</v>
      </c>
      <c r="J142" s="146">
        <f t="shared" si="0"/>
        <v>11500</v>
      </c>
      <c r="K142" s="147">
        <v>0</v>
      </c>
      <c r="L142" s="147">
        <f t="shared" si="1"/>
        <v>11500</v>
      </c>
      <c r="M142" s="147">
        <v>0</v>
      </c>
      <c r="N142" s="147">
        <f t="shared" si="2"/>
        <v>11500</v>
      </c>
      <c r="O142" s="147">
        <v>0</v>
      </c>
      <c r="P142" s="147">
        <f>+N142+O142</f>
        <v>11500</v>
      </c>
      <c r="R142" s="149">
        <v>0</v>
      </c>
      <c r="S142" s="149">
        <f t="shared" si="37"/>
        <v>11500</v>
      </c>
    </row>
    <row r="143" spans="1:19" s="41" customFormat="1" ht="22.5" hidden="1" x14ac:dyDescent="0.2">
      <c r="A143" s="90" t="s">
        <v>82</v>
      </c>
      <c r="B143" s="91" t="s">
        <v>238</v>
      </c>
      <c r="C143" s="92" t="s">
        <v>87</v>
      </c>
      <c r="D143" s="93"/>
      <c r="E143" s="94" t="s">
        <v>83</v>
      </c>
      <c r="F143" s="100" t="s">
        <v>83</v>
      </c>
      <c r="G143" s="84" t="s">
        <v>239</v>
      </c>
      <c r="H143" s="85">
        <f>+H144</f>
        <v>900</v>
      </c>
      <c r="I143" s="85">
        <v>0</v>
      </c>
      <c r="J143" s="85">
        <f t="shared" si="0"/>
        <v>900</v>
      </c>
      <c r="K143" s="86">
        <v>0</v>
      </c>
      <c r="L143" s="86">
        <f t="shared" si="1"/>
        <v>900</v>
      </c>
      <c r="M143" s="86">
        <v>0</v>
      </c>
      <c r="N143" s="86">
        <f t="shared" si="2"/>
        <v>900</v>
      </c>
      <c r="O143" s="86">
        <v>0</v>
      </c>
      <c r="P143" s="86">
        <f t="shared" ref="P143:P212" si="62">+N143+O143</f>
        <v>900</v>
      </c>
      <c r="R143" s="87">
        <v>0</v>
      </c>
      <c r="S143" s="87">
        <f t="shared" si="37"/>
        <v>900</v>
      </c>
    </row>
    <row r="144" spans="1:19" s="41" customFormat="1" hidden="1" x14ac:dyDescent="0.2">
      <c r="A144" s="74"/>
      <c r="B144" s="75"/>
      <c r="C144" s="76"/>
      <c r="D144" s="77"/>
      <c r="E144" s="78">
        <v>3419</v>
      </c>
      <c r="F144" s="79">
        <v>5221</v>
      </c>
      <c r="G144" s="101" t="s">
        <v>240</v>
      </c>
      <c r="H144" s="81">
        <v>900</v>
      </c>
      <c r="I144" s="81">
        <v>0</v>
      </c>
      <c r="J144" s="81">
        <f t="shared" si="0"/>
        <v>900</v>
      </c>
      <c r="K144" s="82">
        <v>0</v>
      </c>
      <c r="L144" s="82">
        <f t="shared" si="1"/>
        <v>900</v>
      </c>
      <c r="M144" s="82">
        <v>0</v>
      </c>
      <c r="N144" s="82">
        <f t="shared" si="2"/>
        <v>900</v>
      </c>
      <c r="O144" s="82">
        <v>0</v>
      </c>
      <c r="P144" s="82">
        <f t="shared" si="62"/>
        <v>900</v>
      </c>
      <c r="R144" s="83">
        <v>0</v>
      </c>
      <c r="S144" s="83">
        <f t="shared" si="37"/>
        <v>900</v>
      </c>
    </row>
    <row r="145" spans="1:19" s="41" customFormat="1" ht="33.75" hidden="1" x14ac:dyDescent="0.2">
      <c r="A145" s="90" t="s">
        <v>82</v>
      </c>
      <c r="B145" s="91" t="s">
        <v>241</v>
      </c>
      <c r="C145" s="92" t="s">
        <v>87</v>
      </c>
      <c r="D145" s="93"/>
      <c r="E145" s="94" t="s">
        <v>83</v>
      </c>
      <c r="F145" s="100" t="s">
        <v>83</v>
      </c>
      <c r="G145" s="84" t="s">
        <v>242</v>
      </c>
      <c r="H145" s="85">
        <f>+H146</f>
        <v>400</v>
      </c>
      <c r="I145" s="85">
        <v>0</v>
      </c>
      <c r="J145" s="85">
        <f t="shared" si="0"/>
        <v>400</v>
      </c>
      <c r="K145" s="86">
        <v>0</v>
      </c>
      <c r="L145" s="86">
        <f t="shared" si="1"/>
        <v>400</v>
      </c>
      <c r="M145" s="86">
        <v>0</v>
      </c>
      <c r="N145" s="86">
        <f t="shared" si="2"/>
        <v>400</v>
      </c>
      <c r="O145" s="86">
        <v>0</v>
      </c>
      <c r="P145" s="86">
        <f t="shared" si="62"/>
        <v>400</v>
      </c>
      <c r="R145" s="87">
        <v>0</v>
      </c>
      <c r="S145" s="87">
        <f t="shared" si="37"/>
        <v>400</v>
      </c>
    </row>
    <row r="146" spans="1:19" s="41" customFormat="1" hidden="1" x14ac:dyDescent="0.2">
      <c r="A146" s="74"/>
      <c r="B146" s="75" t="s">
        <v>243</v>
      </c>
      <c r="C146" s="76"/>
      <c r="D146" s="77"/>
      <c r="E146" s="78">
        <v>3419</v>
      </c>
      <c r="F146" s="79">
        <v>5329</v>
      </c>
      <c r="G146" s="101" t="s">
        <v>244</v>
      </c>
      <c r="H146" s="81">
        <v>400</v>
      </c>
      <c r="I146" s="81">
        <v>0</v>
      </c>
      <c r="J146" s="81">
        <f t="shared" si="0"/>
        <v>400</v>
      </c>
      <c r="K146" s="82">
        <v>0</v>
      </c>
      <c r="L146" s="82">
        <f t="shared" si="1"/>
        <v>400</v>
      </c>
      <c r="M146" s="82">
        <v>0</v>
      </c>
      <c r="N146" s="82">
        <f t="shared" si="2"/>
        <v>400</v>
      </c>
      <c r="O146" s="82">
        <v>0</v>
      </c>
      <c r="P146" s="82">
        <f t="shared" si="62"/>
        <v>400</v>
      </c>
      <c r="R146" s="83">
        <v>0</v>
      </c>
      <c r="S146" s="83">
        <f t="shared" si="37"/>
        <v>400</v>
      </c>
    </row>
    <row r="147" spans="1:19" s="41" customFormat="1" ht="22.5" hidden="1" x14ac:dyDescent="0.2">
      <c r="A147" s="90" t="s">
        <v>82</v>
      </c>
      <c r="B147" s="91" t="s">
        <v>245</v>
      </c>
      <c r="C147" s="92" t="s">
        <v>246</v>
      </c>
      <c r="D147" s="93"/>
      <c r="E147" s="94" t="s">
        <v>83</v>
      </c>
      <c r="F147" s="100" t="s">
        <v>83</v>
      </c>
      <c r="G147" s="84" t="s">
        <v>247</v>
      </c>
      <c r="H147" s="85">
        <f>+H148</f>
        <v>200</v>
      </c>
      <c r="I147" s="85">
        <v>0</v>
      </c>
      <c r="J147" s="85">
        <f t="shared" si="0"/>
        <v>200</v>
      </c>
      <c r="K147" s="86">
        <v>0</v>
      </c>
      <c r="L147" s="86">
        <f t="shared" si="1"/>
        <v>200</v>
      </c>
      <c r="M147" s="86">
        <v>0</v>
      </c>
      <c r="N147" s="86">
        <f t="shared" si="2"/>
        <v>200</v>
      </c>
      <c r="O147" s="86">
        <v>0</v>
      </c>
      <c r="P147" s="86">
        <f t="shared" si="62"/>
        <v>200</v>
      </c>
      <c r="R147" s="87">
        <v>0</v>
      </c>
      <c r="S147" s="87">
        <f t="shared" si="37"/>
        <v>200</v>
      </c>
    </row>
    <row r="148" spans="1:19" s="41" customFormat="1" hidden="1" x14ac:dyDescent="0.2">
      <c r="A148" s="74"/>
      <c r="B148" s="75"/>
      <c r="C148" s="76"/>
      <c r="D148" s="77"/>
      <c r="E148" s="78">
        <v>3419</v>
      </c>
      <c r="F148" s="79">
        <v>5329</v>
      </c>
      <c r="G148" s="101" t="s">
        <v>244</v>
      </c>
      <c r="H148" s="81">
        <v>200</v>
      </c>
      <c r="I148" s="81">
        <v>0</v>
      </c>
      <c r="J148" s="81">
        <f t="shared" si="0"/>
        <v>200</v>
      </c>
      <c r="K148" s="82">
        <v>0</v>
      </c>
      <c r="L148" s="82">
        <f t="shared" si="1"/>
        <v>200</v>
      </c>
      <c r="M148" s="82">
        <v>0</v>
      </c>
      <c r="N148" s="82">
        <f t="shared" si="2"/>
        <v>200</v>
      </c>
      <c r="O148" s="82">
        <v>0</v>
      </c>
      <c r="P148" s="82">
        <f t="shared" si="62"/>
        <v>200</v>
      </c>
      <c r="R148" s="83">
        <v>0</v>
      </c>
      <c r="S148" s="83">
        <f t="shared" si="37"/>
        <v>200</v>
      </c>
    </row>
    <row r="149" spans="1:19" s="41" customFormat="1" ht="22.5" hidden="1" x14ac:dyDescent="0.2">
      <c r="A149" s="90" t="s">
        <v>82</v>
      </c>
      <c r="B149" s="91" t="s">
        <v>248</v>
      </c>
      <c r="C149" s="92" t="s">
        <v>249</v>
      </c>
      <c r="D149" s="93"/>
      <c r="E149" s="94" t="s">
        <v>83</v>
      </c>
      <c r="F149" s="100" t="s">
        <v>83</v>
      </c>
      <c r="G149" s="84" t="s">
        <v>250</v>
      </c>
      <c r="H149" s="85">
        <f>+H150</f>
        <v>10000</v>
      </c>
      <c r="I149" s="85">
        <v>0</v>
      </c>
      <c r="J149" s="85">
        <f t="shared" si="0"/>
        <v>10000</v>
      </c>
      <c r="K149" s="86">
        <v>0</v>
      </c>
      <c r="L149" s="86">
        <f t="shared" si="1"/>
        <v>10000</v>
      </c>
      <c r="M149" s="86">
        <v>0</v>
      </c>
      <c r="N149" s="86">
        <f t="shared" ref="N149:N220" si="63">+L149+M149</f>
        <v>10000</v>
      </c>
      <c r="O149" s="86">
        <v>0</v>
      </c>
      <c r="P149" s="86">
        <f t="shared" si="62"/>
        <v>10000</v>
      </c>
      <c r="R149" s="87">
        <v>0</v>
      </c>
      <c r="S149" s="87">
        <f t="shared" si="37"/>
        <v>10000</v>
      </c>
    </row>
    <row r="150" spans="1:19" s="41" customFormat="1" ht="12" hidden="1" thickBot="1" x14ac:dyDescent="0.25">
      <c r="A150" s="192"/>
      <c r="B150" s="193"/>
      <c r="C150" s="182"/>
      <c r="D150" s="194"/>
      <c r="E150" s="195">
        <v>3419</v>
      </c>
      <c r="F150" s="196">
        <v>6341</v>
      </c>
      <c r="G150" s="197" t="s">
        <v>251</v>
      </c>
      <c r="H150" s="161">
        <v>10000</v>
      </c>
      <c r="I150" s="161">
        <v>0</v>
      </c>
      <c r="J150" s="161">
        <f t="shared" si="0"/>
        <v>10000</v>
      </c>
      <c r="K150" s="162">
        <v>0</v>
      </c>
      <c r="L150" s="162">
        <f t="shared" si="1"/>
        <v>10000</v>
      </c>
      <c r="M150" s="162">
        <v>0</v>
      </c>
      <c r="N150" s="162">
        <f t="shared" si="63"/>
        <v>10000</v>
      </c>
      <c r="O150" s="162">
        <v>0</v>
      </c>
      <c r="P150" s="162">
        <f t="shared" si="62"/>
        <v>10000</v>
      </c>
      <c r="R150" s="164">
        <v>0</v>
      </c>
      <c r="S150" s="164">
        <f t="shared" si="37"/>
        <v>10000</v>
      </c>
    </row>
    <row r="151" spans="1:19" s="41" customFormat="1" hidden="1" x14ac:dyDescent="0.2">
      <c r="A151" s="172" t="s">
        <v>83</v>
      </c>
      <c r="B151" s="286" t="s">
        <v>83</v>
      </c>
      <c r="C151" s="287"/>
      <c r="D151" s="173"/>
      <c r="E151" s="174" t="s">
        <v>83</v>
      </c>
      <c r="F151" s="175" t="s">
        <v>83</v>
      </c>
      <c r="G151" s="176" t="s">
        <v>252</v>
      </c>
      <c r="H151" s="177">
        <f>+H152</f>
        <v>2500</v>
      </c>
      <c r="I151" s="177">
        <v>0</v>
      </c>
      <c r="J151" s="177">
        <f t="shared" si="0"/>
        <v>2500</v>
      </c>
      <c r="K151" s="178">
        <v>0</v>
      </c>
      <c r="L151" s="178">
        <f t="shared" si="1"/>
        <v>2500</v>
      </c>
      <c r="M151" s="178">
        <v>0</v>
      </c>
      <c r="N151" s="178">
        <f t="shared" si="63"/>
        <v>2500</v>
      </c>
      <c r="O151" s="178">
        <f>+O152+O154+O156+O158</f>
        <v>0</v>
      </c>
      <c r="P151" s="178">
        <f t="shared" si="62"/>
        <v>2500</v>
      </c>
      <c r="R151" s="179">
        <v>0</v>
      </c>
      <c r="S151" s="179">
        <f t="shared" si="37"/>
        <v>2500</v>
      </c>
    </row>
    <row r="152" spans="1:19" s="41" customFormat="1" hidden="1" x14ac:dyDescent="0.2">
      <c r="A152" s="90" t="s">
        <v>82</v>
      </c>
      <c r="B152" s="91" t="s">
        <v>253</v>
      </c>
      <c r="C152" s="92" t="s">
        <v>87</v>
      </c>
      <c r="D152" s="93"/>
      <c r="E152" s="94" t="s">
        <v>83</v>
      </c>
      <c r="F152" s="100" t="s">
        <v>83</v>
      </c>
      <c r="G152" s="84" t="s">
        <v>252</v>
      </c>
      <c r="H152" s="85">
        <f>+H153</f>
        <v>2500</v>
      </c>
      <c r="I152" s="85">
        <v>0</v>
      </c>
      <c r="J152" s="85">
        <f t="shared" si="0"/>
        <v>2500</v>
      </c>
      <c r="K152" s="86">
        <v>0</v>
      </c>
      <c r="L152" s="86">
        <f t="shared" si="1"/>
        <v>2500</v>
      </c>
      <c r="M152" s="86">
        <v>0</v>
      </c>
      <c r="N152" s="86">
        <f t="shared" si="63"/>
        <v>2500</v>
      </c>
      <c r="O152" s="86">
        <f>+O153</f>
        <v>-2500</v>
      </c>
      <c r="P152" s="86">
        <f t="shared" si="62"/>
        <v>0</v>
      </c>
      <c r="R152" s="87">
        <v>0</v>
      </c>
      <c r="S152" s="87">
        <f t="shared" si="37"/>
        <v>0</v>
      </c>
    </row>
    <row r="153" spans="1:19" s="41" customFormat="1" hidden="1" x14ac:dyDescent="0.2">
      <c r="A153" s="156"/>
      <c r="B153" s="198"/>
      <c r="C153" s="157"/>
      <c r="D153" s="158"/>
      <c r="E153" s="159">
        <v>3419</v>
      </c>
      <c r="F153" s="160">
        <v>5222</v>
      </c>
      <c r="G153" s="80" t="s">
        <v>114</v>
      </c>
      <c r="H153" s="137">
        <v>2500</v>
      </c>
      <c r="I153" s="137">
        <v>0</v>
      </c>
      <c r="J153" s="137">
        <f t="shared" si="0"/>
        <v>2500</v>
      </c>
      <c r="K153" s="138">
        <v>0</v>
      </c>
      <c r="L153" s="138">
        <f t="shared" ref="L153:L224" si="64">+J153+K153</f>
        <v>2500</v>
      </c>
      <c r="M153" s="138">
        <v>0</v>
      </c>
      <c r="N153" s="138">
        <f t="shared" si="63"/>
        <v>2500</v>
      </c>
      <c r="O153" s="138">
        <v>-2500</v>
      </c>
      <c r="P153" s="138">
        <f t="shared" si="62"/>
        <v>0</v>
      </c>
      <c r="R153" s="83">
        <v>0</v>
      </c>
      <c r="S153" s="83">
        <f t="shared" si="37"/>
        <v>0</v>
      </c>
    </row>
    <row r="154" spans="1:19" s="41" customFormat="1" ht="33.75" hidden="1" x14ac:dyDescent="0.2">
      <c r="A154" s="90" t="s">
        <v>82</v>
      </c>
      <c r="B154" s="91" t="s">
        <v>254</v>
      </c>
      <c r="C154" s="92" t="s">
        <v>87</v>
      </c>
      <c r="D154" s="93"/>
      <c r="E154" s="94" t="s">
        <v>83</v>
      </c>
      <c r="F154" s="100" t="s">
        <v>83</v>
      </c>
      <c r="G154" s="84" t="s">
        <v>255</v>
      </c>
      <c r="H154" s="85">
        <v>0</v>
      </c>
      <c r="I154" s="85"/>
      <c r="J154" s="85"/>
      <c r="K154" s="86"/>
      <c r="L154" s="86"/>
      <c r="M154" s="86"/>
      <c r="N154" s="86">
        <v>0</v>
      </c>
      <c r="O154" s="87">
        <f>+O155</f>
        <v>1000</v>
      </c>
      <c r="P154" s="87">
        <f t="shared" si="62"/>
        <v>1000</v>
      </c>
      <c r="R154" s="87">
        <v>0</v>
      </c>
      <c r="S154" s="87">
        <f t="shared" si="37"/>
        <v>1000</v>
      </c>
    </row>
    <row r="155" spans="1:19" s="41" customFormat="1" hidden="1" x14ac:dyDescent="0.2">
      <c r="A155" s="90"/>
      <c r="B155" s="91"/>
      <c r="C155" s="92"/>
      <c r="D155" s="93"/>
      <c r="E155" s="78">
        <v>3419</v>
      </c>
      <c r="F155" s="79">
        <v>5222</v>
      </c>
      <c r="G155" s="101" t="s">
        <v>114</v>
      </c>
      <c r="H155" s="81">
        <v>0</v>
      </c>
      <c r="I155" s="81"/>
      <c r="J155" s="81"/>
      <c r="K155" s="82"/>
      <c r="L155" s="82"/>
      <c r="M155" s="82"/>
      <c r="N155" s="82">
        <v>0</v>
      </c>
      <c r="O155" s="83">
        <v>1000</v>
      </c>
      <c r="P155" s="83">
        <f t="shared" si="62"/>
        <v>1000</v>
      </c>
      <c r="R155" s="83">
        <v>0</v>
      </c>
      <c r="S155" s="83">
        <f t="shared" si="37"/>
        <v>1000</v>
      </c>
    </row>
    <row r="156" spans="1:19" s="41" customFormat="1" ht="22.5" hidden="1" x14ac:dyDescent="0.2">
      <c r="A156" s="90" t="s">
        <v>82</v>
      </c>
      <c r="B156" s="91" t="s">
        <v>256</v>
      </c>
      <c r="C156" s="92" t="s">
        <v>87</v>
      </c>
      <c r="D156" s="93"/>
      <c r="E156" s="94" t="s">
        <v>83</v>
      </c>
      <c r="F156" s="100" t="s">
        <v>83</v>
      </c>
      <c r="G156" s="84" t="s">
        <v>257</v>
      </c>
      <c r="H156" s="85">
        <v>0</v>
      </c>
      <c r="I156" s="85"/>
      <c r="J156" s="85"/>
      <c r="K156" s="86"/>
      <c r="L156" s="86"/>
      <c r="M156" s="86"/>
      <c r="N156" s="86">
        <v>0</v>
      </c>
      <c r="O156" s="87">
        <f t="shared" ref="O156:O158" si="65">+O157</f>
        <v>1000</v>
      </c>
      <c r="P156" s="87">
        <f t="shared" si="62"/>
        <v>1000</v>
      </c>
      <c r="R156" s="87">
        <v>0</v>
      </c>
      <c r="S156" s="87">
        <f t="shared" si="37"/>
        <v>1000</v>
      </c>
    </row>
    <row r="157" spans="1:19" s="41" customFormat="1" hidden="1" x14ac:dyDescent="0.2">
      <c r="A157" s="90"/>
      <c r="B157" s="91"/>
      <c r="C157" s="92"/>
      <c r="D157" s="93"/>
      <c r="E157" s="78">
        <v>3419</v>
      </c>
      <c r="F157" s="79">
        <v>5222</v>
      </c>
      <c r="G157" s="101" t="s">
        <v>114</v>
      </c>
      <c r="H157" s="81">
        <v>0</v>
      </c>
      <c r="I157" s="81"/>
      <c r="J157" s="81"/>
      <c r="K157" s="82"/>
      <c r="L157" s="82"/>
      <c r="M157" s="82"/>
      <c r="N157" s="82">
        <v>0</v>
      </c>
      <c r="O157" s="83">
        <v>1000</v>
      </c>
      <c r="P157" s="83">
        <f t="shared" si="62"/>
        <v>1000</v>
      </c>
      <c r="R157" s="83">
        <v>0</v>
      </c>
      <c r="S157" s="83">
        <f t="shared" si="37"/>
        <v>1000</v>
      </c>
    </row>
    <row r="158" spans="1:19" s="41" customFormat="1" ht="22.5" hidden="1" x14ac:dyDescent="0.2">
      <c r="A158" s="90" t="s">
        <v>82</v>
      </c>
      <c r="B158" s="91" t="s">
        <v>258</v>
      </c>
      <c r="C158" s="92" t="s">
        <v>87</v>
      </c>
      <c r="D158" s="93"/>
      <c r="E158" s="94" t="s">
        <v>83</v>
      </c>
      <c r="F158" s="100" t="s">
        <v>83</v>
      </c>
      <c r="G158" s="84" t="s">
        <v>259</v>
      </c>
      <c r="H158" s="85">
        <v>0</v>
      </c>
      <c r="I158" s="85"/>
      <c r="J158" s="85"/>
      <c r="K158" s="86"/>
      <c r="L158" s="86"/>
      <c r="M158" s="86"/>
      <c r="N158" s="86">
        <v>0</v>
      </c>
      <c r="O158" s="87">
        <f t="shared" si="65"/>
        <v>500</v>
      </c>
      <c r="P158" s="87">
        <f t="shared" si="62"/>
        <v>500</v>
      </c>
      <c r="R158" s="87">
        <v>0</v>
      </c>
      <c r="S158" s="87">
        <f t="shared" si="37"/>
        <v>500</v>
      </c>
    </row>
    <row r="159" spans="1:19" s="41" customFormat="1" ht="12" hidden="1" thickBot="1" x14ac:dyDescent="0.25">
      <c r="A159" s="63"/>
      <c r="B159" s="64"/>
      <c r="C159" s="65"/>
      <c r="D159" s="66"/>
      <c r="E159" s="183">
        <v>3419</v>
      </c>
      <c r="F159" s="88">
        <v>5213</v>
      </c>
      <c r="G159" s="89" t="s">
        <v>122</v>
      </c>
      <c r="H159" s="199">
        <v>0</v>
      </c>
      <c r="I159" s="199"/>
      <c r="J159" s="199"/>
      <c r="K159" s="200"/>
      <c r="L159" s="200"/>
      <c r="M159" s="200"/>
      <c r="N159" s="200">
        <v>0</v>
      </c>
      <c r="O159" s="201">
        <v>500</v>
      </c>
      <c r="P159" s="201">
        <f t="shared" si="62"/>
        <v>500</v>
      </c>
      <c r="R159" s="140">
        <v>0</v>
      </c>
      <c r="S159" s="140">
        <f t="shared" si="37"/>
        <v>500</v>
      </c>
    </row>
    <row r="160" spans="1:19" s="41" customFormat="1" hidden="1" x14ac:dyDescent="0.2">
      <c r="A160" s="184" t="s">
        <v>83</v>
      </c>
      <c r="B160" s="275" t="s">
        <v>83</v>
      </c>
      <c r="C160" s="276"/>
      <c r="D160" s="185"/>
      <c r="E160" s="186" t="s">
        <v>83</v>
      </c>
      <c r="F160" s="187" t="s">
        <v>83</v>
      </c>
      <c r="G160" s="202" t="s">
        <v>260</v>
      </c>
      <c r="H160" s="146">
        <f>+H161</f>
        <v>750</v>
      </c>
      <c r="I160" s="146">
        <v>0</v>
      </c>
      <c r="J160" s="146">
        <f t="shared" si="0"/>
        <v>750</v>
      </c>
      <c r="K160" s="147">
        <v>0</v>
      </c>
      <c r="L160" s="147">
        <f t="shared" si="64"/>
        <v>750</v>
      </c>
      <c r="M160" s="147">
        <v>0</v>
      </c>
      <c r="N160" s="147">
        <f t="shared" si="63"/>
        <v>750</v>
      </c>
      <c r="O160" s="147">
        <v>0</v>
      </c>
      <c r="P160" s="147">
        <f t="shared" si="62"/>
        <v>750</v>
      </c>
      <c r="R160" s="149">
        <v>0</v>
      </c>
      <c r="S160" s="149">
        <f t="shared" si="37"/>
        <v>750</v>
      </c>
    </row>
    <row r="161" spans="1:19" s="41" customFormat="1" hidden="1" x14ac:dyDescent="0.2">
      <c r="A161" s="90" t="s">
        <v>82</v>
      </c>
      <c r="B161" s="91" t="s">
        <v>261</v>
      </c>
      <c r="C161" s="92" t="s">
        <v>87</v>
      </c>
      <c r="D161" s="93"/>
      <c r="E161" s="94" t="s">
        <v>83</v>
      </c>
      <c r="F161" s="100" t="s">
        <v>83</v>
      </c>
      <c r="G161" s="203" t="s">
        <v>260</v>
      </c>
      <c r="H161" s="85">
        <f>+H162</f>
        <v>750</v>
      </c>
      <c r="I161" s="85">
        <v>0</v>
      </c>
      <c r="J161" s="85">
        <f t="shared" si="0"/>
        <v>750</v>
      </c>
      <c r="K161" s="86">
        <v>0</v>
      </c>
      <c r="L161" s="86">
        <f t="shared" si="64"/>
        <v>750</v>
      </c>
      <c r="M161" s="86">
        <v>0</v>
      </c>
      <c r="N161" s="86">
        <f t="shared" si="63"/>
        <v>750</v>
      </c>
      <c r="O161" s="86">
        <v>0</v>
      </c>
      <c r="P161" s="86">
        <f t="shared" si="62"/>
        <v>750</v>
      </c>
      <c r="R161" s="87">
        <v>0</v>
      </c>
      <c r="S161" s="87">
        <f t="shared" si="37"/>
        <v>750</v>
      </c>
    </row>
    <row r="162" spans="1:19" s="41" customFormat="1" ht="12" hidden="1" thickBot="1" x14ac:dyDescent="0.25">
      <c r="A162" s="204"/>
      <c r="B162" s="205"/>
      <c r="C162" s="205"/>
      <c r="D162" s="206"/>
      <c r="E162" s="207">
        <v>3419</v>
      </c>
      <c r="F162" s="208">
        <v>5222</v>
      </c>
      <c r="G162" s="209" t="s">
        <v>114</v>
      </c>
      <c r="H162" s="161">
        <v>750</v>
      </c>
      <c r="I162" s="161">
        <v>0</v>
      </c>
      <c r="J162" s="161">
        <f t="shared" si="0"/>
        <v>750</v>
      </c>
      <c r="K162" s="162">
        <v>0</v>
      </c>
      <c r="L162" s="162">
        <f t="shared" si="64"/>
        <v>750</v>
      </c>
      <c r="M162" s="162">
        <v>0</v>
      </c>
      <c r="N162" s="162">
        <f t="shared" si="63"/>
        <v>750</v>
      </c>
      <c r="O162" s="162">
        <v>0</v>
      </c>
      <c r="P162" s="162">
        <f t="shared" si="62"/>
        <v>750</v>
      </c>
      <c r="R162" s="164">
        <v>0</v>
      </c>
      <c r="S162" s="164">
        <f t="shared" si="37"/>
        <v>750</v>
      </c>
    </row>
    <row r="163" spans="1:19" s="41" customFormat="1" hidden="1" x14ac:dyDescent="0.2">
      <c r="A163" s="210" t="s">
        <v>83</v>
      </c>
      <c r="B163" s="211" t="s">
        <v>83</v>
      </c>
      <c r="C163" s="212" t="s">
        <v>83</v>
      </c>
      <c r="D163" s="213"/>
      <c r="E163" s="214" t="s">
        <v>83</v>
      </c>
      <c r="F163" s="215" t="s">
        <v>83</v>
      </c>
      <c r="G163" s="216" t="s">
        <v>262</v>
      </c>
      <c r="H163" s="146">
        <f>H166+H168+H170+H172</f>
        <v>500</v>
      </c>
      <c r="I163" s="146">
        <f>+I174</f>
        <v>161.5</v>
      </c>
      <c r="J163" s="146">
        <f t="shared" si="0"/>
        <v>661.5</v>
      </c>
      <c r="K163" s="147">
        <v>0</v>
      </c>
      <c r="L163" s="147">
        <f t="shared" si="64"/>
        <v>661.5</v>
      </c>
      <c r="M163" s="147">
        <f>+M164</f>
        <v>31.4</v>
      </c>
      <c r="N163" s="147">
        <f t="shared" si="63"/>
        <v>692.9</v>
      </c>
      <c r="O163" s="178">
        <v>0</v>
      </c>
      <c r="P163" s="178">
        <f t="shared" si="62"/>
        <v>692.9</v>
      </c>
      <c r="R163" s="179">
        <v>0</v>
      </c>
      <c r="S163" s="179">
        <f t="shared" si="37"/>
        <v>692.9</v>
      </c>
    </row>
    <row r="164" spans="1:19" s="41" customFormat="1" ht="22.5" hidden="1" x14ac:dyDescent="0.2">
      <c r="A164" s="63" t="s">
        <v>82</v>
      </c>
      <c r="B164" s="64" t="s">
        <v>263</v>
      </c>
      <c r="C164" s="65" t="s">
        <v>87</v>
      </c>
      <c r="D164" s="66"/>
      <c r="E164" s="67" t="s">
        <v>83</v>
      </c>
      <c r="F164" s="68" t="s">
        <v>83</v>
      </c>
      <c r="G164" s="69" t="s">
        <v>264</v>
      </c>
      <c r="H164" s="70">
        <v>0</v>
      </c>
      <c r="I164" s="177"/>
      <c r="J164" s="177"/>
      <c r="K164" s="178"/>
      <c r="L164" s="178"/>
      <c r="M164" s="86">
        <f>+M165</f>
        <v>31.4</v>
      </c>
      <c r="N164" s="86">
        <f t="shared" si="63"/>
        <v>31.4</v>
      </c>
      <c r="O164" s="86">
        <v>0</v>
      </c>
      <c r="P164" s="86">
        <f t="shared" si="62"/>
        <v>31.4</v>
      </c>
      <c r="R164" s="87">
        <v>0</v>
      </c>
      <c r="S164" s="87">
        <f t="shared" si="37"/>
        <v>31.4</v>
      </c>
    </row>
    <row r="165" spans="1:19" s="41" customFormat="1" hidden="1" x14ac:dyDescent="0.2">
      <c r="A165" s="217"/>
      <c r="B165" s="218"/>
      <c r="C165" s="219"/>
      <c r="D165" s="220"/>
      <c r="E165" s="221">
        <v>3419</v>
      </c>
      <c r="F165" s="88">
        <v>5492</v>
      </c>
      <c r="G165" s="222" t="s">
        <v>265</v>
      </c>
      <c r="H165" s="223">
        <v>0</v>
      </c>
      <c r="I165" s="177"/>
      <c r="J165" s="177"/>
      <c r="K165" s="178"/>
      <c r="L165" s="178"/>
      <c r="M165" s="82">
        <v>31.4</v>
      </c>
      <c r="N165" s="82">
        <f t="shared" si="63"/>
        <v>31.4</v>
      </c>
      <c r="O165" s="82">
        <v>0</v>
      </c>
      <c r="P165" s="82">
        <f t="shared" si="62"/>
        <v>31.4</v>
      </c>
      <c r="R165" s="83">
        <v>0</v>
      </c>
      <c r="S165" s="83">
        <f t="shared" si="37"/>
        <v>31.4</v>
      </c>
    </row>
    <row r="166" spans="1:19" s="41" customFormat="1" ht="22.5" hidden="1" x14ac:dyDescent="0.2">
      <c r="A166" s="90" t="s">
        <v>82</v>
      </c>
      <c r="B166" s="91" t="s">
        <v>266</v>
      </c>
      <c r="C166" s="92" t="s">
        <v>87</v>
      </c>
      <c r="D166" s="93"/>
      <c r="E166" s="94" t="s">
        <v>83</v>
      </c>
      <c r="F166" s="100" t="s">
        <v>83</v>
      </c>
      <c r="G166" s="84" t="s">
        <v>267</v>
      </c>
      <c r="H166" s="85">
        <f>+H167</f>
        <v>100</v>
      </c>
      <c r="I166" s="85">
        <v>0</v>
      </c>
      <c r="J166" s="85">
        <f t="shared" si="0"/>
        <v>100</v>
      </c>
      <c r="K166" s="86">
        <v>0</v>
      </c>
      <c r="L166" s="86">
        <f t="shared" si="64"/>
        <v>100</v>
      </c>
      <c r="M166" s="86">
        <v>0</v>
      </c>
      <c r="N166" s="86">
        <f t="shared" si="63"/>
        <v>100</v>
      </c>
      <c r="O166" s="86">
        <v>0</v>
      </c>
      <c r="P166" s="86">
        <f t="shared" si="62"/>
        <v>100</v>
      </c>
      <c r="R166" s="87">
        <v>0</v>
      </c>
      <c r="S166" s="87">
        <f t="shared" si="37"/>
        <v>100</v>
      </c>
    </row>
    <row r="167" spans="1:19" s="41" customFormat="1" hidden="1" x14ac:dyDescent="0.2">
      <c r="A167" s="90"/>
      <c r="B167" s="92"/>
      <c r="C167" s="92"/>
      <c r="D167" s="93"/>
      <c r="E167" s="78">
        <v>3419</v>
      </c>
      <c r="F167" s="79">
        <v>5222</v>
      </c>
      <c r="G167" s="101" t="s">
        <v>114</v>
      </c>
      <c r="H167" s="81">
        <v>100</v>
      </c>
      <c r="I167" s="81">
        <v>0</v>
      </c>
      <c r="J167" s="81">
        <f t="shared" si="0"/>
        <v>100</v>
      </c>
      <c r="K167" s="82">
        <v>0</v>
      </c>
      <c r="L167" s="82">
        <f t="shared" si="64"/>
        <v>100</v>
      </c>
      <c r="M167" s="82">
        <v>0</v>
      </c>
      <c r="N167" s="82">
        <f t="shared" si="63"/>
        <v>100</v>
      </c>
      <c r="O167" s="82">
        <v>0</v>
      </c>
      <c r="P167" s="82">
        <f t="shared" si="62"/>
        <v>100</v>
      </c>
      <c r="R167" s="83">
        <v>0</v>
      </c>
      <c r="S167" s="83">
        <f t="shared" si="37"/>
        <v>100</v>
      </c>
    </row>
    <row r="168" spans="1:19" s="41" customFormat="1" ht="33.75" hidden="1" x14ac:dyDescent="0.2">
      <c r="A168" s="63" t="s">
        <v>82</v>
      </c>
      <c r="B168" s="64" t="s">
        <v>268</v>
      </c>
      <c r="C168" s="65" t="s">
        <v>87</v>
      </c>
      <c r="D168" s="66"/>
      <c r="E168" s="67" t="s">
        <v>83</v>
      </c>
      <c r="F168" s="68" t="s">
        <v>83</v>
      </c>
      <c r="G168" s="69" t="s">
        <v>269</v>
      </c>
      <c r="H168" s="85">
        <f>+H169</f>
        <v>100</v>
      </c>
      <c r="I168" s="85">
        <v>0</v>
      </c>
      <c r="J168" s="85">
        <f t="shared" si="0"/>
        <v>100</v>
      </c>
      <c r="K168" s="86">
        <v>0</v>
      </c>
      <c r="L168" s="86">
        <f t="shared" si="64"/>
        <v>100</v>
      </c>
      <c r="M168" s="86">
        <v>0</v>
      </c>
      <c r="N168" s="86">
        <f t="shared" si="63"/>
        <v>100</v>
      </c>
      <c r="O168" s="86">
        <v>0</v>
      </c>
      <c r="P168" s="86">
        <f t="shared" si="62"/>
        <v>100</v>
      </c>
      <c r="R168" s="87">
        <v>0</v>
      </c>
      <c r="S168" s="87">
        <f t="shared" si="37"/>
        <v>100</v>
      </c>
    </row>
    <row r="169" spans="1:19" s="41" customFormat="1" hidden="1" x14ac:dyDescent="0.2">
      <c r="A169" s="90"/>
      <c r="B169" s="92"/>
      <c r="C169" s="92"/>
      <c r="D169" s="93"/>
      <c r="E169" s="78">
        <v>3419</v>
      </c>
      <c r="F169" s="79">
        <v>5229</v>
      </c>
      <c r="G169" s="101" t="s">
        <v>270</v>
      </c>
      <c r="H169" s="81">
        <v>100</v>
      </c>
      <c r="I169" s="81">
        <v>0</v>
      </c>
      <c r="J169" s="81">
        <f t="shared" ref="J169:J233" si="66">+H169+I169</f>
        <v>100</v>
      </c>
      <c r="K169" s="82">
        <v>0</v>
      </c>
      <c r="L169" s="82">
        <f t="shared" si="64"/>
        <v>100</v>
      </c>
      <c r="M169" s="82">
        <v>0</v>
      </c>
      <c r="N169" s="82">
        <f t="shared" si="63"/>
        <v>100</v>
      </c>
      <c r="O169" s="82">
        <v>0</v>
      </c>
      <c r="P169" s="82">
        <f t="shared" si="62"/>
        <v>100</v>
      </c>
      <c r="R169" s="83">
        <v>0</v>
      </c>
      <c r="S169" s="83">
        <f t="shared" si="37"/>
        <v>100</v>
      </c>
    </row>
    <row r="170" spans="1:19" s="41" customFormat="1" hidden="1" x14ac:dyDescent="0.2">
      <c r="A170" s="63" t="s">
        <v>82</v>
      </c>
      <c r="B170" s="64" t="s">
        <v>271</v>
      </c>
      <c r="C170" s="65" t="s">
        <v>87</v>
      </c>
      <c r="D170" s="66"/>
      <c r="E170" s="67" t="s">
        <v>83</v>
      </c>
      <c r="F170" s="68" t="s">
        <v>83</v>
      </c>
      <c r="G170" s="224" t="s">
        <v>262</v>
      </c>
      <c r="H170" s="85">
        <f>+H171</f>
        <v>100</v>
      </c>
      <c r="I170" s="85">
        <v>0</v>
      </c>
      <c r="J170" s="85">
        <f t="shared" si="66"/>
        <v>100</v>
      </c>
      <c r="K170" s="86">
        <v>0</v>
      </c>
      <c r="L170" s="86">
        <f t="shared" si="64"/>
        <v>100</v>
      </c>
      <c r="M170" s="86">
        <v>0</v>
      </c>
      <c r="N170" s="86">
        <f t="shared" si="63"/>
        <v>100</v>
      </c>
      <c r="O170" s="86">
        <v>0</v>
      </c>
      <c r="P170" s="86">
        <f t="shared" si="62"/>
        <v>100</v>
      </c>
      <c r="R170" s="87">
        <v>0</v>
      </c>
      <c r="S170" s="87">
        <f t="shared" si="37"/>
        <v>100</v>
      </c>
    </row>
    <row r="171" spans="1:19" s="41" customFormat="1" hidden="1" x14ac:dyDescent="0.2">
      <c r="A171" s="74"/>
      <c r="B171" s="75"/>
      <c r="C171" s="76"/>
      <c r="D171" s="77"/>
      <c r="E171" s="78">
        <v>3419</v>
      </c>
      <c r="F171" s="166">
        <v>5222</v>
      </c>
      <c r="G171" s="101" t="s">
        <v>114</v>
      </c>
      <c r="H171" s="81">
        <v>100</v>
      </c>
      <c r="I171" s="81">
        <v>0</v>
      </c>
      <c r="J171" s="81">
        <f t="shared" si="66"/>
        <v>100</v>
      </c>
      <c r="K171" s="82">
        <v>0</v>
      </c>
      <c r="L171" s="82">
        <f t="shared" si="64"/>
        <v>100</v>
      </c>
      <c r="M171" s="82">
        <v>0</v>
      </c>
      <c r="N171" s="82">
        <f t="shared" si="63"/>
        <v>100</v>
      </c>
      <c r="O171" s="82">
        <v>0</v>
      </c>
      <c r="P171" s="82">
        <f t="shared" si="62"/>
        <v>100</v>
      </c>
      <c r="R171" s="83">
        <v>0</v>
      </c>
      <c r="S171" s="83">
        <f t="shared" si="37"/>
        <v>100</v>
      </c>
    </row>
    <row r="172" spans="1:19" s="41" customFormat="1" ht="22.5" hidden="1" x14ac:dyDescent="0.2">
      <c r="A172" s="90" t="s">
        <v>82</v>
      </c>
      <c r="B172" s="91" t="s">
        <v>272</v>
      </c>
      <c r="C172" s="92" t="s">
        <v>87</v>
      </c>
      <c r="D172" s="93"/>
      <c r="E172" s="94" t="s">
        <v>83</v>
      </c>
      <c r="F172" s="100" t="s">
        <v>83</v>
      </c>
      <c r="G172" s="84" t="s">
        <v>273</v>
      </c>
      <c r="H172" s="85">
        <f>+H173</f>
        <v>200</v>
      </c>
      <c r="I172" s="85">
        <v>0</v>
      </c>
      <c r="J172" s="85">
        <f t="shared" si="66"/>
        <v>200</v>
      </c>
      <c r="K172" s="86">
        <v>0</v>
      </c>
      <c r="L172" s="86">
        <f t="shared" si="64"/>
        <v>200</v>
      </c>
      <c r="M172" s="86">
        <v>0</v>
      </c>
      <c r="N172" s="86">
        <f t="shared" si="63"/>
        <v>200</v>
      </c>
      <c r="O172" s="86">
        <v>0</v>
      </c>
      <c r="P172" s="86">
        <f t="shared" si="62"/>
        <v>200</v>
      </c>
      <c r="R172" s="87">
        <v>0</v>
      </c>
      <c r="S172" s="87">
        <f t="shared" si="37"/>
        <v>200</v>
      </c>
    </row>
    <row r="173" spans="1:19" s="41" customFormat="1" hidden="1" x14ac:dyDescent="0.2">
      <c r="A173" s="167"/>
      <c r="B173" s="168"/>
      <c r="C173" s="169"/>
      <c r="D173" s="170"/>
      <c r="E173" s="159">
        <v>3419</v>
      </c>
      <c r="F173" s="171">
        <v>5222</v>
      </c>
      <c r="G173" s="80" t="s">
        <v>114</v>
      </c>
      <c r="H173" s="81">
        <v>200</v>
      </c>
      <c r="I173" s="81">
        <v>0</v>
      </c>
      <c r="J173" s="81">
        <f t="shared" si="66"/>
        <v>200</v>
      </c>
      <c r="K173" s="82">
        <v>0</v>
      </c>
      <c r="L173" s="82">
        <f t="shared" si="64"/>
        <v>200</v>
      </c>
      <c r="M173" s="82">
        <v>0</v>
      </c>
      <c r="N173" s="82">
        <f t="shared" si="63"/>
        <v>200</v>
      </c>
      <c r="O173" s="82">
        <v>0</v>
      </c>
      <c r="P173" s="82">
        <f t="shared" si="62"/>
        <v>200</v>
      </c>
      <c r="R173" s="83">
        <v>0</v>
      </c>
      <c r="S173" s="83">
        <f t="shared" si="37"/>
        <v>200</v>
      </c>
    </row>
    <row r="174" spans="1:19" s="41" customFormat="1" ht="33.75" hidden="1" x14ac:dyDescent="0.2">
      <c r="A174" s="90" t="s">
        <v>82</v>
      </c>
      <c r="B174" s="91" t="s">
        <v>274</v>
      </c>
      <c r="C174" s="92" t="s">
        <v>87</v>
      </c>
      <c r="D174" s="93"/>
      <c r="E174" s="94" t="s">
        <v>83</v>
      </c>
      <c r="F174" s="100" t="s">
        <v>83</v>
      </c>
      <c r="G174" s="84" t="s">
        <v>275</v>
      </c>
      <c r="H174" s="85">
        <v>0</v>
      </c>
      <c r="I174" s="85">
        <f>+I175</f>
        <v>161.5</v>
      </c>
      <c r="J174" s="85">
        <f t="shared" si="66"/>
        <v>161.5</v>
      </c>
      <c r="K174" s="86">
        <f>SUM(K175:K176)</f>
        <v>0</v>
      </c>
      <c r="L174" s="86">
        <f t="shared" si="64"/>
        <v>161.5</v>
      </c>
      <c r="M174" s="86">
        <v>0</v>
      </c>
      <c r="N174" s="86">
        <f t="shared" si="63"/>
        <v>161.5</v>
      </c>
      <c r="O174" s="86">
        <v>0</v>
      </c>
      <c r="P174" s="86">
        <f t="shared" si="62"/>
        <v>161.5</v>
      </c>
      <c r="R174" s="87">
        <v>0</v>
      </c>
      <c r="S174" s="87">
        <f t="shared" si="37"/>
        <v>161.5</v>
      </c>
    </row>
    <row r="175" spans="1:19" ht="22.5" hidden="1" x14ac:dyDescent="0.2">
      <c r="A175" s="74"/>
      <c r="B175" s="75" t="s">
        <v>243</v>
      </c>
      <c r="C175" s="76"/>
      <c r="D175" s="77"/>
      <c r="E175" s="78">
        <v>3419</v>
      </c>
      <c r="F175" s="166">
        <v>5329</v>
      </c>
      <c r="G175" s="225" t="s">
        <v>276</v>
      </c>
      <c r="H175" s="82">
        <v>0</v>
      </c>
      <c r="I175" s="81">
        <v>161.5</v>
      </c>
      <c r="J175" s="81">
        <f t="shared" si="66"/>
        <v>161.5</v>
      </c>
      <c r="K175" s="82">
        <v>-161.5</v>
      </c>
      <c r="L175" s="82">
        <f t="shared" si="64"/>
        <v>0</v>
      </c>
      <c r="M175" s="82">
        <v>0</v>
      </c>
      <c r="N175" s="82">
        <f t="shared" si="63"/>
        <v>0</v>
      </c>
      <c r="O175" s="82">
        <v>0</v>
      </c>
      <c r="P175" s="82">
        <f t="shared" si="62"/>
        <v>0</v>
      </c>
      <c r="R175" s="83">
        <v>0</v>
      </c>
      <c r="S175" s="83">
        <f t="shared" si="37"/>
        <v>0</v>
      </c>
    </row>
    <row r="176" spans="1:19" ht="12" hidden="1" thickBot="1" x14ac:dyDescent="0.25">
      <c r="A176" s="192"/>
      <c r="B176" s="193" t="s">
        <v>243</v>
      </c>
      <c r="C176" s="182"/>
      <c r="D176" s="194"/>
      <c r="E176" s="195">
        <v>3419</v>
      </c>
      <c r="F176" s="226">
        <v>5323</v>
      </c>
      <c r="G176" s="227" t="s">
        <v>277</v>
      </c>
      <c r="H176" s="162">
        <v>0</v>
      </c>
      <c r="I176" s="161">
        <v>0</v>
      </c>
      <c r="J176" s="161">
        <v>0</v>
      </c>
      <c r="K176" s="162">
        <v>161.5</v>
      </c>
      <c r="L176" s="162">
        <f t="shared" si="64"/>
        <v>161.5</v>
      </c>
      <c r="M176" s="162">
        <v>0</v>
      </c>
      <c r="N176" s="162">
        <f t="shared" si="63"/>
        <v>161.5</v>
      </c>
      <c r="O176" s="138">
        <v>0</v>
      </c>
      <c r="P176" s="138">
        <f t="shared" si="62"/>
        <v>161.5</v>
      </c>
      <c r="R176" s="140">
        <v>0</v>
      </c>
      <c r="S176" s="140">
        <f t="shared" si="37"/>
        <v>161.5</v>
      </c>
    </row>
    <row r="177" spans="1:19" ht="22.5" hidden="1" x14ac:dyDescent="0.2">
      <c r="A177" s="228" t="s">
        <v>83</v>
      </c>
      <c r="B177" s="229" t="s">
        <v>83</v>
      </c>
      <c r="C177" s="230"/>
      <c r="D177" s="231"/>
      <c r="E177" s="231" t="s">
        <v>83</v>
      </c>
      <c r="F177" s="231" t="s">
        <v>83</v>
      </c>
      <c r="G177" s="232" t="s">
        <v>278</v>
      </c>
      <c r="H177" s="178">
        <v>0</v>
      </c>
      <c r="I177" s="178">
        <f>+I178+I180+I182+I184+I186+I188+I190+I192+I194+I196+I198+I200+I202+I204+I206+I208+I210+I212+I214+I216+I218+I220+I222+I224+I226+I228+I230+I232+I234+I236+I238+I240+I242+I244+I246+I248+I250+I252+I254+I256+I258+I260+I262+I264+I266+I268</f>
        <v>943.69700000000023</v>
      </c>
      <c r="J177" s="177">
        <f t="shared" si="66"/>
        <v>943.69700000000023</v>
      </c>
      <c r="K177" s="178">
        <v>0</v>
      </c>
      <c r="L177" s="178">
        <f t="shared" si="64"/>
        <v>943.69700000000023</v>
      </c>
      <c r="M177" s="178">
        <v>0</v>
      </c>
      <c r="N177" s="178">
        <f t="shared" si="63"/>
        <v>943.69700000000023</v>
      </c>
      <c r="O177" s="147">
        <v>0</v>
      </c>
      <c r="P177" s="147">
        <f t="shared" si="62"/>
        <v>943.69700000000023</v>
      </c>
      <c r="R177" s="149">
        <v>0</v>
      </c>
      <c r="S177" s="149">
        <f t="shared" si="37"/>
        <v>943.69700000000023</v>
      </c>
    </row>
    <row r="178" spans="1:19" ht="22.5" hidden="1" x14ac:dyDescent="0.2">
      <c r="A178" s="233" t="s">
        <v>82</v>
      </c>
      <c r="B178" s="234" t="s">
        <v>279</v>
      </c>
      <c r="C178" s="235" t="s">
        <v>87</v>
      </c>
      <c r="D178" s="236"/>
      <c r="E178" s="236"/>
      <c r="F178" s="236"/>
      <c r="G178" s="237" t="s">
        <v>278</v>
      </c>
      <c r="H178" s="86">
        <v>0</v>
      </c>
      <c r="I178" s="86">
        <f>I179</f>
        <v>10.170999999999999</v>
      </c>
      <c r="J178" s="85">
        <f t="shared" si="66"/>
        <v>10.170999999999999</v>
      </c>
      <c r="K178" s="86">
        <v>0</v>
      </c>
      <c r="L178" s="86">
        <f t="shared" si="64"/>
        <v>10.170999999999999</v>
      </c>
      <c r="M178" s="86">
        <v>0</v>
      </c>
      <c r="N178" s="86">
        <f t="shared" si="63"/>
        <v>10.170999999999999</v>
      </c>
      <c r="O178" s="86">
        <v>0</v>
      </c>
      <c r="P178" s="86">
        <f t="shared" si="62"/>
        <v>10.170999999999999</v>
      </c>
      <c r="R178" s="87">
        <v>0</v>
      </c>
      <c r="S178" s="87">
        <f t="shared" si="37"/>
        <v>10.170999999999999</v>
      </c>
    </row>
    <row r="179" spans="1:19" hidden="1" x14ac:dyDescent="0.2">
      <c r="A179" s="238"/>
      <c r="B179" s="234"/>
      <c r="C179" s="235"/>
      <c r="D179" s="236"/>
      <c r="E179" s="239" t="s">
        <v>280</v>
      </c>
      <c r="F179" s="239" t="s">
        <v>281</v>
      </c>
      <c r="G179" s="240" t="s">
        <v>114</v>
      </c>
      <c r="H179" s="82">
        <v>0</v>
      </c>
      <c r="I179" s="82">
        <v>10.170999999999999</v>
      </c>
      <c r="J179" s="81">
        <f t="shared" si="66"/>
        <v>10.170999999999999</v>
      </c>
      <c r="K179" s="82">
        <v>0</v>
      </c>
      <c r="L179" s="82">
        <f t="shared" si="64"/>
        <v>10.170999999999999</v>
      </c>
      <c r="M179" s="82">
        <v>0</v>
      </c>
      <c r="N179" s="82">
        <f t="shared" si="63"/>
        <v>10.170999999999999</v>
      </c>
      <c r="O179" s="82">
        <v>0</v>
      </c>
      <c r="P179" s="82">
        <f t="shared" si="62"/>
        <v>10.170999999999999</v>
      </c>
      <c r="R179" s="83">
        <v>0</v>
      </c>
      <c r="S179" s="83">
        <f t="shared" si="37"/>
        <v>10.170999999999999</v>
      </c>
    </row>
    <row r="180" spans="1:19" ht="22.5" hidden="1" x14ac:dyDescent="0.2">
      <c r="A180" s="233" t="s">
        <v>82</v>
      </c>
      <c r="B180" s="234" t="s">
        <v>282</v>
      </c>
      <c r="C180" s="235" t="s">
        <v>87</v>
      </c>
      <c r="D180" s="236"/>
      <c r="E180" s="236" t="s">
        <v>83</v>
      </c>
      <c r="F180" s="236" t="s">
        <v>83</v>
      </c>
      <c r="G180" s="237" t="s">
        <v>283</v>
      </c>
      <c r="H180" s="86">
        <v>0</v>
      </c>
      <c r="I180" s="86">
        <f>I181</f>
        <v>19.405999999999999</v>
      </c>
      <c r="J180" s="85">
        <f t="shared" si="66"/>
        <v>19.405999999999999</v>
      </c>
      <c r="K180" s="86">
        <v>0</v>
      </c>
      <c r="L180" s="86">
        <f t="shared" si="64"/>
        <v>19.405999999999999</v>
      </c>
      <c r="M180" s="86">
        <v>0</v>
      </c>
      <c r="N180" s="86">
        <f t="shared" si="63"/>
        <v>19.405999999999999</v>
      </c>
      <c r="O180" s="86">
        <v>0</v>
      </c>
      <c r="P180" s="86">
        <f t="shared" si="62"/>
        <v>19.405999999999999</v>
      </c>
      <c r="R180" s="87">
        <v>0</v>
      </c>
      <c r="S180" s="87">
        <f t="shared" si="37"/>
        <v>19.405999999999999</v>
      </c>
    </row>
    <row r="181" spans="1:19" hidden="1" x14ac:dyDescent="0.2">
      <c r="A181" s="238"/>
      <c r="B181" s="234"/>
      <c r="C181" s="235"/>
      <c r="D181" s="236"/>
      <c r="E181" s="239" t="s">
        <v>280</v>
      </c>
      <c r="F181" s="239" t="s">
        <v>281</v>
      </c>
      <c r="G181" s="240" t="s">
        <v>114</v>
      </c>
      <c r="H181" s="82">
        <v>0</v>
      </c>
      <c r="I181" s="82">
        <v>19.405999999999999</v>
      </c>
      <c r="J181" s="81">
        <f t="shared" si="66"/>
        <v>19.405999999999999</v>
      </c>
      <c r="K181" s="82">
        <v>0</v>
      </c>
      <c r="L181" s="82">
        <f t="shared" si="64"/>
        <v>19.405999999999999</v>
      </c>
      <c r="M181" s="82">
        <v>0</v>
      </c>
      <c r="N181" s="82">
        <f t="shared" si="63"/>
        <v>19.405999999999999</v>
      </c>
      <c r="O181" s="82">
        <v>0</v>
      </c>
      <c r="P181" s="82">
        <f t="shared" si="62"/>
        <v>19.405999999999999</v>
      </c>
      <c r="R181" s="83">
        <v>0</v>
      </c>
      <c r="S181" s="83">
        <f t="shared" ref="S181:S244" si="67">+P181+R181</f>
        <v>19.405999999999999</v>
      </c>
    </row>
    <row r="182" spans="1:19" ht="22.5" hidden="1" x14ac:dyDescent="0.2">
      <c r="A182" s="233" t="s">
        <v>82</v>
      </c>
      <c r="B182" s="234" t="s">
        <v>284</v>
      </c>
      <c r="C182" s="235" t="s">
        <v>87</v>
      </c>
      <c r="D182" s="236"/>
      <c r="E182" s="236" t="s">
        <v>83</v>
      </c>
      <c r="F182" s="236" t="s">
        <v>83</v>
      </c>
      <c r="G182" s="237" t="s">
        <v>285</v>
      </c>
      <c r="H182" s="86">
        <v>0</v>
      </c>
      <c r="I182" s="86">
        <f>I183</f>
        <v>15.856</v>
      </c>
      <c r="J182" s="85">
        <f t="shared" si="66"/>
        <v>15.856</v>
      </c>
      <c r="K182" s="86">
        <v>0</v>
      </c>
      <c r="L182" s="86">
        <f t="shared" si="64"/>
        <v>15.856</v>
      </c>
      <c r="M182" s="86">
        <v>0</v>
      </c>
      <c r="N182" s="86">
        <f t="shared" si="63"/>
        <v>15.856</v>
      </c>
      <c r="O182" s="86">
        <v>0</v>
      </c>
      <c r="P182" s="86">
        <f t="shared" si="62"/>
        <v>15.856</v>
      </c>
      <c r="R182" s="87">
        <v>0</v>
      </c>
      <c r="S182" s="87">
        <f t="shared" si="67"/>
        <v>15.856</v>
      </c>
    </row>
    <row r="183" spans="1:19" hidden="1" x14ac:dyDescent="0.2">
      <c r="A183" s="238"/>
      <c r="B183" s="234"/>
      <c r="C183" s="235"/>
      <c r="D183" s="236"/>
      <c r="E183" s="239" t="s">
        <v>280</v>
      </c>
      <c r="F183" s="239" t="s">
        <v>281</v>
      </c>
      <c r="G183" s="240" t="s">
        <v>114</v>
      </c>
      <c r="H183" s="82">
        <v>0</v>
      </c>
      <c r="I183" s="82">
        <v>15.856</v>
      </c>
      <c r="J183" s="81">
        <f t="shared" si="66"/>
        <v>15.856</v>
      </c>
      <c r="K183" s="82">
        <v>0</v>
      </c>
      <c r="L183" s="82">
        <f t="shared" si="64"/>
        <v>15.856</v>
      </c>
      <c r="M183" s="82">
        <v>0</v>
      </c>
      <c r="N183" s="82">
        <f t="shared" si="63"/>
        <v>15.856</v>
      </c>
      <c r="O183" s="82">
        <v>0</v>
      </c>
      <c r="P183" s="82">
        <f t="shared" si="62"/>
        <v>15.856</v>
      </c>
      <c r="R183" s="83">
        <v>0</v>
      </c>
      <c r="S183" s="83">
        <f t="shared" si="67"/>
        <v>15.856</v>
      </c>
    </row>
    <row r="184" spans="1:19" ht="22.5" hidden="1" x14ac:dyDescent="0.2">
      <c r="A184" s="233" t="s">
        <v>82</v>
      </c>
      <c r="B184" s="234" t="s">
        <v>286</v>
      </c>
      <c r="C184" s="235" t="s">
        <v>87</v>
      </c>
      <c r="D184" s="236"/>
      <c r="E184" s="236" t="s">
        <v>83</v>
      </c>
      <c r="F184" s="236" t="s">
        <v>83</v>
      </c>
      <c r="G184" s="237" t="s">
        <v>287</v>
      </c>
      <c r="H184" s="86">
        <v>0</v>
      </c>
      <c r="I184" s="86">
        <f>I185</f>
        <v>8.0459999999999994</v>
      </c>
      <c r="J184" s="85">
        <f t="shared" si="66"/>
        <v>8.0459999999999994</v>
      </c>
      <c r="K184" s="86">
        <v>0</v>
      </c>
      <c r="L184" s="86">
        <f t="shared" si="64"/>
        <v>8.0459999999999994</v>
      </c>
      <c r="M184" s="86">
        <v>0</v>
      </c>
      <c r="N184" s="86">
        <f t="shared" si="63"/>
        <v>8.0459999999999994</v>
      </c>
      <c r="O184" s="86">
        <v>0</v>
      </c>
      <c r="P184" s="86">
        <f t="shared" si="62"/>
        <v>8.0459999999999994</v>
      </c>
      <c r="R184" s="87">
        <v>0</v>
      </c>
      <c r="S184" s="87">
        <f t="shared" si="67"/>
        <v>8.0459999999999994</v>
      </c>
    </row>
    <row r="185" spans="1:19" hidden="1" x14ac:dyDescent="0.2">
      <c r="A185" s="238"/>
      <c r="B185" s="234"/>
      <c r="C185" s="235"/>
      <c r="D185" s="236"/>
      <c r="E185" s="239" t="s">
        <v>280</v>
      </c>
      <c r="F185" s="239" t="s">
        <v>281</v>
      </c>
      <c r="G185" s="240" t="s">
        <v>114</v>
      </c>
      <c r="H185" s="82">
        <v>0</v>
      </c>
      <c r="I185" s="82">
        <v>8.0459999999999994</v>
      </c>
      <c r="J185" s="81">
        <f t="shared" si="66"/>
        <v>8.0459999999999994</v>
      </c>
      <c r="K185" s="82">
        <v>0</v>
      </c>
      <c r="L185" s="82">
        <f t="shared" si="64"/>
        <v>8.0459999999999994</v>
      </c>
      <c r="M185" s="82">
        <v>0</v>
      </c>
      <c r="N185" s="82">
        <f t="shared" si="63"/>
        <v>8.0459999999999994</v>
      </c>
      <c r="O185" s="82">
        <v>0</v>
      </c>
      <c r="P185" s="82">
        <f t="shared" si="62"/>
        <v>8.0459999999999994</v>
      </c>
      <c r="R185" s="83">
        <v>0</v>
      </c>
      <c r="S185" s="83">
        <f t="shared" si="67"/>
        <v>8.0459999999999994</v>
      </c>
    </row>
    <row r="186" spans="1:19" ht="22.5" hidden="1" x14ac:dyDescent="0.2">
      <c r="A186" s="233" t="s">
        <v>82</v>
      </c>
      <c r="B186" s="234" t="s">
        <v>288</v>
      </c>
      <c r="C186" s="235" t="s">
        <v>87</v>
      </c>
      <c r="D186" s="236"/>
      <c r="E186" s="236" t="s">
        <v>83</v>
      </c>
      <c r="F186" s="236" t="s">
        <v>83</v>
      </c>
      <c r="G186" s="237" t="s">
        <v>289</v>
      </c>
      <c r="H186" s="86">
        <v>0</v>
      </c>
      <c r="I186" s="86">
        <f>I187</f>
        <v>24.138999999999999</v>
      </c>
      <c r="J186" s="85">
        <f t="shared" si="66"/>
        <v>24.138999999999999</v>
      </c>
      <c r="K186" s="86">
        <v>0</v>
      </c>
      <c r="L186" s="86">
        <f t="shared" si="64"/>
        <v>24.138999999999999</v>
      </c>
      <c r="M186" s="86">
        <v>0</v>
      </c>
      <c r="N186" s="86">
        <f t="shared" si="63"/>
        <v>24.138999999999999</v>
      </c>
      <c r="O186" s="86">
        <v>0</v>
      </c>
      <c r="P186" s="86">
        <f t="shared" si="62"/>
        <v>24.138999999999999</v>
      </c>
      <c r="R186" s="87">
        <v>0</v>
      </c>
      <c r="S186" s="87">
        <f t="shared" si="67"/>
        <v>24.138999999999999</v>
      </c>
    </row>
    <row r="187" spans="1:19" hidden="1" x14ac:dyDescent="0.2">
      <c r="A187" s="238"/>
      <c r="B187" s="234"/>
      <c r="C187" s="235"/>
      <c r="D187" s="236"/>
      <c r="E187" s="239" t="s">
        <v>280</v>
      </c>
      <c r="F187" s="239" t="s">
        <v>281</v>
      </c>
      <c r="G187" s="240" t="s">
        <v>114</v>
      </c>
      <c r="H187" s="82">
        <v>0</v>
      </c>
      <c r="I187" s="82">
        <v>24.138999999999999</v>
      </c>
      <c r="J187" s="81">
        <f t="shared" si="66"/>
        <v>24.138999999999999</v>
      </c>
      <c r="K187" s="82">
        <v>0</v>
      </c>
      <c r="L187" s="82">
        <f t="shared" si="64"/>
        <v>24.138999999999999</v>
      </c>
      <c r="M187" s="82">
        <v>0</v>
      </c>
      <c r="N187" s="82">
        <f t="shared" si="63"/>
        <v>24.138999999999999</v>
      </c>
      <c r="O187" s="82">
        <v>0</v>
      </c>
      <c r="P187" s="82">
        <f t="shared" si="62"/>
        <v>24.138999999999999</v>
      </c>
      <c r="R187" s="83">
        <v>0</v>
      </c>
      <c r="S187" s="83">
        <f t="shared" si="67"/>
        <v>24.138999999999999</v>
      </c>
    </row>
    <row r="188" spans="1:19" ht="22.5" hidden="1" x14ac:dyDescent="0.2">
      <c r="A188" s="233" t="s">
        <v>82</v>
      </c>
      <c r="B188" s="234" t="s">
        <v>290</v>
      </c>
      <c r="C188" s="235" t="s">
        <v>87</v>
      </c>
      <c r="D188" s="236"/>
      <c r="E188" s="236" t="s">
        <v>83</v>
      </c>
      <c r="F188" s="236" t="s">
        <v>83</v>
      </c>
      <c r="G188" s="237" t="s">
        <v>291</v>
      </c>
      <c r="H188" s="86">
        <v>0</v>
      </c>
      <c r="I188" s="86">
        <f>I189</f>
        <v>9.7029999999999994</v>
      </c>
      <c r="J188" s="85">
        <f t="shared" si="66"/>
        <v>9.7029999999999994</v>
      </c>
      <c r="K188" s="86">
        <v>0</v>
      </c>
      <c r="L188" s="86">
        <f t="shared" si="64"/>
        <v>9.7029999999999994</v>
      </c>
      <c r="M188" s="86">
        <v>0</v>
      </c>
      <c r="N188" s="86">
        <f t="shared" si="63"/>
        <v>9.7029999999999994</v>
      </c>
      <c r="O188" s="86">
        <v>0</v>
      </c>
      <c r="P188" s="86">
        <f t="shared" si="62"/>
        <v>9.7029999999999994</v>
      </c>
      <c r="R188" s="87">
        <v>0</v>
      </c>
      <c r="S188" s="87">
        <f t="shared" si="67"/>
        <v>9.7029999999999994</v>
      </c>
    </row>
    <row r="189" spans="1:19" hidden="1" x14ac:dyDescent="0.2">
      <c r="A189" s="238"/>
      <c r="B189" s="234"/>
      <c r="C189" s="235"/>
      <c r="D189" s="236"/>
      <c r="E189" s="239" t="s">
        <v>280</v>
      </c>
      <c r="F189" s="239" t="s">
        <v>281</v>
      </c>
      <c r="G189" s="240" t="s">
        <v>114</v>
      </c>
      <c r="H189" s="82">
        <v>0</v>
      </c>
      <c r="I189" s="82">
        <v>9.7029999999999994</v>
      </c>
      <c r="J189" s="81">
        <f t="shared" si="66"/>
        <v>9.7029999999999994</v>
      </c>
      <c r="K189" s="82">
        <v>0</v>
      </c>
      <c r="L189" s="82">
        <f t="shared" si="64"/>
        <v>9.7029999999999994</v>
      </c>
      <c r="M189" s="82">
        <v>0</v>
      </c>
      <c r="N189" s="82">
        <f t="shared" si="63"/>
        <v>9.7029999999999994</v>
      </c>
      <c r="O189" s="82">
        <v>0</v>
      </c>
      <c r="P189" s="82">
        <f t="shared" si="62"/>
        <v>9.7029999999999994</v>
      </c>
      <c r="R189" s="83">
        <v>0</v>
      </c>
      <c r="S189" s="83">
        <f t="shared" si="67"/>
        <v>9.7029999999999994</v>
      </c>
    </row>
    <row r="190" spans="1:19" ht="22.5" hidden="1" x14ac:dyDescent="0.2">
      <c r="A190" s="233" t="s">
        <v>82</v>
      </c>
      <c r="B190" s="234" t="s">
        <v>292</v>
      </c>
      <c r="C190" s="235" t="s">
        <v>87</v>
      </c>
      <c r="D190" s="236"/>
      <c r="E190" s="236" t="s">
        <v>83</v>
      </c>
      <c r="F190" s="236" t="s">
        <v>83</v>
      </c>
      <c r="G190" s="237" t="s">
        <v>293</v>
      </c>
      <c r="H190" s="86">
        <v>0</v>
      </c>
      <c r="I190" s="86">
        <f>I191</f>
        <v>13.016</v>
      </c>
      <c r="J190" s="85">
        <f t="shared" si="66"/>
        <v>13.016</v>
      </c>
      <c r="K190" s="86">
        <v>0</v>
      </c>
      <c r="L190" s="86">
        <f t="shared" si="64"/>
        <v>13.016</v>
      </c>
      <c r="M190" s="86">
        <v>0</v>
      </c>
      <c r="N190" s="86">
        <f t="shared" si="63"/>
        <v>13.016</v>
      </c>
      <c r="O190" s="86">
        <v>0</v>
      </c>
      <c r="P190" s="86">
        <f t="shared" si="62"/>
        <v>13.016</v>
      </c>
      <c r="R190" s="87">
        <v>0</v>
      </c>
      <c r="S190" s="87">
        <f t="shared" si="67"/>
        <v>13.016</v>
      </c>
    </row>
    <row r="191" spans="1:19" hidden="1" x14ac:dyDescent="0.2">
      <c r="A191" s="238"/>
      <c r="B191" s="234"/>
      <c r="C191" s="235"/>
      <c r="D191" s="236"/>
      <c r="E191" s="239" t="s">
        <v>280</v>
      </c>
      <c r="F191" s="239" t="s">
        <v>281</v>
      </c>
      <c r="G191" s="240" t="s">
        <v>114</v>
      </c>
      <c r="H191" s="82">
        <v>0</v>
      </c>
      <c r="I191" s="82">
        <v>13.016</v>
      </c>
      <c r="J191" s="81">
        <f t="shared" si="66"/>
        <v>13.016</v>
      </c>
      <c r="K191" s="82">
        <v>0</v>
      </c>
      <c r="L191" s="82">
        <f t="shared" si="64"/>
        <v>13.016</v>
      </c>
      <c r="M191" s="82">
        <v>0</v>
      </c>
      <c r="N191" s="82">
        <f t="shared" si="63"/>
        <v>13.016</v>
      </c>
      <c r="O191" s="82">
        <v>0</v>
      </c>
      <c r="P191" s="82">
        <f t="shared" si="62"/>
        <v>13.016</v>
      </c>
      <c r="R191" s="83">
        <v>0</v>
      </c>
      <c r="S191" s="83">
        <f t="shared" si="67"/>
        <v>13.016</v>
      </c>
    </row>
    <row r="192" spans="1:19" ht="22.5" hidden="1" x14ac:dyDescent="0.2">
      <c r="A192" s="233" t="s">
        <v>82</v>
      </c>
      <c r="B192" s="234" t="s">
        <v>294</v>
      </c>
      <c r="C192" s="235" t="s">
        <v>87</v>
      </c>
      <c r="D192" s="236"/>
      <c r="E192" s="236" t="s">
        <v>83</v>
      </c>
      <c r="F192" s="236" t="s">
        <v>83</v>
      </c>
      <c r="G192" s="237" t="s">
        <v>295</v>
      </c>
      <c r="H192" s="86">
        <v>0</v>
      </c>
      <c r="I192" s="86">
        <f>I193</f>
        <v>6.6260000000000003</v>
      </c>
      <c r="J192" s="85">
        <f t="shared" si="66"/>
        <v>6.6260000000000003</v>
      </c>
      <c r="K192" s="86">
        <v>0</v>
      </c>
      <c r="L192" s="86">
        <f t="shared" si="64"/>
        <v>6.6260000000000003</v>
      </c>
      <c r="M192" s="86">
        <v>0</v>
      </c>
      <c r="N192" s="86">
        <f t="shared" si="63"/>
        <v>6.6260000000000003</v>
      </c>
      <c r="O192" s="86">
        <v>0</v>
      </c>
      <c r="P192" s="86">
        <f t="shared" si="62"/>
        <v>6.6260000000000003</v>
      </c>
      <c r="R192" s="87">
        <v>0</v>
      </c>
      <c r="S192" s="87">
        <f t="shared" si="67"/>
        <v>6.6260000000000003</v>
      </c>
    </row>
    <row r="193" spans="1:19" hidden="1" x14ac:dyDescent="0.2">
      <c r="A193" s="238"/>
      <c r="B193" s="234"/>
      <c r="C193" s="235"/>
      <c r="D193" s="236"/>
      <c r="E193" s="239" t="s">
        <v>280</v>
      </c>
      <c r="F193" s="239" t="s">
        <v>281</v>
      </c>
      <c r="G193" s="240" t="s">
        <v>114</v>
      </c>
      <c r="H193" s="82">
        <v>0</v>
      </c>
      <c r="I193" s="82">
        <v>6.6260000000000003</v>
      </c>
      <c r="J193" s="81">
        <f t="shared" si="66"/>
        <v>6.6260000000000003</v>
      </c>
      <c r="K193" s="82">
        <v>0</v>
      </c>
      <c r="L193" s="82">
        <f t="shared" si="64"/>
        <v>6.6260000000000003</v>
      </c>
      <c r="M193" s="82">
        <v>0</v>
      </c>
      <c r="N193" s="82">
        <f t="shared" si="63"/>
        <v>6.6260000000000003</v>
      </c>
      <c r="O193" s="82">
        <v>0</v>
      </c>
      <c r="P193" s="82">
        <f t="shared" si="62"/>
        <v>6.6260000000000003</v>
      </c>
      <c r="R193" s="83">
        <v>0</v>
      </c>
      <c r="S193" s="83">
        <f t="shared" si="67"/>
        <v>6.6260000000000003</v>
      </c>
    </row>
    <row r="194" spans="1:19" ht="33.75" hidden="1" x14ac:dyDescent="0.2">
      <c r="A194" s="233" t="s">
        <v>82</v>
      </c>
      <c r="B194" s="234" t="s">
        <v>296</v>
      </c>
      <c r="C194" s="235" t="s">
        <v>87</v>
      </c>
      <c r="D194" s="236"/>
      <c r="E194" s="236" t="s">
        <v>83</v>
      </c>
      <c r="F194" s="236" t="s">
        <v>83</v>
      </c>
      <c r="G194" s="237" t="s">
        <v>297</v>
      </c>
      <c r="H194" s="86">
        <v>0</v>
      </c>
      <c r="I194" s="86">
        <f>I195</f>
        <v>9.7029999999999994</v>
      </c>
      <c r="J194" s="85">
        <f t="shared" si="66"/>
        <v>9.7029999999999994</v>
      </c>
      <c r="K194" s="86">
        <v>0</v>
      </c>
      <c r="L194" s="86">
        <f t="shared" si="64"/>
        <v>9.7029999999999994</v>
      </c>
      <c r="M194" s="86">
        <v>0</v>
      </c>
      <c r="N194" s="86">
        <f t="shared" si="63"/>
        <v>9.7029999999999994</v>
      </c>
      <c r="O194" s="86">
        <v>0</v>
      </c>
      <c r="P194" s="86">
        <f t="shared" si="62"/>
        <v>9.7029999999999994</v>
      </c>
      <c r="R194" s="87">
        <v>0</v>
      </c>
      <c r="S194" s="87">
        <f t="shared" si="67"/>
        <v>9.7029999999999994</v>
      </c>
    </row>
    <row r="195" spans="1:19" hidden="1" x14ac:dyDescent="0.2">
      <c r="A195" s="238"/>
      <c r="B195" s="234"/>
      <c r="C195" s="235"/>
      <c r="D195" s="236"/>
      <c r="E195" s="239" t="s">
        <v>280</v>
      </c>
      <c r="F195" s="239" t="s">
        <v>281</v>
      </c>
      <c r="G195" s="240" t="s">
        <v>114</v>
      </c>
      <c r="H195" s="82">
        <v>0</v>
      </c>
      <c r="I195" s="82">
        <v>9.7029999999999994</v>
      </c>
      <c r="J195" s="81">
        <f t="shared" si="66"/>
        <v>9.7029999999999994</v>
      </c>
      <c r="K195" s="82">
        <v>0</v>
      </c>
      <c r="L195" s="82">
        <f t="shared" si="64"/>
        <v>9.7029999999999994</v>
      </c>
      <c r="M195" s="82">
        <v>0</v>
      </c>
      <c r="N195" s="82">
        <f t="shared" si="63"/>
        <v>9.7029999999999994</v>
      </c>
      <c r="O195" s="82">
        <v>0</v>
      </c>
      <c r="P195" s="82">
        <f t="shared" si="62"/>
        <v>9.7029999999999994</v>
      </c>
      <c r="R195" s="83">
        <v>0</v>
      </c>
      <c r="S195" s="83">
        <f t="shared" si="67"/>
        <v>9.7029999999999994</v>
      </c>
    </row>
    <row r="196" spans="1:19" ht="22.5" hidden="1" x14ac:dyDescent="0.2">
      <c r="A196" s="233" t="s">
        <v>82</v>
      </c>
      <c r="B196" s="234" t="s">
        <v>298</v>
      </c>
      <c r="C196" s="235" t="s">
        <v>87</v>
      </c>
      <c r="D196" s="236"/>
      <c r="E196" s="236" t="s">
        <v>83</v>
      </c>
      <c r="F196" s="236" t="s">
        <v>83</v>
      </c>
      <c r="G196" s="237" t="s">
        <v>299</v>
      </c>
      <c r="H196" s="86">
        <v>0</v>
      </c>
      <c r="I196" s="86">
        <f>I197</f>
        <v>21.062000000000001</v>
      </c>
      <c r="J196" s="85">
        <f t="shared" si="66"/>
        <v>21.062000000000001</v>
      </c>
      <c r="K196" s="86">
        <v>0</v>
      </c>
      <c r="L196" s="86">
        <f t="shared" si="64"/>
        <v>21.062000000000001</v>
      </c>
      <c r="M196" s="86">
        <v>0</v>
      </c>
      <c r="N196" s="86">
        <f t="shared" si="63"/>
        <v>21.062000000000001</v>
      </c>
      <c r="O196" s="86">
        <v>0</v>
      </c>
      <c r="P196" s="86">
        <f t="shared" si="62"/>
        <v>21.062000000000001</v>
      </c>
      <c r="R196" s="87">
        <v>0</v>
      </c>
      <c r="S196" s="87">
        <f t="shared" si="67"/>
        <v>21.062000000000001</v>
      </c>
    </row>
    <row r="197" spans="1:19" hidden="1" x14ac:dyDescent="0.2">
      <c r="A197" s="238"/>
      <c r="B197" s="234"/>
      <c r="C197" s="235"/>
      <c r="D197" s="236"/>
      <c r="E197" s="239" t="s">
        <v>280</v>
      </c>
      <c r="F197" s="239" t="s">
        <v>281</v>
      </c>
      <c r="G197" s="240" t="s">
        <v>114</v>
      </c>
      <c r="H197" s="82">
        <v>0</v>
      </c>
      <c r="I197" s="82">
        <v>21.062000000000001</v>
      </c>
      <c r="J197" s="81">
        <f t="shared" si="66"/>
        <v>21.062000000000001</v>
      </c>
      <c r="K197" s="82">
        <v>0</v>
      </c>
      <c r="L197" s="82">
        <f t="shared" si="64"/>
        <v>21.062000000000001</v>
      </c>
      <c r="M197" s="82">
        <v>0</v>
      </c>
      <c r="N197" s="82">
        <f t="shared" si="63"/>
        <v>21.062000000000001</v>
      </c>
      <c r="O197" s="82">
        <v>0</v>
      </c>
      <c r="P197" s="82">
        <f t="shared" si="62"/>
        <v>21.062000000000001</v>
      </c>
      <c r="R197" s="83">
        <v>0</v>
      </c>
      <c r="S197" s="83">
        <f t="shared" si="67"/>
        <v>21.062000000000001</v>
      </c>
    </row>
    <row r="198" spans="1:19" hidden="1" x14ac:dyDescent="0.2">
      <c r="A198" s="233" t="s">
        <v>82</v>
      </c>
      <c r="B198" s="234" t="s">
        <v>300</v>
      </c>
      <c r="C198" s="235" t="s">
        <v>87</v>
      </c>
      <c r="D198" s="236"/>
      <c r="E198" s="236" t="s">
        <v>83</v>
      </c>
      <c r="F198" s="236" t="s">
        <v>83</v>
      </c>
      <c r="G198" s="237" t="s">
        <v>301</v>
      </c>
      <c r="H198" s="86">
        <v>0</v>
      </c>
      <c r="I198" s="86">
        <f>I199</f>
        <v>43.545000000000002</v>
      </c>
      <c r="J198" s="85">
        <f t="shared" si="66"/>
        <v>43.545000000000002</v>
      </c>
      <c r="K198" s="86">
        <v>0</v>
      </c>
      <c r="L198" s="86">
        <f t="shared" si="64"/>
        <v>43.545000000000002</v>
      </c>
      <c r="M198" s="86">
        <v>0</v>
      </c>
      <c r="N198" s="86">
        <f t="shared" si="63"/>
        <v>43.545000000000002</v>
      </c>
      <c r="O198" s="86">
        <v>0</v>
      </c>
      <c r="P198" s="86">
        <f t="shared" si="62"/>
        <v>43.545000000000002</v>
      </c>
      <c r="R198" s="87">
        <v>0</v>
      </c>
      <c r="S198" s="87">
        <f t="shared" si="67"/>
        <v>43.545000000000002</v>
      </c>
    </row>
    <row r="199" spans="1:19" hidden="1" x14ac:dyDescent="0.2">
      <c r="A199" s="238"/>
      <c r="B199" s="234"/>
      <c r="C199" s="235"/>
      <c r="D199" s="236"/>
      <c r="E199" s="239" t="s">
        <v>280</v>
      </c>
      <c r="F199" s="239" t="s">
        <v>281</v>
      </c>
      <c r="G199" s="240" t="s">
        <v>114</v>
      </c>
      <c r="H199" s="82">
        <v>0</v>
      </c>
      <c r="I199" s="82">
        <v>43.545000000000002</v>
      </c>
      <c r="J199" s="81">
        <f t="shared" si="66"/>
        <v>43.545000000000002</v>
      </c>
      <c r="K199" s="82">
        <v>0</v>
      </c>
      <c r="L199" s="82">
        <f t="shared" si="64"/>
        <v>43.545000000000002</v>
      </c>
      <c r="M199" s="82">
        <v>0</v>
      </c>
      <c r="N199" s="82">
        <f t="shared" si="63"/>
        <v>43.545000000000002</v>
      </c>
      <c r="O199" s="82">
        <v>0</v>
      </c>
      <c r="P199" s="82">
        <f t="shared" si="62"/>
        <v>43.545000000000002</v>
      </c>
      <c r="R199" s="83">
        <v>0</v>
      </c>
      <c r="S199" s="83">
        <f t="shared" si="67"/>
        <v>43.545000000000002</v>
      </c>
    </row>
    <row r="200" spans="1:19" ht="22.5" hidden="1" x14ac:dyDescent="0.2">
      <c r="A200" s="233" t="s">
        <v>82</v>
      </c>
      <c r="B200" s="234" t="s">
        <v>302</v>
      </c>
      <c r="C200" s="235" t="s">
        <v>87</v>
      </c>
      <c r="D200" s="236"/>
      <c r="E200" s="236" t="s">
        <v>83</v>
      </c>
      <c r="F200" s="236" t="s">
        <v>83</v>
      </c>
      <c r="G200" s="237" t="s">
        <v>303</v>
      </c>
      <c r="H200" s="86">
        <v>0</v>
      </c>
      <c r="I200" s="86">
        <f>I201</f>
        <v>19.169</v>
      </c>
      <c r="J200" s="85">
        <f t="shared" si="66"/>
        <v>19.169</v>
      </c>
      <c r="K200" s="86">
        <v>0</v>
      </c>
      <c r="L200" s="86">
        <f t="shared" si="64"/>
        <v>19.169</v>
      </c>
      <c r="M200" s="86">
        <v>0</v>
      </c>
      <c r="N200" s="86">
        <f t="shared" si="63"/>
        <v>19.169</v>
      </c>
      <c r="O200" s="86">
        <v>0</v>
      </c>
      <c r="P200" s="86">
        <f t="shared" si="62"/>
        <v>19.169</v>
      </c>
      <c r="R200" s="87">
        <v>0</v>
      </c>
      <c r="S200" s="87">
        <f t="shared" si="67"/>
        <v>19.169</v>
      </c>
    </row>
    <row r="201" spans="1:19" hidden="1" x14ac:dyDescent="0.2">
      <c r="A201" s="238"/>
      <c r="B201" s="234"/>
      <c r="C201" s="235"/>
      <c r="D201" s="236"/>
      <c r="E201" s="239" t="s">
        <v>280</v>
      </c>
      <c r="F201" s="239" t="s">
        <v>281</v>
      </c>
      <c r="G201" s="240" t="s">
        <v>114</v>
      </c>
      <c r="H201" s="82">
        <v>0</v>
      </c>
      <c r="I201" s="82">
        <v>19.169</v>
      </c>
      <c r="J201" s="81">
        <f t="shared" si="66"/>
        <v>19.169</v>
      </c>
      <c r="K201" s="82">
        <v>0</v>
      </c>
      <c r="L201" s="82">
        <f t="shared" si="64"/>
        <v>19.169</v>
      </c>
      <c r="M201" s="82">
        <v>0</v>
      </c>
      <c r="N201" s="82">
        <f t="shared" si="63"/>
        <v>19.169</v>
      </c>
      <c r="O201" s="82">
        <v>0</v>
      </c>
      <c r="P201" s="82">
        <f t="shared" si="62"/>
        <v>19.169</v>
      </c>
      <c r="R201" s="83">
        <v>0</v>
      </c>
      <c r="S201" s="83">
        <f t="shared" si="67"/>
        <v>19.169</v>
      </c>
    </row>
    <row r="202" spans="1:19" ht="22.5" hidden="1" x14ac:dyDescent="0.2">
      <c r="A202" s="233" t="s">
        <v>82</v>
      </c>
      <c r="B202" s="234" t="s">
        <v>304</v>
      </c>
      <c r="C202" s="235" t="s">
        <v>87</v>
      </c>
      <c r="D202" s="236"/>
      <c r="E202" s="236" t="s">
        <v>83</v>
      </c>
      <c r="F202" s="236" t="s">
        <v>83</v>
      </c>
      <c r="G202" s="237" t="s">
        <v>305</v>
      </c>
      <c r="H202" s="86">
        <v>0</v>
      </c>
      <c r="I202" s="86">
        <f>I203</f>
        <v>28.399000000000001</v>
      </c>
      <c r="J202" s="85">
        <f t="shared" si="66"/>
        <v>28.399000000000001</v>
      </c>
      <c r="K202" s="86">
        <v>0</v>
      </c>
      <c r="L202" s="86">
        <f t="shared" si="64"/>
        <v>28.399000000000001</v>
      </c>
      <c r="M202" s="86">
        <v>0</v>
      </c>
      <c r="N202" s="86">
        <f t="shared" si="63"/>
        <v>28.399000000000001</v>
      </c>
      <c r="O202" s="86">
        <v>0</v>
      </c>
      <c r="P202" s="86">
        <f t="shared" si="62"/>
        <v>28.399000000000001</v>
      </c>
      <c r="R202" s="87">
        <v>0</v>
      </c>
      <c r="S202" s="87">
        <f t="shared" si="67"/>
        <v>28.399000000000001</v>
      </c>
    </row>
    <row r="203" spans="1:19" hidden="1" x14ac:dyDescent="0.2">
      <c r="A203" s="238"/>
      <c r="B203" s="234"/>
      <c r="C203" s="235"/>
      <c r="D203" s="236"/>
      <c r="E203" s="239" t="s">
        <v>280</v>
      </c>
      <c r="F203" s="239" t="s">
        <v>281</v>
      </c>
      <c r="G203" s="240" t="s">
        <v>114</v>
      </c>
      <c r="H203" s="82">
        <v>0</v>
      </c>
      <c r="I203" s="82">
        <v>28.399000000000001</v>
      </c>
      <c r="J203" s="81">
        <f t="shared" si="66"/>
        <v>28.399000000000001</v>
      </c>
      <c r="K203" s="82">
        <v>0</v>
      </c>
      <c r="L203" s="82">
        <f t="shared" si="64"/>
        <v>28.399000000000001</v>
      </c>
      <c r="M203" s="82">
        <v>0</v>
      </c>
      <c r="N203" s="82">
        <f t="shared" si="63"/>
        <v>28.399000000000001</v>
      </c>
      <c r="O203" s="82">
        <v>0</v>
      </c>
      <c r="P203" s="82">
        <f t="shared" si="62"/>
        <v>28.399000000000001</v>
      </c>
      <c r="R203" s="83">
        <v>0</v>
      </c>
      <c r="S203" s="83">
        <f t="shared" si="67"/>
        <v>28.399000000000001</v>
      </c>
    </row>
    <row r="204" spans="1:19" ht="22.5" hidden="1" x14ac:dyDescent="0.2">
      <c r="A204" s="233" t="s">
        <v>82</v>
      </c>
      <c r="B204" s="234" t="s">
        <v>306</v>
      </c>
      <c r="C204" s="235" t="s">
        <v>87</v>
      </c>
      <c r="D204" s="236"/>
      <c r="E204" s="236" t="s">
        <v>83</v>
      </c>
      <c r="F204" s="236" t="s">
        <v>83</v>
      </c>
      <c r="G204" s="237" t="s">
        <v>307</v>
      </c>
      <c r="H204" s="86">
        <v>0</v>
      </c>
      <c r="I204" s="86">
        <f>I205</f>
        <v>20.116</v>
      </c>
      <c r="J204" s="85">
        <f t="shared" si="66"/>
        <v>20.116</v>
      </c>
      <c r="K204" s="86">
        <v>0</v>
      </c>
      <c r="L204" s="86">
        <f t="shared" si="64"/>
        <v>20.116</v>
      </c>
      <c r="M204" s="86">
        <v>0</v>
      </c>
      <c r="N204" s="86">
        <f t="shared" si="63"/>
        <v>20.116</v>
      </c>
      <c r="O204" s="86">
        <v>0</v>
      </c>
      <c r="P204" s="86">
        <f t="shared" si="62"/>
        <v>20.116</v>
      </c>
      <c r="R204" s="87">
        <v>0</v>
      </c>
      <c r="S204" s="87">
        <f t="shared" si="67"/>
        <v>20.116</v>
      </c>
    </row>
    <row r="205" spans="1:19" hidden="1" x14ac:dyDescent="0.2">
      <c r="A205" s="238"/>
      <c r="B205" s="234"/>
      <c r="C205" s="235"/>
      <c r="D205" s="236"/>
      <c r="E205" s="239" t="s">
        <v>280</v>
      </c>
      <c r="F205" s="239" t="s">
        <v>281</v>
      </c>
      <c r="G205" s="240" t="s">
        <v>114</v>
      </c>
      <c r="H205" s="82">
        <v>0</v>
      </c>
      <c r="I205" s="82">
        <v>20.116</v>
      </c>
      <c r="J205" s="81">
        <f t="shared" si="66"/>
        <v>20.116</v>
      </c>
      <c r="K205" s="82">
        <v>0</v>
      </c>
      <c r="L205" s="82">
        <f t="shared" si="64"/>
        <v>20.116</v>
      </c>
      <c r="M205" s="82">
        <v>0</v>
      </c>
      <c r="N205" s="82">
        <f t="shared" si="63"/>
        <v>20.116</v>
      </c>
      <c r="O205" s="82">
        <v>0</v>
      </c>
      <c r="P205" s="82">
        <f t="shared" si="62"/>
        <v>20.116</v>
      </c>
      <c r="R205" s="83">
        <v>0</v>
      </c>
      <c r="S205" s="83">
        <f t="shared" si="67"/>
        <v>20.116</v>
      </c>
    </row>
    <row r="206" spans="1:19" hidden="1" x14ac:dyDescent="0.2">
      <c r="A206" s="233" t="s">
        <v>82</v>
      </c>
      <c r="B206" s="234" t="s">
        <v>308</v>
      </c>
      <c r="C206" s="235" t="s">
        <v>87</v>
      </c>
      <c r="D206" s="236"/>
      <c r="E206" s="236" t="s">
        <v>83</v>
      </c>
      <c r="F206" s="236" t="s">
        <v>83</v>
      </c>
      <c r="G206" s="237" t="s">
        <v>309</v>
      </c>
      <c r="H206" s="86">
        <v>0</v>
      </c>
      <c r="I206" s="86">
        <f>I207</f>
        <v>12.542999999999999</v>
      </c>
      <c r="J206" s="85">
        <f t="shared" si="66"/>
        <v>12.542999999999999</v>
      </c>
      <c r="K206" s="86">
        <v>0</v>
      </c>
      <c r="L206" s="86">
        <f t="shared" si="64"/>
        <v>12.542999999999999</v>
      </c>
      <c r="M206" s="86">
        <v>0</v>
      </c>
      <c r="N206" s="86">
        <f t="shared" si="63"/>
        <v>12.542999999999999</v>
      </c>
      <c r="O206" s="86">
        <v>0</v>
      </c>
      <c r="P206" s="86">
        <f t="shared" si="62"/>
        <v>12.542999999999999</v>
      </c>
      <c r="R206" s="87">
        <v>0</v>
      </c>
      <c r="S206" s="87">
        <f t="shared" si="67"/>
        <v>12.542999999999999</v>
      </c>
    </row>
    <row r="207" spans="1:19" hidden="1" x14ac:dyDescent="0.2">
      <c r="A207" s="238"/>
      <c r="B207" s="234"/>
      <c r="C207" s="235"/>
      <c r="D207" s="236"/>
      <c r="E207" s="239" t="s">
        <v>280</v>
      </c>
      <c r="F207" s="239" t="s">
        <v>281</v>
      </c>
      <c r="G207" s="240" t="s">
        <v>114</v>
      </c>
      <c r="H207" s="82">
        <v>0</v>
      </c>
      <c r="I207" s="82">
        <v>12.542999999999999</v>
      </c>
      <c r="J207" s="81">
        <f t="shared" si="66"/>
        <v>12.542999999999999</v>
      </c>
      <c r="K207" s="82">
        <v>0</v>
      </c>
      <c r="L207" s="82">
        <f t="shared" si="64"/>
        <v>12.542999999999999</v>
      </c>
      <c r="M207" s="82">
        <v>0</v>
      </c>
      <c r="N207" s="82">
        <f t="shared" si="63"/>
        <v>12.542999999999999</v>
      </c>
      <c r="O207" s="82">
        <v>0</v>
      </c>
      <c r="P207" s="82">
        <f t="shared" si="62"/>
        <v>12.542999999999999</v>
      </c>
      <c r="R207" s="83">
        <v>0</v>
      </c>
      <c r="S207" s="83">
        <f t="shared" si="67"/>
        <v>12.542999999999999</v>
      </c>
    </row>
    <row r="208" spans="1:19" ht="22.5" hidden="1" x14ac:dyDescent="0.2">
      <c r="A208" s="233" t="s">
        <v>82</v>
      </c>
      <c r="B208" s="234" t="s">
        <v>310</v>
      </c>
      <c r="C208" s="235" t="s">
        <v>87</v>
      </c>
      <c r="D208" s="236"/>
      <c r="E208" s="236" t="s">
        <v>83</v>
      </c>
      <c r="F208" s="236" t="s">
        <v>83</v>
      </c>
      <c r="G208" s="237" t="s">
        <v>311</v>
      </c>
      <c r="H208" s="86">
        <v>0</v>
      </c>
      <c r="I208" s="86">
        <f>I209</f>
        <v>11.36</v>
      </c>
      <c r="J208" s="85">
        <f t="shared" si="66"/>
        <v>11.36</v>
      </c>
      <c r="K208" s="86">
        <v>0</v>
      </c>
      <c r="L208" s="86">
        <f t="shared" si="64"/>
        <v>11.36</v>
      </c>
      <c r="M208" s="86">
        <v>0</v>
      </c>
      <c r="N208" s="86">
        <f t="shared" si="63"/>
        <v>11.36</v>
      </c>
      <c r="O208" s="86">
        <v>0</v>
      </c>
      <c r="P208" s="86">
        <f t="shared" si="62"/>
        <v>11.36</v>
      </c>
      <c r="R208" s="83">
        <v>0</v>
      </c>
      <c r="S208" s="83">
        <f t="shared" si="67"/>
        <v>11.36</v>
      </c>
    </row>
    <row r="209" spans="1:19" hidden="1" x14ac:dyDescent="0.2">
      <c r="A209" s="238"/>
      <c r="B209" s="234"/>
      <c r="C209" s="235"/>
      <c r="D209" s="236"/>
      <c r="E209" s="239" t="s">
        <v>280</v>
      </c>
      <c r="F209" s="239" t="s">
        <v>281</v>
      </c>
      <c r="G209" s="240" t="s">
        <v>114</v>
      </c>
      <c r="H209" s="82">
        <v>0</v>
      </c>
      <c r="I209" s="82">
        <v>11.36</v>
      </c>
      <c r="J209" s="81">
        <f t="shared" si="66"/>
        <v>11.36</v>
      </c>
      <c r="K209" s="82">
        <v>0</v>
      </c>
      <c r="L209" s="82">
        <f t="shared" si="64"/>
        <v>11.36</v>
      </c>
      <c r="M209" s="82">
        <v>0</v>
      </c>
      <c r="N209" s="82">
        <f t="shared" si="63"/>
        <v>11.36</v>
      </c>
      <c r="O209" s="82">
        <v>0</v>
      </c>
      <c r="P209" s="82">
        <f t="shared" si="62"/>
        <v>11.36</v>
      </c>
      <c r="R209" s="83">
        <v>0</v>
      </c>
      <c r="S209" s="83">
        <f t="shared" si="67"/>
        <v>11.36</v>
      </c>
    </row>
    <row r="210" spans="1:19" ht="22.5" hidden="1" x14ac:dyDescent="0.2">
      <c r="A210" s="233" t="s">
        <v>82</v>
      </c>
      <c r="B210" s="234" t="s">
        <v>312</v>
      </c>
      <c r="C210" s="235" t="s">
        <v>87</v>
      </c>
      <c r="D210" s="236"/>
      <c r="E210" s="236" t="s">
        <v>83</v>
      </c>
      <c r="F210" s="236" t="s">
        <v>83</v>
      </c>
      <c r="G210" s="237" t="s">
        <v>313</v>
      </c>
      <c r="H210" s="86">
        <v>0</v>
      </c>
      <c r="I210" s="86">
        <f>I211</f>
        <v>19.405999999999999</v>
      </c>
      <c r="J210" s="85">
        <f t="shared" si="66"/>
        <v>19.405999999999999</v>
      </c>
      <c r="K210" s="86">
        <v>0</v>
      </c>
      <c r="L210" s="86">
        <f t="shared" si="64"/>
        <v>19.405999999999999</v>
      </c>
      <c r="M210" s="86">
        <v>0</v>
      </c>
      <c r="N210" s="86">
        <f t="shared" si="63"/>
        <v>19.405999999999999</v>
      </c>
      <c r="O210" s="86">
        <v>0</v>
      </c>
      <c r="P210" s="86">
        <f t="shared" si="62"/>
        <v>19.405999999999999</v>
      </c>
      <c r="R210" s="83">
        <v>0</v>
      </c>
      <c r="S210" s="83">
        <f t="shared" si="67"/>
        <v>19.405999999999999</v>
      </c>
    </row>
    <row r="211" spans="1:19" hidden="1" x14ac:dyDescent="0.2">
      <c r="A211" s="238"/>
      <c r="B211" s="234"/>
      <c r="C211" s="235"/>
      <c r="D211" s="236"/>
      <c r="E211" s="239" t="s">
        <v>280</v>
      </c>
      <c r="F211" s="239" t="s">
        <v>281</v>
      </c>
      <c r="G211" s="240" t="s">
        <v>114</v>
      </c>
      <c r="H211" s="82">
        <v>0</v>
      </c>
      <c r="I211" s="82">
        <v>19.405999999999999</v>
      </c>
      <c r="J211" s="81">
        <f t="shared" si="66"/>
        <v>19.405999999999999</v>
      </c>
      <c r="K211" s="82">
        <v>0</v>
      </c>
      <c r="L211" s="82">
        <f t="shared" si="64"/>
        <v>19.405999999999999</v>
      </c>
      <c r="M211" s="82">
        <v>0</v>
      </c>
      <c r="N211" s="82">
        <f t="shared" si="63"/>
        <v>19.405999999999999</v>
      </c>
      <c r="O211" s="82">
        <v>0</v>
      </c>
      <c r="P211" s="82">
        <f t="shared" si="62"/>
        <v>19.405999999999999</v>
      </c>
      <c r="R211" s="83">
        <v>0</v>
      </c>
      <c r="S211" s="83">
        <f t="shared" si="67"/>
        <v>19.405999999999999</v>
      </c>
    </row>
    <row r="212" spans="1:19" ht="22.5" hidden="1" x14ac:dyDescent="0.2">
      <c r="A212" s="233" t="s">
        <v>82</v>
      </c>
      <c r="B212" s="234" t="s">
        <v>314</v>
      </c>
      <c r="C212" s="235" t="s">
        <v>87</v>
      </c>
      <c r="D212" s="236"/>
      <c r="E212" s="236" t="s">
        <v>83</v>
      </c>
      <c r="F212" s="236" t="s">
        <v>83</v>
      </c>
      <c r="G212" s="237" t="s">
        <v>315</v>
      </c>
      <c r="H212" s="86">
        <v>0</v>
      </c>
      <c r="I212" s="86">
        <f>I213</f>
        <v>28.635000000000002</v>
      </c>
      <c r="J212" s="85">
        <f t="shared" si="66"/>
        <v>28.635000000000002</v>
      </c>
      <c r="K212" s="86">
        <v>0</v>
      </c>
      <c r="L212" s="86">
        <f t="shared" si="64"/>
        <v>28.635000000000002</v>
      </c>
      <c r="M212" s="86">
        <v>0</v>
      </c>
      <c r="N212" s="86">
        <f t="shared" si="63"/>
        <v>28.635000000000002</v>
      </c>
      <c r="O212" s="86">
        <v>0</v>
      </c>
      <c r="P212" s="86">
        <f t="shared" si="62"/>
        <v>28.635000000000002</v>
      </c>
      <c r="R212" s="83">
        <v>0</v>
      </c>
      <c r="S212" s="83">
        <f t="shared" si="67"/>
        <v>28.635000000000002</v>
      </c>
    </row>
    <row r="213" spans="1:19" hidden="1" x14ac:dyDescent="0.2">
      <c r="A213" s="238"/>
      <c r="B213" s="234"/>
      <c r="C213" s="235"/>
      <c r="D213" s="236"/>
      <c r="E213" s="239" t="s">
        <v>280</v>
      </c>
      <c r="F213" s="239" t="s">
        <v>281</v>
      </c>
      <c r="G213" s="240" t="s">
        <v>114</v>
      </c>
      <c r="H213" s="82">
        <v>0</v>
      </c>
      <c r="I213" s="82">
        <v>28.635000000000002</v>
      </c>
      <c r="J213" s="81">
        <f t="shared" si="66"/>
        <v>28.635000000000002</v>
      </c>
      <c r="K213" s="82">
        <v>0</v>
      </c>
      <c r="L213" s="82">
        <f t="shared" si="64"/>
        <v>28.635000000000002</v>
      </c>
      <c r="M213" s="82">
        <v>0</v>
      </c>
      <c r="N213" s="82">
        <f t="shared" si="63"/>
        <v>28.635000000000002</v>
      </c>
      <c r="O213" s="82">
        <v>0</v>
      </c>
      <c r="P213" s="82">
        <f t="shared" ref="P213:P271" si="68">+N213+O213</f>
        <v>28.635000000000002</v>
      </c>
      <c r="R213" s="83">
        <v>0</v>
      </c>
      <c r="S213" s="83">
        <f t="shared" si="67"/>
        <v>28.635000000000002</v>
      </c>
    </row>
    <row r="214" spans="1:19" ht="22.5" hidden="1" x14ac:dyDescent="0.2">
      <c r="A214" s="233" t="s">
        <v>82</v>
      </c>
      <c r="B214" s="234" t="s">
        <v>316</v>
      </c>
      <c r="C214" s="235" t="s">
        <v>87</v>
      </c>
      <c r="D214" s="236"/>
      <c r="E214" s="236" t="s">
        <v>83</v>
      </c>
      <c r="F214" s="236" t="s">
        <v>83</v>
      </c>
      <c r="G214" s="237" t="s">
        <v>317</v>
      </c>
      <c r="H214" s="86">
        <v>0</v>
      </c>
      <c r="I214" s="86">
        <f>I215</f>
        <v>11.122999999999999</v>
      </c>
      <c r="J214" s="85">
        <f t="shared" si="66"/>
        <v>11.122999999999999</v>
      </c>
      <c r="K214" s="86">
        <v>0</v>
      </c>
      <c r="L214" s="86">
        <f t="shared" si="64"/>
        <v>11.122999999999999</v>
      </c>
      <c r="M214" s="86">
        <v>0</v>
      </c>
      <c r="N214" s="86">
        <f t="shared" si="63"/>
        <v>11.122999999999999</v>
      </c>
      <c r="O214" s="86">
        <v>0</v>
      </c>
      <c r="P214" s="86">
        <f t="shared" si="68"/>
        <v>11.122999999999999</v>
      </c>
      <c r="R214" s="83">
        <v>0</v>
      </c>
      <c r="S214" s="83">
        <f t="shared" si="67"/>
        <v>11.122999999999999</v>
      </c>
    </row>
    <row r="215" spans="1:19" hidden="1" x14ac:dyDescent="0.2">
      <c r="A215" s="238"/>
      <c r="B215" s="234"/>
      <c r="C215" s="235"/>
      <c r="D215" s="236"/>
      <c r="E215" s="239" t="s">
        <v>280</v>
      </c>
      <c r="F215" s="239" t="s">
        <v>281</v>
      </c>
      <c r="G215" s="240" t="s">
        <v>114</v>
      </c>
      <c r="H215" s="82">
        <v>0</v>
      </c>
      <c r="I215" s="82">
        <v>11.122999999999999</v>
      </c>
      <c r="J215" s="81">
        <f t="shared" si="66"/>
        <v>11.122999999999999</v>
      </c>
      <c r="K215" s="82">
        <v>0</v>
      </c>
      <c r="L215" s="82">
        <f t="shared" si="64"/>
        <v>11.122999999999999</v>
      </c>
      <c r="M215" s="82">
        <v>0</v>
      </c>
      <c r="N215" s="82">
        <f t="shared" si="63"/>
        <v>11.122999999999999</v>
      </c>
      <c r="O215" s="82">
        <v>0</v>
      </c>
      <c r="P215" s="82">
        <f t="shared" si="68"/>
        <v>11.122999999999999</v>
      </c>
      <c r="R215" s="83">
        <v>0</v>
      </c>
      <c r="S215" s="83">
        <f t="shared" si="67"/>
        <v>11.122999999999999</v>
      </c>
    </row>
    <row r="216" spans="1:19" ht="22.5" hidden="1" x14ac:dyDescent="0.2">
      <c r="A216" s="233" t="s">
        <v>82</v>
      </c>
      <c r="B216" s="234" t="s">
        <v>318</v>
      </c>
      <c r="C216" s="235" t="s">
        <v>87</v>
      </c>
      <c r="D216" s="236"/>
      <c r="E216" s="236" t="s">
        <v>83</v>
      </c>
      <c r="F216" s="236" t="s">
        <v>83</v>
      </c>
      <c r="G216" s="237" t="s">
        <v>319</v>
      </c>
      <c r="H216" s="86">
        <v>0</v>
      </c>
      <c r="I216" s="86">
        <f>I217</f>
        <v>16.565999999999999</v>
      </c>
      <c r="J216" s="85">
        <f t="shared" si="66"/>
        <v>16.565999999999999</v>
      </c>
      <c r="K216" s="86">
        <v>0</v>
      </c>
      <c r="L216" s="86">
        <f t="shared" si="64"/>
        <v>16.565999999999999</v>
      </c>
      <c r="M216" s="86">
        <v>0</v>
      </c>
      <c r="N216" s="86">
        <f t="shared" si="63"/>
        <v>16.565999999999999</v>
      </c>
      <c r="O216" s="86">
        <v>0</v>
      </c>
      <c r="P216" s="86">
        <f t="shared" si="68"/>
        <v>16.565999999999999</v>
      </c>
      <c r="R216" s="83">
        <v>0</v>
      </c>
      <c r="S216" s="83">
        <f t="shared" si="67"/>
        <v>16.565999999999999</v>
      </c>
    </row>
    <row r="217" spans="1:19" hidden="1" x14ac:dyDescent="0.2">
      <c r="A217" s="238"/>
      <c r="B217" s="234"/>
      <c r="C217" s="235"/>
      <c r="D217" s="236"/>
      <c r="E217" s="239" t="s">
        <v>280</v>
      </c>
      <c r="F217" s="239" t="s">
        <v>281</v>
      </c>
      <c r="G217" s="240" t="s">
        <v>114</v>
      </c>
      <c r="H217" s="82">
        <v>0</v>
      </c>
      <c r="I217" s="82">
        <v>16.565999999999999</v>
      </c>
      <c r="J217" s="81">
        <f t="shared" si="66"/>
        <v>16.565999999999999</v>
      </c>
      <c r="K217" s="82">
        <v>0</v>
      </c>
      <c r="L217" s="82">
        <f t="shared" si="64"/>
        <v>16.565999999999999</v>
      </c>
      <c r="M217" s="82">
        <v>0</v>
      </c>
      <c r="N217" s="82">
        <f t="shared" si="63"/>
        <v>16.565999999999999</v>
      </c>
      <c r="O217" s="82">
        <v>0</v>
      </c>
      <c r="P217" s="82">
        <f t="shared" si="68"/>
        <v>16.565999999999999</v>
      </c>
      <c r="R217" s="83">
        <v>0</v>
      </c>
      <c r="S217" s="83">
        <f t="shared" si="67"/>
        <v>16.565999999999999</v>
      </c>
    </row>
    <row r="218" spans="1:19" ht="22.5" hidden="1" x14ac:dyDescent="0.2">
      <c r="A218" s="233" t="s">
        <v>82</v>
      </c>
      <c r="B218" s="234" t="s">
        <v>320</v>
      </c>
      <c r="C218" s="235" t="s">
        <v>87</v>
      </c>
      <c r="D218" s="236"/>
      <c r="E218" s="236" t="s">
        <v>83</v>
      </c>
      <c r="F218" s="236" t="s">
        <v>83</v>
      </c>
      <c r="G218" s="237" t="s">
        <v>321</v>
      </c>
      <c r="H218" s="86">
        <v>0</v>
      </c>
      <c r="I218" s="86">
        <f>I219</f>
        <v>45.438000000000002</v>
      </c>
      <c r="J218" s="85">
        <f t="shared" si="66"/>
        <v>45.438000000000002</v>
      </c>
      <c r="K218" s="86">
        <v>0</v>
      </c>
      <c r="L218" s="86">
        <f t="shared" si="64"/>
        <v>45.438000000000002</v>
      </c>
      <c r="M218" s="86">
        <v>0</v>
      </c>
      <c r="N218" s="86">
        <f t="shared" si="63"/>
        <v>45.438000000000002</v>
      </c>
      <c r="O218" s="86">
        <v>0</v>
      </c>
      <c r="P218" s="86">
        <f t="shared" si="68"/>
        <v>45.438000000000002</v>
      </c>
      <c r="R218" s="83">
        <v>0</v>
      </c>
      <c r="S218" s="83">
        <f t="shared" si="67"/>
        <v>45.438000000000002</v>
      </c>
    </row>
    <row r="219" spans="1:19" hidden="1" x14ac:dyDescent="0.2">
      <c r="A219" s="238"/>
      <c r="B219" s="234"/>
      <c r="C219" s="235"/>
      <c r="D219" s="236"/>
      <c r="E219" s="239" t="s">
        <v>280</v>
      </c>
      <c r="F219" s="239" t="s">
        <v>281</v>
      </c>
      <c r="G219" s="240" t="s">
        <v>114</v>
      </c>
      <c r="H219" s="82">
        <v>0</v>
      </c>
      <c r="I219" s="82">
        <v>45.438000000000002</v>
      </c>
      <c r="J219" s="81">
        <f t="shared" si="66"/>
        <v>45.438000000000002</v>
      </c>
      <c r="K219" s="82">
        <v>0</v>
      </c>
      <c r="L219" s="82">
        <f t="shared" si="64"/>
        <v>45.438000000000002</v>
      </c>
      <c r="M219" s="82">
        <v>0</v>
      </c>
      <c r="N219" s="82">
        <f t="shared" si="63"/>
        <v>45.438000000000002</v>
      </c>
      <c r="O219" s="82">
        <v>0</v>
      </c>
      <c r="P219" s="82">
        <f t="shared" si="68"/>
        <v>45.438000000000002</v>
      </c>
      <c r="R219" s="83">
        <v>0</v>
      </c>
      <c r="S219" s="83">
        <f t="shared" si="67"/>
        <v>45.438000000000002</v>
      </c>
    </row>
    <row r="220" spans="1:19" ht="22.5" hidden="1" x14ac:dyDescent="0.2">
      <c r="A220" s="233" t="s">
        <v>82</v>
      </c>
      <c r="B220" s="234" t="s">
        <v>322</v>
      </c>
      <c r="C220" s="235" t="s">
        <v>87</v>
      </c>
      <c r="D220" s="236"/>
      <c r="E220" s="236" t="s">
        <v>83</v>
      </c>
      <c r="F220" s="236" t="s">
        <v>83</v>
      </c>
      <c r="G220" s="237" t="s">
        <v>323</v>
      </c>
      <c r="H220" s="86">
        <v>0</v>
      </c>
      <c r="I220" s="86">
        <f>I221</f>
        <v>21.536000000000001</v>
      </c>
      <c r="J220" s="85">
        <f t="shared" si="66"/>
        <v>21.536000000000001</v>
      </c>
      <c r="K220" s="86">
        <v>0</v>
      </c>
      <c r="L220" s="86">
        <f t="shared" si="64"/>
        <v>21.536000000000001</v>
      </c>
      <c r="M220" s="86">
        <v>0</v>
      </c>
      <c r="N220" s="86">
        <f t="shared" si="63"/>
        <v>21.536000000000001</v>
      </c>
      <c r="O220" s="86">
        <v>0</v>
      </c>
      <c r="P220" s="86">
        <f t="shared" si="68"/>
        <v>21.536000000000001</v>
      </c>
      <c r="R220" s="83">
        <v>0</v>
      </c>
      <c r="S220" s="83">
        <f t="shared" si="67"/>
        <v>21.536000000000001</v>
      </c>
    </row>
    <row r="221" spans="1:19" hidden="1" x14ac:dyDescent="0.2">
      <c r="A221" s="238"/>
      <c r="B221" s="234"/>
      <c r="C221" s="235"/>
      <c r="D221" s="236"/>
      <c r="E221" s="239" t="s">
        <v>280</v>
      </c>
      <c r="F221" s="239" t="s">
        <v>281</v>
      </c>
      <c r="G221" s="240" t="s">
        <v>114</v>
      </c>
      <c r="H221" s="82">
        <v>0</v>
      </c>
      <c r="I221" s="82">
        <v>21.536000000000001</v>
      </c>
      <c r="J221" s="81">
        <f t="shared" si="66"/>
        <v>21.536000000000001</v>
      </c>
      <c r="K221" s="82">
        <v>0</v>
      </c>
      <c r="L221" s="82">
        <f t="shared" si="64"/>
        <v>21.536000000000001</v>
      </c>
      <c r="M221" s="82">
        <v>0</v>
      </c>
      <c r="N221" s="82">
        <f t="shared" ref="N221:N269" si="69">+L221+M221</f>
        <v>21.536000000000001</v>
      </c>
      <c r="O221" s="82">
        <v>0</v>
      </c>
      <c r="P221" s="82">
        <f t="shared" si="68"/>
        <v>21.536000000000001</v>
      </c>
      <c r="R221" s="83">
        <v>0</v>
      </c>
      <c r="S221" s="83">
        <f t="shared" si="67"/>
        <v>21.536000000000001</v>
      </c>
    </row>
    <row r="222" spans="1:19" ht="22.5" hidden="1" x14ac:dyDescent="0.2">
      <c r="A222" s="233" t="s">
        <v>82</v>
      </c>
      <c r="B222" s="234" t="s">
        <v>324</v>
      </c>
      <c r="C222" s="235" t="s">
        <v>87</v>
      </c>
      <c r="D222" s="236"/>
      <c r="E222" s="236" t="s">
        <v>83</v>
      </c>
      <c r="F222" s="236" t="s">
        <v>83</v>
      </c>
      <c r="G222" s="237" t="s">
        <v>325</v>
      </c>
      <c r="H222" s="86">
        <v>0</v>
      </c>
      <c r="I222" s="86">
        <f>I223</f>
        <v>17.276</v>
      </c>
      <c r="J222" s="85">
        <f t="shared" si="66"/>
        <v>17.276</v>
      </c>
      <c r="K222" s="86">
        <v>0</v>
      </c>
      <c r="L222" s="86">
        <f t="shared" si="64"/>
        <v>17.276</v>
      </c>
      <c r="M222" s="86">
        <v>0</v>
      </c>
      <c r="N222" s="86">
        <f t="shared" si="69"/>
        <v>17.276</v>
      </c>
      <c r="O222" s="86">
        <v>0</v>
      </c>
      <c r="P222" s="86">
        <f t="shared" si="68"/>
        <v>17.276</v>
      </c>
      <c r="R222" s="83">
        <v>0</v>
      </c>
      <c r="S222" s="83">
        <f t="shared" si="67"/>
        <v>17.276</v>
      </c>
    </row>
    <row r="223" spans="1:19" hidden="1" x14ac:dyDescent="0.2">
      <c r="A223" s="238"/>
      <c r="B223" s="234"/>
      <c r="C223" s="235"/>
      <c r="D223" s="236"/>
      <c r="E223" s="239" t="s">
        <v>280</v>
      </c>
      <c r="F223" s="239" t="s">
        <v>281</v>
      </c>
      <c r="G223" s="240" t="s">
        <v>114</v>
      </c>
      <c r="H223" s="82">
        <v>0</v>
      </c>
      <c r="I223" s="82">
        <v>17.276</v>
      </c>
      <c r="J223" s="81">
        <f t="shared" si="66"/>
        <v>17.276</v>
      </c>
      <c r="K223" s="82">
        <v>0</v>
      </c>
      <c r="L223" s="82">
        <f t="shared" si="64"/>
        <v>17.276</v>
      </c>
      <c r="M223" s="82">
        <v>0</v>
      </c>
      <c r="N223" s="82">
        <f t="shared" si="69"/>
        <v>17.276</v>
      </c>
      <c r="O223" s="82">
        <v>0</v>
      </c>
      <c r="P223" s="82">
        <f t="shared" si="68"/>
        <v>17.276</v>
      </c>
      <c r="R223" s="83">
        <v>0</v>
      </c>
      <c r="S223" s="83">
        <f t="shared" si="67"/>
        <v>17.276</v>
      </c>
    </row>
    <row r="224" spans="1:19" ht="22.5" hidden="1" x14ac:dyDescent="0.2">
      <c r="A224" s="233" t="s">
        <v>82</v>
      </c>
      <c r="B224" s="234" t="s">
        <v>326</v>
      </c>
      <c r="C224" s="235" t="s">
        <v>87</v>
      </c>
      <c r="D224" s="236"/>
      <c r="E224" s="236" t="s">
        <v>83</v>
      </c>
      <c r="F224" s="236" t="s">
        <v>83</v>
      </c>
      <c r="G224" s="237" t="s">
        <v>327</v>
      </c>
      <c r="H224" s="86">
        <v>0</v>
      </c>
      <c r="I224" s="86">
        <f>I225</f>
        <v>10.413</v>
      </c>
      <c r="J224" s="85">
        <f t="shared" si="66"/>
        <v>10.413</v>
      </c>
      <c r="K224" s="86">
        <v>0</v>
      </c>
      <c r="L224" s="86">
        <f t="shared" si="64"/>
        <v>10.413</v>
      </c>
      <c r="M224" s="86">
        <v>0</v>
      </c>
      <c r="N224" s="86">
        <f t="shared" si="69"/>
        <v>10.413</v>
      </c>
      <c r="O224" s="86">
        <v>0</v>
      </c>
      <c r="P224" s="86">
        <f t="shared" si="68"/>
        <v>10.413</v>
      </c>
      <c r="R224" s="83">
        <v>0</v>
      </c>
      <c r="S224" s="83">
        <f t="shared" si="67"/>
        <v>10.413</v>
      </c>
    </row>
    <row r="225" spans="1:19" hidden="1" x14ac:dyDescent="0.2">
      <c r="A225" s="238"/>
      <c r="B225" s="234"/>
      <c r="C225" s="235"/>
      <c r="D225" s="236"/>
      <c r="E225" s="239" t="s">
        <v>280</v>
      </c>
      <c r="F225" s="239" t="s">
        <v>281</v>
      </c>
      <c r="G225" s="240" t="s">
        <v>114</v>
      </c>
      <c r="H225" s="82">
        <v>0</v>
      </c>
      <c r="I225" s="82">
        <v>10.413</v>
      </c>
      <c r="J225" s="81">
        <f t="shared" si="66"/>
        <v>10.413</v>
      </c>
      <c r="K225" s="82">
        <v>0</v>
      </c>
      <c r="L225" s="82">
        <f t="shared" ref="L225:L269" si="70">+J225+K225</f>
        <v>10.413</v>
      </c>
      <c r="M225" s="82">
        <v>0</v>
      </c>
      <c r="N225" s="82">
        <f t="shared" si="69"/>
        <v>10.413</v>
      </c>
      <c r="O225" s="82">
        <v>0</v>
      </c>
      <c r="P225" s="82">
        <f t="shared" si="68"/>
        <v>10.413</v>
      </c>
      <c r="R225" s="83">
        <v>0</v>
      </c>
      <c r="S225" s="83">
        <f t="shared" si="67"/>
        <v>10.413</v>
      </c>
    </row>
    <row r="226" spans="1:19" ht="22.5" hidden="1" x14ac:dyDescent="0.2">
      <c r="A226" s="233" t="s">
        <v>82</v>
      </c>
      <c r="B226" s="234" t="s">
        <v>328</v>
      </c>
      <c r="C226" s="235" t="s">
        <v>87</v>
      </c>
      <c r="D226" s="236"/>
      <c r="E226" s="236" t="s">
        <v>83</v>
      </c>
      <c r="F226" s="236" t="s">
        <v>83</v>
      </c>
      <c r="G226" s="237" t="s">
        <v>329</v>
      </c>
      <c r="H226" s="86">
        <v>0</v>
      </c>
      <c r="I226" s="86">
        <f>I227</f>
        <v>13.726000000000001</v>
      </c>
      <c r="J226" s="85">
        <f t="shared" si="66"/>
        <v>13.726000000000001</v>
      </c>
      <c r="K226" s="86">
        <v>0</v>
      </c>
      <c r="L226" s="86">
        <f t="shared" si="70"/>
        <v>13.726000000000001</v>
      </c>
      <c r="M226" s="86">
        <v>0</v>
      </c>
      <c r="N226" s="86">
        <f t="shared" si="69"/>
        <v>13.726000000000001</v>
      </c>
      <c r="O226" s="86">
        <v>0</v>
      </c>
      <c r="P226" s="86">
        <f t="shared" si="68"/>
        <v>13.726000000000001</v>
      </c>
      <c r="R226" s="83">
        <v>0</v>
      </c>
      <c r="S226" s="83">
        <f t="shared" si="67"/>
        <v>13.726000000000001</v>
      </c>
    </row>
    <row r="227" spans="1:19" hidden="1" x14ac:dyDescent="0.2">
      <c r="A227" s="238"/>
      <c r="B227" s="234"/>
      <c r="C227" s="235"/>
      <c r="D227" s="236"/>
      <c r="E227" s="239" t="s">
        <v>280</v>
      </c>
      <c r="F227" s="239" t="s">
        <v>281</v>
      </c>
      <c r="G227" s="240" t="s">
        <v>114</v>
      </c>
      <c r="H227" s="82">
        <v>0</v>
      </c>
      <c r="I227" s="82">
        <v>13.726000000000001</v>
      </c>
      <c r="J227" s="81">
        <f t="shared" si="66"/>
        <v>13.726000000000001</v>
      </c>
      <c r="K227" s="82">
        <v>0</v>
      </c>
      <c r="L227" s="82">
        <f t="shared" si="70"/>
        <v>13.726000000000001</v>
      </c>
      <c r="M227" s="82">
        <v>0</v>
      </c>
      <c r="N227" s="82">
        <f t="shared" si="69"/>
        <v>13.726000000000001</v>
      </c>
      <c r="O227" s="82">
        <v>0</v>
      </c>
      <c r="P227" s="82">
        <f t="shared" si="68"/>
        <v>13.726000000000001</v>
      </c>
      <c r="R227" s="83">
        <v>0</v>
      </c>
      <c r="S227" s="83">
        <f t="shared" si="67"/>
        <v>13.726000000000001</v>
      </c>
    </row>
    <row r="228" spans="1:19" ht="22.5" hidden="1" x14ac:dyDescent="0.2">
      <c r="A228" s="233" t="s">
        <v>82</v>
      </c>
      <c r="B228" s="234" t="s">
        <v>330</v>
      </c>
      <c r="C228" s="235" t="s">
        <v>87</v>
      </c>
      <c r="D228" s="236"/>
      <c r="E228" s="236" t="s">
        <v>83</v>
      </c>
      <c r="F228" s="236" t="s">
        <v>83</v>
      </c>
      <c r="G228" s="237" t="s">
        <v>331</v>
      </c>
      <c r="H228" s="86">
        <v>0</v>
      </c>
      <c r="I228" s="86">
        <f>I229</f>
        <v>12.542999999999999</v>
      </c>
      <c r="J228" s="85">
        <f t="shared" si="66"/>
        <v>12.542999999999999</v>
      </c>
      <c r="K228" s="86">
        <v>0</v>
      </c>
      <c r="L228" s="86">
        <f t="shared" si="70"/>
        <v>12.542999999999999</v>
      </c>
      <c r="M228" s="86">
        <v>0</v>
      </c>
      <c r="N228" s="86">
        <f t="shared" si="69"/>
        <v>12.542999999999999</v>
      </c>
      <c r="O228" s="86">
        <v>0</v>
      </c>
      <c r="P228" s="86">
        <f t="shared" si="68"/>
        <v>12.542999999999999</v>
      </c>
      <c r="R228" s="83">
        <v>0</v>
      </c>
      <c r="S228" s="83">
        <f t="shared" si="67"/>
        <v>12.542999999999999</v>
      </c>
    </row>
    <row r="229" spans="1:19" hidden="1" x14ac:dyDescent="0.2">
      <c r="A229" s="238"/>
      <c r="B229" s="234"/>
      <c r="C229" s="235"/>
      <c r="D229" s="236"/>
      <c r="E229" s="239" t="s">
        <v>280</v>
      </c>
      <c r="F229" s="239" t="s">
        <v>281</v>
      </c>
      <c r="G229" s="240" t="s">
        <v>114</v>
      </c>
      <c r="H229" s="82">
        <v>0</v>
      </c>
      <c r="I229" s="82">
        <v>12.542999999999999</v>
      </c>
      <c r="J229" s="81">
        <f t="shared" si="66"/>
        <v>12.542999999999999</v>
      </c>
      <c r="K229" s="82">
        <v>0</v>
      </c>
      <c r="L229" s="82">
        <f t="shared" si="70"/>
        <v>12.542999999999999</v>
      </c>
      <c r="M229" s="82">
        <v>0</v>
      </c>
      <c r="N229" s="82">
        <f t="shared" si="69"/>
        <v>12.542999999999999</v>
      </c>
      <c r="O229" s="82">
        <v>0</v>
      </c>
      <c r="P229" s="82">
        <f t="shared" si="68"/>
        <v>12.542999999999999</v>
      </c>
      <c r="R229" s="83">
        <v>0</v>
      </c>
      <c r="S229" s="83">
        <f t="shared" si="67"/>
        <v>12.542999999999999</v>
      </c>
    </row>
    <row r="230" spans="1:19" ht="22.5" hidden="1" x14ac:dyDescent="0.2">
      <c r="A230" s="233" t="s">
        <v>82</v>
      </c>
      <c r="B230" s="234" t="s">
        <v>332</v>
      </c>
      <c r="C230" s="235" t="s">
        <v>87</v>
      </c>
      <c r="D230" s="236"/>
      <c r="E230" s="236" t="s">
        <v>83</v>
      </c>
      <c r="F230" s="236" t="s">
        <v>83</v>
      </c>
      <c r="G230" s="237" t="s">
        <v>333</v>
      </c>
      <c r="H230" s="86">
        <v>0</v>
      </c>
      <c r="I230" s="86">
        <f>I231</f>
        <v>15.146000000000001</v>
      </c>
      <c r="J230" s="85">
        <f t="shared" si="66"/>
        <v>15.146000000000001</v>
      </c>
      <c r="K230" s="86">
        <v>0</v>
      </c>
      <c r="L230" s="86">
        <f t="shared" si="70"/>
        <v>15.146000000000001</v>
      </c>
      <c r="M230" s="86">
        <v>0</v>
      </c>
      <c r="N230" s="86">
        <f t="shared" si="69"/>
        <v>15.146000000000001</v>
      </c>
      <c r="O230" s="86">
        <v>0</v>
      </c>
      <c r="P230" s="86">
        <f t="shared" si="68"/>
        <v>15.146000000000001</v>
      </c>
      <c r="R230" s="83">
        <v>0</v>
      </c>
      <c r="S230" s="83">
        <f t="shared" si="67"/>
        <v>15.146000000000001</v>
      </c>
    </row>
    <row r="231" spans="1:19" hidden="1" x14ac:dyDescent="0.2">
      <c r="A231" s="238"/>
      <c r="B231" s="234"/>
      <c r="C231" s="235"/>
      <c r="D231" s="236"/>
      <c r="E231" s="239" t="s">
        <v>280</v>
      </c>
      <c r="F231" s="239" t="s">
        <v>281</v>
      </c>
      <c r="G231" s="240" t="s">
        <v>114</v>
      </c>
      <c r="H231" s="82">
        <v>0</v>
      </c>
      <c r="I231" s="82">
        <v>15.146000000000001</v>
      </c>
      <c r="J231" s="81">
        <f t="shared" si="66"/>
        <v>15.146000000000001</v>
      </c>
      <c r="K231" s="82">
        <v>0</v>
      </c>
      <c r="L231" s="82">
        <f t="shared" si="70"/>
        <v>15.146000000000001</v>
      </c>
      <c r="M231" s="82">
        <v>0</v>
      </c>
      <c r="N231" s="82">
        <f t="shared" si="69"/>
        <v>15.146000000000001</v>
      </c>
      <c r="O231" s="82">
        <v>0</v>
      </c>
      <c r="P231" s="82">
        <f t="shared" si="68"/>
        <v>15.146000000000001</v>
      </c>
      <c r="R231" s="83">
        <v>0</v>
      </c>
      <c r="S231" s="83">
        <f t="shared" si="67"/>
        <v>15.146000000000001</v>
      </c>
    </row>
    <row r="232" spans="1:19" ht="22.5" hidden="1" x14ac:dyDescent="0.2">
      <c r="A232" s="233" t="s">
        <v>82</v>
      </c>
      <c r="B232" s="234" t="s">
        <v>334</v>
      </c>
      <c r="C232" s="235" t="s">
        <v>87</v>
      </c>
      <c r="D232" s="236"/>
      <c r="E232" s="236" t="s">
        <v>83</v>
      </c>
      <c r="F232" s="236" t="s">
        <v>83</v>
      </c>
      <c r="G232" s="237" t="s">
        <v>335</v>
      </c>
      <c r="H232" s="86">
        <v>0</v>
      </c>
      <c r="I232" s="86">
        <f>I233</f>
        <v>42.835000000000001</v>
      </c>
      <c r="J232" s="85">
        <f t="shared" si="66"/>
        <v>42.835000000000001</v>
      </c>
      <c r="K232" s="86">
        <v>0</v>
      </c>
      <c r="L232" s="86">
        <f t="shared" si="70"/>
        <v>42.835000000000001</v>
      </c>
      <c r="M232" s="86">
        <v>0</v>
      </c>
      <c r="N232" s="86">
        <f t="shared" si="69"/>
        <v>42.835000000000001</v>
      </c>
      <c r="O232" s="86">
        <v>0</v>
      </c>
      <c r="P232" s="86">
        <f t="shared" si="68"/>
        <v>42.835000000000001</v>
      </c>
      <c r="R232" s="83">
        <v>0</v>
      </c>
      <c r="S232" s="83">
        <f t="shared" si="67"/>
        <v>42.835000000000001</v>
      </c>
    </row>
    <row r="233" spans="1:19" hidden="1" x14ac:dyDescent="0.2">
      <c r="A233" s="238"/>
      <c r="B233" s="234"/>
      <c r="C233" s="235"/>
      <c r="D233" s="236"/>
      <c r="E233" s="239" t="s">
        <v>280</v>
      </c>
      <c r="F233" s="239" t="s">
        <v>281</v>
      </c>
      <c r="G233" s="240" t="s">
        <v>114</v>
      </c>
      <c r="H233" s="82">
        <v>0</v>
      </c>
      <c r="I233" s="82">
        <v>42.835000000000001</v>
      </c>
      <c r="J233" s="81">
        <f t="shared" si="66"/>
        <v>42.835000000000001</v>
      </c>
      <c r="K233" s="82">
        <v>0</v>
      </c>
      <c r="L233" s="82">
        <f t="shared" si="70"/>
        <v>42.835000000000001</v>
      </c>
      <c r="M233" s="82">
        <v>0</v>
      </c>
      <c r="N233" s="82">
        <f t="shared" si="69"/>
        <v>42.835000000000001</v>
      </c>
      <c r="O233" s="82">
        <v>0</v>
      </c>
      <c r="P233" s="82">
        <f t="shared" si="68"/>
        <v>42.835000000000001</v>
      </c>
      <c r="R233" s="83">
        <v>0</v>
      </c>
      <c r="S233" s="83">
        <f t="shared" si="67"/>
        <v>42.835000000000001</v>
      </c>
    </row>
    <row r="234" spans="1:19" ht="22.5" hidden="1" x14ac:dyDescent="0.2">
      <c r="A234" s="233" t="s">
        <v>82</v>
      </c>
      <c r="B234" s="234" t="s">
        <v>336</v>
      </c>
      <c r="C234" s="235" t="s">
        <v>87</v>
      </c>
      <c r="D234" s="236"/>
      <c r="E234" s="236" t="s">
        <v>83</v>
      </c>
      <c r="F234" s="236" t="s">
        <v>83</v>
      </c>
      <c r="G234" s="237" t="s">
        <v>337</v>
      </c>
      <c r="H234" s="86">
        <v>0</v>
      </c>
      <c r="I234" s="86">
        <f>I235</f>
        <v>18.696000000000002</v>
      </c>
      <c r="J234" s="85">
        <f t="shared" ref="J234:J269" si="71">+H234+I234</f>
        <v>18.696000000000002</v>
      </c>
      <c r="K234" s="86">
        <v>0</v>
      </c>
      <c r="L234" s="86">
        <f t="shared" si="70"/>
        <v>18.696000000000002</v>
      </c>
      <c r="M234" s="86">
        <v>0</v>
      </c>
      <c r="N234" s="86">
        <f t="shared" si="69"/>
        <v>18.696000000000002</v>
      </c>
      <c r="O234" s="86">
        <v>0</v>
      </c>
      <c r="P234" s="86">
        <f t="shared" si="68"/>
        <v>18.696000000000002</v>
      </c>
      <c r="R234" s="83">
        <v>0</v>
      </c>
      <c r="S234" s="83">
        <f t="shared" si="67"/>
        <v>18.696000000000002</v>
      </c>
    </row>
    <row r="235" spans="1:19" hidden="1" x14ac:dyDescent="0.2">
      <c r="A235" s="238"/>
      <c r="B235" s="234"/>
      <c r="C235" s="235"/>
      <c r="D235" s="236"/>
      <c r="E235" s="239" t="s">
        <v>280</v>
      </c>
      <c r="F235" s="239" t="s">
        <v>281</v>
      </c>
      <c r="G235" s="240" t="s">
        <v>114</v>
      </c>
      <c r="H235" s="82">
        <v>0</v>
      </c>
      <c r="I235" s="82">
        <v>18.696000000000002</v>
      </c>
      <c r="J235" s="81">
        <f t="shared" si="71"/>
        <v>18.696000000000002</v>
      </c>
      <c r="K235" s="82">
        <v>0</v>
      </c>
      <c r="L235" s="82">
        <f t="shared" si="70"/>
        <v>18.696000000000002</v>
      </c>
      <c r="M235" s="82">
        <v>0</v>
      </c>
      <c r="N235" s="82">
        <f t="shared" si="69"/>
        <v>18.696000000000002</v>
      </c>
      <c r="O235" s="82">
        <v>0</v>
      </c>
      <c r="P235" s="82">
        <f t="shared" si="68"/>
        <v>18.696000000000002</v>
      </c>
      <c r="R235" s="83">
        <v>0</v>
      </c>
      <c r="S235" s="83">
        <f t="shared" si="67"/>
        <v>18.696000000000002</v>
      </c>
    </row>
    <row r="236" spans="1:19" ht="22.5" hidden="1" x14ac:dyDescent="0.2">
      <c r="A236" s="233" t="s">
        <v>82</v>
      </c>
      <c r="B236" s="234" t="s">
        <v>338</v>
      </c>
      <c r="C236" s="235" t="s">
        <v>87</v>
      </c>
      <c r="D236" s="236"/>
      <c r="E236" s="236" t="s">
        <v>83</v>
      </c>
      <c r="F236" s="236" t="s">
        <v>83</v>
      </c>
      <c r="G236" s="237" t="s">
        <v>339</v>
      </c>
      <c r="H236" s="86">
        <v>0</v>
      </c>
      <c r="I236" s="86">
        <f>I237</f>
        <v>21.298999999999999</v>
      </c>
      <c r="J236" s="85">
        <f t="shared" si="71"/>
        <v>21.298999999999999</v>
      </c>
      <c r="K236" s="86">
        <v>0</v>
      </c>
      <c r="L236" s="86">
        <f t="shared" si="70"/>
        <v>21.298999999999999</v>
      </c>
      <c r="M236" s="86">
        <v>0</v>
      </c>
      <c r="N236" s="86">
        <f t="shared" si="69"/>
        <v>21.298999999999999</v>
      </c>
      <c r="O236" s="86">
        <v>0</v>
      </c>
      <c r="P236" s="86">
        <f t="shared" si="68"/>
        <v>21.298999999999999</v>
      </c>
      <c r="R236" s="83">
        <v>0</v>
      </c>
      <c r="S236" s="83">
        <f t="shared" si="67"/>
        <v>21.298999999999999</v>
      </c>
    </row>
    <row r="237" spans="1:19" hidden="1" x14ac:dyDescent="0.2">
      <c r="A237" s="238"/>
      <c r="B237" s="234"/>
      <c r="C237" s="235"/>
      <c r="D237" s="236"/>
      <c r="E237" s="239" t="s">
        <v>280</v>
      </c>
      <c r="F237" s="239" t="s">
        <v>281</v>
      </c>
      <c r="G237" s="240" t="s">
        <v>114</v>
      </c>
      <c r="H237" s="82">
        <v>0</v>
      </c>
      <c r="I237" s="82">
        <v>21.298999999999999</v>
      </c>
      <c r="J237" s="81">
        <f t="shared" si="71"/>
        <v>21.298999999999999</v>
      </c>
      <c r="K237" s="82">
        <v>0</v>
      </c>
      <c r="L237" s="82">
        <f t="shared" si="70"/>
        <v>21.298999999999999</v>
      </c>
      <c r="M237" s="82">
        <v>0</v>
      </c>
      <c r="N237" s="82">
        <f t="shared" si="69"/>
        <v>21.298999999999999</v>
      </c>
      <c r="O237" s="82">
        <v>0</v>
      </c>
      <c r="P237" s="82">
        <f t="shared" si="68"/>
        <v>21.298999999999999</v>
      </c>
      <c r="R237" s="83">
        <v>0</v>
      </c>
      <c r="S237" s="83">
        <f t="shared" si="67"/>
        <v>21.298999999999999</v>
      </c>
    </row>
    <row r="238" spans="1:19" ht="22.5" hidden="1" x14ac:dyDescent="0.2">
      <c r="A238" s="233" t="s">
        <v>82</v>
      </c>
      <c r="B238" s="234" t="s">
        <v>340</v>
      </c>
      <c r="C238" s="235" t="s">
        <v>87</v>
      </c>
      <c r="D238" s="236"/>
      <c r="E238" s="236" t="s">
        <v>83</v>
      </c>
      <c r="F238" s="236" t="s">
        <v>83</v>
      </c>
      <c r="G238" s="237" t="s">
        <v>341</v>
      </c>
      <c r="H238" s="86">
        <v>0</v>
      </c>
      <c r="I238" s="86">
        <f>I239</f>
        <v>62.951000000000001</v>
      </c>
      <c r="J238" s="85">
        <f t="shared" si="71"/>
        <v>62.951000000000001</v>
      </c>
      <c r="K238" s="86">
        <v>0</v>
      </c>
      <c r="L238" s="86">
        <f t="shared" si="70"/>
        <v>62.951000000000001</v>
      </c>
      <c r="M238" s="86">
        <v>0</v>
      </c>
      <c r="N238" s="86">
        <f t="shared" si="69"/>
        <v>62.951000000000001</v>
      </c>
      <c r="O238" s="86">
        <v>0</v>
      </c>
      <c r="P238" s="86">
        <f t="shared" si="68"/>
        <v>62.951000000000001</v>
      </c>
      <c r="R238" s="83">
        <v>0</v>
      </c>
      <c r="S238" s="83">
        <f t="shared" si="67"/>
        <v>62.951000000000001</v>
      </c>
    </row>
    <row r="239" spans="1:19" hidden="1" x14ac:dyDescent="0.2">
      <c r="A239" s="238"/>
      <c r="B239" s="234"/>
      <c r="C239" s="235"/>
      <c r="D239" s="236"/>
      <c r="E239" s="239" t="s">
        <v>280</v>
      </c>
      <c r="F239" s="239" t="s">
        <v>281</v>
      </c>
      <c r="G239" s="240" t="s">
        <v>114</v>
      </c>
      <c r="H239" s="82">
        <v>0</v>
      </c>
      <c r="I239" s="82">
        <v>62.951000000000001</v>
      </c>
      <c r="J239" s="81">
        <f t="shared" si="71"/>
        <v>62.951000000000001</v>
      </c>
      <c r="K239" s="82">
        <v>0</v>
      </c>
      <c r="L239" s="82">
        <f t="shared" si="70"/>
        <v>62.951000000000001</v>
      </c>
      <c r="M239" s="82">
        <v>0</v>
      </c>
      <c r="N239" s="82">
        <f t="shared" si="69"/>
        <v>62.951000000000001</v>
      </c>
      <c r="O239" s="82">
        <v>0</v>
      </c>
      <c r="P239" s="82">
        <f t="shared" si="68"/>
        <v>62.951000000000001</v>
      </c>
      <c r="R239" s="83">
        <v>0</v>
      </c>
      <c r="S239" s="83">
        <f t="shared" si="67"/>
        <v>62.951000000000001</v>
      </c>
    </row>
    <row r="240" spans="1:19" ht="33.75" hidden="1" x14ac:dyDescent="0.2">
      <c r="A240" s="233" t="s">
        <v>82</v>
      </c>
      <c r="B240" s="234" t="s">
        <v>342</v>
      </c>
      <c r="C240" s="235" t="s">
        <v>87</v>
      </c>
      <c r="D240" s="236"/>
      <c r="E240" s="236" t="s">
        <v>83</v>
      </c>
      <c r="F240" s="236" t="s">
        <v>83</v>
      </c>
      <c r="G240" s="237" t="s">
        <v>343</v>
      </c>
      <c r="H240" s="86">
        <v>0</v>
      </c>
      <c r="I240" s="86">
        <f>I241</f>
        <v>13.016</v>
      </c>
      <c r="J240" s="85">
        <f t="shared" si="71"/>
        <v>13.016</v>
      </c>
      <c r="K240" s="86">
        <v>0</v>
      </c>
      <c r="L240" s="86">
        <f t="shared" si="70"/>
        <v>13.016</v>
      </c>
      <c r="M240" s="86">
        <v>0</v>
      </c>
      <c r="N240" s="86">
        <f t="shared" si="69"/>
        <v>13.016</v>
      </c>
      <c r="O240" s="86">
        <v>0</v>
      </c>
      <c r="P240" s="86">
        <f t="shared" si="68"/>
        <v>13.016</v>
      </c>
      <c r="R240" s="83">
        <v>0</v>
      </c>
      <c r="S240" s="83">
        <f t="shared" si="67"/>
        <v>13.016</v>
      </c>
    </row>
    <row r="241" spans="1:19" hidden="1" x14ac:dyDescent="0.2">
      <c r="A241" s="238"/>
      <c r="B241" s="234"/>
      <c r="C241" s="235"/>
      <c r="D241" s="236"/>
      <c r="E241" s="239" t="s">
        <v>280</v>
      </c>
      <c r="F241" s="239" t="s">
        <v>281</v>
      </c>
      <c r="G241" s="240" t="s">
        <v>114</v>
      </c>
      <c r="H241" s="82">
        <v>0</v>
      </c>
      <c r="I241" s="82">
        <v>13.016</v>
      </c>
      <c r="J241" s="81">
        <f t="shared" si="71"/>
        <v>13.016</v>
      </c>
      <c r="K241" s="82">
        <v>0</v>
      </c>
      <c r="L241" s="82">
        <f t="shared" si="70"/>
        <v>13.016</v>
      </c>
      <c r="M241" s="82">
        <v>0</v>
      </c>
      <c r="N241" s="82">
        <f t="shared" si="69"/>
        <v>13.016</v>
      </c>
      <c r="O241" s="82">
        <v>0</v>
      </c>
      <c r="P241" s="82">
        <f t="shared" si="68"/>
        <v>13.016</v>
      </c>
      <c r="R241" s="83">
        <v>0</v>
      </c>
      <c r="S241" s="83">
        <f t="shared" si="67"/>
        <v>13.016</v>
      </c>
    </row>
    <row r="242" spans="1:19" ht="22.5" hidden="1" x14ac:dyDescent="0.2">
      <c r="A242" s="233" t="s">
        <v>82</v>
      </c>
      <c r="B242" s="234" t="s">
        <v>344</v>
      </c>
      <c r="C242" s="235" t="s">
        <v>87</v>
      </c>
      <c r="D242" s="236"/>
      <c r="E242" s="236" t="s">
        <v>83</v>
      </c>
      <c r="F242" s="236" t="s">
        <v>83</v>
      </c>
      <c r="G242" s="237" t="s">
        <v>345</v>
      </c>
      <c r="H242" s="86">
        <v>0</v>
      </c>
      <c r="I242" s="86">
        <f>I243</f>
        <v>25</v>
      </c>
      <c r="J242" s="85">
        <f t="shared" si="71"/>
        <v>25</v>
      </c>
      <c r="K242" s="86">
        <v>0</v>
      </c>
      <c r="L242" s="86">
        <f t="shared" si="70"/>
        <v>25</v>
      </c>
      <c r="M242" s="86">
        <v>0</v>
      </c>
      <c r="N242" s="86">
        <f t="shared" si="69"/>
        <v>25</v>
      </c>
      <c r="O242" s="86">
        <v>0</v>
      </c>
      <c r="P242" s="86">
        <f t="shared" si="68"/>
        <v>25</v>
      </c>
      <c r="R242" s="83">
        <v>0</v>
      </c>
      <c r="S242" s="83">
        <f t="shared" si="67"/>
        <v>25</v>
      </c>
    </row>
    <row r="243" spans="1:19" hidden="1" x14ac:dyDescent="0.2">
      <c r="A243" s="238"/>
      <c r="B243" s="234"/>
      <c r="C243" s="235"/>
      <c r="D243" s="236"/>
      <c r="E243" s="239" t="s">
        <v>280</v>
      </c>
      <c r="F243" s="239" t="s">
        <v>281</v>
      </c>
      <c r="G243" s="240" t="s">
        <v>114</v>
      </c>
      <c r="H243" s="82">
        <v>0</v>
      </c>
      <c r="I243" s="82">
        <v>25</v>
      </c>
      <c r="J243" s="81">
        <f t="shared" si="71"/>
        <v>25</v>
      </c>
      <c r="K243" s="82">
        <v>0</v>
      </c>
      <c r="L243" s="82">
        <f t="shared" si="70"/>
        <v>25</v>
      </c>
      <c r="M243" s="82">
        <v>0</v>
      </c>
      <c r="N243" s="82">
        <f t="shared" si="69"/>
        <v>25</v>
      </c>
      <c r="O243" s="82">
        <v>0</v>
      </c>
      <c r="P243" s="82">
        <f t="shared" si="68"/>
        <v>25</v>
      </c>
      <c r="R243" s="83">
        <v>0</v>
      </c>
      <c r="S243" s="83">
        <f t="shared" si="67"/>
        <v>25</v>
      </c>
    </row>
    <row r="244" spans="1:19" ht="22.5" hidden="1" x14ac:dyDescent="0.2">
      <c r="A244" s="233" t="s">
        <v>82</v>
      </c>
      <c r="B244" s="234" t="s">
        <v>346</v>
      </c>
      <c r="C244" s="235" t="s">
        <v>87</v>
      </c>
      <c r="D244" s="236"/>
      <c r="E244" s="236" t="s">
        <v>83</v>
      </c>
      <c r="F244" s="236" t="s">
        <v>83</v>
      </c>
      <c r="G244" s="237" t="s">
        <v>347</v>
      </c>
      <c r="H244" s="86">
        <v>0</v>
      </c>
      <c r="I244" s="86">
        <f>I245</f>
        <v>6.8630000000000004</v>
      </c>
      <c r="J244" s="85">
        <f t="shared" si="71"/>
        <v>6.8630000000000004</v>
      </c>
      <c r="K244" s="86">
        <v>0</v>
      </c>
      <c r="L244" s="86">
        <f t="shared" si="70"/>
        <v>6.8630000000000004</v>
      </c>
      <c r="M244" s="86">
        <v>0</v>
      </c>
      <c r="N244" s="86">
        <f t="shared" si="69"/>
        <v>6.8630000000000004</v>
      </c>
      <c r="O244" s="86">
        <v>0</v>
      </c>
      <c r="P244" s="86">
        <f t="shared" si="68"/>
        <v>6.8630000000000004</v>
      </c>
      <c r="R244" s="83">
        <v>0</v>
      </c>
      <c r="S244" s="83">
        <f t="shared" si="67"/>
        <v>6.8630000000000004</v>
      </c>
    </row>
    <row r="245" spans="1:19" hidden="1" x14ac:dyDescent="0.2">
      <c r="A245" s="238"/>
      <c r="B245" s="234"/>
      <c r="C245" s="235"/>
      <c r="D245" s="236"/>
      <c r="E245" s="239" t="s">
        <v>280</v>
      </c>
      <c r="F245" s="239" t="s">
        <v>281</v>
      </c>
      <c r="G245" s="240" t="s">
        <v>114</v>
      </c>
      <c r="H245" s="82">
        <v>0</v>
      </c>
      <c r="I245" s="82">
        <v>6.8630000000000004</v>
      </c>
      <c r="J245" s="81">
        <f t="shared" si="71"/>
        <v>6.8630000000000004</v>
      </c>
      <c r="K245" s="82">
        <v>0</v>
      </c>
      <c r="L245" s="82">
        <f t="shared" si="70"/>
        <v>6.8630000000000004</v>
      </c>
      <c r="M245" s="82">
        <v>0</v>
      </c>
      <c r="N245" s="82">
        <f t="shared" si="69"/>
        <v>6.8630000000000004</v>
      </c>
      <c r="O245" s="82">
        <v>0</v>
      </c>
      <c r="P245" s="82">
        <f t="shared" si="68"/>
        <v>6.8630000000000004</v>
      </c>
      <c r="R245" s="83">
        <v>0</v>
      </c>
      <c r="S245" s="83">
        <f t="shared" ref="S245:S271" si="72">+P245+R245</f>
        <v>6.8630000000000004</v>
      </c>
    </row>
    <row r="246" spans="1:19" ht="22.5" hidden="1" x14ac:dyDescent="0.2">
      <c r="A246" s="233" t="s">
        <v>82</v>
      </c>
      <c r="B246" s="234" t="s">
        <v>348</v>
      </c>
      <c r="C246" s="235" t="s">
        <v>87</v>
      </c>
      <c r="D246" s="236"/>
      <c r="E246" s="236" t="s">
        <v>83</v>
      </c>
      <c r="F246" s="236" t="s">
        <v>83</v>
      </c>
      <c r="G246" s="237" t="s">
        <v>349</v>
      </c>
      <c r="H246" s="86">
        <v>0</v>
      </c>
      <c r="I246" s="86">
        <f>I247</f>
        <v>10.885999999999999</v>
      </c>
      <c r="J246" s="85">
        <f t="shared" si="71"/>
        <v>10.885999999999999</v>
      </c>
      <c r="K246" s="86">
        <v>0</v>
      </c>
      <c r="L246" s="86">
        <f t="shared" si="70"/>
        <v>10.885999999999999</v>
      </c>
      <c r="M246" s="86">
        <v>0</v>
      </c>
      <c r="N246" s="86">
        <f t="shared" si="69"/>
        <v>10.885999999999999</v>
      </c>
      <c r="O246" s="86">
        <v>0</v>
      </c>
      <c r="P246" s="86">
        <f t="shared" si="68"/>
        <v>10.885999999999999</v>
      </c>
      <c r="R246" s="83">
        <v>0</v>
      </c>
      <c r="S246" s="83">
        <f t="shared" si="72"/>
        <v>10.885999999999999</v>
      </c>
    </row>
    <row r="247" spans="1:19" hidden="1" x14ac:dyDescent="0.2">
      <c r="A247" s="238"/>
      <c r="B247" s="234"/>
      <c r="C247" s="235"/>
      <c r="D247" s="236"/>
      <c r="E247" s="239" t="s">
        <v>280</v>
      </c>
      <c r="F247" s="239" t="s">
        <v>281</v>
      </c>
      <c r="G247" s="240" t="s">
        <v>114</v>
      </c>
      <c r="H247" s="82">
        <v>0</v>
      </c>
      <c r="I247" s="82">
        <v>10.885999999999999</v>
      </c>
      <c r="J247" s="81">
        <f t="shared" si="71"/>
        <v>10.885999999999999</v>
      </c>
      <c r="K247" s="82">
        <v>0</v>
      </c>
      <c r="L247" s="82">
        <f t="shared" si="70"/>
        <v>10.885999999999999</v>
      </c>
      <c r="M247" s="82">
        <v>0</v>
      </c>
      <c r="N247" s="82">
        <f t="shared" si="69"/>
        <v>10.885999999999999</v>
      </c>
      <c r="O247" s="82">
        <v>0</v>
      </c>
      <c r="P247" s="82">
        <f t="shared" si="68"/>
        <v>10.885999999999999</v>
      </c>
      <c r="R247" s="83">
        <v>0</v>
      </c>
      <c r="S247" s="83">
        <f t="shared" si="72"/>
        <v>10.885999999999999</v>
      </c>
    </row>
    <row r="248" spans="1:19" ht="22.5" hidden="1" x14ac:dyDescent="0.2">
      <c r="A248" s="233" t="s">
        <v>82</v>
      </c>
      <c r="B248" s="234" t="s">
        <v>350</v>
      </c>
      <c r="C248" s="235" t="s">
        <v>87</v>
      </c>
      <c r="D248" s="236"/>
      <c r="E248" s="236" t="s">
        <v>83</v>
      </c>
      <c r="F248" s="236" t="s">
        <v>83</v>
      </c>
      <c r="G248" s="237" t="s">
        <v>351</v>
      </c>
      <c r="H248" s="86">
        <v>0</v>
      </c>
      <c r="I248" s="86">
        <f>I249</f>
        <v>8.52</v>
      </c>
      <c r="J248" s="85">
        <f t="shared" si="71"/>
        <v>8.52</v>
      </c>
      <c r="K248" s="86">
        <v>0</v>
      </c>
      <c r="L248" s="86">
        <f t="shared" si="70"/>
        <v>8.52</v>
      </c>
      <c r="M248" s="86">
        <v>0</v>
      </c>
      <c r="N248" s="86">
        <f t="shared" si="69"/>
        <v>8.52</v>
      </c>
      <c r="O248" s="86">
        <v>0</v>
      </c>
      <c r="P248" s="86">
        <f t="shared" si="68"/>
        <v>8.52</v>
      </c>
      <c r="R248" s="83">
        <v>0</v>
      </c>
      <c r="S248" s="83">
        <f t="shared" si="72"/>
        <v>8.52</v>
      </c>
    </row>
    <row r="249" spans="1:19" hidden="1" x14ac:dyDescent="0.2">
      <c r="A249" s="238"/>
      <c r="B249" s="234"/>
      <c r="C249" s="235"/>
      <c r="D249" s="236"/>
      <c r="E249" s="239" t="s">
        <v>280</v>
      </c>
      <c r="F249" s="239" t="s">
        <v>281</v>
      </c>
      <c r="G249" s="240" t="s">
        <v>114</v>
      </c>
      <c r="H249" s="82">
        <v>0</v>
      </c>
      <c r="I249" s="82">
        <v>8.52</v>
      </c>
      <c r="J249" s="81">
        <f t="shared" si="71"/>
        <v>8.52</v>
      </c>
      <c r="K249" s="82">
        <v>0</v>
      </c>
      <c r="L249" s="82">
        <f t="shared" si="70"/>
        <v>8.52</v>
      </c>
      <c r="M249" s="82">
        <v>0</v>
      </c>
      <c r="N249" s="82">
        <f t="shared" si="69"/>
        <v>8.52</v>
      </c>
      <c r="O249" s="82">
        <v>0</v>
      </c>
      <c r="P249" s="82">
        <f t="shared" si="68"/>
        <v>8.52</v>
      </c>
      <c r="R249" s="83">
        <v>0</v>
      </c>
      <c r="S249" s="83">
        <f t="shared" si="72"/>
        <v>8.52</v>
      </c>
    </row>
    <row r="250" spans="1:19" ht="22.5" hidden="1" x14ac:dyDescent="0.2">
      <c r="A250" s="233" t="s">
        <v>82</v>
      </c>
      <c r="B250" s="234" t="s">
        <v>352</v>
      </c>
      <c r="C250" s="235" t="s">
        <v>87</v>
      </c>
      <c r="D250" s="236"/>
      <c r="E250" s="236" t="s">
        <v>83</v>
      </c>
      <c r="F250" s="236" t="s">
        <v>83</v>
      </c>
      <c r="G250" s="237" t="s">
        <v>353</v>
      </c>
      <c r="H250" s="86">
        <v>0</v>
      </c>
      <c r="I250" s="86">
        <f>I251</f>
        <v>5.9160000000000004</v>
      </c>
      <c r="J250" s="85">
        <f t="shared" si="71"/>
        <v>5.9160000000000004</v>
      </c>
      <c r="K250" s="86">
        <v>0</v>
      </c>
      <c r="L250" s="86">
        <f t="shared" si="70"/>
        <v>5.9160000000000004</v>
      </c>
      <c r="M250" s="86">
        <v>0</v>
      </c>
      <c r="N250" s="86">
        <f t="shared" si="69"/>
        <v>5.9160000000000004</v>
      </c>
      <c r="O250" s="86">
        <v>0</v>
      </c>
      <c r="P250" s="86">
        <f t="shared" si="68"/>
        <v>5.9160000000000004</v>
      </c>
      <c r="R250" s="83">
        <v>0</v>
      </c>
      <c r="S250" s="83">
        <f t="shared" si="72"/>
        <v>5.9160000000000004</v>
      </c>
    </row>
    <row r="251" spans="1:19" hidden="1" x14ac:dyDescent="0.2">
      <c r="A251" s="238"/>
      <c r="B251" s="234"/>
      <c r="C251" s="235"/>
      <c r="D251" s="236"/>
      <c r="E251" s="239" t="s">
        <v>280</v>
      </c>
      <c r="F251" s="239" t="s">
        <v>281</v>
      </c>
      <c r="G251" s="240" t="s">
        <v>114</v>
      </c>
      <c r="H251" s="82">
        <v>0</v>
      </c>
      <c r="I251" s="82">
        <v>5.9160000000000004</v>
      </c>
      <c r="J251" s="81">
        <f t="shared" si="71"/>
        <v>5.9160000000000004</v>
      </c>
      <c r="K251" s="82">
        <v>0</v>
      </c>
      <c r="L251" s="82">
        <f t="shared" si="70"/>
        <v>5.9160000000000004</v>
      </c>
      <c r="M251" s="82">
        <v>0</v>
      </c>
      <c r="N251" s="82">
        <f t="shared" si="69"/>
        <v>5.9160000000000004</v>
      </c>
      <c r="O251" s="82">
        <v>0</v>
      </c>
      <c r="P251" s="82">
        <f t="shared" si="68"/>
        <v>5.9160000000000004</v>
      </c>
      <c r="R251" s="83">
        <v>0</v>
      </c>
      <c r="S251" s="83">
        <f t="shared" si="72"/>
        <v>5.9160000000000004</v>
      </c>
    </row>
    <row r="252" spans="1:19" ht="22.5" hidden="1" x14ac:dyDescent="0.2">
      <c r="A252" s="233" t="s">
        <v>82</v>
      </c>
      <c r="B252" s="234" t="s">
        <v>354</v>
      </c>
      <c r="C252" s="235" t="s">
        <v>87</v>
      </c>
      <c r="D252" s="236"/>
      <c r="E252" s="236" t="s">
        <v>83</v>
      </c>
      <c r="F252" s="236" t="s">
        <v>83</v>
      </c>
      <c r="G252" s="237" t="s">
        <v>355</v>
      </c>
      <c r="H252" s="86">
        <v>0</v>
      </c>
      <c r="I252" s="86">
        <f>I253</f>
        <v>18.696000000000002</v>
      </c>
      <c r="J252" s="85">
        <f t="shared" si="71"/>
        <v>18.696000000000002</v>
      </c>
      <c r="K252" s="86">
        <v>0</v>
      </c>
      <c r="L252" s="86">
        <f t="shared" si="70"/>
        <v>18.696000000000002</v>
      </c>
      <c r="M252" s="86">
        <v>0</v>
      </c>
      <c r="N252" s="86">
        <f t="shared" si="69"/>
        <v>18.696000000000002</v>
      </c>
      <c r="O252" s="86">
        <v>0</v>
      </c>
      <c r="P252" s="86">
        <f t="shared" si="68"/>
        <v>18.696000000000002</v>
      </c>
      <c r="R252" s="83">
        <v>0</v>
      </c>
      <c r="S252" s="83">
        <f t="shared" si="72"/>
        <v>18.696000000000002</v>
      </c>
    </row>
    <row r="253" spans="1:19" hidden="1" x14ac:dyDescent="0.2">
      <c r="A253" s="238"/>
      <c r="B253" s="234"/>
      <c r="C253" s="235"/>
      <c r="D253" s="236"/>
      <c r="E253" s="239" t="s">
        <v>280</v>
      </c>
      <c r="F253" s="239" t="s">
        <v>281</v>
      </c>
      <c r="G253" s="240" t="s">
        <v>114</v>
      </c>
      <c r="H253" s="82">
        <v>0</v>
      </c>
      <c r="I253" s="82">
        <v>18.696000000000002</v>
      </c>
      <c r="J253" s="81">
        <f t="shared" si="71"/>
        <v>18.696000000000002</v>
      </c>
      <c r="K253" s="82">
        <v>0</v>
      </c>
      <c r="L253" s="82">
        <f t="shared" si="70"/>
        <v>18.696000000000002</v>
      </c>
      <c r="M253" s="82">
        <v>0</v>
      </c>
      <c r="N253" s="82">
        <f t="shared" si="69"/>
        <v>18.696000000000002</v>
      </c>
      <c r="O253" s="82">
        <v>0</v>
      </c>
      <c r="P253" s="82">
        <f t="shared" si="68"/>
        <v>18.696000000000002</v>
      </c>
      <c r="R253" s="83">
        <v>0</v>
      </c>
      <c r="S253" s="83">
        <f t="shared" si="72"/>
        <v>18.696000000000002</v>
      </c>
    </row>
    <row r="254" spans="1:19" ht="22.5" hidden="1" x14ac:dyDescent="0.2">
      <c r="A254" s="233" t="s">
        <v>82</v>
      </c>
      <c r="B254" s="234" t="s">
        <v>356</v>
      </c>
      <c r="C254" s="235" t="s">
        <v>87</v>
      </c>
      <c r="D254" s="236"/>
      <c r="E254" s="236" t="s">
        <v>83</v>
      </c>
      <c r="F254" s="236" t="s">
        <v>83</v>
      </c>
      <c r="G254" s="237" t="s">
        <v>357</v>
      </c>
      <c r="H254" s="86">
        <v>0</v>
      </c>
      <c r="I254" s="86">
        <f>I255</f>
        <v>39.994999999999997</v>
      </c>
      <c r="J254" s="85">
        <f t="shared" si="71"/>
        <v>39.994999999999997</v>
      </c>
      <c r="K254" s="86">
        <v>0</v>
      </c>
      <c r="L254" s="86">
        <f t="shared" si="70"/>
        <v>39.994999999999997</v>
      </c>
      <c r="M254" s="86">
        <v>0</v>
      </c>
      <c r="N254" s="86">
        <f t="shared" si="69"/>
        <v>39.994999999999997</v>
      </c>
      <c r="O254" s="86">
        <v>0</v>
      </c>
      <c r="P254" s="86">
        <f t="shared" si="68"/>
        <v>39.994999999999997</v>
      </c>
      <c r="R254" s="83">
        <v>0</v>
      </c>
      <c r="S254" s="83">
        <f t="shared" si="72"/>
        <v>39.994999999999997</v>
      </c>
    </row>
    <row r="255" spans="1:19" hidden="1" x14ac:dyDescent="0.2">
      <c r="A255" s="238"/>
      <c r="B255" s="234"/>
      <c r="C255" s="235"/>
      <c r="D255" s="236"/>
      <c r="E255" s="239" t="s">
        <v>280</v>
      </c>
      <c r="F255" s="239" t="s">
        <v>281</v>
      </c>
      <c r="G255" s="240" t="s">
        <v>114</v>
      </c>
      <c r="H255" s="82">
        <v>0</v>
      </c>
      <c r="I255" s="82">
        <v>39.994999999999997</v>
      </c>
      <c r="J255" s="81">
        <f t="shared" si="71"/>
        <v>39.994999999999997</v>
      </c>
      <c r="K255" s="82">
        <v>0</v>
      </c>
      <c r="L255" s="82">
        <f t="shared" si="70"/>
        <v>39.994999999999997</v>
      </c>
      <c r="M255" s="82">
        <v>0</v>
      </c>
      <c r="N255" s="82">
        <f t="shared" si="69"/>
        <v>39.994999999999997</v>
      </c>
      <c r="O255" s="82">
        <v>0</v>
      </c>
      <c r="P255" s="82">
        <f t="shared" si="68"/>
        <v>39.994999999999997</v>
      </c>
      <c r="R255" s="83">
        <v>0</v>
      </c>
      <c r="S255" s="83">
        <f t="shared" si="72"/>
        <v>39.994999999999997</v>
      </c>
    </row>
    <row r="256" spans="1:19" ht="22.5" hidden="1" x14ac:dyDescent="0.2">
      <c r="A256" s="233" t="s">
        <v>82</v>
      </c>
      <c r="B256" s="234" t="s">
        <v>358</v>
      </c>
      <c r="C256" s="235" t="s">
        <v>87</v>
      </c>
      <c r="D256" s="236"/>
      <c r="E256" s="236" t="s">
        <v>83</v>
      </c>
      <c r="F256" s="236" t="s">
        <v>83</v>
      </c>
      <c r="G256" s="237" t="s">
        <v>359</v>
      </c>
      <c r="H256" s="86">
        <v>0</v>
      </c>
      <c r="I256" s="86">
        <f>I257</f>
        <v>13.726000000000001</v>
      </c>
      <c r="J256" s="85">
        <f t="shared" si="71"/>
        <v>13.726000000000001</v>
      </c>
      <c r="K256" s="86">
        <v>0</v>
      </c>
      <c r="L256" s="86">
        <f t="shared" si="70"/>
        <v>13.726000000000001</v>
      </c>
      <c r="M256" s="86">
        <v>0</v>
      </c>
      <c r="N256" s="86">
        <f t="shared" si="69"/>
        <v>13.726000000000001</v>
      </c>
      <c r="O256" s="86">
        <v>0</v>
      </c>
      <c r="P256" s="86">
        <f t="shared" si="68"/>
        <v>13.726000000000001</v>
      </c>
      <c r="R256" s="83">
        <v>0</v>
      </c>
      <c r="S256" s="83">
        <f t="shared" si="72"/>
        <v>13.726000000000001</v>
      </c>
    </row>
    <row r="257" spans="1:19" hidden="1" x14ac:dyDescent="0.2">
      <c r="A257" s="238"/>
      <c r="B257" s="234"/>
      <c r="C257" s="235"/>
      <c r="D257" s="236"/>
      <c r="E257" s="239" t="s">
        <v>280</v>
      </c>
      <c r="F257" s="239" t="s">
        <v>281</v>
      </c>
      <c r="G257" s="240" t="s">
        <v>114</v>
      </c>
      <c r="H257" s="82">
        <v>0</v>
      </c>
      <c r="I257" s="82">
        <v>13.726000000000001</v>
      </c>
      <c r="J257" s="81">
        <f t="shared" si="71"/>
        <v>13.726000000000001</v>
      </c>
      <c r="K257" s="82">
        <v>0</v>
      </c>
      <c r="L257" s="82">
        <f t="shared" si="70"/>
        <v>13.726000000000001</v>
      </c>
      <c r="M257" s="82">
        <v>0</v>
      </c>
      <c r="N257" s="82">
        <f t="shared" si="69"/>
        <v>13.726000000000001</v>
      </c>
      <c r="O257" s="82">
        <v>0</v>
      </c>
      <c r="P257" s="82">
        <f t="shared" si="68"/>
        <v>13.726000000000001</v>
      </c>
      <c r="R257" s="83">
        <v>0</v>
      </c>
      <c r="S257" s="83">
        <f t="shared" si="72"/>
        <v>13.726000000000001</v>
      </c>
    </row>
    <row r="258" spans="1:19" ht="22.5" hidden="1" x14ac:dyDescent="0.2">
      <c r="A258" s="233" t="s">
        <v>82</v>
      </c>
      <c r="B258" s="234" t="s">
        <v>360</v>
      </c>
      <c r="C258" s="235" t="s">
        <v>87</v>
      </c>
      <c r="D258" s="236"/>
      <c r="E258" s="236" t="s">
        <v>83</v>
      </c>
      <c r="F258" s="236" t="s">
        <v>83</v>
      </c>
      <c r="G258" s="237" t="s">
        <v>361</v>
      </c>
      <c r="H258" s="86">
        <v>0</v>
      </c>
      <c r="I258" s="86">
        <f>I259</f>
        <v>22.009</v>
      </c>
      <c r="J258" s="85">
        <f t="shared" si="71"/>
        <v>22.009</v>
      </c>
      <c r="K258" s="86">
        <v>0</v>
      </c>
      <c r="L258" s="86">
        <f t="shared" si="70"/>
        <v>22.009</v>
      </c>
      <c r="M258" s="86">
        <v>0</v>
      </c>
      <c r="N258" s="86">
        <f t="shared" si="69"/>
        <v>22.009</v>
      </c>
      <c r="O258" s="86">
        <v>0</v>
      </c>
      <c r="P258" s="86">
        <f t="shared" si="68"/>
        <v>22.009</v>
      </c>
      <c r="R258" s="83">
        <v>0</v>
      </c>
      <c r="S258" s="83">
        <f t="shared" si="72"/>
        <v>22.009</v>
      </c>
    </row>
    <row r="259" spans="1:19" hidden="1" x14ac:dyDescent="0.2">
      <c r="A259" s="238"/>
      <c r="B259" s="234"/>
      <c r="C259" s="235"/>
      <c r="D259" s="236"/>
      <c r="E259" s="239" t="s">
        <v>280</v>
      </c>
      <c r="F259" s="239" t="s">
        <v>281</v>
      </c>
      <c r="G259" s="240" t="s">
        <v>114</v>
      </c>
      <c r="H259" s="82">
        <v>0</v>
      </c>
      <c r="I259" s="82">
        <v>22.009</v>
      </c>
      <c r="J259" s="81">
        <f t="shared" si="71"/>
        <v>22.009</v>
      </c>
      <c r="K259" s="82">
        <v>0</v>
      </c>
      <c r="L259" s="82">
        <f t="shared" si="70"/>
        <v>22.009</v>
      </c>
      <c r="M259" s="82">
        <v>0</v>
      </c>
      <c r="N259" s="82">
        <f t="shared" si="69"/>
        <v>22.009</v>
      </c>
      <c r="O259" s="82">
        <v>0</v>
      </c>
      <c r="P259" s="82">
        <f t="shared" si="68"/>
        <v>22.009</v>
      </c>
      <c r="R259" s="83">
        <v>0</v>
      </c>
      <c r="S259" s="83">
        <f t="shared" si="72"/>
        <v>22.009</v>
      </c>
    </row>
    <row r="260" spans="1:19" ht="22.5" hidden="1" x14ac:dyDescent="0.2">
      <c r="A260" s="233" t="s">
        <v>82</v>
      </c>
      <c r="B260" s="234" t="s">
        <v>362</v>
      </c>
      <c r="C260" s="235" t="s">
        <v>87</v>
      </c>
      <c r="D260" s="236"/>
      <c r="E260" s="236" t="s">
        <v>83</v>
      </c>
      <c r="F260" s="236" t="s">
        <v>83</v>
      </c>
      <c r="G260" s="237" t="s">
        <v>363</v>
      </c>
      <c r="H260" s="86">
        <v>0</v>
      </c>
      <c r="I260" s="86">
        <f>I261</f>
        <v>11.596</v>
      </c>
      <c r="J260" s="85">
        <f t="shared" si="71"/>
        <v>11.596</v>
      </c>
      <c r="K260" s="86">
        <v>0</v>
      </c>
      <c r="L260" s="86">
        <f t="shared" si="70"/>
        <v>11.596</v>
      </c>
      <c r="M260" s="86">
        <v>0</v>
      </c>
      <c r="N260" s="86">
        <f t="shared" si="69"/>
        <v>11.596</v>
      </c>
      <c r="O260" s="86">
        <v>0</v>
      </c>
      <c r="P260" s="86">
        <f t="shared" si="68"/>
        <v>11.596</v>
      </c>
      <c r="R260" s="83">
        <v>0</v>
      </c>
      <c r="S260" s="83">
        <f t="shared" si="72"/>
        <v>11.596</v>
      </c>
    </row>
    <row r="261" spans="1:19" hidden="1" x14ac:dyDescent="0.2">
      <c r="A261" s="238"/>
      <c r="B261" s="234"/>
      <c r="C261" s="235"/>
      <c r="D261" s="236"/>
      <c r="E261" s="239" t="s">
        <v>280</v>
      </c>
      <c r="F261" s="239" t="s">
        <v>281</v>
      </c>
      <c r="G261" s="240" t="s">
        <v>114</v>
      </c>
      <c r="H261" s="82">
        <v>0</v>
      </c>
      <c r="I261" s="82">
        <v>11.596</v>
      </c>
      <c r="J261" s="81">
        <f t="shared" si="71"/>
        <v>11.596</v>
      </c>
      <c r="K261" s="82">
        <v>0</v>
      </c>
      <c r="L261" s="82">
        <f t="shared" si="70"/>
        <v>11.596</v>
      </c>
      <c r="M261" s="82">
        <v>0</v>
      </c>
      <c r="N261" s="82">
        <f t="shared" si="69"/>
        <v>11.596</v>
      </c>
      <c r="O261" s="82">
        <v>0</v>
      </c>
      <c r="P261" s="82">
        <f t="shared" si="68"/>
        <v>11.596</v>
      </c>
      <c r="R261" s="83">
        <v>0</v>
      </c>
      <c r="S261" s="83">
        <f t="shared" si="72"/>
        <v>11.596</v>
      </c>
    </row>
    <row r="262" spans="1:19" ht="33.75" hidden="1" x14ac:dyDescent="0.2">
      <c r="A262" s="233" t="s">
        <v>82</v>
      </c>
      <c r="B262" s="234" t="s">
        <v>364</v>
      </c>
      <c r="C262" s="235" t="s">
        <v>87</v>
      </c>
      <c r="D262" s="236"/>
      <c r="E262" s="236" t="s">
        <v>83</v>
      </c>
      <c r="F262" s="236" t="s">
        <v>83</v>
      </c>
      <c r="G262" s="237" t="s">
        <v>365</v>
      </c>
      <c r="H262" s="86">
        <v>0</v>
      </c>
      <c r="I262" s="86">
        <f>I263</f>
        <v>11.833</v>
      </c>
      <c r="J262" s="85">
        <f t="shared" si="71"/>
        <v>11.833</v>
      </c>
      <c r="K262" s="86">
        <v>0</v>
      </c>
      <c r="L262" s="86">
        <f t="shared" si="70"/>
        <v>11.833</v>
      </c>
      <c r="M262" s="86">
        <v>0</v>
      </c>
      <c r="N262" s="86">
        <f t="shared" si="69"/>
        <v>11.833</v>
      </c>
      <c r="O262" s="86">
        <v>0</v>
      </c>
      <c r="P262" s="86">
        <f t="shared" si="68"/>
        <v>11.833</v>
      </c>
      <c r="R262" s="83">
        <v>0</v>
      </c>
      <c r="S262" s="83">
        <f t="shared" si="72"/>
        <v>11.833</v>
      </c>
    </row>
    <row r="263" spans="1:19" hidden="1" x14ac:dyDescent="0.2">
      <c r="A263" s="238"/>
      <c r="B263" s="234"/>
      <c r="C263" s="235"/>
      <c r="D263" s="236"/>
      <c r="E263" s="239" t="s">
        <v>280</v>
      </c>
      <c r="F263" s="239" t="s">
        <v>281</v>
      </c>
      <c r="G263" s="240" t="s">
        <v>114</v>
      </c>
      <c r="H263" s="82">
        <v>0</v>
      </c>
      <c r="I263" s="82">
        <v>11.833</v>
      </c>
      <c r="J263" s="81">
        <f t="shared" si="71"/>
        <v>11.833</v>
      </c>
      <c r="K263" s="82">
        <v>0</v>
      </c>
      <c r="L263" s="82">
        <f t="shared" si="70"/>
        <v>11.833</v>
      </c>
      <c r="M263" s="82">
        <v>0</v>
      </c>
      <c r="N263" s="82">
        <f t="shared" si="69"/>
        <v>11.833</v>
      </c>
      <c r="O263" s="82">
        <v>0</v>
      </c>
      <c r="P263" s="82">
        <f t="shared" si="68"/>
        <v>11.833</v>
      </c>
      <c r="R263" s="83">
        <v>0</v>
      </c>
      <c r="S263" s="83">
        <f t="shared" si="72"/>
        <v>11.833</v>
      </c>
    </row>
    <row r="264" spans="1:19" ht="33.75" hidden="1" x14ac:dyDescent="0.2">
      <c r="A264" s="233" t="s">
        <v>82</v>
      </c>
      <c r="B264" s="234" t="s">
        <v>366</v>
      </c>
      <c r="C264" s="235" t="s">
        <v>87</v>
      </c>
      <c r="D264" s="236"/>
      <c r="E264" s="236" t="s">
        <v>83</v>
      </c>
      <c r="F264" s="236" t="s">
        <v>83</v>
      </c>
      <c r="G264" s="237" t="s">
        <v>367</v>
      </c>
      <c r="H264" s="86">
        <v>0</v>
      </c>
      <c r="I264" s="86">
        <f>I265</f>
        <v>26.978999999999999</v>
      </c>
      <c r="J264" s="85">
        <f t="shared" si="71"/>
        <v>26.978999999999999</v>
      </c>
      <c r="K264" s="86">
        <v>0</v>
      </c>
      <c r="L264" s="86">
        <f t="shared" si="70"/>
        <v>26.978999999999999</v>
      </c>
      <c r="M264" s="86">
        <v>0</v>
      </c>
      <c r="N264" s="86">
        <f t="shared" si="69"/>
        <v>26.978999999999999</v>
      </c>
      <c r="O264" s="86">
        <v>0</v>
      </c>
      <c r="P264" s="86">
        <f t="shared" si="68"/>
        <v>26.978999999999999</v>
      </c>
      <c r="R264" s="83">
        <v>0</v>
      </c>
      <c r="S264" s="83">
        <f t="shared" si="72"/>
        <v>26.978999999999999</v>
      </c>
    </row>
    <row r="265" spans="1:19" hidden="1" x14ac:dyDescent="0.2">
      <c r="A265" s="238"/>
      <c r="B265" s="234"/>
      <c r="C265" s="235"/>
      <c r="D265" s="236"/>
      <c r="E265" s="239" t="s">
        <v>280</v>
      </c>
      <c r="F265" s="239" t="s">
        <v>281</v>
      </c>
      <c r="G265" s="240" t="s">
        <v>114</v>
      </c>
      <c r="H265" s="82">
        <v>0</v>
      </c>
      <c r="I265" s="82">
        <v>26.978999999999999</v>
      </c>
      <c r="J265" s="81">
        <f t="shared" si="71"/>
        <v>26.978999999999999</v>
      </c>
      <c r="K265" s="82">
        <v>0</v>
      </c>
      <c r="L265" s="82">
        <f t="shared" si="70"/>
        <v>26.978999999999999</v>
      </c>
      <c r="M265" s="82">
        <v>0</v>
      </c>
      <c r="N265" s="82">
        <f t="shared" si="69"/>
        <v>26.978999999999999</v>
      </c>
      <c r="O265" s="82">
        <v>0</v>
      </c>
      <c r="P265" s="82">
        <f t="shared" si="68"/>
        <v>26.978999999999999</v>
      </c>
      <c r="R265" s="83">
        <v>0</v>
      </c>
      <c r="S265" s="83">
        <f t="shared" si="72"/>
        <v>26.978999999999999</v>
      </c>
    </row>
    <row r="266" spans="1:19" ht="33.75" hidden="1" x14ac:dyDescent="0.2">
      <c r="A266" s="233" t="s">
        <v>82</v>
      </c>
      <c r="B266" s="234" t="s">
        <v>368</v>
      </c>
      <c r="C266" s="235" t="s">
        <v>87</v>
      </c>
      <c r="D266" s="236"/>
      <c r="E266" s="236" t="s">
        <v>83</v>
      </c>
      <c r="F266" s="236" t="s">
        <v>83</v>
      </c>
      <c r="G266" s="237" t="s">
        <v>369</v>
      </c>
      <c r="H266" s="86">
        <v>0</v>
      </c>
      <c r="I266" s="86">
        <f>I267</f>
        <v>23.666</v>
      </c>
      <c r="J266" s="85">
        <f t="shared" si="71"/>
        <v>23.666</v>
      </c>
      <c r="K266" s="86">
        <v>0</v>
      </c>
      <c r="L266" s="86">
        <f t="shared" si="70"/>
        <v>23.666</v>
      </c>
      <c r="M266" s="86">
        <v>0</v>
      </c>
      <c r="N266" s="86">
        <f t="shared" si="69"/>
        <v>23.666</v>
      </c>
      <c r="O266" s="86">
        <v>0</v>
      </c>
      <c r="P266" s="86">
        <f t="shared" si="68"/>
        <v>23.666</v>
      </c>
      <c r="R266" s="83">
        <v>0</v>
      </c>
      <c r="S266" s="83">
        <f t="shared" si="72"/>
        <v>23.666</v>
      </c>
    </row>
    <row r="267" spans="1:19" hidden="1" x14ac:dyDescent="0.2">
      <c r="A267" s="238"/>
      <c r="B267" s="234"/>
      <c r="C267" s="235"/>
      <c r="D267" s="236"/>
      <c r="E267" s="239" t="s">
        <v>280</v>
      </c>
      <c r="F267" s="239" t="s">
        <v>281</v>
      </c>
      <c r="G267" s="240" t="s">
        <v>114</v>
      </c>
      <c r="H267" s="82">
        <v>0</v>
      </c>
      <c r="I267" s="82">
        <v>23.666</v>
      </c>
      <c r="J267" s="81">
        <f t="shared" si="71"/>
        <v>23.666</v>
      </c>
      <c r="K267" s="82">
        <v>0</v>
      </c>
      <c r="L267" s="82">
        <f t="shared" si="70"/>
        <v>23.666</v>
      </c>
      <c r="M267" s="82">
        <v>0</v>
      </c>
      <c r="N267" s="82">
        <f t="shared" si="69"/>
        <v>23.666</v>
      </c>
      <c r="O267" s="82">
        <v>0</v>
      </c>
      <c r="P267" s="82">
        <f t="shared" si="68"/>
        <v>23.666</v>
      </c>
      <c r="R267" s="83">
        <v>0</v>
      </c>
      <c r="S267" s="83">
        <f t="shared" si="72"/>
        <v>23.666</v>
      </c>
    </row>
    <row r="268" spans="1:19" ht="22.5" hidden="1" x14ac:dyDescent="0.2">
      <c r="A268" s="233" t="s">
        <v>82</v>
      </c>
      <c r="B268" s="234" t="s">
        <v>370</v>
      </c>
      <c r="C268" s="235" t="s">
        <v>87</v>
      </c>
      <c r="D268" s="236"/>
      <c r="E268" s="236" t="s">
        <v>83</v>
      </c>
      <c r="F268" s="236" t="s">
        <v>83</v>
      </c>
      <c r="G268" s="237" t="s">
        <v>371</v>
      </c>
      <c r="H268" s="86">
        <v>0</v>
      </c>
      <c r="I268" s="86">
        <f>I269</f>
        <v>74.546999999999997</v>
      </c>
      <c r="J268" s="85">
        <f t="shared" si="71"/>
        <v>74.546999999999997</v>
      </c>
      <c r="K268" s="86">
        <v>0</v>
      </c>
      <c r="L268" s="86">
        <f t="shared" si="70"/>
        <v>74.546999999999997</v>
      </c>
      <c r="M268" s="86">
        <v>0</v>
      </c>
      <c r="N268" s="86">
        <f t="shared" si="69"/>
        <v>74.546999999999997</v>
      </c>
      <c r="O268" s="86">
        <v>0</v>
      </c>
      <c r="P268" s="86">
        <f t="shared" si="68"/>
        <v>74.546999999999997</v>
      </c>
      <c r="R268" s="83">
        <v>0</v>
      </c>
      <c r="S268" s="83">
        <f t="shared" si="72"/>
        <v>74.546999999999997</v>
      </c>
    </row>
    <row r="269" spans="1:19" ht="12" hidden="1" thickBot="1" x14ac:dyDescent="0.25">
      <c r="A269" s="241"/>
      <c r="B269" s="242"/>
      <c r="C269" s="243"/>
      <c r="D269" s="244"/>
      <c r="E269" s="245" t="s">
        <v>280</v>
      </c>
      <c r="F269" s="245" t="s">
        <v>281</v>
      </c>
      <c r="G269" s="246" t="s">
        <v>114</v>
      </c>
      <c r="H269" s="162">
        <v>0</v>
      </c>
      <c r="I269" s="162">
        <v>74.546999999999997</v>
      </c>
      <c r="J269" s="161">
        <f t="shared" si="71"/>
        <v>74.546999999999997</v>
      </c>
      <c r="K269" s="162">
        <v>0</v>
      </c>
      <c r="L269" s="162">
        <f t="shared" si="70"/>
        <v>74.546999999999997</v>
      </c>
      <c r="M269" s="162">
        <v>0</v>
      </c>
      <c r="N269" s="162">
        <f t="shared" si="69"/>
        <v>74.546999999999997</v>
      </c>
      <c r="O269" s="162">
        <v>0</v>
      </c>
      <c r="P269" s="162">
        <f t="shared" si="68"/>
        <v>74.546999999999997</v>
      </c>
      <c r="R269" s="164">
        <v>0</v>
      </c>
      <c r="S269" s="164">
        <f t="shared" si="72"/>
        <v>74.546999999999997</v>
      </c>
    </row>
    <row r="270" spans="1:19" ht="22.5" hidden="1" x14ac:dyDescent="0.2">
      <c r="A270" s="247" t="s">
        <v>82</v>
      </c>
      <c r="B270" s="248" t="s">
        <v>372</v>
      </c>
      <c r="C270" s="249" t="s">
        <v>87</v>
      </c>
      <c r="D270" s="250"/>
      <c r="E270" s="251" t="s">
        <v>83</v>
      </c>
      <c r="F270" s="251" t="s">
        <v>83</v>
      </c>
      <c r="G270" s="252" t="s">
        <v>373</v>
      </c>
      <c r="H270" s="253">
        <v>0</v>
      </c>
      <c r="I270" s="253"/>
      <c r="J270" s="253"/>
      <c r="K270" s="253"/>
      <c r="L270" s="253"/>
      <c r="M270" s="253"/>
      <c r="N270" s="253">
        <v>0</v>
      </c>
      <c r="O270" s="254">
        <f>+O271</f>
        <v>5000</v>
      </c>
      <c r="P270" s="255">
        <f t="shared" si="68"/>
        <v>5000</v>
      </c>
      <c r="R270" s="179">
        <v>0</v>
      </c>
      <c r="S270" s="179">
        <f t="shared" si="72"/>
        <v>5000</v>
      </c>
    </row>
    <row r="271" spans="1:19" ht="12" hidden="1" thickBot="1" x14ac:dyDescent="0.25">
      <c r="A271" s="256"/>
      <c r="B271" s="257"/>
      <c r="C271" s="258"/>
      <c r="D271" s="259"/>
      <c r="E271" s="260">
        <v>3419</v>
      </c>
      <c r="F271" s="261">
        <v>6341</v>
      </c>
      <c r="G271" s="262" t="s">
        <v>251</v>
      </c>
      <c r="H271" s="263">
        <v>0</v>
      </c>
      <c r="I271" s="263"/>
      <c r="J271" s="263"/>
      <c r="K271" s="263"/>
      <c r="L271" s="263"/>
      <c r="M271" s="263"/>
      <c r="N271" s="263">
        <v>0</v>
      </c>
      <c r="O271" s="263">
        <v>5000</v>
      </c>
      <c r="P271" s="263">
        <f t="shared" si="68"/>
        <v>5000</v>
      </c>
      <c r="R271" s="164">
        <v>0</v>
      </c>
      <c r="S271" s="164">
        <f t="shared" si="72"/>
        <v>5000</v>
      </c>
    </row>
    <row r="272" spans="1:19" x14ac:dyDescent="0.2">
      <c r="G272" s="264">
        <v>42520</v>
      </c>
      <c r="H272" s="265"/>
      <c r="I272" s="265"/>
      <c r="J272" s="265"/>
      <c r="K272" s="265"/>
      <c r="L272" s="265"/>
      <c r="S272" s="151"/>
    </row>
    <row r="273" spans="8:12" x14ac:dyDescent="0.2">
      <c r="H273" s="265"/>
      <c r="I273" s="265"/>
      <c r="J273" s="265"/>
      <c r="K273" s="265"/>
      <c r="L273" s="265"/>
    </row>
    <row r="274" spans="8:12" x14ac:dyDescent="0.2">
      <c r="H274" s="265"/>
      <c r="I274" s="265"/>
      <c r="J274" s="265"/>
      <c r="K274" s="265"/>
      <c r="L274" s="265"/>
    </row>
    <row r="275" spans="8:12" x14ac:dyDescent="0.2">
      <c r="I275" s="267"/>
      <c r="J275" s="267"/>
    </row>
    <row r="276" spans="8:12" x14ac:dyDescent="0.2">
      <c r="I276" s="267"/>
      <c r="J276" s="267"/>
    </row>
    <row r="277" spans="8:12" x14ac:dyDescent="0.2">
      <c r="I277" s="267"/>
      <c r="J277" s="267"/>
    </row>
    <row r="278" spans="8:12" x14ac:dyDescent="0.2">
      <c r="H278" s="35"/>
      <c r="I278" s="267"/>
      <c r="J278" s="267"/>
    </row>
    <row r="279" spans="8:12" x14ac:dyDescent="0.2">
      <c r="H279" s="35"/>
      <c r="I279" s="267"/>
      <c r="J279" s="267"/>
    </row>
    <row r="280" spans="8:12" x14ac:dyDescent="0.2">
      <c r="H280" s="35"/>
      <c r="I280" s="267"/>
      <c r="J280" s="267"/>
    </row>
  </sheetData>
  <mergeCells count="18">
    <mergeCell ref="H1:J1"/>
    <mergeCell ref="L1:N1"/>
    <mergeCell ref="P1:S1"/>
    <mergeCell ref="A2:J2"/>
    <mergeCell ref="A3:J3"/>
    <mergeCell ref="N3:P3"/>
    <mergeCell ref="B160:C160"/>
    <mergeCell ref="A4:J4"/>
    <mergeCell ref="B7:C7"/>
    <mergeCell ref="B8:C8"/>
    <mergeCell ref="B9:C9"/>
    <mergeCell ref="B48:C48"/>
    <mergeCell ref="B52:C52"/>
    <mergeCell ref="B67:C67"/>
    <mergeCell ref="B68:C68"/>
    <mergeCell ref="B85:C85"/>
    <mergeCell ref="B142:C142"/>
    <mergeCell ref="B151:C151"/>
  </mergeCells>
  <pageMargins left="0.7" right="0.7" top="0.78740157499999996" bottom="0.78740157499999996" header="0.3" footer="0.3"/>
  <pageSetup paperSize="9" scale="6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5" zoomScaleNormal="100" workbookViewId="0">
      <selection activeCell="H25" sqref="H2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95" t="s">
        <v>48</v>
      </c>
      <c r="B1" s="295"/>
      <c r="C1" s="290" t="s">
        <v>64</v>
      </c>
      <c r="D1" s="291"/>
      <c r="E1" s="292"/>
      <c r="F1" s="292"/>
    </row>
    <row r="2" spans="1:10" ht="24.75" thickBot="1" x14ac:dyDescent="0.25">
      <c r="A2" s="30" t="s">
        <v>1</v>
      </c>
      <c r="B2" s="31" t="s">
        <v>2</v>
      </c>
      <c r="C2" s="32" t="s">
        <v>62</v>
      </c>
      <c r="D2" s="32" t="s">
        <v>65</v>
      </c>
      <c r="E2" s="32" t="s">
        <v>63</v>
      </c>
    </row>
    <row r="3" spans="1:10" ht="15" customHeight="1" x14ac:dyDescent="0.2">
      <c r="A3" s="2" t="s">
        <v>3</v>
      </c>
      <c r="B3" s="29" t="s">
        <v>37</v>
      </c>
      <c r="C3" s="26">
        <f>C4+C5+C6</f>
        <v>2628011.62</v>
      </c>
      <c r="D3" s="26">
        <f>D4+D5+D6</f>
        <v>0</v>
      </c>
      <c r="E3" s="27">
        <f t="shared" ref="E3:E25" si="0">C3+D3</f>
        <v>2628011.62</v>
      </c>
    </row>
    <row r="4" spans="1:10" ht="15" customHeight="1" x14ac:dyDescent="0.2">
      <c r="A4" s="6" t="s">
        <v>4</v>
      </c>
      <c r="B4" s="7" t="s">
        <v>5</v>
      </c>
      <c r="C4" s="8">
        <v>2466142.71</v>
      </c>
      <c r="D4" s="9">
        <v>0</v>
      </c>
      <c r="E4" s="10">
        <f t="shared" si="0"/>
        <v>2466142.71</v>
      </c>
      <c r="J4" s="1"/>
    </row>
    <row r="5" spans="1:10" ht="15" customHeight="1" x14ac:dyDescent="0.2">
      <c r="A5" s="6" t="s">
        <v>6</v>
      </c>
      <c r="B5" s="7" t="s">
        <v>7</v>
      </c>
      <c r="C5" s="8">
        <v>161652.65999999997</v>
      </c>
      <c r="D5" s="4">
        <v>0</v>
      </c>
      <c r="E5" s="10">
        <f t="shared" si="0"/>
        <v>161652.65999999997</v>
      </c>
    </row>
    <row r="6" spans="1:10" ht="15" customHeight="1" x14ac:dyDescent="0.2">
      <c r="A6" s="6" t="s">
        <v>8</v>
      </c>
      <c r="B6" s="7" t="s">
        <v>9</v>
      </c>
      <c r="C6" s="8">
        <v>216.25</v>
      </c>
      <c r="D6" s="8">
        <v>0</v>
      </c>
      <c r="E6" s="10">
        <f t="shared" si="0"/>
        <v>216.25</v>
      </c>
    </row>
    <row r="7" spans="1:10" ht="15" customHeight="1" x14ac:dyDescent="0.2">
      <c r="A7" s="12" t="s">
        <v>40</v>
      </c>
      <c r="B7" s="7" t="s">
        <v>10</v>
      </c>
      <c r="C7" s="13">
        <f>C8+C14</f>
        <v>4575502.25</v>
      </c>
      <c r="D7" s="13">
        <f>D8+D14</f>
        <v>0</v>
      </c>
      <c r="E7" s="14">
        <f t="shared" si="0"/>
        <v>4575502.25</v>
      </c>
    </row>
    <row r="8" spans="1:10" ht="15" customHeight="1" x14ac:dyDescent="0.2">
      <c r="A8" s="6" t="s">
        <v>43</v>
      </c>
      <c r="B8" s="7" t="s">
        <v>11</v>
      </c>
      <c r="C8" s="8">
        <f>C9+C10+C12+C13+C11</f>
        <v>4285262.33</v>
      </c>
      <c r="D8" s="8">
        <f>D9+D10+D12+D13</f>
        <v>0</v>
      </c>
      <c r="E8" s="11">
        <f t="shared" si="0"/>
        <v>4285262.33</v>
      </c>
    </row>
    <row r="9" spans="1:10" ht="15" customHeight="1" x14ac:dyDescent="0.2">
      <c r="A9" s="6" t="s">
        <v>41</v>
      </c>
      <c r="B9" s="7" t="s">
        <v>12</v>
      </c>
      <c r="C9" s="8">
        <v>63118.7</v>
      </c>
      <c r="D9" s="8">
        <v>0</v>
      </c>
      <c r="E9" s="11">
        <f t="shared" si="0"/>
        <v>63118.7</v>
      </c>
    </row>
    <row r="10" spans="1:10" ht="15" customHeight="1" x14ac:dyDescent="0.2">
      <c r="A10" s="6" t="s">
        <v>55</v>
      </c>
      <c r="B10" s="7" t="s">
        <v>11</v>
      </c>
      <c r="C10" s="8">
        <v>4190528.87</v>
      </c>
      <c r="D10" s="8">
        <v>0</v>
      </c>
      <c r="E10" s="11">
        <f t="shared" si="0"/>
        <v>4190528.87</v>
      </c>
    </row>
    <row r="11" spans="1:10" ht="15" customHeight="1" x14ac:dyDescent="0.2">
      <c r="A11" s="6" t="s">
        <v>53</v>
      </c>
      <c r="B11" s="7">
        <v>4123</v>
      </c>
      <c r="C11" s="8">
        <v>6729.85</v>
      </c>
      <c r="D11" s="8">
        <v>0</v>
      </c>
      <c r="E11" s="11">
        <f>SUM(C11:D11)</f>
        <v>6729.85</v>
      </c>
    </row>
    <row r="12" spans="1:10" ht="15" customHeight="1" x14ac:dyDescent="0.2">
      <c r="A12" s="6" t="s">
        <v>56</v>
      </c>
      <c r="B12" s="7" t="s">
        <v>42</v>
      </c>
      <c r="C12" s="8">
        <v>114.91</v>
      </c>
      <c r="D12" s="8">
        <v>0</v>
      </c>
      <c r="E12" s="11">
        <f>SUM(C12:D12)</f>
        <v>114.91</v>
      </c>
    </row>
    <row r="13" spans="1:10" ht="15" customHeight="1" x14ac:dyDescent="0.2">
      <c r="A13" s="6" t="s">
        <v>57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44</v>
      </c>
      <c r="B14" s="7" t="s">
        <v>58</v>
      </c>
      <c r="C14" s="8">
        <f>C15+C16+C17+C18</f>
        <v>290239.92</v>
      </c>
      <c r="D14" s="8">
        <f>D15+D17+D18</f>
        <v>0</v>
      </c>
      <c r="E14" s="11">
        <f t="shared" si="0"/>
        <v>290239.92</v>
      </c>
    </row>
    <row r="15" spans="1:10" ht="15" customHeight="1" x14ac:dyDescent="0.2">
      <c r="A15" s="6" t="s">
        <v>55</v>
      </c>
      <c r="B15" s="7" t="s">
        <v>13</v>
      </c>
      <c r="C15" s="8">
        <v>253375.05000000002</v>
      </c>
      <c r="D15" s="8">
        <v>0</v>
      </c>
      <c r="E15" s="11">
        <f t="shared" si="0"/>
        <v>253375.05000000002</v>
      </c>
    </row>
    <row r="16" spans="1:10" ht="15" customHeight="1" x14ac:dyDescent="0.2">
      <c r="A16" s="6" t="s">
        <v>54</v>
      </c>
      <c r="B16" s="7">
        <v>4223</v>
      </c>
      <c r="C16" s="8">
        <v>32335.51</v>
      </c>
      <c r="D16" s="8">
        <v>0</v>
      </c>
      <c r="E16" s="11">
        <f>SUM(C16:D16)</f>
        <v>32335.51</v>
      </c>
    </row>
    <row r="17" spans="1:5" ht="15" customHeight="1" x14ac:dyDescent="0.2">
      <c r="A17" s="6" t="s">
        <v>56</v>
      </c>
      <c r="B17" s="7" t="s">
        <v>59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57</v>
      </c>
      <c r="B18" s="7">
        <v>4221</v>
      </c>
      <c r="C18" s="8">
        <v>4529.3599999999997</v>
      </c>
      <c r="D18" s="8">
        <v>0</v>
      </c>
      <c r="E18" s="11">
        <f>SUM(C18:D18)</f>
        <v>4529.3599999999997</v>
      </c>
    </row>
    <row r="19" spans="1:5" ht="15" customHeight="1" x14ac:dyDescent="0.2">
      <c r="A19" s="12" t="s">
        <v>14</v>
      </c>
      <c r="B19" s="15" t="s">
        <v>38</v>
      </c>
      <c r="C19" s="13">
        <f>C3+C7</f>
        <v>7203513.8700000001</v>
      </c>
      <c r="D19" s="13">
        <f>D3+D7</f>
        <v>0</v>
      </c>
      <c r="E19" s="14">
        <f t="shared" si="0"/>
        <v>7203513.8700000001</v>
      </c>
    </row>
    <row r="20" spans="1:5" ht="15" customHeight="1" x14ac:dyDescent="0.2">
      <c r="A20" s="12" t="s">
        <v>15</v>
      </c>
      <c r="B20" s="15" t="s">
        <v>16</v>
      </c>
      <c r="C20" s="13">
        <f>SUM(C21:C24)</f>
        <v>958065.58000000007</v>
      </c>
      <c r="D20" s="13">
        <f>SUM(D21:D24)</f>
        <v>0</v>
      </c>
      <c r="E20" s="14">
        <f t="shared" si="0"/>
        <v>958065.58000000007</v>
      </c>
    </row>
    <row r="21" spans="1:5" ht="15" customHeight="1" x14ac:dyDescent="0.2">
      <c r="A21" s="6" t="s">
        <v>51</v>
      </c>
      <c r="B21" s="7" t="s">
        <v>17</v>
      </c>
      <c r="C21" s="8">
        <v>127924.29999999999</v>
      </c>
      <c r="D21" s="8">
        <v>0</v>
      </c>
      <c r="E21" s="11">
        <f t="shared" si="0"/>
        <v>127924.29999999999</v>
      </c>
    </row>
    <row r="22" spans="1:5" ht="15" customHeight="1" x14ac:dyDescent="0.2">
      <c r="A22" s="6" t="s">
        <v>52</v>
      </c>
      <c r="B22" s="7">
        <v>8115</v>
      </c>
      <c r="C22" s="8">
        <v>977016.28</v>
      </c>
      <c r="D22" s="8">
        <v>0</v>
      </c>
      <c r="E22" s="11">
        <f>SUM(C22:D22)</f>
        <v>977016.28</v>
      </c>
    </row>
    <row r="23" spans="1:5" ht="15" customHeight="1" x14ac:dyDescent="0.2">
      <c r="A23" s="6" t="s">
        <v>60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61</v>
      </c>
      <c r="B24" s="17">
        <v>-8124</v>
      </c>
      <c r="C24" s="18">
        <v>-146875</v>
      </c>
      <c r="D24" s="18">
        <v>0</v>
      </c>
      <c r="E24" s="19">
        <f>C24+D24</f>
        <v>-146875</v>
      </c>
    </row>
    <row r="25" spans="1:5" ht="15" customHeight="1" thickBot="1" x14ac:dyDescent="0.25">
      <c r="A25" s="20" t="s">
        <v>27</v>
      </c>
      <c r="B25" s="21"/>
      <c r="C25" s="22">
        <f>C3+C7+C20</f>
        <v>8161579.4500000002</v>
      </c>
      <c r="D25" s="22">
        <f>D19+D20</f>
        <v>0</v>
      </c>
      <c r="E25" s="23">
        <f t="shared" si="0"/>
        <v>8161579.4500000002</v>
      </c>
    </row>
    <row r="26" spans="1:5" ht="13.5" thickBot="1" x14ac:dyDescent="0.25">
      <c r="A26" s="295" t="s">
        <v>49</v>
      </c>
      <c r="B26" s="295"/>
      <c r="C26" s="33"/>
      <c r="D26" s="33"/>
      <c r="E26" s="34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62</v>
      </c>
      <c r="D27" s="32" t="s">
        <v>65</v>
      </c>
      <c r="E27" s="32" t="s">
        <v>63</v>
      </c>
    </row>
    <row r="28" spans="1:5" ht="15" customHeight="1" x14ac:dyDescent="0.2">
      <c r="A28" s="24" t="s">
        <v>26</v>
      </c>
      <c r="B28" s="3" t="s">
        <v>20</v>
      </c>
      <c r="C28" s="4">
        <v>28361.82</v>
      </c>
      <c r="D28" s="4">
        <v>0</v>
      </c>
      <c r="E28" s="5">
        <f>C28+D28</f>
        <v>28361.82</v>
      </c>
    </row>
    <row r="29" spans="1:5" ht="15" customHeight="1" x14ac:dyDescent="0.2">
      <c r="A29" s="25" t="s">
        <v>21</v>
      </c>
      <c r="B29" s="7" t="s">
        <v>20</v>
      </c>
      <c r="C29" s="8">
        <v>255521.85</v>
      </c>
      <c r="D29" s="4">
        <v>0</v>
      </c>
      <c r="E29" s="5">
        <f t="shared" ref="E29:E44" si="1">C29+D29</f>
        <v>255521.85</v>
      </c>
    </row>
    <row r="30" spans="1:5" ht="15" customHeight="1" x14ac:dyDescent="0.2">
      <c r="A30" s="25" t="s">
        <v>50</v>
      </c>
      <c r="B30" s="7" t="s">
        <v>24</v>
      </c>
      <c r="C30" s="8">
        <v>142790.39000000001</v>
      </c>
      <c r="D30" s="4">
        <v>0</v>
      </c>
      <c r="E30" s="5">
        <f>SUM(C30:D30)</f>
        <v>142790.39000000001</v>
      </c>
    </row>
    <row r="31" spans="1:5" ht="15" customHeight="1" x14ac:dyDescent="0.2">
      <c r="A31" s="25" t="s">
        <v>28</v>
      </c>
      <c r="B31" s="7" t="s">
        <v>20</v>
      </c>
      <c r="C31" s="8">
        <v>940974.97</v>
      </c>
      <c r="D31" s="4">
        <v>0</v>
      </c>
      <c r="E31" s="5">
        <f t="shared" si="1"/>
        <v>940974.97</v>
      </c>
    </row>
    <row r="32" spans="1:5" ht="15" customHeight="1" x14ac:dyDescent="0.2">
      <c r="A32" s="25" t="s">
        <v>22</v>
      </c>
      <c r="B32" s="7" t="s">
        <v>20</v>
      </c>
      <c r="C32" s="8">
        <v>681327.86</v>
      </c>
      <c r="D32" s="4">
        <v>0</v>
      </c>
      <c r="E32" s="5">
        <f t="shared" si="1"/>
        <v>681327.86</v>
      </c>
    </row>
    <row r="33" spans="1:5" ht="15" customHeight="1" x14ac:dyDescent="0.2">
      <c r="A33" s="25" t="s">
        <v>39</v>
      </c>
      <c r="B33" s="7" t="s">
        <v>20</v>
      </c>
      <c r="C33" s="8">
        <v>3736951.5300000003</v>
      </c>
      <c r="D33" s="4">
        <v>0</v>
      </c>
      <c r="E33" s="5">
        <f>C33+D33</f>
        <v>3736951.5300000003</v>
      </c>
    </row>
    <row r="34" spans="1:5" ht="15" customHeight="1" x14ac:dyDescent="0.2">
      <c r="A34" s="25" t="s">
        <v>46</v>
      </c>
      <c r="B34" s="7" t="s">
        <v>24</v>
      </c>
      <c r="C34" s="8">
        <v>510414.62</v>
      </c>
      <c r="D34" s="4">
        <v>0</v>
      </c>
      <c r="E34" s="5">
        <f t="shared" si="1"/>
        <v>510414.62</v>
      </c>
    </row>
    <row r="35" spans="1:5" ht="15" customHeight="1" x14ac:dyDescent="0.2">
      <c r="A35" s="25" t="s">
        <v>47</v>
      </c>
      <c r="B35" s="7" t="s">
        <v>20</v>
      </c>
      <c r="C35" s="8">
        <v>30600</v>
      </c>
      <c r="D35" s="4">
        <v>0</v>
      </c>
      <c r="E35" s="5">
        <f t="shared" si="1"/>
        <v>30600</v>
      </c>
    </row>
    <row r="36" spans="1:5" ht="15" customHeight="1" x14ac:dyDescent="0.2">
      <c r="A36" s="25" t="s">
        <v>29</v>
      </c>
      <c r="B36" s="7" t="s">
        <v>24</v>
      </c>
      <c r="C36" s="8">
        <v>673825.55</v>
      </c>
      <c r="D36" s="4">
        <v>0</v>
      </c>
      <c r="E36" s="5">
        <f t="shared" si="1"/>
        <v>673825.55</v>
      </c>
    </row>
    <row r="37" spans="1:5" ht="15" customHeight="1" x14ac:dyDescent="0.2">
      <c r="A37" s="25" t="s">
        <v>30</v>
      </c>
      <c r="B37" s="7" t="s">
        <v>23</v>
      </c>
      <c r="C37" s="8">
        <v>0</v>
      </c>
      <c r="D37" s="4">
        <v>0</v>
      </c>
      <c r="E37" s="5">
        <f t="shared" si="1"/>
        <v>0</v>
      </c>
    </row>
    <row r="38" spans="1:5" ht="15" customHeight="1" x14ac:dyDescent="0.2">
      <c r="A38" s="25" t="s">
        <v>31</v>
      </c>
      <c r="B38" s="7" t="s">
        <v>24</v>
      </c>
      <c r="C38" s="8">
        <v>887768.56</v>
      </c>
      <c r="D38" s="4">
        <v>0</v>
      </c>
      <c r="E38" s="5">
        <f t="shared" si="1"/>
        <v>887768.56</v>
      </c>
    </row>
    <row r="39" spans="1:5" ht="15" customHeight="1" x14ac:dyDescent="0.2">
      <c r="A39" s="25" t="s">
        <v>33</v>
      </c>
      <c r="B39" s="7" t="s">
        <v>24</v>
      </c>
      <c r="C39" s="8">
        <v>20000</v>
      </c>
      <c r="D39" s="4">
        <v>0</v>
      </c>
      <c r="E39" s="5">
        <f t="shared" si="1"/>
        <v>20000</v>
      </c>
    </row>
    <row r="40" spans="1:5" ht="15" customHeight="1" x14ac:dyDescent="0.2">
      <c r="A40" s="25" t="s">
        <v>32</v>
      </c>
      <c r="B40" s="7" t="s">
        <v>20</v>
      </c>
      <c r="C40" s="8">
        <v>7787.89</v>
      </c>
      <c r="D40" s="4">
        <v>0</v>
      </c>
      <c r="E40" s="5">
        <f t="shared" si="1"/>
        <v>7787.89</v>
      </c>
    </row>
    <row r="41" spans="1:5" ht="15" customHeight="1" x14ac:dyDescent="0.2">
      <c r="A41" s="25" t="s">
        <v>45</v>
      </c>
      <c r="B41" s="7" t="s">
        <v>24</v>
      </c>
      <c r="C41" s="8">
        <v>139272.66999999998</v>
      </c>
      <c r="D41" s="4">
        <v>0</v>
      </c>
      <c r="E41" s="5">
        <f>C41+D41</f>
        <v>139272.66999999998</v>
      </c>
    </row>
    <row r="42" spans="1:5" ht="15" customHeight="1" x14ac:dyDescent="0.2">
      <c r="A42" s="25" t="s">
        <v>34</v>
      </c>
      <c r="B42" s="7" t="s">
        <v>24</v>
      </c>
      <c r="C42" s="8">
        <v>13993.01</v>
      </c>
      <c r="D42" s="4">
        <v>0</v>
      </c>
      <c r="E42" s="5">
        <f t="shared" si="1"/>
        <v>13993.01</v>
      </c>
    </row>
    <row r="43" spans="1:5" ht="15" customHeight="1" x14ac:dyDescent="0.2">
      <c r="A43" s="25" t="s">
        <v>35</v>
      </c>
      <c r="B43" s="7" t="s">
        <v>24</v>
      </c>
      <c r="C43" s="8">
        <v>84728.29</v>
      </c>
      <c r="D43" s="4">
        <v>0</v>
      </c>
      <c r="E43" s="5">
        <f t="shared" si="1"/>
        <v>84728.29</v>
      </c>
    </row>
    <row r="44" spans="1:5" ht="15" customHeight="1" thickBot="1" x14ac:dyDescent="0.25">
      <c r="A44" s="25" t="s">
        <v>36</v>
      </c>
      <c r="B44" s="7" t="s">
        <v>24</v>
      </c>
      <c r="C44" s="8">
        <v>7260.4400000000005</v>
      </c>
      <c r="D44" s="4">
        <v>0</v>
      </c>
      <c r="E44" s="5">
        <f t="shared" si="1"/>
        <v>7260.4400000000005</v>
      </c>
    </row>
    <row r="45" spans="1:5" ht="15" customHeight="1" thickBot="1" x14ac:dyDescent="0.25">
      <c r="A45" s="28" t="s">
        <v>25</v>
      </c>
      <c r="B45" s="21"/>
      <c r="C45" s="22">
        <f>C28+C29+C31+C32+C33+C34+C35+C36+C37+C38+C39+C40+C41+C42+C43+C44+C30</f>
        <v>8161579.4499999993</v>
      </c>
      <c r="D45" s="22">
        <f>SUM(D28:D44)</f>
        <v>0</v>
      </c>
      <c r="E45" s="23">
        <f>SUM(E28:E44)</f>
        <v>8161579.4500000002</v>
      </c>
    </row>
    <row r="46" spans="1:5" x14ac:dyDescent="0.2">
      <c r="C46" s="1"/>
      <c r="E46" s="1"/>
    </row>
    <row r="48" spans="1:5" x14ac:dyDescent="0.2">
      <c r="C48" s="1"/>
    </row>
  </sheetData>
  <mergeCells count="3">
    <mergeCell ref="A1:B1"/>
    <mergeCell ref="A26:B26"/>
    <mergeCell ref="C1:F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91704</vt:lpstr>
      <vt:lpstr>Bilance PaV</vt:lpstr>
      <vt:lpstr>'91704'!Oblast_tisku</vt:lpstr>
      <vt:lpstr>'Bilance PaV'!Oblast_tisku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2016-05-31T06:54:29Z</cp:lastPrinted>
  <dcterms:created xsi:type="dcterms:W3CDTF">2007-12-18T12:40:54Z</dcterms:created>
  <dcterms:modified xsi:type="dcterms:W3CDTF">2016-06-08T07:41:04Z</dcterms:modified>
</cp:coreProperties>
</file>