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 activeTab="2"/>
  </bookViews>
  <sheets>
    <sheet name="919 03" sheetId="2" r:id="rId1"/>
    <sheet name="912 04" sheetId="3" r:id="rId2"/>
    <sheet name="Bilance PaV" sheetId="1" r:id="rId3"/>
  </sheets>
  <definedNames>
    <definedName name="_xlnm.Print_Area" localSheetId="1">'912 04'!$A$1:$R$100</definedName>
    <definedName name="_xlnm.Print_Area" localSheetId="0">'919 03'!$A$1:$J$17</definedName>
  </definedNames>
  <calcPr calcId="145621"/>
</workbook>
</file>

<file path=xl/calcChain.xml><?xml version="1.0" encoding="utf-8"?>
<calcChain xmlns="http://schemas.openxmlformats.org/spreadsheetml/2006/main">
  <c r="Q98" i="3" l="1"/>
  <c r="Q97" i="3"/>
  <c r="P97" i="3"/>
  <c r="Q96" i="3"/>
  <c r="M96" i="3"/>
  <c r="O96" i="3" s="1"/>
  <c r="K96" i="3"/>
  <c r="M95" i="3"/>
  <c r="O95" i="3" s="1"/>
  <c r="Q95" i="3" s="1"/>
  <c r="J95" i="3"/>
  <c r="I95" i="3"/>
  <c r="K95" i="3" s="1"/>
  <c r="H95" i="3"/>
  <c r="G95" i="3"/>
  <c r="M94" i="3"/>
  <c r="O94" i="3" s="1"/>
  <c r="Q94" i="3" s="1"/>
  <c r="K94" i="3"/>
  <c r="Q93" i="3"/>
  <c r="J93" i="3"/>
  <c r="I93" i="3"/>
  <c r="K93" i="3" s="1"/>
  <c r="M93" i="3" s="1"/>
  <c r="O93" i="3" s="1"/>
  <c r="H93" i="3"/>
  <c r="G93" i="3"/>
  <c r="M92" i="3"/>
  <c r="O92" i="3" s="1"/>
  <c r="Q92" i="3" s="1"/>
  <c r="K92" i="3"/>
  <c r="J91" i="3"/>
  <c r="I91" i="3"/>
  <c r="K91" i="3" s="1"/>
  <c r="M91" i="3" s="1"/>
  <c r="O91" i="3" s="1"/>
  <c r="Q91" i="3" s="1"/>
  <c r="H91" i="3"/>
  <c r="G91" i="3"/>
  <c r="M90" i="3"/>
  <c r="O90" i="3" s="1"/>
  <c r="Q90" i="3" s="1"/>
  <c r="K90" i="3"/>
  <c r="J89" i="3"/>
  <c r="I89" i="3"/>
  <c r="H89" i="3"/>
  <c r="G89" i="3"/>
  <c r="Q88" i="3"/>
  <c r="M88" i="3"/>
  <c r="O88" i="3" s="1"/>
  <c r="K88" i="3"/>
  <c r="M87" i="3"/>
  <c r="O87" i="3" s="1"/>
  <c r="Q87" i="3" s="1"/>
  <c r="J87" i="3"/>
  <c r="I87" i="3"/>
  <c r="K87" i="3" s="1"/>
  <c r="H87" i="3"/>
  <c r="G87" i="3"/>
  <c r="M86" i="3"/>
  <c r="O86" i="3" s="1"/>
  <c r="Q86" i="3" s="1"/>
  <c r="K86" i="3"/>
  <c r="Q85" i="3"/>
  <c r="J85" i="3"/>
  <c r="I85" i="3"/>
  <c r="K85" i="3" s="1"/>
  <c r="M85" i="3" s="1"/>
  <c r="O85" i="3" s="1"/>
  <c r="H85" i="3"/>
  <c r="G85" i="3"/>
  <c r="I84" i="3"/>
  <c r="K84" i="3" s="1"/>
  <c r="M84" i="3" s="1"/>
  <c r="O84" i="3" s="1"/>
  <c r="Q84" i="3" s="1"/>
  <c r="H83" i="3"/>
  <c r="I83" i="3" s="1"/>
  <c r="K83" i="3" s="1"/>
  <c r="M83" i="3" s="1"/>
  <c r="O83" i="3" s="1"/>
  <c r="Q83" i="3" s="1"/>
  <c r="G83" i="3"/>
  <c r="I82" i="3"/>
  <c r="K82" i="3" s="1"/>
  <c r="M82" i="3" s="1"/>
  <c r="O82" i="3" s="1"/>
  <c r="Q82" i="3" s="1"/>
  <c r="O81" i="3"/>
  <c r="Q81" i="3" s="1"/>
  <c r="H81" i="3"/>
  <c r="I81" i="3" s="1"/>
  <c r="K81" i="3" s="1"/>
  <c r="M81" i="3" s="1"/>
  <c r="G81" i="3"/>
  <c r="I80" i="3"/>
  <c r="K80" i="3" s="1"/>
  <c r="M80" i="3" s="1"/>
  <c r="O80" i="3" s="1"/>
  <c r="Q80" i="3" s="1"/>
  <c r="K79" i="3"/>
  <c r="M79" i="3" s="1"/>
  <c r="O79" i="3" s="1"/>
  <c r="Q79" i="3" s="1"/>
  <c r="H79" i="3"/>
  <c r="I79" i="3" s="1"/>
  <c r="G79" i="3"/>
  <c r="M78" i="3"/>
  <c r="O78" i="3" s="1"/>
  <c r="Q78" i="3" s="1"/>
  <c r="I78" i="3"/>
  <c r="K78" i="3" s="1"/>
  <c r="H77" i="3"/>
  <c r="I77" i="3" s="1"/>
  <c r="K77" i="3" s="1"/>
  <c r="M77" i="3" s="1"/>
  <c r="O77" i="3" s="1"/>
  <c r="Q77" i="3" s="1"/>
  <c r="G77" i="3"/>
  <c r="I76" i="3"/>
  <c r="K76" i="3" s="1"/>
  <c r="M76" i="3" s="1"/>
  <c r="O76" i="3" s="1"/>
  <c r="Q76" i="3" s="1"/>
  <c r="H75" i="3"/>
  <c r="I75" i="3" s="1"/>
  <c r="K75" i="3" s="1"/>
  <c r="M75" i="3" s="1"/>
  <c r="O75" i="3" s="1"/>
  <c r="Q75" i="3" s="1"/>
  <c r="G75" i="3"/>
  <c r="I74" i="3"/>
  <c r="K74" i="3" s="1"/>
  <c r="M74" i="3" s="1"/>
  <c r="O74" i="3" s="1"/>
  <c r="Q74" i="3" s="1"/>
  <c r="O73" i="3"/>
  <c r="Q73" i="3" s="1"/>
  <c r="H73" i="3"/>
  <c r="I73" i="3" s="1"/>
  <c r="K73" i="3" s="1"/>
  <c r="M73" i="3" s="1"/>
  <c r="G73" i="3"/>
  <c r="Q72" i="3"/>
  <c r="O72" i="3"/>
  <c r="I71" i="3"/>
  <c r="K71" i="3" s="1"/>
  <c r="M71" i="3" s="1"/>
  <c r="O71" i="3" s="1"/>
  <c r="Q71" i="3" s="1"/>
  <c r="N70" i="3"/>
  <c r="I70" i="3"/>
  <c r="K70" i="3" s="1"/>
  <c r="M70" i="3" s="1"/>
  <c r="O70" i="3" s="1"/>
  <c r="Q70" i="3" s="1"/>
  <c r="H70" i="3"/>
  <c r="I69" i="3"/>
  <c r="K69" i="3" s="1"/>
  <c r="M69" i="3" s="1"/>
  <c r="O69" i="3" s="1"/>
  <c r="Q69" i="3" s="1"/>
  <c r="H68" i="3"/>
  <c r="I68" i="3" s="1"/>
  <c r="K68" i="3" s="1"/>
  <c r="M68" i="3" s="1"/>
  <c r="O68" i="3" s="1"/>
  <c r="Q68" i="3" s="1"/>
  <c r="O67" i="3"/>
  <c r="Q67" i="3" s="1"/>
  <c r="K67" i="3"/>
  <c r="M67" i="3" s="1"/>
  <c r="I67" i="3"/>
  <c r="M66" i="3"/>
  <c r="O66" i="3" s="1"/>
  <c r="Q66" i="3" s="1"/>
  <c r="I66" i="3"/>
  <c r="K66" i="3" s="1"/>
  <c r="H66" i="3"/>
  <c r="M65" i="3"/>
  <c r="O65" i="3" s="1"/>
  <c r="Q65" i="3" s="1"/>
  <c r="I65" i="3"/>
  <c r="K65" i="3" s="1"/>
  <c r="H64" i="3"/>
  <c r="I64" i="3" s="1"/>
  <c r="K64" i="3" s="1"/>
  <c r="M64" i="3" s="1"/>
  <c r="O64" i="3" s="1"/>
  <c r="Q64" i="3" s="1"/>
  <c r="K63" i="3"/>
  <c r="M63" i="3" s="1"/>
  <c r="O63" i="3" s="1"/>
  <c r="Q63" i="3" s="1"/>
  <c r="I63" i="3"/>
  <c r="I62" i="3"/>
  <c r="K62" i="3" s="1"/>
  <c r="M62" i="3" s="1"/>
  <c r="O62" i="3" s="1"/>
  <c r="Q62" i="3" s="1"/>
  <c r="H62" i="3"/>
  <c r="I61" i="3"/>
  <c r="K61" i="3" s="1"/>
  <c r="M61" i="3" s="1"/>
  <c r="O61" i="3" s="1"/>
  <c r="Q61" i="3" s="1"/>
  <c r="K60" i="3"/>
  <c r="M60" i="3" s="1"/>
  <c r="O60" i="3" s="1"/>
  <c r="Q60" i="3" s="1"/>
  <c r="H60" i="3"/>
  <c r="I60" i="3" s="1"/>
  <c r="K59" i="3"/>
  <c r="M59" i="3" s="1"/>
  <c r="O59" i="3" s="1"/>
  <c r="Q59" i="3" s="1"/>
  <c r="I59" i="3"/>
  <c r="I58" i="3"/>
  <c r="K58" i="3" s="1"/>
  <c r="M58" i="3" s="1"/>
  <c r="O58" i="3" s="1"/>
  <c r="Q58" i="3" s="1"/>
  <c r="H58" i="3"/>
  <c r="Q57" i="3"/>
  <c r="O57" i="3"/>
  <c r="M56" i="3"/>
  <c r="O56" i="3" s="1"/>
  <c r="Q56" i="3" s="1"/>
  <c r="I56" i="3"/>
  <c r="K56" i="3" s="1"/>
  <c r="N55" i="3"/>
  <c r="M55" i="3"/>
  <c r="O55" i="3" s="1"/>
  <c r="Q55" i="3" s="1"/>
  <c r="I55" i="3"/>
  <c r="K55" i="3" s="1"/>
  <c r="H55" i="3"/>
  <c r="Q54" i="3"/>
  <c r="O54" i="3"/>
  <c r="I53" i="3"/>
  <c r="K53" i="3" s="1"/>
  <c r="M53" i="3" s="1"/>
  <c r="O53" i="3" s="1"/>
  <c r="Q53" i="3" s="1"/>
  <c r="O52" i="3"/>
  <c r="Q52" i="3" s="1"/>
  <c r="N52" i="3"/>
  <c r="I52" i="3"/>
  <c r="K52" i="3" s="1"/>
  <c r="M52" i="3" s="1"/>
  <c r="H52" i="3"/>
  <c r="Q51" i="3"/>
  <c r="O51" i="3"/>
  <c r="M50" i="3"/>
  <c r="O50" i="3" s="1"/>
  <c r="Q50" i="3" s="1"/>
  <c r="I50" i="3"/>
  <c r="K50" i="3" s="1"/>
  <c r="N49" i="3"/>
  <c r="M49" i="3"/>
  <c r="O49" i="3" s="1"/>
  <c r="Q49" i="3" s="1"/>
  <c r="I49" i="3"/>
  <c r="K49" i="3" s="1"/>
  <c r="H49" i="3"/>
  <c r="Q48" i="3"/>
  <c r="O48" i="3"/>
  <c r="I47" i="3"/>
  <c r="K47" i="3" s="1"/>
  <c r="M47" i="3" s="1"/>
  <c r="O47" i="3" s="1"/>
  <c r="Q47" i="3" s="1"/>
  <c r="O46" i="3"/>
  <c r="Q46" i="3" s="1"/>
  <c r="N46" i="3"/>
  <c r="I46" i="3"/>
  <c r="K46" i="3" s="1"/>
  <c r="M46" i="3" s="1"/>
  <c r="H46" i="3"/>
  <c r="I45" i="3"/>
  <c r="K45" i="3" s="1"/>
  <c r="M45" i="3" s="1"/>
  <c r="O45" i="3" s="1"/>
  <c r="Q45" i="3" s="1"/>
  <c r="O44" i="3"/>
  <c r="Q44" i="3" s="1"/>
  <c r="H44" i="3"/>
  <c r="I44" i="3" s="1"/>
  <c r="K44" i="3" s="1"/>
  <c r="M44" i="3" s="1"/>
  <c r="K43" i="3"/>
  <c r="M43" i="3" s="1"/>
  <c r="O43" i="3" s="1"/>
  <c r="Q43" i="3" s="1"/>
  <c r="I43" i="3"/>
  <c r="J42" i="3"/>
  <c r="J9" i="3" s="1"/>
  <c r="H42" i="3"/>
  <c r="I42" i="3" s="1"/>
  <c r="K41" i="3"/>
  <c r="M41" i="3" s="1"/>
  <c r="O41" i="3" s="1"/>
  <c r="Q41" i="3" s="1"/>
  <c r="I41" i="3"/>
  <c r="I40" i="3"/>
  <c r="K40" i="3" s="1"/>
  <c r="M40" i="3" s="1"/>
  <c r="O40" i="3" s="1"/>
  <c r="Q40" i="3" s="1"/>
  <c r="H40" i="3"/>
  <c r="I39" i="3"/>
  <c r="K39" i="3" s="1"/>
  <c r="M39" i="3" s="1"/>
  <c r="O39" i="3" s="1"/>
  <c r="Q39" i="3" s="1"/>
  <c r="H38" i="3"/>
  <c r="I38" i="3" s="1"/>
  <c r="K38" i="3" s="1"/>
  <c r="M38" i="3" s="1"/>
  <c r="O38" i="3" s="1"/>
  <c r="Q38" i="3" s="1"/>
  <c r="K37" i="3"/>
  <c r="M37" i="3" s="1"/>
  <c r="O37" i="3" s="1"/>
  <c r="Q37" i="3" s="1"/>
  <c r="I37" i="3"/>
  <c r="I36" i="3"/>
  <c r="K36" i="3" s="1"/>
  <c r="M36" i="3" s="1"/>
  <c r="O36" i="3" s="1"/>
  <c r="Q36" i="3" s="1"/>
  <c r="H36" i="3"/>
  <c r="G36" i="3"/>
  <c r="K35" i="3"/>
  <c r="M35" i="3" s="1"/>
  <c r="O35" i="3" s="1"/>
  <c r="Q35" i="3" s="1"/>
  <c r="I35" i="3"/>
  <c r="I34" i="3"/>
  <c r="K34" i="3" s="1"/>
  <c r="M34" i="3" s="1"/>
  <c r="O34" i="3" s="1"/>
  <c r="Q34" i="3" s="1"/>
  <c r="G34" i="3"/>
  <c r="M33" i="3"/>
  <c r="O33" i="3" s="1"/>
  <c r="Q33" i="3" s="1"/>
  <c r="I33" i="3"/>
  <c r="K33" i="3" s="1"/>
  <c r="G32" i="3"/>
  <c r="I32" i="3" s="1"/>
  <c r="K32" i="3" s="1"/>
  <c r="M32" i="3" s="1"/>
  <c r="O32" i="3" s="1"/>
  <c r="Q32" i="3" s="1"/>
  <c r="O31" i="3"/>
  <c r="Q31" i="3" s="1"/>
  <c r="K31" i="3"/>
  <c r="M31" i="3" s="1"/>
  <c r="I31" i="3"/>
  <c r="M30" i="3"/>
  <c r="O30" i="3" s="1"/>
  <c r="Q30" i="3" s="1"/>
  <c r="I30" i="3"/>
  <c r="K30" i="3" s="1"/>
  <c r="G30" i="3"/>
  <c r="M29" i="3"/>
  <c r="O29" i="3" s="1"/>
  <c r="Q29" i="3" s="1"/>
  <c r="I29" i="3"/>
  <c r="K29" i="3" s="1"/>
  <c r="H28" i="3"/>
  <c r="I28" i="3" s="1"/>
  <c r="K28" i="3" s="1"/>
  <c r="M28" i="3" s="1"/>
  <c r="O28" i="3" s="1"/>
  <c r="Q28" i="3" s="1"/>
  <c r="K27" i="3"/>
  <c r="M27" i="3" s="1"/>
  <c r="O27" i="3" s="1"/>
  <c r="Q27" i="3" s="1"/>
  <c r="I27" i="3"/>
  <c r="I26" i="3"/>
  <c r="K26" i="3" s="1"/>
  <c r="M26" i="3" s="1"/>
  <c r="O26" i="3" s="1"/>
  <c r="Q26" i="3" s="1"/>
  <c r="H26" i="3"/>
  <c r="Q25" i="3"/>
  <c r="I25" i="3"/>
  <c r="K25" i="3" s="1"/>
  <c r="M25" i="3" s="1"/>
  <c r="O25" i="3" s="1"/>
  <c r="K24" i="3"/>
  <c r="M24" i="3" s="1"/>
  <c r="O24" i="3" s="1"/>
  <c r="Q24" i="3" s="1"/>
  <c r="H24" i="3"/>
  <c r="I24" i="3" s="1"/>
  <c r="K23" i="3"/>
  <c r="M23" i="3" s="1"/>
  <c r="O23" i="3" s="1"/>
  <c r="Q23" i="3" s="1"/>
  <c r="I23" i="3"/>
  <c r="I22" i="3"/>
  <c r="K22" i="3" s="1"/>
  <c r="M22" i="3" s="1"/>
  <c r="O22" i="3" s="1"/>
  <c r="Q22" i="3" s="1"/>
  <c r="H22" i="3"/>
  <c r="I21" i="3"/>
  <c r="K21" i="3" s="1"/>
  <c r="M21" i="3" s="1"/>
  <c r="O21" i="3" s="1"/>
  <c r="Q21" i="3" s="1"/>
  <c r="H20" i="3"/>
  <c r="I20" i="3" s="1"/>
  <c r="K20" i="3" s="1"/>
  <c r="M20" i="3" s="1"/>
  <c r="O20" i="3" s="1"/>
  <c r="Q20" i="3" s="1"/>
  <c r="O19" i="3"/>
  <c r="Q19" i="3" s="1"/>
  <c r="K19" i="3"/>
  <c r="M19" i="3" s="1"/>
  <c r="I19" i="3"/>
  <c r="K18" i="3"/>
  <c r="M18" i="3" s="1"/>
  <c r="O18" i="3" s="1"/>
  <c r="Q18" i="3" s="1"/>
  <c r="I18" i="3"/>
  <c r="H18" i="3"/>
  <c r="O17" i="3"/>
  <c r="Q17" i="3" s="1"/>
  <c r="I17" i="3"/>
  <c r="K17" i="3" s="1"/>
  <c r="M17" i="3" s="1"/>
  <c r="H16" i="3"/>
  <c r="I16" i="3" s="1"/>
  <c r="K16" i="3" s="1"/>
  <c r="M16" i="3" s="1"/>
  <c r="O16" i="3" s="1"/>
  <c r="Q16" i="3" s="1"/>
  <c r="K15" i="3"/>
  <c r="M15" i="3" s="1"/>
  <c r="O15" i="3" s="1"/>
  <c r="Q15" i="3" s="1"/>
  <c r="I15" i="3"/>
  <c r="H14" i="3"/>
  <c r="I14" i="3" s="1"/>
  <c r="K14" i="3" s="1"/>
  <c r="M14" i="3" s="1"/>
  <c r="O14" i="3" s="1"/>
  <c r="Q14" i="3" s="1"/>
  <c r="I13" i="3"/>
  <c r="K13" i="3" s="1"/>
  <c r="M13" i="3" s="1"/>
  <c r="O13" i="3" s="1"/>
  <c r="Q13" i="3" s="1"/>
  <c r="H12" i="3"/>
  <c r="I12" i="3" s="1"/>
  <c r="K12" i="3" s="1"/>
  <c r="M12" i="3" s="1"/>
  <c r="O12" i="3" s="1"/>
  <c r="Q12" i="3" s="1"/>
  <c r="I11" i="3"/>
  <c r="K11" i="3" s="1"/>
  <c r="M11" i="3" s="1"/>
  <c r="O11" i="3" s="1"/>
  <c r="Q11" i="3" s="1"/>
  <c r="L10" i="3"/>
  <c r="L9" i="3" s="1"/>
  <c r="J10" i="3"/>
  <c r="I10" i="3"/>
  <c r="K10" i="3" s="1"/>
  <c r="M10" i="3" s="1"/>
  <c r="O10" i="3" s="1"/>
  <c r="Q10" i="3" s="1"/>
  <c r="H10" i="3"/>
  <c r="G10" i="3"/>
  <c r="G9" i="3" s="1"/>
  <c r="I9" i="3" s="1"/>
  <c r="K9" i="3" s="1"/>
  <c r="M9" i="3" s="1"/>
  <c r="O9" i="3" s="1"/>
  <c r="Q9" i="3" s="1"/>
  <c r="P9" i="3"/>
  <c r="H9" i="3"/>
  <c r="K42" i="3" l="1"/>
  <c r="M42" i="3" s="1"/>
  <c r="O42" i="3" s="1"/>
  <c r="Q42" i="3" s="1"/>
  <c r="K89" i="3"/>
  <c r="M89" i="3" s="1"/>
  <c r="O89" i="3" s="1"/>
  <c r="Q89" i="3" s="1"/>
  <c r="H14" i="2"/>
  <c r="H11" i="2" s="1"/>
  <c r="I15" i="2" l="1"/>
  <c r="G14" i="2"/>
  <c r="I14" i="2" s="1"/>
  <c r="I13" i="2"/>
  <c r="G12" i="2"/>
  <c r="I12" i="2" s="1"/>
  <c r="G11" i="2"/>
  <c r="I11" i="2" s="1"/>
  <c r="E38" i="1" l="1"/>
  <c r="E36" i="1"/>
  <c r="E34" i="1"/>
  <c r="E33" i="1"/>
  <c r="E32" i="1"/>
  <c r="E31" i="1"/>
  <c r="E30" i="1"/>
  <c r="E29" i="1"/>
  <c r="C45" i="1"/>
  <c r="E24" i="1"/>
  <c r="E22" i="1"/>
  <c r="E21" i="1"/>
  <c r="E13" i="1"/>
  <c r="E12" i="1"/>
  <c r="E10" i="1"/>
  <c r="E6" i="1"/>
  <c r="E5" i="1"/>
  <c r="E4" i="1"/>
  <c r="E11" i="1"/>
  <c r="E16" i="1"/>
  <c r="E17" i="1"/>
  <c r="E15" i="1"/>
  <c r="E35" i="1"/>
  <c r="E45" i="1" s="1"/>
  <c r="E18" i="1"/>
  <c r="E40" i="1"/>
  <c r="E43" i="1"/>
  <c r="E41" i="1"/>
  <c r="E9" i="1"/>
  <c r="E39" i="1"/>
  <c r="E44" i="1"/>
  <c r="E42" i="1"/>
  <c r="E37" i="1"/>
  <c r="E23" i="1"/>
  <c r="D20" i="1"/>
  <c r="D8" i="1"/>
  <c r="D14" i="1"/>
  <c r="D45" i="1"/>
  <c r="D3" i="1"/>
  <c r="D7" i="1"/>
  <c r="D19" i="1"/>
  <c r="D25" i="1"/>
  <c r="C20" i="1"/>
  <c r="E20" i="1"/>
  <c r="C8" i="1"/>
  <c r="E8" i="1"/>
  <c r="C7" i="1"/>
  <c r="E7" i="1"/>
  <c r="C3" i="1"/>
  <c r="C14" i="1"/>
  <c r="E14" i="1"/>
  <c r="E28" i="1"/>
  <c r="C25" i="1"/>
  <c r="E25" i="1"/>
  <c r="C19" i="1"/>
  <c r="E19" i="1"/>
  <c r="E3" i="1"/>
</calcChain>
</file>

<file path=xl/sharedStrings.xml><?xml version="1.0" encoding="utf-8"?>
<sst xmlns="http://schemas.openxmlformats.org/spreadsheetml/2006/main" count="452" uniqueCount="203">
  <si>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</si>
  <si>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</si>
  <si>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</si>
  <si>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</si>
  <si>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</si>
  <si>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</si>
  <si>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</si>
  <si>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</si>
  <si>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</si>
  <si>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</si>
  <si>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</si>
  <si>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</si>
  <si>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</si>
  <si>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</si>
  <si>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</si>
  <si>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</si>
  <si>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</si>
  <si>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</si>
  <si>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</si>
  <si>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</si>
  <si>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</si>
  <si>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</si>
  <si>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</si>
  <si>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</si>
  <si>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</si>
  <si>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</si>
  <si>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</si>
  <si>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</si>
  <si>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</si>
  <si>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</si>
  <si>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</si>
  <si>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</si>
  <si>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</si>
  <si>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</si>
  <si>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</si>
  <si>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</si>
  <si>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</si>
  <si>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</si>
  <si>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</si>
  <si>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</si>
  <si>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</si>
  <si>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</si>
  <si>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</si>
  <si>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</si>
  <si>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</si>
  <si>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</si>
  <si>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</si>
  <si>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</si>
  <si>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</si>
  <si>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</si>
  <si>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</si>
  <si>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</si>
  <si>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</si>
  <si>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</si>
  <si>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</si>
  <si>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</si>
  <si>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</si>
  <si>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</si>
  <si>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</si>
  <si>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</si>
  <si>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</si>
  <si>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</si>
  <si>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</si>
  <si>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</si>
  <si>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Ekonomický odbor</t>
  </si>
  <si>
    <t>919 03 - Pokladní správa</t>
  </si>
  <si>
    <t>tis.Kč</t>
  </si>
  <si>
    <t>uk.</t>
  </si>
  <si>
    <t>č.a.</t>
  </si>
  <si>
    <t>§</t>
  </si>
  <si>
    <t>P O K L A D N Í    S P R Á V A</t>
  </si>
  <si>
    <t>UR 1</t>
  </si>
  <si>
    <t>UR 2</t>
  </si>
  <si>
    <t>SU</t>
  </si>
  <si>
    <t>x</t>
  </si>
  <si>
    <t>Běžné (neinvestiční) výdaje resortu celkem</t>
  </si>
  <si>
    <t>031900</t>
  </si>
  <si>
    <t>0000</t>
  </si>
  <si>
    <t>rozpočtová finanční rezerva kraje dle zásad</t>
  </si>
  <si>
    <t>5901</t>
  </si>
  <si>
    <t>nespecifikované rezervy</t>
  </si>
  <si>
    <t>031908</t>
  </si>
  <si>
    <t>fin.rezerva na řešení výkonnosti krajských PO</t>
  </si>
  <si>
    <t>Změna rozpočtu - rozpočtové opatření č. 193/16</t>
  </si>
  <si>
    <t>ZR-RO č. 193/16</t>
  </si>
  <si>
    <t>Příloha č.1 - tab.část ke ZR-RO č.193/16</t>
  </si>
  <si>
    <t>912 04 - ÚČELOVÉ PŘÍSPĚVKY PO</t>
  </si>
  <si>
    <t>Odbor školství, mládeže, tělovýchovy a sportu</t>
  </si>
  <si>
    <t>91204 - Ú Č E L O V É  P Ř Í S P Ě V K Y  P O</t>
  </si>
  <si>
    <t>SR 2016</t>
  </si>
  <si>
    <t>ZR-RO č. 26,42,43,55,68/16</t>
  </si>
  <si>
    <t>UR 2016</t>
  </si>
  <si>
    <t>ZR-RO č. 88,91/16</t>
  </si>
  <si>
    <t>ZR-RO č. 111/16</t>
  </si>
  <si>
    <t>RU č. 1/16</t>
  </si>
  <si>
    <t>Jmenovité inv. a neinv. akce resortu</t>
  </si>
  <si>
    <t>DU</t>
  </si>
  <si>
    <t>0450001</t>
  </si>
  <si>
    <t>Stipendijní program pro žáky odborných škol</t>
  </si>
  <si>
    <t>neinvestiční příspěvky zřízeným příspěvkovým organizacím</t>
  </si>
  <si>
    <t>0450011</t>
  </si>
  <si>
    <t>1437</t>
  </si>
  <si>
    <t>SOŠ a SOU, Česká Lípa, 28. října 2707, p.o. - Stipendijní program pro žáky středních škol</t>
  </si>
  <si>
    <t>0450012</t>
  </si>
  <si>
    <t>1433</t>
  </si>
  <si>
    <t>SŠSSaD, Liberec II, Truhlářská 360/3, p.o. - Stipendijní program pro žáky středních škol</t>
  </si>
  <si>
    <t>0450013</t>
  </si>
  <si>
    <t>1448</t>
  </si>
  <si>
    <t>SŠHaL, Frýdlant, Bělíkova 1387, p.o. - Stipendijní program pro žáky středních škol</t>
  </si>
  <si>
    <t>0450014</t>
  </si>
  <si>
    <t>1424</t>
  </si>
  <si>
    <t>VOŠ sklářská a SŠ, Nový Bor, Wolkerova 316 , p.o. - Stipendijní program pro žáky středních škol</t>
  </si>
  <si>
    <t>0450015</t>
  </si>
  <si>
    <t>1434</t>
  </si>
  <si>
    <t>ISŠ, Semily, 28. října 607, p.o. - Stipendijní program pro žáky středních škol</t>
  </si>
  <si>
    <t>0450016</t>
  </si>
  <si>
    <t>1452</t>
  </si>
  <si>
    <t>OA , HŠ a SOŠ, Turnov, Zborovská 519, p.o. - Stipendijní program pro žáky středních škol</t>
  </si>
  <si>
    <t>0450017</t>
  </si>
  <si>
    <t>1438</t>
  </si>
  <si>
    <t>SPŠ technická, Jablonec n/N, Belgická 4852, p.o. - Stipendijní program pro žáky středních škol</t>
  </si>
  <si>
    <t>0450018</t>
  </si>
  <si>
    <t>1432</t>
  </si>
  <si>
    <t>SŠ a MŠ, Liberec, Na Bojišti 15, p.o. - Stipendijní program pro žáky středních škol</t>
  </si>
  <si>
    <t>0450019</t>
  </si>
  <si>
    <t>1440</t>
  </si>
  <si>
    <t>SŠ řemesel a služeb, Jablonec n/N, Smetanova 66, p.o. - Stipendijní program pro žáky středních škol</t>
  </si>
  <si>
    <t>0450002</t>
  </si>
  <si>
    <t>Diagnostické nástroje pro školská poradenská zařízení</t>
  </si>
  <si>
    <t>0450003</t>
  </si>
  <si>
    <t>SOŠ a SOU, Česká Lípa, 28. října 2707, p.o. - Burza středních škol QUO VADIS 2016</t>
  </si>
  <si>
    <t>0450004</t>
  </si>
  <si>
    <t>OA, HŠ a SOŠ, Turnov, Zborovská 519, p.o. - 22. Burza středních škol 2016</t>
  </si>
  <si>
    <t>0450005</t>
  </si>
  <si>
    <t>Podpora aktivit příspěvkových organizací</t>
  </si>
  <si>
    <t>0450020</t>
  </si>
  <si>
    <t>1485</t>
  </si>
  <si>
    <t>DDM Větrník, Liberec 1, Riegrova 16, p.o. - Okresní a krajská kola soutěží MŠMT pro žáky SŠ v r. 2016</t>
  </si>
  <si>
    <t>0450021</t>
  </si>
  <si>
    <t>1412</t>
  </si>
  <si>
    <t>OA , Česká Lípa, nám. Osvobození 422, p.o. - Krajské kolo Mistrovství v grafických předmětech 2016</t>
  </si>
  <si>
    <t>0480302</t>
  </si>
  <si>
    <t>OA, HŠ a SOŠ, Turnov, Zborovská 519, p.o. - 21. BURZA STŘEDNÍCH ŠKOL 2015</t>
  </si>
  <si>
    <t/>
  </si>
  <si>
    <t>0480322</t>
  </si>
  <si>
    <t>SPŠ stavební, Liberec, Sokolovské nám. 14,p.o.-Oprava podlah a schodiště – Appeltův dům a hlavní budova</t>
  </si>
  <si>
    <t>0480323</t>
  </si>
  <si>
    <t>SPŠ stavební, Liberec, Sokolovské nám. 14,p.o.-Podhledy a osvětlení tříd 3. NP v hlavní budově</t>
  </si>
  <si>
    <t>investiční transfery zřízeným příspěvkovým organizacím</t>
  </si>
  <si>
    <t>0480324</t>
  </si>
  <si>
    <t>SZŠ a VOŠ zdravotnická, Liberec, Kostelní 9,p.o.-Nákup software pro výuku a oprava zasíťování počítačů</t>
  </si>
  <si>
    <t>0480325</t>
  </si>
  <si>
    <t>SZŠ a VOŠ zdravotnická, Liberec, Kostelní 9,p.o. - Nákup hardwarového vybavení pro výuku</t>
  </si>
  <si>
    <t>0480326</t>
  </si>
  <si>
    <t>SZŠ a VOŠ zdravotnická, Liberec, Kostelní 9,p.o.-Nákup učebních pomůcek pro obor Ošetřovatelství</t>
  </si>
  <si>
    <t>0480328</t>
  </si>
  <si>
    <t>SOŠ a SOU, Česká Lípa, 28. října 2707,p.o.-Další etapa oprav asfaltových komunikací v areálu školy</t>
  </si>
  <si>
    <t>0480329</t>
  </si>
  <si>
    <t xml:space="preserve">SPŠ technická, Jablonec n/N., Belgická 4852,p.o.-Oprava osobního výtahu – havarijní stav </t>
  </si>
  <si>
    <t>0480330</t>
  </si>
  <si>
    <t>SŠ gastro. a služeb, Liberec, Dvorská 447/29,p.o.-Oprava části topení v objektu Dvorská 458 (kosmetika, krejčovství)</t>
  </si>
  <si>
    <t>0480331</t>
  </si>
  <si>
    <t xml:space="preserve">ZŠ a mš logopedická, Liberec, E.Krásnohorské 921,p.o.-Oprava – výměna povrchu venkovního hřiště </t>
  </si>
  <si>
    <t>0480332</t>
  </si>
  <si>
    <t>ZŠ, Jablonec n/N., Liberecká 1734/31,p.o.-Úpravy a modernizace odborných učeben pro žáky zš praktické a přípravného stupně zš speciální</t>
  </si>
  <si>
    <t>0480333</t>
  </si>
  <si>
    <t>ZŠ a MŠ, Jablonec n/N., Kamenná 404/4,p.o.-Malířské a natěračské práce v budově školy</t>
  </si>
  <si>
    <t>0480334</t>
  </si>
  <si>
    <t>Dětský domov, Jablonec n/N., Pasecká 20,p.o.-Náklady spojené s pořízením nové bytové jednotky</t>
  </si>
  <si>
    <t>0049156</t>
  </si>
  <si>
    <t>1427</t>
  </si>
  <si>
    <t>SUPŠ sklářská, Železný Brod - výměna otvorových výplní</t>
  </si>
  <si>
    <t>0450006</t>
  </si>
  <si>
    <t>DDM Větrník, Liberec, Riegrova 16 - Umělecké přehlídky v roce 2016 (DS a DR)</t>
  </si>
  <si>
    <t>0450007</t>
  </si>
  <si>
    <t>1421</t>
  </si>
  <si>
    <t>SPŠSaE a VOŠ, Liberec, Masarykova 3 - výměna otvorových výplní a oprava fasády vč. termoizolačního nátěru</t>
  </si>
  <si>
    <t>0450008</t>
  </si>
  <si>
    <t>1411</t>
  </si>
  <si>
    <t>Gymnázium a SOŠ pedagogická, Liberec, Jeronýmova 27 - Výměna umělého trávníku víceúčelového hřiště a pořízení mantinelového systému</t>
  </si>
  <si>
    <t>0450009</t>
  </si>
  <si>
    <t>1420</t>
  </si>
  <si>
    <t>SPŠ stavební, Liberec, Sokolovské nám. 14 - úprava prostor šaten včetně pořízení vybavení</t>
  </si>
  <si>
    <t>0450010</t>
  </si>
  <si>
    <t>1418</t>
  </si>
  <si>
    <t>SPŠ, Česká Lípa, Havlíčkova 426 - Částečná oprava fasády hlavního objektu</t>
  </si>
  <si>
    <t>0049168</t>
  </si>
  <si>
    <t>Unifikace napětí v městském kabelovém systému v Liberci - projektová dokumentace</t>
  </si>
  <si>
    <t>0049170</t>
  </si>
  <si>
    <t>SŠ řemesel a služeb, Jablonec nad Nisou - oprava střechy Podhorská ul.</t>
  </si>
  <si>
    <t>0049171</t>
  </si>
  <si>
    <t>1472</t>
  </si>
  <si>
    <t>Dětský domov, ZŠ a MŠ, Krompach - rekonstrukce střechy 3. etapa</t>
  </si>
  <si>
    <t>0049172</t>
  </si>
  <si>
    <t>1406</t>
  </si>
  <si>
    <t>Gymnázium, Frýdlant - výměna otvorových výplní (PD a inžen.činnost)</t>
  </si>
  <si>
    <t>0049174</t>
  </si>
  <si>
    <t>1450</t>
  </si>
  <si>
    <t>SOŠ, Liberec - rekonstrukce fasády objektu školy</t>
  </si>
  <si>
    <t>0450034</t>
  </si>
  <si>
    <t>SŠ řemesel a služeb, Jablonec nad Nisou, Smetanova 66, p.o. - výměna podlahy v tělocvičně</t>
  </si>
  <si>
    <t>Příloha č. 1 - tab.část ke ZR-RO č. 193/16</t>
  </si>
  <si>
    <t>Příloha č.1- tab.č. ke ZR-RO č. 193/16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</si>
</sst>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21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14"/>
      <color rgb="FFFF0000"/>
      <name val="Arial CE"/>
      <charset val="238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0"/>
    <xf numFmtId="0" fontId="6" fillId="0" borderId="0"/>
    <xf numFmtId="0" fontId="6" fillId="0" borderId="0"/>
    <xf numFmtId="0" fontId="6" fillId="0" borderId="0"/>
  </cellStyleXfs>
  <cellXfs count="210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1"/>
    <xf numFmtId="0" fontId="6" fillId="0" borderId="0" xfId="2" applyAlignment="1"/>
    <xf numFmtId="0" fontId="7" fillId="0" borderId="0" xfId="1" applyFont="1" applyAlignment="1">
      <alignment horizontal="right"/>
    </xf>
    <xf numFmtId="0" fontId="8" fillId="0" borderId="0" xfId="3"/>
    <xf numFmtId="0" fontId="6" fillId="0" borderId="0" xfId="4"/>
    <xf numFmtId="0" fontId="6" fillId="0" borderId="0" xfId="5"/>
    <xf numFmtId="0" fontId="11" fillId="0" borderId="0" xfId="4" applyFont="1" applyAlignment="1">
      <alignment horizontal="center"/>
    </xf>
    <xf numFmtId="0" fontId="12" fillId="0" borderId="0" xfId="5" applyFont="1" applyFill="1" applyAlignment="1">
      <alignment horizontal="center"/>
    </xf>
    <xf numFmtId="4" fontId="12" fillId="0" borderId="0" xfId="5" applyNumberFormat="1" applyFont="1" applyFill="1" applyAlignment="1">
      <alignment horizontal="center"/>
    </xf>
    <xf numFmtId="0" fontId="11" fillId="0" borderId="0" xfId="5" applyFont="1" applyFill="1" applyAlignment="1">
      <alignment horizontal="center"/>
    </xf>
    <xf numFmtId="0" fontId="6" fillId="0" borderId="0" xfId="5" applyFill="1"/>
    <xf numFmtId="0" fontId="13" fillId="0" borderId="14" xfId="5" applyFont="1" applyFill="1" applyBorder="1" applyAlignment="1">
      <alignment horizontal="center" vertical="center" wrapText="1"/>
    </xf>
    <xf numFmtId="0" fontId="13" fillId="0" borderId="17" xfId="5" applyFont="1" applyFill="1" applyBorder="1" applyAlignment="1">
      <alignment horizontal="center" vertical="center" wrapText="1"/>
    </xf>
    <xf numFmtId="0" fontId="13" fillId="0" borderId="18" xfId="5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3" fillId="0" borderId="11" xfId="6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6" fillId="0" borderId="0" xfId="5" applyFill="1" applyAlignment="1">
      <alignment vertical="center" wrapText="1"/>
    </xf>
    <xf numFmtId="0" fontId="13" fillId="0" borderId="10" xfId="5" applyFont="1" applyFill="1" applyBorder="1" applyAlignment="1">
      <alignment horizontal="center"/>
    </xf>
    <xf numFmtId="0" fontId="13" fillId="0" borderId="11" xfId="5" applyFont="1" applyFill="1" applyBorder="1" applyAlignment="1">
      <alignment horizontal="center"/>
    </xf>
    <xf numFmtId="0" fontId="13" fillId="0" borderId="15" xfId="5" applyFont="1" applyFill="1" applyBorder="1" applyAlignment="1">
      <alignment horizontal="center"/>
    </xf>
    <xf numFmtId="0" fontId="13" fillId="0" borderId="11" xfId="5" applyFont="1" applyFill="1" applyBorder="1" applyAlignment="1">
      <alignment horizontal="left"/>
    </xf>
    <xf numFmtId="4" fontId="13" fillId="0" borderId="16" xfId="5" applyNumberFormat="1" applyFont="1" applyFill="1" applyBorder="1"/>
    <xf numFmtId="4" fontId="13" fillId="0" borderId="20" xfId="5" applyNumberFormat="1" applyFont="1" applyFill="1" applyBorder="1"/>
    <xf numFmtId="0" fontId="11" fillId="0" borderId="21" xfId="5" applyFont="1" applyFill="1" applyBorder="1" applyAlignment="1">
      <alignment horizontal="center" vertical="center"/>
    </xf>
    <xf numFmtId="49" fontId="11" fillId="0" borderId="22" xfId="5" applyNumberFormat="1" applyFont="1" applyFill="1" applyBorder="1" applyAlignment="1">
      <alignment horizontal="center" vertical="center"/>
    </xf>
    <xf numFmtId="49" fontId="11" fillId="0" borderId="23" xfId="5" applyNumberFormat="1" applyFont="1" applyFill="1" applyBorder="1" applyAlignment="1">
      <alignment horizontal="center" vertical="center"/>
    </xf>
    <xf numFmtId="0" fontId="11" fillId="0" borderId="24" xfId="5" applyFont="1" applyFill="1" applyBorder="1" applyAlignment="1">
      <alignment horizontal="center" vertical="center"/>
    </xf>
    <xf numFmtId="0" fontId="11" fillId="0" borderId="22" xfId="5" applyFont="1" applyFill="1" applyBorder="1" applyAlignment="1">
      <alignment horizontal="center" vertical="center"/>
    </xf>
    <xf numFmtId="0" fontId="11" fillId="0" borderId="24" xfId="5" applyFont="1" applyFill="1" applyBorder="1" applyAlignment="1">
      <alignment vertical="center"/>
    </xf>
    <xf numFmtId="4" fontId="11" fillId="0" borderId="23" xfId="7" applyNumberFormat="1" applyFont="1" applyFill="1" applyBorder="1" applyAlignment="1">
      <alignment horizontal="right" vertical="center"/>
    </xf>
    <xf numFmtId="4" fontId="11" fillId="0" borderId="24" xfId="5" applyNumberFormat="1" applyFont="1" applyFill="1" applyBorder="1" applyAlignment="1">
      <alignment vertical="center"/>
    </xf>
    <xf numFmtId="4" fontId="11" fillId="0" borderId="25" xfId="7" applyNumberFormat="1" applyFont="1" applyFill="1" applyBorder="1" applyAlignment="1">
      <alignment horizontal="right" vertical="center"/>
    </xf>
    <xf numFmtId="0" fontId="7" fillId="0" borderId="26" xfId="5" applyFont="1" applyFill="1" applyBorder="1" applyAlignment="1">
      <alignment horizontal="center" vertical="center"/>
    </xf>
    <xf numFmtId="49" fontId="7" fillId="0" borderId="27" xfId="5" applyNumberFormat="1" applyFont="1" applyFill="1" applyBorder="1" applyAlignment="1">
      <alignment horizontal="center" vertical="center"/>
    </xf>
    <xf numFmtId="49" fontId="7" fillId="0" borderId="28" xfId="5" applyNumberFormat="1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horizontal="center" vertical="center"/>
    </xf>
    <xf numFmtId="49" fontId="14" fillId="0" borderId="30" xfId="4" applyNumberFormat="1" applyFont="1" applyFill="1" applyBorder="1" applyAlignment="1">
      <alignment horizontal="center" vertical="center"/>
    </xf>
    <xf numFmtId="0" fontId="14" fillId="0" borderId="29" xfId="8" applyFont="1" applyFill="1" applyBorder="1" applyAlignment="1">
      <alignment vertical="center"/>
    </xf>
    <xf numFmtId="4" fontId="7" fillId="0" borderId="31" xfId="7" applyNumberFormat="1" applyFont="1" applyFill="1" applyBorder="1" applyAlignment="1">
      <alignment horizontal="right" vertical="center"/>
    </xf>
    <xf numFmtId="4" fontId="7" fillId="0" borderId="29" xfId="5" applyNumberFormat="1" applyFont="1" applyFill="1" applyBorder="1" applyAlignment="1">
      <alignment vertical="center"/>
    </xf>
    <xf numFmtId="4" fontId="7" fillId="0" borderId="32" xfId="7" applyNumberFormat="1" applyFont="1" applyFill="1" applyBorder="1" applyAlignment="1">
      <alignment horizontal="right" vertical="center"/>
    </xf>
    <xf numFmtId="0" fontId="11" fillId="0" borderId="24" xfId="5" applyFont="1" applyFill="1" applyBorder="1" applyAlignment="1">
      <alignment vertical="center" wrapText="1"/>
    </xf>
    <xf numFmtId="4" fontId="6" fillId="0" borderId="0" xfId="5" applyNumberFormat="1"/>
    <xf numFmtId="0" fontId="7" fillId="0" borderId="0" xfId="1" applyFont="1"/>
    <xf numFmtId="14" fontId="7" fillId="0" borderId="0" xfId="5" applyNumberFormat="1" applyFont="1"/>
    <xf numFmtId="0" fontId="7" fillId="0" borderId="0" xfId="5" applyFont="1"/>
    <xf numFmtId="0" fontId="7" fillId="0" borderId="0" xfId="5" applyFont="1" applyFill="1"/>
    <xf numFmtId="0" fontId="7" fillId="0" borderId="0" xfId="5" applyFont="1" applyFill="1" applyAlignment="1">
      <alignment vertical="center" wrapText="1"/>
    </xf>
    <xf numFmtId="0" fontId="6" fillId="3" borderId="0" xfId="9" applyFill="1"/>
    <xf numFmtId="0" fontId="7" fillId="3" borderId="0" xfId="9" applyFont="1" applyFill="1"/>
    <xf numFmtId="0" fontId="9" fillId="3" borderId="0" xfId="3" applyFont="1" applyFill="1" applyAlignment="1">
      <alignment horizontal="center"/>
    </xf>
    <xf numFmtId="0" fontId="16" fillId="3" borderId="0" xfId="3" applyFont="1" applyFill="1" applyAlignment="1">
      <alignment horizontal="left"/>
    </xf>
    <xf numFmtId="0" fontId="8" fillId="3" borderId="0" xfId="3" applyFill="1"/>
    <xf numFmtId="0" fontId="6" fillId="3" borderId="0" xfId="4" applyFill="1"/>
    <xf numFmtId="0" fontId="7" fillId="3" borderId="0" xfId="9" applyFont="1" applyFill="1" applyAlignment="1">
      <alignment horizontal="right"/>
    </xf>
    <xf numFmtId="0" fontId="11" fillId="3" borderId="14" xfId="6" applyFont="1" applyFill="1" applyBorder="1" applyAlignment="1">
      <alignment horizontal="center"/>
    </xf>
    <xf numFmtId="0" fontId="11" fillId="3" borderId="18" xfId="6" applyFont="1" applyFill="1" applyBorder="1" applyAlignment="1">
      <alignment horizontal="center"/>
    </xf>
    <xf numFmtId="0" fontId="11" fillId="3" borderId="15" xfId="6" applyFont="1" applyFill="1" applyBorder="1" applyAlignment="1">
      <alignment horizontal="center"/>
    </xf>
    <xf numFmtId="0" fontId="11" fillId="3" borderId="34" xfId="2" applyFont="1" applyFill="1" applyBorder="1" applyAlignment="1">
      <alignment horizontal="center"/>
    </xf>
    <xf numFmtId="0" fontId="11" fillId="3" borderId="34" xfId="2" applyFont="1" applyFill="1" applyBorder="1" applyAlignment="1">
      <alignment horizontal="center" wrapText="1"/>
    </xf>
    <xf numFmtId="0" fontId="6" fillId="3" borderId="0" xfId="2" applyFill="1"/>
    <xf numFmtId="0" fontId="11" fillId="3" borderId="35" xfId="10" applyFont="1" applyFill="1" applyBorder="1" applyAlignment="1">
      <alignment horizontal="center"/>
    </xf>
    <xf numFmtId="0" fontId="11" fillId="3" borderId="11" xfId="10" applyFont="1" applyFill="1" applyBorder="1" applyAlignment="1">
      <alignment horizontal="center"/>
    </xf>
    <xf numFmtId="0" fontId="11" fillId="3" borderId="15" xfId="10" applyFont="1" applyFill="1" applyBorder="1" applyAlignment="1">
      <alignment horizontal="center"/>
    </xf>
    <xf numFmtId="0" fontId="11" fillId="3" borderId="15" xfId="10" applyFont="1" applyFill="1" applyBorder="1" applyAlignment="1">
      <alignment horizontal="left"/>
    </xf>
    <xf numFmtId="4" fontId="11" fillId="3" borderId="34" xfId="10" applyNumberFormat="1" applyFont="1" applyFill="1" applyBorder="1" applyAlignment="1"/>
    <xf numFmtId="4" fontId="11" fillId="3" borderId="34" xfId="2" applyNumberFormat="1" applyFont="1" applyFill="1" applyBorder="1" applyAlignment="1"/>
    <xf numFmtId="4" fontId="11" fillId="3" borderId="34" xfId="2" applyNumberFormat="1" applyFont="1" applyFill="1" applyBorder="1"/>
    <xf numFmtId="0" fontId="11" fillId="3" borderId="21" xfId="10" applyFont="1" applyFill="1" applyBorder="1" applyAlignment="1">
      <alignment horizontal="center"/>
    </xf>
    <xf numFmtId="49" fontId="11" fillId="3" borderId="22" xfId="10" applyNumberFormat="1" applyFont="1" applyFill="1" applyBorder="1" applyAlignment="1">
      <alignment horizontal="center"/>
    </xf>
    <xf numFmtId="49" fontId="11" fillId="3" borderId="23" xfId="10" applyNumberFormat="1" applyFont="1" applyFill="1" applyBorder="1" applyAlignment="1">
      <alignment horizontal="center"/>
    </xf>
    <xf numFmtId="0" fontId="11" fillId="3" borderId="24" xfId="10" applyFont="1" applyFill="1" applyBorder="1" applyAlignment="1">
      <alignment horizontal="center"/>
    </xf>
    <xf numFmtId="0" fontId="11" fillId="3" borderId="22" xfId="10" applyFont="1" applyFill="1" applyBorder="1" applyAlignment="1">
      <alignment horizontal="center"/>
    </xf>
    <xf numFmtId="0" fontId="11" fillId="3" borderId="22" xfId="10" applyFont="1" applyFill="1" applyBorder="1" applyAlignment="1"/>
    <xf numFmtId="4" fontId="11" fillId="3" borderId="36" xfId="10" applyNumberFormat="1" applyFont="1" applyFill="1" applyBorder="1" applyAlignment="1"/>
    <xf numFmtId="4" fontId="11" fillId="3" borderId="36" xfId="2" applyNumberFormat="1" applyFont="1" applyFill="1" applyBorder="1" applyAlignment="1"/>
    <xf numFmtId="4" fontId="11" fillId="3" borderId="36" xfId="2" applyNumberFormat="1" applyFont="1" applyFill="1" applyBorder="1"/>
    <xf numFmtId="0" fontId="7" fillId="3" borderId="0" xfId="2" applyFont="1" applyFill="1"/>
    <xf numFmtId="0" fontId="7" fillId="3" borderId="4" xfId="10" applyFont="1" applyFill="1" applyBorder="1" applyAlignment="1">
      <alignment horizontal="center"/>
    </xf>
    <xf numFmtId="49" fontId="7" fillId="3" borderId="37" xfId="10" applyNumberFormat="1" applyFont="1" applyFill="1" applyBorder="1" applyAlignment="1">
      <alignment horizontal="center"/>
    </xf>
    <xf numFmtId="49" fontId="7" fillId="3" borderId="38" xfId="10" applyNumberFormat="1" applyFont="1" applyFill="1" applyBorder="1" applyAlignment="1">
      <alignment horizontal="center"/>
    </xf>
    <xf numFmtId="0" fontId="7" fillId="3" borderId="5" xfId="10" applyFont="1" applyFill="1" applyBorder="1" applyAlignment="1">
      <alignment horizontal="center"/>
    </xf>
    <xf numFmtId="0" fontId="7" fillId="3" borderId="37" xfId="10" applyFont="1" applyFill="1" applyBorder="1" applyAlignment="1">
      <alignment horizontal="center"/>
    </xf>
    <xf numFmtId="0" fontId="7" fillId="3" borderId="37" xfId="10" applyFont="1" applyFill="1" applyBorder="1" applyAlignment="1"/>
    <xf numFmtId="4" fontId="7" fillId="3" borderId="39" xfId="10" applyNumberFormat="1" applyFont="1" applyFill="1" applyBorder="1" applyAlignment="1"/>
    <xf numFmtId="4" fontId="7" fillId="3" borderId="39" xfId="2" applyNumberFormat="1" applyFont="1" applyFill="1" applyBorder="1" applyAlignment="1"/>
    <xf numFmtId="4" fontId="7" fillId="3" borderId="39" xfId="2" applyNumberFormat="1" applyFont="1" applyFill="1" applyBorder="1"/>
    <xf numFmtId="0" fontId="11" fillId="3" borderId="4" xfId="10" applyFont="1" applyFill="1" applyBorder="1" applyAlignment="1">
      <alignment horizontal="center"/>
    </xf>
    <xf numFmtId="49" fontId="11" fillId="3" borderId="37" xfId="10" applyNumberFormat="1" applyFont="1" applyFill="1" applyBorder="1" applyAlignment="1">
      <alignment horizontal="center"/>
    </xf>
    <xf numFmtId="49" fontId="11" fillId="3" borderId="38" xfId="10" applyNumberFormat="1" applyFont="1" applyFill="1" applyBorder="1" applyAlignment="1">
      <alignment horizontal="center"/>
    </xf>
    <xf numFmtId="0" fontId="11" fillId="3" borderId="5" xfId="10" applyFont="1" applyFill="1" applyBorder="1" applyAlignment="1">
      <alignment horizontal="center"/>
    </xf>
    <xf numFmtId="0" fontId="11" fillId="3" borderId="37" xfId="10" applyFont="1" applyFill="1" applyBorder="1" applyAlignment="1">
      <alignment horizontal="center"/>
    </xf>
    <xf numFmtId="0" fontId="11" fillId="3" borderId="37" xfId="10" applyFont="1" applyFill="1" applyBorder="1" applyAlignment="1">
      <alignment wrapText="1"/>
    </xf>
    <xf numFmtId="4" fontId="11" fillId="3" borderId="39" xfId="10" applyNumberFormat="1" applyFont="1" applyFill="1" applyBorder="1" applyAlignment="1"/>
    <xf numFmtId="4" fontId="11" fillId="3" borderId="39" xfId="2" applyNumberFormat="1" applyFont="1" applyFill="1" applyBorder="1" applyAlignment="1"/>
    <xf numFmtId="4" fontId="11" fillId="3" borderId="39" xfId="2" applyNumberFormat="1" applyFont="1" applyFill="1" applyBorder="1"/>
    <xf numFmtId="0" fontId="7" fillId="3" borderId="37" xfId="10" applyFont="1" applyFill="1" applyBorder="1" applyAlignment="1">
      <alignment wrapText="1"/>
    </xf>
    <xf numFmtId="0" fontId="11" fillId="3" borderId="37" xfId="10" applyFont="1" applyFill="1" applyBorder="1" applyAlignment="1"/>
    <xf numFmtId="49" fontId="11" fillId="3" borderId="40" xfId="10" applyNumberFormat="1" applyFont="1" applyFill="1" applyBorder="1" applyAlignment="1">
      <alignment horizontal="center"/>
    </xf>
    <xf numFmtId="0" fontId="17" fillId="3" borderId="4" xfId="10" applyFont="1" applyFill="1" applyBorder="1" applyAlignment="1">
      <alignment horizontal="center"/>
    </xf>
    <xf numFmtId="0" fontId="17" fillId="3" borderId="37" xfId="10" applyFont="1" applyFill="1" applyBorder="1" applyAlignment="1">
      <alignment horizontal="center"/>
    </xf>
    <xf numFmtId="0" fontId="11" fillId="3" borderId="38" xfId="11" applyFont="1" applyFill="1" applyBorder="1" applyAlignment="1">
      <alignment horizontal="center"/>
    </xf>
    <xf numFmtId="0" fontId="11" fillId="3" borderId="37" xfId="0" applyFont="1" applyFill="1" applyBorder="1" applyAlignment="1">
      <alignment wrapText="1"/>
    </xf>
    <xf numFmtId="4" fontId="11" fillId="3" borderId="39" xfId="10" applyNumberFormat="1" applyFont="1" applyFill="1" applyBorder="1" applyAlignment="1">
      <alignment horizontal="right"/>
    </xf>
    <xf numFmtId="0" fontId="11" fillId="3" borderId="38" xfId="9" applyFont="1" applyFill="1" applyBorder="1" applyAlignment="1"/>
    <xf numFmtId="4" fontId="7" fillId="3" borderId="39" xfId="10" applyNumberFormat="1" applyFont="1" applyFill="1" applyBorder="1" applyAlignment="1">
      <alignment horizontal="right"/>
    </xf>
    <xf numFmtId="0" fontId="11" fillId="3" borderId="37" xfId="0" applyFont="1" applyFill="1" applyBorder="1" applyAlignment="1">
      <alignment horizontal="left" wrapText="1"/>
    </xf>
    <xf numFmtId="4" fontId="7" fillId="3" borderId="39" xfId="9" applyNumberFormat="1" applyFont="1" applyFill="1" applyBorder="1" applyAlignment="1"/>
    <xf numFmtId="0" fontId="11" fillId="3" borderId="4" xfId="10" applyFont="1" applyFill="1" applyBorder="1" applyAlignment="1">
      <alignment horizontal="center" wrapText="1"/>
    </xf>
    <xf numFmtId="49" fontId="11" fillId="3" borderId="37" xfId="10" applyNumberFormat="1" applyFont="1" applyFill="1" applyBorder="1" applyAlignment="1">
      <alignment horizontal="center" wrapText="1"/>
    </xf>
    <xf numFmtId="49" fontId="11" fillId="3" borderId="38" xfId="10" applyNumberFormat="1" applyFont="1" applyFill="1" applyBorder="1" applyAlignment="1">
      <alignment horizontal="center" wrapText="1"/>
    </xf>
    <xf numFmtId="0" fontId="11" fillId="3" borderId="5" xfId="10" applyFont="1" applyFill="1" applyBorder="1" applyAlignment="1">
      <alignment horizontal="center" wrapText="1"/>
    </xf>
    <xf numFmtId="0" fontId="11" fillId="3" borderId="37" xfId="10" applyFont="1" applyFill="1" applyBorder="1" applyAlignment="1">
      <alignment horizontal="center" wrapText="1"/>
    </xf>
    <xf numFmtId="4" fontId="11" fillId="3" borderId="39" xfId="10" applyNumberFormat="1" applyFont="1" applyFill="1" applyBorder="1" applyAlignment="1">
      <alignment wrapText="1"/>
    </xf>
    <xf numFmtId="0" fontId="7" fillId="3" borderId="4" xfId="10" applyFont="1" applyFill="1" applyBorder="1" applyAlignment="1">
      <alignment horizontal="center" wrapText="1"/>
    </xf>
    <xf numFmtId="49" fontId="7" fillId="3" borderId="37" xfId="10" applyNumberFormat="1" applyFont="1" applyFill="1" applyBorder="1" applyAlignment="1">
      <alignment horizontal="center" wrapText="1"/>
    </xf>
    <xf numFmtId="49" fontId="7" fillId="3" borderId="38" xfId="10" applyNumberFormat="1" applyFont="1" applyFill="1" applyBorder="1" applyAlignment="1">
      <alignment horizontal="center" wrapText="1"/>
    </xf>
    <xf numFmtId="0" fontId="7" fillId="3" borderId="5" xfId="10" applyFont="1" applyFill="1" applyBorder="1" applyAlignment="1">
      <alignment horizontal="center" wrapText="1"/>
    </xf>
    <xf numFmtId="0" fontId="7" fillId="3" borderId="37" xfId="10" applyFont="1" applyFill="1" applyBorder="1" applyAlignment="1">
      <alignment horizontal="center" wrapText="1"/>
    </xf>
    <xf numFmtId="4" fontId="7" fillId="3" borderId="39" xfId="10" applyNumberFormat="1" applyFont="1" applyFill="1" applyBorder="1" applyAlignment="1">
      <alignment wrapText="1"/>
    </xf>
    <xf numFmtId="0" fontId="18" fillId="3" borderId="40" xfId="9" applyFont="1" applyFill="1" applyBorder="1" applyAlignment="1">
      <alignment wrapText="1"/>
    </xf>
    <xf numFmtId="0" fontId="7" fillId="3" borderId="40" xfId="10" applyFont="1" applyFill="1" applyBorder="1" applyAlignment="1"/>
    <xf numFmtId="0" fontId="7" fillId="3" borderId="40" xfId="10" applyFont="1" applyFill="1" applyBorder="1" applyAlignment="1">
      <alignment wrapText="1"/>
    </xf>
    <xf numFmtId="49" fontId="17" fillId="3" borderId="37" xfId="10" applyNumberFormat="1" applyFont="1" applyFill="1" applyBorder="1" applyAlignment="1">
      <alignment horizontal="center"/>
    </xf>
    <xf numFmtId="49" fontId="17" fillId="3" borderId="38" xfId="10" applyNumberFormat="1" applyFont="1" applyFill="1" applyBorder="1" applyAlignment="1">
      <alignment horizontal="center"/>
    </xf>
    <xf numFmtId="0" fontId="17" fillId="3" borderId="5" xfId="10" applyFont="1" applyFill="1" applyBorder="1" applyAlignment="1">
      <alignment horizontal="center"/>
    </xf>
    <xf numFmtId="0" fontId="17" fillId="3" borderId="7" xfId="10" applyFont="1" applyFill="1" applyBorder="1" applyAlignment="1">
      <alignment horizontal="center"/>
    </xf>
    <xf numFmtId="49" fontId="17" fillId="3" borderId="41" xfId="10" applyNumberFormat="1" applyFont="1" applyFill="1" applyBorder="1" applyAlignment="1">
      <alignment horizontal="center"/>
    </xf>
    <xf numFmtId="49" fontId="17" fillId="3" borderId="42" xfId="10" applyNumberFormat="1" applyFont="1" applyFill="1" applyBorder="1" applyAlignment="1">
      <alignment horizontal="center"/>
    </xf>
    <xf numFmtId="0" fontId="17" fillId="3" borderId="8" xfId="10" applyFont="1" applyFill="1" applyBorder="1" applyAlignment="1">
      <alignment horizontal="center"/>
    </xf>
    <xf numFmtId="0" fontId="7" fillId="3" borderId="8" xfId="10" applyFont="1" applyFill="1" applyBorder="1" applyAlignment="1">
      <alignment horizontal="center"/>
    </xf>
    <xf numFmtId="0" fontId="7" fillId="3" borderId="43" xfId="10" applyFont="1" applyFill="1" applyBorder="1" applyAlignment="1">
      <alignment wrapText="1"/>
    </xf>
    <xf numFmtId="4" fontId="7" fillId="3" borderId="44" xfId="10" applyNumberFormat="1" applyFont="1" applyFill="1" applyBorder="1" applyAlignment="1"/>
    <xf numFmtId="4" fontId="7" fillId="3" borderId="44" xfId="2" applyNumberFormat="1" applyFont="1" applyFill="1" applyBorder="1" applyAlignment="1"/>
    <xf numFmtId="4" fontId="7" fillId="3" borderId="44" xfId="2" applyNumberFormat="1" applyFont="1" applyFill="1" applyBorder="1"/>
    <xf numFmtId="0" fontId="6" fillId="3" borderId="0" xfId="9" applyFont="1" applyFill="1"/>
    <xf numFmtId="4" fontId="6" fillId="3" borderId="0" xfId="9" applyNumberFormat="1" applyFont="1" applyFill="1"/>
    <xf numFmtId="14" fontId="7" fillId="3" borderId="0" xfId="9" applyNumberFormat="1" applyFont="1" applyFill="1" applyAlignment="1">
      <alignment horizontal="right"/>
    </xf>
    <xf numFmtId="14" fontId="19" fillId="3" borderId="0" xfId="0" applyNumberFormat="1" applyFont="1" applyFill="1" applyAlignment="1">
      <alignment horizontal="left"/>
    </xf>
    <xf numFmtId="0" fontId="19" fillId="3" borderId="0" xfId="9" applyFont="1" applyFill="1" applyAlignment="1">
      <alignment wrapText="1"/>
    </xf>
    <xf numFmtId="0" fontId="19" fillId="3" borderId="0" xfId="9" applyFont="1" applyFill="1"/>
    <xf numFmtId="0" fontId="19" fillId="3" borderId="0" xfId="9" applyFont="1" applyFill="1" applyAlignment="1"/>
    <xf numFmtId="4" fontId="6" fillId="3" borderId="0" xfId="9" applyNumberFormat="1" applyFill="1"/>
    <xf numFmtId="4" fontId="11" fillId="3" borderId="39" xfId="9" applyNumberFormat="1" applyFont="1" applyFill="1" applyBorder="1"/>
    <xf numFmtId="0" fontId="17" fillId="3" borderId="45" xfId="10" applyFont="1" applyFill="1" applyBorder="1" applyAlignment="1">
      <alignment horizontal="center"/>
    </xf>
    <xf numFmtId="49" fontId="17" fillId="3" borderId="30" xfId="10" applyNumberFormat="1" applyFont="1" applyFill="1" applyBorder="1" applyAlignment="1">
      <alignment horizontal="center"/>
    </xf>
    <xf numFmtId="49" fontId="17" fillId="3" borderId="31" xfId="10" applyNumberFormat="1" applyFont="1" applyFill="1" applyBorder="1" applyAlignment="1">
      <alignment horizontal="center"/>
    </xf>
    <xf numFmtId="0" fontId="17" fillId="3" borderId="29" xfId="10" applyFont="1" applyFill="1" applyBorder="1" applyAlignment="1">
      <alignment horizontal="center"/>
    </xf>
    <xf numFmtId="0" fontId="7" fillId="3" borderId="29" xfId="10" applyFont="1" applyFill="1" applyBorder="1" applyAlignment="1">
      <alignment horizontal="center"/>
    </xf>
    <xf numFmtId="0" fontId="7" fillId="3" borderId="46" xfId="10" applyFont="1" applyFill="1" applyBorder="1" applyAlignment="1">
      <alignment wrapText="1"/>
    </xf>
    <xf numFmtId="4" fontId="7" fillId="3" borderId="47" xfId="9" applyNumberFormat="1" applyFont="1" applyFill="1" applyBorder="1"/>
    <xf numFmtId="4" fontId="7" fillId="3" borderId="47" xfId="2" applyNumberFormat="1" applyFont="1" applyFill="1" applyBorder="1"/>
    <xf numFmtId="0" fontId="9" fillId="0" borderId="0" xfId="3" applyFont="1" applyAlignment="1">
      <alignment horizontal="center"/>
    </xf>
    <xf numFmtId="0" fontId="10" fillId="0" borderId="0" xfId="4" applyFont="1" applyFill="1" applyAlignment="1">
      <alignment horizontal="center"/>
    </xf>
    <xf numFmtId="0" fontId="10" fillId="0" borderId="0" xfId="0" applyFont="1" applyAlignment="1">
      <alignment horizontal="center"/>
    </xf>
    <xf numFmtId="0" fontId="13" fillId="0" borderId="15" xfId="5" applyFont="1" applyFill="1" applyBorder="1" applyAlignment="1">
      <alignment horizontal="center" vertical="center" wrapText="1"/>
    </xf>
    <xf numFmtId="0" fontId="13" fillId="0" borderId="16" xfId="5" applyFont="1" applyFill="1" applyBorder="1" applyAlignment="1">
      <alignment horizontal="center" vertical="center" wrapText="1"/>
    </xf>
    <xf numFmtId="0" fontId="13" fillId="0" borderId="15" xfId="5" applyFont="1" applyFill="1" applyBorder="1" applyAlignment="1">
      <alignment horizontal="center"/>
    </xf>
    <xf numFmtId="0" fontId="13" fillId="0" borderId="16" xfId="5" applyFont="1" applyFill="1" applyBorder="1" applyAlignment="1">
      <alignment horizontal="center"/>
    </xf>
    <xf numFmtId="0" fontId="19" fillId="3" borderId="0" xfId="9" applyFont="1" applyFill="1" applyAlignment="1">
      <alignment wrapText="1"/>
    </xf>
    <xf numFmtId="0" fontId="20" fillId="3" borderId="0" xfId="0" applyFont="1" applyFill="1" applyAlignment="1">
      <alignment wrapText="1"/>
    </xf>
    <xf numFmtId="0" fontId="19" fillId="3" borderId="0" xfId="0" applyFont="1" applyFill="1" applyAlignment="1">
      <alignment wrapText="1"/>
    </xf>
    <xf numFmtId="0" fontId="11" fillId="3" borderId="15" xfId="10" applyFont="1" applyFill="1" applyBorder="1" applyAlignment="1">
      <alignment horizontal="center"/>
    </xf>
    <xf numFmtId="0" fontId="11" fillId="3" borderId="16" xfId="10" applyFont="1" applyFill="1" applyBorder="1" applyAlignment="1">
      <alignment horizontal="center"/>
    </xf>
    <xf numFmtId="0" fontId="11" fillId="3" borderId="18" xfId="6" applyFont="1" applyFill="1" applyBorder="1" applyAlignment="1">
      <alignment horizontal="center"/>
    </xf>
    <xf numFmtId="0" fontId="11" fillId="3" borderId="33" xfId="6" applyFont="1" applyFill="1" applyBorder="1" applyAlignment="1">
      <alignment horizontal="center"/>
    </xf>
    <xf numFmtId="4" fontId="7" fillId="3" borderId="0" xfId="9" applyNumberFormat="1" applyFont="1" applyFill="1" applyAlignment="1"/>
    <xf numFmtId="0" fontId="15" fillId="3" borderId="0" xfId="0" applyFont="1" applyFill="1" applyAlignment="1"/>
    <xf numFmtId="0" fontId="0" fillId="3" borderId="0" xfId="0" applyFill="1" applyAlignment="1"/>
    <xf numFmtId="0" fontId="9" fillId="3" borderId="0" xfId="3" applyFont="1" applyFill="1" applyAlignment="1">
      <alignment horizontal="center"/>
    </xf>
    <xf numFmtId="0" fontId="10" fillId="3" borderId="0" xfId="4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2">
    <cellStyle name="čárky 2" xfId="7"/>
    <cellStyle name="Normální" xfId="0" builtinId="0"/>
    <cellStyle name="normální 2" xfId="4"/>
    <cellStyle name="Normální 3" xfId="2"/>
    <cellStyle name="normální_03 Podrobny_rozpis_rozpoctu_2010_Klíma" xfId="11"/>
    <cellStyle name="normální_04 - OSMTVS" xfId="6"/>
    <cellStyle name="normální_2. čtení rozpočtu 2006 - příjmy 2" xfId="8"/>
    <cellStyle name="normální_2. Rozpočet 2007 - tabulky" xfId="3"/>
    <cellStyle name="normální_Rozpis výdajů 03 bez PO 2" xfId="5"/>
    <cellStyle name="normální_Rozpis výdajů 03 bez PO 2 2" xfId="9"/>
    <cellStyle name="normální_Rozpis výdajů 03 bez PO 3" xfId="1"/>
    <cellStyle name="normální_Rozpis výdajů 03 bez PO_04 - OSMTVS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Q6" sqref="Q6"/>
    </sheetView>
  </sheetViews>
  <sheetFormatPr defaultColWidth="9.140625" defaultRowHeight="12.75" x14ac:dyDescent="0.2"/>
  <cols>
    <col min="1" max="1" width="3.140625" style="42" customWidth="1"/>
    <col min="2" max="2" width="6.140625" style="42" bestFit="1" customWidth="1"/>
    <col min="3" max="4" width="4.7109375" style="42" customWidth="1"/>
    <col min="5" max="5" width="4.42578125" style="42" bestFit="1" customWidth="1"/>
    <col min="6" max="6" width="38.7109375" style="42" customWidth="1"/>
    <col min="7" max="7" width="9.28515625" style="80" customWidth="1"/>
    <col min="8" max="8" width="8.5703125" style="42" customWidth="1"/>
    <col min="9" max="9" width="8.85546875" style="42" customWidth="1"/>
    <col min="10" max="10" width="12.7109375" style="83" customWidth="1"/>
    <col min="11" max="256" width="9.140625" style="42"/>
    <col min="257" max="257" width="3.140625" style="42" customWidth="1"/>
    <col min="258" max="258" width="6.140625" style="42" bestFit="1" customWidth="1"/>
    <col min="259" max="260" width="4.7109375" style="42" customWidth="1"/>
    <col min="261" max="261" width="4.42578125" style="42" bestFit="1" customWidth="1"/>
    <col min="262" max="262" width="38.7109375" style="42" customWidth="1"/>
    <col min="263" max="263" width="9.28515625" style="42" customWidth="1"/>
    <col min="264" max="264" width="9.28515625" style="42" bestFit="1" customWidth="1"/>
    <col min="265" max="265" width="8.85546875" style="42" customWidth="1"/>
    <col min="266" max="512" width="9.140625" style="42"/>
    <col min="513" max="513" width="3.140625" style="42" customWidth="1"/>
    <col min="514" max="514" width="6.140625" style="42" bestFit="1" customWidth="1"/>
    <col min="515" max="516" width="4.7109375" style="42" customWidth="1"/>
    <col min="517" max="517" width="4.42578125" style="42" bestFit="1" customWidth="1"/>
    <col min="518" max="518" width="38.7109375" style="42" customWidth="1"/>
    <col min="519" max="519" width="9.28515625" style="42" customWidth="1"/>
    <col min="520" max="520" width="9.28515625" style="42" bestFit="1" customWidth="1"/>
    <col min="521" max="521" width="8.85546875" style="42" customWidth="1"/>
    <col min="522" max="768" width="9.140625" style="42"/>
    <col min="769" max="769" width="3.140625" style="42" customWidth="1"/>
    <col min="770" max="770" width="6.140625" style="42" bestFit="1" customWidth="1"/>
    <col min="771" max="772" width="4.7109375" style="42" customWidth="1"/>
    <col min="773" max="773" width="4.42578125" style="42" bestFit="1" customWidth="1"/>
    <col min="774" max="774" width="38.7109375" style="42" customWidth="1"/>
    <col min="775" max="775" width="9.28515625" style="42" customWidth="1"/>
    <col min="776" max="776" width="9.28515625" style="42" bestFit="1" customWidth="1"/>
    <col min="777" max="777" width="8.85546875" style="42" customWidth="1"/>
    <col min="778" max="1024" width="9.140625" style="42"/>
    <col min="1025" max="1025" width="3.140625" style="42" customWidth="1"/>
    <col min="1026" max="1026" width="6.140625" style="42" bestFit="1" customWidth="1"/>
    <col min="1027" max="1028" width="4.7109375" style="42" customWidth="1"/>
    <col min="1029" max="1029" width="4.42578125" style="42" bestFit="1" customWidth="1"/>
    <col min="1030" max="1030" width="38.7109375" style="42" customWidth="1"/>
    <col min="1031" max="1031" width="9.28515625" style="42" customWidth="1"/>
    <col min="1032" max="1032" width="9.28515625" style="42" bestFit="1" customWidth="1"/>
    <col min="1033" max="1033" width="8.85546875" style="42" customWidth="1"/>
    <col min="1034" max="1280" width="9.140625" style="42"/>
    <col min="1281" max="1281" width="3.140625" style="42" customWidth="1"/>
    <col min="1282" max="1282" width="6.140625" style="42" bestFit="1" customWidth="1"/>
    <col min="1283" max="1284" width="4.7109375" style="42" customWidth="1"/>
    <col min="1285" max="1285" width="4.42578125" style="42" bestFit="1" customWidth="1"/>
    <col min="1286" max="1286" width="38.7109375" style="42" customWidth="1"/>
    <col min="1287" max="1287" width="9.28515625" style="42" customWidth="1"/>
    <col min="1288" max="1288" width="9.28515625" style="42" bestFit="1" customWidth="1"/>
    <col min="1289" max="1289" width="8.85546875" style="42" customWidth="1"/>
    <col min="1290" max="1536" width="9.140625" style="42"/>
    <col min="1537" max="1537" width="3.140625" style="42" customWidth="1"/>
    <col min="1538" max="1538" width="6.140625" style="42" bestFit="1" customWidth="1"/>
    <col min="1539" max="1540" width="4.7109375" style="42" customWidth="1"/>
    <col min="1541" max="1541" width="4.42578125" style="42" bestFit="1" customWidth="1"/>
    <col min="1542" max="1542" width="38.7109375" style="42" customWidth="1"/>
    <col min="1543" max="1543" width="9.28515625" style="42" customWidth="1"/>
    <col min="1544" max="1544" width="9.28515625" style="42" bestFit="1" customWidth="1"/>
    <col min="1545" max="1545" width="8.85546875" style="42" customWidth="1"/>
    <col min="1546" max="1792" width="9.140625" style="42"/>
    <col min="1793" max="1793" width="3.140625" style="42" customWidth="1"/>
    <col min="1794" max="1794" width="6.140625" style="42" bestFit="1" customWidth="1"/>
    <col min="1795" max="1796" width="4.7109375" style="42" customWidth="1"/>
    <col min="1797" max="1797" width="4.42578125" style="42" bestFit="1" customWidth="1"/>
    <col min="1798" max="1798" width="38.7109375" style="42" customWidth="1"/>
    <col min="1799" max="1799" width="9.28515625" style="42" customWidth="1"/>
    <col min="1800" max="1800" width="9.28515625" style="42" bestFit="1" customWidth="1"/>
    <col min="1801" max="1801" width="8.85546875" style="42" customWidth="1"/>
    <col min="1802" max="2048" width="9.140625" style="42"/>
    <col min="2049" max="2049" width="3.140625" style="42" customWidth="1"/>
    <col min="2050" max="2050" width="6.140625" style="42" bestFit="1" customWidth="1"/>
    <col min="2051" max="2052" width="4.7109375" style="42" customWidth="1"/>
    <col min="2053" max="2053" width="4.42578125" style="42" bestFit="1" customWidth="1"/>
    <col min="2054" max="2054" width="38.7109375" style="42" customWidth="1"/>
    <col min="2055" max="2055" width="9.28515625" style="42" customWidth="1"/>
    <col min="2056" max="2056" width="9.28515625" style="42" bestFit="1" customWidth="1"/>
    <col min="2057" max="2057" width="8.85546875" style="42" customWidth="1"/>
    <col min="2058" max="2304" width="9.140625" style="42"/>
    <col min="2305" max="2305" width="3.140625" style="42" customWidth="1"/>
    <col min="2306" max="2306" width="6.140625" style="42" bestFit="1" customWidth="1"/>
    <col min="2307" max="2308" width="4.7109375" style="42" customWidth="1"/>
    <col min="2309" max="2309" width="4.42578125" style="42" bestFit="1" customWidth="1"/>
    <col min="2310" max="2310" width="38.7109375" style="42" customWidth="1"/>
    <col min="2311" max="2311" width="9.28515625" style="42" customWidth="1"/>
    <col min="2312" max="2312" width="9.28515625" style="42" bestFit="1" customWidth="1"/>
    <col min="2313" max="2313" width="8.85546875" style="42" customWidth="1"/>
    <col min="2314" max="2560" width="9.140625" style="42"/>
    <col min="2561" max="2561" width="3.140625" style="42" customWidth="1"/>
    <col min="2562" max="2562" width="6.140625" style="42" bestFit="1" customWidth="1"/>
    <col min="2563" max="2564" width="4.7109375" style="42" customWidth="1"/>
    <col min="2565" max="2565" width="4.42578125" style="42" bestFit="1" customWidth="1"/>
    <col min="2566" max="2566" width="38.7109375" style="42" customWidth="1"/>
    <col min="2567" max="2567" width="9.28515625" style="42" customWidth="1"/>
    <col min="2568" max="2568" width="9.28515625" style="42" bestFit="1" customWidth="1"/>
    <col min="2569" max="2569" width="8.85546875" style="42" customWidth="1"/>
    <col min="2570" max="2816" width="9.140625" style="42"/>
    <col min="2817" max="2817" width="3.140625" style="42" customWidth="1"/>
    <col min="2818" max="2818" width="6.140625" style="42" bestFit="1" customWidth="1"/>
    <col min="2819" max="2820" width="4.7109375" style="42" customWidth="1"/>
    <col min="2821" max="2821" width="4.42578125" style="42" bestFit="1" customWidth="1"/>
    <col min="2822" max="2822" width="38.7109375" style="42" customWidth="1"/>
    <col min="2823" max="2823" width="9.28515625" style="42" customWidth="1"/>
    <col min="2824" max="2824" width="9.28515625" style="42" bestFit="1" customWidth="1"/>
    <col min="2825" max="2825" width="8.85546875" style="42" customWidth="1"/>
    <col min="2826" max="3072" width="9.140625" style="42"/>
    <col min="3073" max="3073" width="3.140625" style="42" customWidth="1"/>
    <col min="3074" max="3074" width="6.140625" style="42" bestFit="1" customWidth="1"/>
    <col min="3075" max="3076" width="4.7109375" style="42" customWidth="1"/>
    <col min="3077" max="3077" width="4.42578125" style="42" bestFit="1" customWidth="1"/>
    <col min="3078" max="3078" width="38.7109375" style="42" customWidth="1"/>
    <col min="3079" max="3079" width="9.28515625" style="42" customWidth="1"/>
    <col min="3080" max="3080" width="9.28515625" style="42" bestFit="1" customWidth="1"/>
    <col min="3081" max="3081" width="8.85546875" style="42" customWidth="1"/>
    <col min="3082" max="3328" width="9.140625" style="42"/>
    <col min="3329" max="3329" width="3.140625" style="42" customWidth="1"/>
    <col min="3330" max="3330" width="6.140625" style="42" bestFit="1" customWidth="1"/>
    <col min="3331" max="3332" width="4.7109375" style="42" customWidth="1"/>
    <col min="3333" max="3333" width="4.42578125" style="42" bestFit="1" customWidth="1"/>
    <col min="3334" max="3334" width="38.7109375" style="42" customWidth="1"/>
    <col min="3335" max="3335" width="9.28515625" style="42" customWidth="1"/>
    <col min="3336" max="3336" width="9.28515625" style="42" bestFit="1" customWidth="1"/>
    <col min="3337" max="3337" width="8.85546875" style="42" customWidth="1"/>
    <col min="3338" max="3584" width="9.140625" style="42"/>
    <col min="3585" max="3585" width="3.140625" style="42" customWidth="1"/>
    <col min="3586" max="3586" width="6.140625" style="42" bestFit="1" customWidth="1"/>
    <col min="3587" max="3588" width="4.7109375" style="42" customWidth="1"/>
    <col min="3589" max="3589" width="4.42578125" style="42" bestFit="1" customWidth="1"/>
    <col min="3590" max="3590" width="38.7109375" style="42" customWidth="1"/>
    <col min="3591" max="3591" width="9.28515625" style="42" customWidth="1"/>
    <col min="3592" max="3592" width="9.28515625" style="42" bestFit="1" customWidth="1"/>
    <col min="3593" max="3593" width="8.85546875" style="42" customWidth="1"/>
    <col min="3594" max="3840" width="9.140625" style="42"/>
    <col min="3841" max="3841" width="3.140625" style="42" customWidth="1"/>
    <col min="3842" max="3842" width="6.140625" style="42" bestFit="1" customWidth="1"/>
    <col min="3843" max="3844" width="4.7109375" style="42" customWidth="1"/>
    <col min="3845" max="3845" width="4.42578125" style="42" bestFit="1" customWidth="1"/>
    <col min="3846" max="3846" width="38.7109375" style="42" customWidth="1"/>
    <col min="3847" max="3847" width="9.28515625" style="42" customWidth="1"/>
    <col min="3848" max="3848" width="9.28515625" style="42" bestFit="1" customWidth="1"/>
    <col min="3849" max="3849" width="8.85546875" style="42" customWidth="1"/>
    <col min="3850" max="4096" width="9.140625" style="42"/>
    <col min="4097" max="4097" width="3.140625" style="42" customWidth="1"/>
    <col min="4098" max="4098" width="6.140625" style="42" bestFit="1" customWidth="1"/>
    <col min="4099" max="4100" width="4.7109375" style="42" customWidth="1"/>
    <col min="4101" max="4101" width="4.42578125" style="42" bestFit="1" customWidth="1"/>
    <col min="4102" max="4102" width="38.7109375" style="42" customWidth="1"/>
    <col min="4103" max="4103" width="9.28515625" style="42" customWidth="1"/>
    <col min="4104" max="4104" width="9.28515625" style="42" bestFit="1" customWidth="1"/>
    <col min="4105" max="4105" width="8.85546875" style="42" customWidth="1"/>
    <col min="4106" max="4352" width="9.140625" style="42"/>
    <col min="4353" max="4353" width="3.140625" style="42" customWidth="1"/>
    <col min="4354" max="4354" width="6.140625" style="42" bestFit="1" customWidth="1"/>
    <col min="4355" max="4356" width="4.7109375" style="42" customWidth="1"/>
    <col min="4357" max="4357" width="4.42578125" style="42" bestFit="1" customWidth="1"/>
    <col min="4358" max="4358" width="38.7109375" style="42" customWidth="1"/>
    <col min="4359" max="4359" width="9.28515625" style="42" customWidth="1"/>
    <col min="4360" max="4360" width="9.28515625" style="42" bestFit="1" customWidth="1"/>
    <col min="4361" max="4361" width="8.85546875" style="42" customWidth="1"/>
    <col min="4362" max="4608" width="9.140625" style="42"/>
    <col min="4609" max="4609" width="3.140625" style="42" customWidth="1"/>
    <col min="4610" max="4610" width="6.140625" style="42" bestFit="1" customWidth="1"/>
    <col min="4611" max="4612" width="4.7109375" style="42" customWidth="1"/>
    <col min="4613" max="4613" width="4.42578125" style="42" bestFit="1" customWidth="1"/>
    <col min="4614" max="4614" width="38.7109375" style="42" customWidth="1"/>
    <col min="4615" max="4615" width="9.28515625" style="42" customWidth="1"/>
    <col min="4616" max="4616" width="9.28515625" style="42" bestFit="1" customWidth="1"/>
    <col min="4617" max="4617" width="8.85546875" style="42" customWidth="1"/>
    <col min="4618" max="4864" width="9.140625" style="42"/>
    <col min="4865" max="4865" width="3.140625" style="42" customWidth="1"/>
    <col min="4866" max="4866" width="6.140625" style="42" bestFit="1" customWidth="1"/>
    <col min="4867" max="4868" width="4.7109375" style="42" customWidth="1"/>
    <col min="4869" max="4869" width="4.42578125" style="42" bestFit="1" customWidth="1"/>
    <col min="4870" max="4870" width="38.7109375" style="42" customWidth="1"/>
    <col min="4871" max="4871" width="9.28515625" style="42" customWidth="1"/>
    <col min="4872" max="4872" width="9.28515625" style="42" bestFit="1" customWidth="1"/>
    <col min="4873" max="4873" width="8.85546875" style="42" customWidth="1"/>
    <col min="4874" max="5120" width="9.140625" style="42"/>
    <col min="5121" max="5121" width="3.140625" style="42" customWidth="1"/>
    <col min="5122" max="5122" width="6.140625" style="42" bestFit="1" customWidth="1"/>
    <col min="5123" max="5124" width="4.7109375" style="42" customWidth="1"/>
    <col min="5125" max="5125" width="4.42578125" style="42" bestFit="1" customWidth="1"/>
    <col min="5126" max="5126" width="38.7109375" style="42" customWidth="1"/>
    <col min="5127" max="5127" width="9.28515625" style="42" customWidth="1"/>
    <col min="5128" max="5128" width="9.28515625" style="42" bestFit="1" customWidth="1"/>
    <col min="5129" max="5129" width="8.85546875" style="42" customWidth="1"/>
    <col min="5130" max="5376" width="9.140625" style="42"/>
    <col min="5377" max="5377" width="3.140625" style="42" customWidth="1"/>
    <col min="5378" max="5378" width="6.140625" style="42" bestFit="1" customWidth="1"/>
    <col min="5379" max="5380" width="4.7109375" style="42" customWidth="1"/>
    <col min="5381" max="5381" width="4.42578125" style="42" bestFit="1" customWidth="1"/>
    <col min="5382" max="5382" width="38.7109375" style="42" customWidth="1"/>
    <col min="5383" max="5383" width="9.28515625" style="42" customWidth="1"/>
    <col min="5384" max="5384" width="9.28515625" style="42" bestFit="1" customWidth="1"/>
    <col min="5385" max="5385" width="8.85546875" style="42" customWidth="1"/>
    <col min="5386" max="5632" width="9.140625" style="42"/>
    <col min="5633" max="5633" width="3.140625" style="42" customWidth="1"/>
    <col min="5634" max="5634" width="6.140625" style="42" bestFit="1" customWidth="1"/>
    <col min="5635" max="5636" width="4.7109375" style="42" customWidth="1"/>
    <col min="5637" max="5637" width="4.42578125" style="42" bestFit="1" customWidth="1"/>
    <col min="5638" max="5638" width="38.7109375" style="42" customWidth="1"/>
    <col min="5639" max="5639" width="9.28515625" style="42" customWidth="1"/>
    <col min="5640" max="5640" width="9.28515625" style="42" bestFit="1" customWidth="1"/>
    <col min="5641" max="5641" width="8.85546875" style="42" customWidth="1"/>
    <col min="5642" max="5888" width="9.140625" style="42"/>
    <col min="5889" max="5889" width="3.140625" style="42" customWidth="1"/>
    <col min="5890" max="5890" width="6.140625" style="42" bestFit="1" customWidth="1"/>
    <col min="5891" max="5892" width="4.7109375" style="42" customWidth="1"/>
    <col min="5893" max="5893" width="4.42578125" style="42" bestFit="1" customWidth="1"/>
    <col min="5894" max="5894" width="38.7109375" style="42" customWidth="1"/>
    <col min="5895" max="5895" width="9.28515625" style="42" customWidth="1"/>
    <col min="5896" max="5896" width="9.28515625" style="42" bestFit="1" customWidth="1"/>
    <col min="5897" max="5897" width="8.85546875" style="42" customWidth="1"/>
    <col min="5898" max="6144" width="9.140625" style="42"/>
    <col min="6145" max="6145" width="3.140625" style="42" customWidth="1"/>
    <col min="6146" max="6146" width="6.140625" style="42" bestFit="1" customWidth="1"/>
    <col min="6147" max="6148" width="4.7109375" style="42" customWidth="1"/>
    <col min="6149" max="6149" width="4.42578125" style="42" bestFit="1" customWidth="1"/>
    <col min="6150" max="6150" width="38.7109375" style="42" customWidth="1"/>
    <col min="6151" max="6151" width="9.28515625" style="42" customWidth="1"/>
    <col min="6152" max="6152" width="9.28515625" style="42" bestFit="1" customWidth="1"/>
    <col min="6153" max="6153" width="8.85546875" style="42" customWidth="1"/>
    <col min="6154" max="6400" width="9.140625" style="42"/>
    <col min="6401" max="6401" width="3.140625" style="42" customWidth="1"/>
    <col min="6402" max="6402" width="6.140625" style="42" bestFit="1" customWidth="1"/>
    <col min="6403" max="6404" width="4.7109375" style="42" customWidth="1"/>
    <col min="6405" max="6405" width="4.42578125" style="42" bestFit="1" customWidth="1"/>
    <col min="6406" max="6406" width="38.7109375" style="42" customWidth="1"/>
    <col min="6407" max="6407" width="9.28515625" style="42" customWidth="1"/>
    <col min="6408" max="6408" width="9.28515625" style="42" bestFit="1" customWidth="1"/>
    <col min="6409" max="6409" width="8.85546875" style="42" customWidth="1"/>
    <col min="6410" max="6656" width="9.140625" style="42"/>
    <col min="6657" max="6657" width="3.140625" style="42" customWidth="1"/>
    <col min="6658" max="6658" width="6.140625" style="42" bestFit="1" customWidth="1"/>
    <col min="6659" max="6660" width="4.7109375" style="42" customWidth="1"/>
    <col min="6661" max="6661" width="4.42578125" style="42" bestFit="1" customWidth="1"/>
    <col min="6662" max="6662" width="38.7109375" style="42" customWidth="1"/>
    <col min="6663" max="6663" width="9.28515625" style="42" customWidth="1"/>
    <col min="6664" max="6664" width="9.28515625" style="42" bestFit="1" customWidth="1"/>
    <col min="6665" max="6665" width="8.85546875" style="42" customWidth="1"/>
    <col min="6666" max="6912" width="9.140625" style="42"/>
    <col min="6913" max="6913" width="3.140625" style="42" customWidth="1"/>
    <col min="6914" max="6914" width="6.140625" style="42" bestFit="1" customWidth="1"/>
    <col min="6915" max="6916" width="4.7109375" style="42" customWidth="1"/>
    <col min="6917" max="6917" width="4.42578125" style="42" bestFit="1" customWidth="1"/>
    <col min="6918" max="6918" width="38.7109375" style="42" customWidth="1"/>
    <col min="6919" max="6919" width="9.28515625" style="42" customWidth="1"/>
    <col min="6920" max="6920" width="9.28515625" style="42" bestFit="1" customWidth="1"/>
    <col min="6921" max="6921" width="8.85546875" style="42" customWidth="1"/>
    <col min="6922" max="7168" width="9.140625" style="42"/>
    <col min="7169" max="7169" width="3.140625" style="42" customWidth="1"/>
    <col min="7170" max="7170" width="6.140625" style="42" bestFit="1" customWidth="1"/>
    <col min="7171" max="7172" width="4.7109375" style="42" customWidth="1"/>
    <col min="7173" max="7173" width="4.42578125" style="42" bestFit="1" customWidth="1"/>
    <col min="7174" max="7174" width="38.7109375" style="42" customWidth="1"/>
    <col min="7175" max="7175" width="9.28515625" style="42" customWidth="1"/>
    <col min="7176" max="7176" width="9.28515625" style="42" bestFit="1" customWidth="1"/>
    <col min="7177" max="7177" width="8.85546875" style="42" customWidth="1"/>
    <col min="7178" max="7424" width="9.140625" style="42"/>
    <col min="7425" max="7425" width="3.140625" style="42" customWidth="1"/>
    <col min="7426" max="7426" width="6.140625" style="42" bestFit="1" customWidth="1"/>
    <col min="7427" max="7428" width="4.7109375" style="42" customWidth="1"/>
    <col min="7429" max="7429" width="4.42578125" style="42" bestFit="1" customWidth="1"/>
    <col min="7430" max="7430" width="38.7109375" style="42" customWidth="1"/>
    <col min="7431" max="7431" width="9.28515625" style="42" customWidth="1"/>
    <col min="7432" max="7432" width="9.28515625" style="42" bestFit="1" customWidth="1"/>
    <col min="7433" max="7433" width="8.85546875" style="42" customWidth="1"/>
    <col min="7434" max="7680" width="9.140625" style="42"/>
    <col min="7681" max="7681" width="3.140625" style="42" customWidth="1"/>
    <col min="7682" max="7682" width="6.140625" style="42" bestFit="1" customWidth="1"/>
    <col min="7683" max="7684" width="4.7109375" style="42" customWidth="1"/>
    <col min="7685" max="7685" width="4.42578125" style="42" bestFit="1" customWidth="1"/>
    <col min="7686" max="7686" width="38.7109375" style="42" customWidth="1"/>
    <col min="7687" max="7687" width="9.28515625" style="42" customWidth="1"/>
    <col min="7688" max="7688" width="9.28515625" style="42" bestFit="1" customWidth="1"/>
    <col min="7689" max="7689" width="8.85546875" style="42" customWidth="1"/>
    <col min="7690" max="7936" width="9.140625" style="42"/>
    <col min="7937" max="7937" width="3.140625" style="42" customWidth="1"/>
    <col min="7938" max="7938" width="6.140625" style="42" bestFit="1" customWidth="1"/>
    <col min="7939" max="7940" width="4.7109375" style="42" customWidth="1"/>
    <col min="7941" max="7941" width="4.42578125" style="42" bestFit="1" customWidth="1"/>
    <col min="7942" max="7942" width="38.7109375" style="42" customWidth="1"/>
    <col min="7943" max="7943" width="9.28515625" style="42" customWidth="1"/>
    <col min="7944" max="7944" width="9.28515625" style="42" bestFit="1" customWidth="1"/>
    <col min="7945" max="7945" width="8.85546875" style="42" customWidth="1"/>
    <col min="7946" max="8192" width="9.140625" style="42"/>
    <col min="8193" max="8193" width="3.140625" style="42" customWidth="1"/>
    <col min="8194" max="8194" width="6.140625" style="42" bestFit="1" customWidth="1"/>
    <col min="8195" max="8196" width="4.7109375" style="42" customWidth="1"/>
    <col min="8197" max="8197" width="4.42578125" style="42" bestFit="1" customWidth="1"/>
    <col min="8198" max="8198" width="38.7109375" style="42" customWidth="1"/>
    <col min="8199" max="8199" width="9.28515625" style="42" customWidth="1"/>
    <col min="8200" max="8200" width="9.28515625" style="42" bestFit="1" customWidth="1"/>
    <col min="8201" max="8201" width="8.85546875" style="42" customWidth="1"/>
    <col min="8202" max="8448" width="9.140625" style="42"/>
    <col min="8449" max="8449" width="3.140625" style="42" customWidth="1"/>
    <col min="8450" max="8450" width="6.140625" style="42" bestFit="1" customWidth="1"/>
    <col min="8451" max="8452" width="4.7109375" style="42" customWidth="1"/>
    <col min="8453" max="8453" width="4.42578125" style="42" bestFit="1" customWidth="1"/>
    <col min="8454" max="8454" width="38.7109375" style="42" customWidth="1"/>
    <col min="8455" max="8455" width="9.28515625" style="42" customWidth="1"/>
    <col min="8456" max="8456" width="9.28515625" style="42" bestFit="1" customWidth="1"/>
    <col min="8457" max="8457" width="8.85546875" style="42" customWidth="1"/>
    <col min="8458" max="8704" width="9.140625" style="42"/>
    <col min="8705" max="8705" width="3.140625" style="42" customWidth="1"/>
    <col min="8706" max="8706" width="6.140625" style="42" bestFit="1" customWidth="1"/>
    <col min="8707" max="8708" width="4.7109375" style="42" customWidth="1"/>
    <col min="8709" max="8709" width="4.42578125" style="42" bestFit="1" customWidth="1"/>
    <col min="8710" max="8710" width="38.7109375" style="42" customWidth="1"/>
    <col min="8711" max="8711" width="9.28515625" style="42" customWidth="1"/>
    <col min="8712" max="8712" width="9.28515625" style="42" bestFit="1" customWidth="1"/>
    <col min="8713" max="8713" width="8.85546875" style="42" customWidth="1"/>
    <col min="8714" max="8960" width="9.140625" style="42"/>
    <col min="8961" max="8961" width="3.140625" style="42" customWidth="1"/>
    <col min="8962" max="8962" width="6.140625" style="42" bestFit="1" customWidth="1"/>
    <col min="8963" max="8964" width="4.7109375" style="42" customWidth="1"/>
    <col min="8965" max="8965" width="4.42578125" style="42" bestFit="1" customWidth="1"/>
    <col min="8966" max="8966" width="38.7109375" style="42" customWidth="1"/>
    <col min="8967" max="8967" width="9.28515625" style="42" customWidth="1"/>
    <col min="8968" max="8968" width="9.28515625" style="42" bestFit="1" customWidth="1"/>
    <col min="8969" max="8969" width="8.85546875" style="42" customWidth="1"/>
    <col min="8970" max="9216" width="9.140625" style="42"/>
    <col min="9217" max="9217" width="3.140625" style="42" customWidth="1"/>
    <col min="9218" max="9218" width="6.140625" style="42" bestFit="1" customWidth="1"/>
    <col min="9219" max="9220" width="4.7109375" style="42" customWidth="1"/>
    <col min="9221" max="9221" width="4.42578125" style="42" bestFit="1" customWidth="1"/>
    <col min="9222" max="9222" width="38.7109375" style="42" customWidth="1"/>
    <col min="9223" max="9223" width="9.28515625" style="42" customWidth="1"/>
    <col min="9224" max="9224" width="9.28515625" style="42" bestFit="1" customWidth="1"/>
    <col min="9225" max="9225" width="8.85546875" style="42" customWidth="1"/>
    <col min="9226" max="9472" width="9.140625" style="42"/>
    <col min="9473" max="9473" width="3.140625" style="42" customWidth="1"/>
    <col min="9474" max="9474" width="6.140625" style="42" bestFit="1" customWidth="1"/>
    <col min="9475" max="9476" width="4.7109375" style="42" customWidth="1"/>
    <col min="9477" max="9477" width="4.42578125" style="42" bestFit="1" customWidth="1"/>
    <col min="9478" max="9478" width="38.7109375" style="42" customWidth="1"/>
    <col min="9479" max="9479" width="9.28515625" style="42" customWidth="1"/>
    <col min="9480" max="9480" width="9.28515625" style="42" bestFit="1" customWidth="1"/>
    <col min="9481" max="9481" width="8.85546875" style="42" customWidth="1"/>
    <col min="9482" max="9728" width="9.140625" style="42"/>
    <col min="9729" max="9729" width="3.140625" style="42" customWidth="1"/>
    <col min="9730" max="9730" width="6.140625" style="42" bestFit="1" customWidth="1"/>
    <col min="9731" max="9732" width="4.7109375" style="42" customWidth="1"/>
    <col min="9733" max="9733" width="4.42578125" style="42" bestFit="1" customWidth="1"/>
    <col min="9734" max="9734" width="38.7109375" style="42" customWidth="1"/>
    <col min="9735" max="9735" width="9.28515625" style="42" customWidth="1"/>
    <col min="9736" max="9736" width="9.28515625" style="42" bestFit="1" customWidth="1"/>
    <col min="9737" max="9737" width="8.85546875" style="42" customWidth="1"/>
    <col min="9738" max="9984" width="9.140625" style="42"/>
    <col min="9985" max="9985" width="3.140625" style="42" customWidth="1"/>
    <col min="9986" max="9986" width="6.140625" style="42" bestFit="1" customWidth="1"/>
    <col min="9987" max="9988" width="4.7109375" style="42" customWidth="1"/>
    <col min="9989" max="9989" width="4.42578125" style="42" bestFit="1" customWidth="1"/>
    <col min="9990" max="9990" width="38.7109375" style="42" customWidth="1"/>
    <col min="9991" max="9991" width="9.28515625" style="42" customWidth="1"/>
    <col min="9992" max="9992" width="9.28515625" style="42" bestFit="1" customWidth="1"/>
    <col min="9993" max="9993" width="8.85546875" style="42" customWidth="1"/>
    <col min="9994" max="10240" width="9.140625" style="42"/>
    <col min="10241" max="10241" width="3.140625" style="42" customWidth="1"/>
    <col min="10242" max="10242" width="6.140625" style="42" bestFit="1" customWidth="1"/>
    <col min="10243" max="10244" width="4.7109375" style="42" customWidth="1"/>
    <col min="10245" max="10245" width="4.42578125" style="42" bestFit="1" customWidth="1"/>
    <col min="10246" max="10246" width="38.7109375" style="42" customWidth="1"/>
    <col min="10247" max="10247" width="9.28515625" style="42" customWidth="1"/>
    <col min="10248" max="10248" width="9.28515625" style="42" bestFit="1" customWidth="1"/>
    <col min="10249" max="10249" width="8.85546875" style="42" customWidth="1"/>
    <col min="10250" max="10496" width="9.140625" style="42"/>
    <col min="10497" max="10497" width="3.140625" style="42" customWidth="1"/>
    <col min="10498" max="10498" width="6.140625" style="42" bestFit="1" customWidth="1"/>
    <col min="10499" max="10500" width="4.7109375" style="42" customWidth="1"/>
    <col min="10501" max="10501" width="4.42578125" style="42" bestFit="1" customWidth="1"/>
    <col min="10502" max="10502" width="38.7109375" style="42" customWidth="1"/>
    <col min="10503" max="10503" width="9.28515625" style="42" customWidth="1"/>
    <col min="10504" max="10504" width="9.28515625" style="42" bestFit="1" customWidth="1"/>
    <col min="10505" max="10505" width="8.85546875" style="42" customWidth="1"/>
    <col min="10506" max="10752" width="9.140625" style="42"/>
    <col min="10753" max="10753" width="3.140625" style="42" customWidth="1"/>
    <col min="10754" max="10754" width="6.140625" style="42" bestFit="1" customWidth="1"/>
    <col min="10755" max="10756" width="4.7109375" style="42" customWidth="1"/>
    <col min="10757" max="10757" width="4.42578125" style="42" bestFit="1" customWidth="1"/>
    <col min="10758" max="10758" width="38.7109375" style="42" customWidth="1"/>
    <col min="10759" max="10759" width="9.28515625" style="42" customWidth="1"/>
    <col min="10760" max="10760" width="9.28515625" style="42" bestFit="1" customWidth="1"/>
    <col min="10761" max="10761" width="8.85546875" style="42" customWidth="1"/>
    <col min="10762" max="11008" width="9.140625" style="42"/>
    <col min="11009" max="11009" width="3.140625" style="42" customWidth="1"/>
    <col min="11010" max="11010" width="6.140625" style="42" bestFit="1" customWidth="1"/>
    <col min="11011" max="11012" width="4.7109375" style="42" customWidth="1"/>
    <col min="11013" max="11013" width="4.42578125" style="42" bestFit="1" customWidth="1"/>
    <col min="11014" max="11014" width="38.7109375" style="42" customWidth="1"/>
    <col min="11015" max="11015" width="9.28515625" style="42" customWidth="1"/>
    <col min="11016" max="11016" width="9.28515625" style="42" bestFit="1" customWidth="1"/>
    <col min="11017" max="11017" width="8.85546875" style="42" customWidth="1"/>
    <col min="11018" max="11264" width="9.140625" style="42"/>
    <col min="11265" max="11265" width="3.140625" style="42" customWidth="1"/>
    <col min="11266" max="11266" width="6.140625" style="42" bestFit="1" customWidth="1"/>
    <col min="11267" max="11268" width="4.7109375" style="42" customWidth="1"/>
    <col min="11269" max="11269" width="4.42578125" style="42" bestFit="1" customWidth="1"/>
    <col min="11270" max="11270" width="38.7109375" style="42" customWidth="1"/>
    <col min="11271" max="11271" width="9.28515625" style="42" customWidth="1"/>
    <col min="11272" max="11272" width="9.28515625" style="42" bestFit="1" customWidth="1"/>
    <col min="11273" max="11273" width="8.85546875" style="42" customWidth="1"/>
    <col min="11274" max="11520" width="9.140625" style="42"/>
    <col min="11521" max="11521" width="3.140625" style="42" customWidth="1"/>
    <col min="11522" max="11522" width="6.140625" style="42" bestFit="1" customWidth="1"/>
    <col min="11523" max="11524" width="4.7109375" style="42" customWidth="1"/>
    <col min="11525" max="11525" width="4.42578125" style="42" bestFit="1" customWidth="1"/>
    <col min="11526" max="11526" width="38.7109375" style="42" customWidth="1"/>
    <col min="11527" max="11527" width="9.28515625" style="42" customWidth="1"/>
    <col min="11528" max="11528" width="9.28515625" style="42" bestFit="1" customWidth="1"/>
    <col min="11529" max="11529" width="8.85546875" style="42" customWidth="1"/>
    <col min="11530" max="11776" width="9.140625" style="42"/>
    <col min="11777" max="11777" width="3.140625" style="42" customWidth="1"/>
    <col min="11778" max="11778" width="6.140625" style="42" bestFit="1" customWidth="1"/>
    <col min="11779" max="11780" width="4.7109375" style="42" customWidth="1"/>
    <col min="11781" max="11781" width="4.42578125" style="42" bestFit="1" customWidth="1"/>
    <col min="11782" max="11782" width="38.7109375" style="42" customWidth="1"/>
    <col min="11783" max="11783" width="9.28515625" style="42" customWidth="1"/>
    <col min="11784" max="11784" width="9.28515625" style="42" bestFit="1" customWidth="1"/>
    <col min="11785" max="11785" width="8.85546875" style="42" customWidth="1"/>
    <col min="11786" max="12032" width="9.140625" style="42"/>
    <col min="12033" max="12033" width="3.140625" style="42" customWidth="1"/>
    <col min="12034" max="12034" width="6.140625" style="42" bestFit="1" customWidth="1"/>
    <col min="12035" max="12036" width="4.7109375" style="42" customWidth="1"/>
    <col min="12037" max="12037" width="4.42578125" style="42" bestFit="1" customWidth="1"/>
    <col min="12038" max="12038" width="38.7109375" style="42" customWidth="1"/>
    <col min="12039" max="12039" width="9.28515625" style="42" customWidth="1"/>
    <col min="12040" max="12040" width="9.28515625" style="42" bestFit="1" customWidth="1"/>
    <col min="12041" max="12041" width="8.85546875" style="42" customWidth="1"/>
    <col min="12042" max="12288" width="9.140625" style="42"/>
    <col min="12289" max="12289" width="3.140625" style="42" customWidth="1"/>
    <col min="12290" max="12290" width="6.140625" style="42" bestFit="1" customWidth="1"/>
    <col min="12291" max="12292" width="4.7109375" style="42" customWidth="1"/>
    <col min="12293" max="12293" width="4.42578125" style="42" bestFit="1" customWidth="1"/>
    <col min="12294" max="12294" width="38.7109375" style="42" customWidth="1"/>
    <col min="12295" max="12295" width="9.28515625" style="42" customWidth="1"/>
    <col min="12296" max="12296" width="9.28515625" style="42" bestFit="1" customWidth="1"/>
    <col min="12297" max="12297" width="8.85546875" style="42" customWidth="1"/>
    <col min="12298" max="12544" width="9.140625" style="42"/>
    <col min="12545" max="12545" width="3.140625" style="42" customWidth="1"/>
    <col min="12546" max="12546" width="6.140625" style="42" bestFit="1" customWidth="1"/>
    <col min="12547" max="12548" width="4.7109375" style="42" customWidth="1"/>
    <col min="12549" max="12549" width="4.42578125" style="42" bestFit="1" customWidth="1"/>
    <col min="12550" max="12550" width="38.7109375" style="42" customWidth="1"/>
    <col min="12551" max="12551" width="9.28515625" style="42" customWidth="1"/>
    <col min="12552" max="12552" width="9.28515625" style="42" bestFit="1" customWidth="1"/>
    <col min="12553" max="12553" width="8.85546875" style="42" customWidth="1"/>
    <col min="12554" max="12800" width="9.140625" style="42"/>
    <col min="12801" max="12801" width="3.140625" style="42" customWidth="1"/>
    <col min="12802" max="12802" width="6.140625" style="42" bestFit="1" customWidth="1"/>
    <col min="12803" max="12804" width="4.7109375" style="42" customWidth="1"/>
    <col min="12805" max="12805" width="4.42578125" style="42" bestFit="1" customWidth="1"/>
    <col min="12806" max="12806" width="38.7109375" style="42" customWidth="1"/>
    <col min="12807" max="12807" width="9.28515625" style="42" customWidth="1"/>
    <col min="12808" max="12808" width="9.28515625" style="42" bestFit="1" customWidth="1"/>
    <col min="12809" max="12809" width="8.85546875" style="42" customWidth="1"/>
    <col min="12810" max="13056" width="9.140625" style="42"/>
    <col min="13057" max="13057" width="3.140625" style="42" customWidth="1"/>
    <col min="13058" max="13058" width="6.140625" style="42" bestFit="1" customWidth="1"/>
    <col min="13059" max="13060" width="4.7109375" style="42" customWidth="1"/>
    <col min="13061" max="13061" width="4.42578125" style="42" bestFit="1" customWidth="1"/>
    <col min="13062" max="13062" width="38.7109375" style="42" customWidth="1"/>
    <col min="13063" max="13063" width="9.28515625" style="42" customWidth="1"/>
    <col min="13064" max="13064" width="9.28515625" style="42" bestFit="1" customWidth="1"/>
    <col min="13065" max="13065" width="8.85546875" style="42" customWidth="1"/>
    <col min="13066" max="13312" width="9.140625" style="42"/>
    <col min="13313" max="13313" width="3.140625" style="42" customWidth="1"/>
    <col min="13314" max="13314" width="6.140625" style="42" bestFit="1" customWidth="1"/>
    <col min="13315" max="13316" width="4.7109375" style="42" customWidth="1"/>
    <col min="13317" max="13317" width="4.42578125" style="42" bestFit="1" customWidth="1"/>
    <col min="13318" max="13318" width="38.7109375" style="42" customWidth="1"/>
    <col min="13319" max="13319" width="9.28515625" style="42" customWidth="1"/>
    <col min="13320" max="13320" width="9.28515625" style="42" bestFit="1" customWidth="1"/>
    <col min="13321" max="13321" width="8.85546875" style="42" customWidth="1"/>
    <col min="13322" max="13568" width="9.140625" style="42"/>
    <col min="13569" max="13569" width="3.140625" style="42" customWidth="1"/>
    <col min="13570" max="13570" width="6.140625" style="42" bestFit="1" customWidth="1"/>
    <col min="13571" max="13572" width="4.7109375" style="42" customWidth="1"/>
    <col min="13573" max="13573" width="4.42578125" style="42" bestFit="1" customWidth="1"/>
    <col min="13574" max="13574" width="38.7109375" style="42" customWidth="1"/>
    <col min="13575" max="13575" width="9.28515625" style="42" customWidth="1"/>
    <col min="13576" max="13576" width="9.28515625" style="42" bestFit="1" customWidth="1"/>
    <col min="13577" max="13577" width="8.85546875" style="42" customWidth="1"/>
    <col min="13578" max="13824" width="9.140625" style="42"/>
    <col min="13825" max="13825" width="3.140625" style="42" customWidth="1"/>
    <col min="13826" max="13826" width="6.140625" style="42" bestFit="1" customWidth="1"/>
    <col min="13827" max="13828" width="4.7109375" style="42" customWidth="1"/>
    <col min="13829" max="13829" width="4.42578125" style="42" bestFit="1" customWidth="1"/>
    <col min="13830" max="13830" width="38.7109375" style="42" customWidth="1"/>
    <col min="13831" max="13831" width="9.28515625" style="42" customWidth="1"/>
    <col min="13832" max="13832" width="9.28515625" style="42" bestFit="1" customWidth="1"/>
    <col min="13833" max="13833" width="8.85546875" style="42" customWidth="1"/>
    <col min="13834" max="14080" width="9.140625" style="42"/>
    <col min="14081" max="14081" width="3.140625" style="42" customWidth="1"/>
    <col min="14082" max="14082" width="6.140625" style="42" bestFit="1" customWidth="1"/>
    <col min="14083" max="14084" width="4.7109375" style="42" customWidth="1"/>
    <col min="14085" max="14085" width="4.42578125" style="42" bestFit="1" customWidth="1"/>
    <col min="14086" max="14086" width="38.7109375" style="42" customWidth="1"/>
    <col min="14087" max="14087" width="9.28515625" style="42" customWidth="1"/>
    <col min="14088" max="14088" width="9.28515625" style="42" bestFit="1" customWidth="1"/>
    <col min="14089" max="14089" width="8.85546875" style="42" customWidth="1"/>
    <col min="14090" max="14336" width="9.140625" style="42"/>
    <col min="14337" max="14337" width="3.140625" style="42" customWidth="1"/>
    <col min="14338" max="14338" width="6.140625" style="42" bestFit="1" customWidth="1"/>
    <col min="14339" max="14340" width="4.7109375" style="42" customWidth="1"/>
    <col min="14341" max="14341" width="4.42578125" style="42" bestFit="1" customWidth="1"/>
    <col min="14342" max="14342" width="38.7109375" style="42" customWidth="1"/>
    <col min="14343" max="14343" width="9.28515625" style="42" customWidth="1"/>
    <col min="14344" max="14344" width="9.28515625" style="42" bestFit="1" customWidth="1"/>
    <col min="14345" max="14345" width="8.85546875" style="42" customWidth="1"/>
    <col min="14346" max="14592" width="9.140625" style="42"/>
    <col min="14593" max="14593" width="3.140625" style="42" customWidth="1"/>
    <col min="14594" max="14594" width="6.140625" style="42" bestFit="1" customWidth="1"/>
    <col min="14595" max="14596" width="4.7109375" style="42" customWidth="1"/>
    <col min="14597" max="14597" width="4.42578125" style="42" bestFit="1" customWidth="1"/>
    <col min="14598" max="14598" width="38.7109375" style="42" customWidth="1"/>
    <col min="14599" max="14599" width="9.28515625" style="42" customWidth="1"/>
    <col min="14600" max="14600" width="9.28515625" style="42" bestFit="1" customWidth="1"/>
    <col min="14601" max="14601" width="8.85546875" style="42" customWidth="1"/>
    <col min="14602" max="14848" width="9.140625" style="42"/>
    <col min="14849" max="14849" width="3.140625" style="42" customWidth="1"/>
    <col min="14850" max="14850" width="6.140625" style="42" bestFit="1" customWidth="1"/>
    <col min="14851" max="14852" width="4.7109375" style="42" customWidth="1"/>
    <col min="14853" max="14853" width="4.42578125" style="42" bestFit="1" customWidth="1"/>
    <col min="14854" max="14854" width="38.7109375" style="42" customWidth="1"/>
    <col min="14855" max="14855" width="9.28515625" style="42" customWidth="1"/>
    <col min="14856" max="14856" width="9.28515625" style="42" bestFit="1" customWidth="1"/>
    <col min="14857" max="14857" width="8.85546875" style="42" customWidth="1"/>
    <col min="14858" max="15104" width="9.140625" style="42"/>
    <col min="15105" max="15105" width="3.140625" style="42" customWidth="1"/>
    <col min="15106" max="15106" width="6.140625" style="42" bestFit="1" customWidth="1"/>
    <col min="15107" max="15108" width="4.7109375" style="42" customWidth="1"/>
    <col min="15109" max="15109" width="4.42578125" style="42" bestFit="1" customWidth="1"/>
    <col min="15110" max="15110" width="38.7109375" style="42" customWidth="1"/>
    <col min="15111" max="15111" width="9.28515625" style="42" customWidth="1"/>
    <col min="15112" max="15112" width="9.28515625" style="42" bestFit="1" customWidth="1"/>
    <col min="15113" max="15113" width="8.85546875" style="42" customWidth="1"/>
    <col min="15114" max="15360" width="9.140625" style="42"/>
    <col min="15361" max="15361" width="3.140625" style="42" customWidth="1"/>
    <col min="15362" max="15362" width="6.140625" style="42" bestFit="1" customWidth="1"/>
    <col min="15363" max="15364" width="4.7109375" style="42" customWidth="1"/>
    <col min="15365" max="15365" width="4.42578125" style="42" bestFit="1" customWidth="1"/>
    <col min="15366" max="15366" width="38.7109375" style="42" customWidth="1"/>
    <col min="15367" max="15367" width="9.28515625" style="42" customWidth="1"/>
    <col min="15368" max="15368" width="9.28515625" style="42" bestFit="1" customWidth="1"/>
    <col min="15369" max="15369" width="8.85546875" style="42" customWidth="1"/>
    <col min="15370" max="15616" width="9.140625" style="42"/>
    <col min="15617" max="15617" width="3.140625" style="42" customWidth="1"/>
    <col min="15618" max="15618" width="6.140625" style="42" bestFit="1" customWidth="1"/>
    <col min="15619" max="15620" width="4.7109375" style="42" customWidth="1"/>
    <col min="15621" max="15621" width="4.42578125" style="42" bestFit="1" customWidth="1"/>
    <col min="15622" max="15622" width="38.7109375" style="42" customWidth="1"/>
    <col min="15623" max="15623" width="9.28515625" style="42" customWidth="1"/>
    <col min="15624" max="15624" width="9.28515625" style="42" bestFit="1" customWidth="1"/>
    <col min="15625" max="15625" width="8.85546875" style="42" customWidth="1"/>
    <col min="15626" max="15872" width="9.140625" style="42"/>
    <col min="15873" max="15873" width="3.140625" style="42" customWidth="1"/>
    <col min="15874" max="15874" width="6.140625" style="42" bestFit="1" customWidth="1"/>
    <col min="15875" max="15876" width="4.7109375" style="42" customWidth="1"/>
    <col min="15877" max="15877" width="4.42578125" style="42" bestFit="1" customWidth="1"/>
    <col min="15878" max="15878" width="38.7109375" style="42" customWidth="1"/>
    <col min="15879" max="15879" width="9.28515625" style="42" customWidth="1"/>
    <col min="15880" max="15880" width="9.28515625" style="42" bestFit="1" customWidth="1"/>
    <col min="15881" max="15881" width="8.85546875" style="42" customWidth="1"/>
    <col min="15882" max="16128" width="9.140625" style="42"/>
    <col min="16129" max="16129" width="3.140625" style="42" customWidth="1"/>
    <col min="16130" max="16130" width="6.140625" style="42" bestFit="1" customWidth="1"/>
    <col min="16131" max="16132" width="4.7109375" style="42" customWidth="1"/>
    <col min="16133" max="16133" width="4.42578125" style="42" bestFit="1" customWidth="1"/>
    <col min="16134" max="16134" width="38.7109375" style="42" customWidth="1"/>
    <col min="16135" max="16135" width="9.28515625" style="42" customWidth="1"/>
    <col min="16136" max="16136" width="9.28515625" style="42" bestFit="1" customWidth="1"/>
    <col min="16137" max="16137" width="8.85546875" style="42" customWidth="1"/>
    <col min="16138" max="16384" width="9.140625" style="42"/>
  </cols>
  <sheetData>
    <row r="1" spans="1:10" s="37" customFormat="1" x14ac:dyDescent="0.2">
      <c r="F1" s="38"/>
      <c r="G1" s="81" t="s">
        <v>201</v>
      </c>
      <c r="H1" s="38"/>
      <c r="I1" s="39"/>
      <c r="J1" s="81"/>
    </row>
    <row r="2" spans="1:10" s="37" customFormat="1" x14ac:dyDescent="0.2">
      <c r="F2" s="38"/>
      <c r="H2" s="38"/>
      <c r="I2" s="39"/>
      <c r="J2" s="81"/>
    </row>
    <row r="3" spans="1:10" s="37" customFormat="1" ht="18" x14ac:dyDescent="0.25">
      <c r="A3" s="190" t="s">
        <v>83</v>
      </c>
      <c r="B3" s="190"/>
      <c r="C3" s="190"/>
      <c r="D3" s="190"/>
      <c r="E3" s="190"/>
      <c r="F3" s="190"/>
      <c r="G3" s="190"/>
      <c r="H3" s="190"/>
      <c r="I3" s="190"/>
      <c r="J3" s="81"/>
    </row>
    <row r="4" spans="1:10" x14ac:dyDescent="0.2">
      <c r="A4" s="40"/>
      <c r="B4" s="40"/>
      <c r="C4" s="40"/>
      <c r="D4" s="40"/>
      <c r="E4" s="40"/>
      <c r="F4" s="40"/>
      <c r="G4" s="40"/>
      <c r="H4" s="41"/>
      <c r="I4" s="41"/>
    </row>
    <row r="5" spans="1:10" ht="15.75" x14ac:dyDescent="0.25">
      <c r="A5" s="191" t="s">
        <v>64</v>
      </c>
      <c r="B5" s="191"/>
      <c r="C5" s="191"/>
      <c r="D5" s="191"/>
      <c r="E5" s="191"/>
      <c r="F5" s="191"/>
      <c r="G5" s="191"/>
      <c r="H5" s="191"/>
      <c r="I5" s="191"/>
    </row>
    <row r="6" spans="1:10" x14ac:dyDescent="0.2">
      <c r="A6" s="40"/>
      <c r="B6" s="40"/>
      <c r="C6" s="40"/>
      <c r="D6" s="40"/>
      <c r="E6" s="40"/>
      <c r="F6" s="40"/>
      <c r="G6" s="40"/>
      <c r="H6" s="41"/>
      <c r="I6" s="41"/>
    </row>
    <row r="7" spans="1:10" ht="15.75" x14ac:dyDescent="0.25">
      <c r="A7" s="192" t="s">
        <v>65</v>
      </c>
      <c r="B7" s="192"/>
      <c r="C7" s="192"/>
      <c r="D7" s="192"/>
      <c r="E7" s="192"/>
      <c r="F7" s="192"/>
      <c r="G7" s="192"/>
      <c r="H7" s="192"/>
      <c r="I7" s="192"/>
    </row>
    <row r="8" spans="1:10" x14ac:dyDescent="0.2">
      <c r="A8" s="40"/>
      <c r="B8" s="40"/>
      <c r="C8" s="40"/>
      <c r="D8" s="40"/>
      <c r="G8" s="41"/>
      <c r="H8" s="41"/>
      <c r="I8" s="43"/>
    </row>
    <row r="9" spans="1:10" s="47" customFormat="1" ht="13.5" thickBot="1" x14ac:dyDescent="0.25">
      <c r="A9" s="44"/>
      <c r="B9" s="44"/>
      <c r="C9" s="44"/>
      <c r="D9" s="44"/>
      <c r="E9" s="44"/>
      <c r="F9" s="44"/>
      <c r="G9" s="45"/>
      <c r="H9" s="46"/>
      <c r="I9" s="46" t="s">
        <v>66</v>
      </c>
      <c r="J9" s="84"/>
    </row>
    <row r="10" spans="1:10" s="54" customFormat="1" ht="23.25" thickBot="1" x14ac:dyDescent="0.25">
      <c r="A10" s="48" t="s">
        <v>67</v>
      </c>
      <c r="B10" s="193" t="s">
        <v>68</v>
      </c>
      <c r="C10" s="194"/>
      <c r="D10" s="49" t="s">
        <v>69</v>
      </c>
      <c r="E10" s="50" t="s">
        <v>19</v>
      </c>
      <c r="F10" s="49" t="s">
        <v>70</v>
      </c>
      <c r="G10" s="51" t="s">
        <v>71</v>
      </c>
      <c r="H10" s="52" t="s">
        <v>84</v>
      </c>
      <c r="I10" s="53" t="s">
        <v>72</v>
      </c>
      <c r="J10" s="85"/>
    </row>
    <row r="11" spans="1:10" s="47" customFormat="1" ht="13.5" thickBot="1" x14ac:dyDescent="0.25">
      <c r="A11" s="55" t="s">
        <v>73</v>
      </c>
      <c r="B11" s="195" t="s">
        <v>74</v>
      </c>
      <c r="C11" s="196"/>
      <c r="D11" s="56" t="s">
        <v>74</v>
      </c>
      <c r="E11" s="57" t="s">
        <v>74</v>
      </c>
      <c r="F11" s="58" t="s">
        <v>75</v>
      </c>
      <c r="G11" s="59">
        <f>G12+G14</f>
        <v>30600</v>
      </c>
      <c r="H11" s="59">
        <f>+H14</f>
        <v>-2400</v>
      </c>
      <c r="I11" s="60">
        <f>G11+H11</f>
        <v>28200</v>
      </c>
      <c r="J11" s="84" t="s">
        <v>84</v>
      </c>
    </row>
    <row r="12" spans="1:10" s="47" customFormat="1" x14ac:dyDescent="0.2">
      <c r="A12" s="61" t="s">
        <v>73</v>
      </c>
      <c r="B12" s="62" t="s">
        <v>76</v>
      </c>
      <c r="C12" s="63" t="s">
        <v>77</v>
      </c>
      <c r="D12" s="64" t="s">
        <v>74</v>
      </c>
      <c r="E12" s="65" t="s">
        <v>74</v>
      </c>
      <c r="F12" s="66" t="s">
        <v>78</v>
      </c>
      <c r="G12" s="67">
        <f>G13</f>
        <v>24600</v>
      </c>
      <c r="H12" s="68">
        <v>0</v>
      </c>
      <c r="I12" s="69">
        <f>G12+H12</f>
        <v>24600</v>
      </c>
      <c r="J12" s="84"/>
    </row>
    <row r="13" spans="1:10" s="47" customFormat="1" ht="13.5" thickBot="1" x14ac:dyDescent="0.25">
      <c r="A13" s="70"/>
      <c r="B13" s="71"/>
      <c r="C13" s="72"/>
      <c r="D13" s="73">
        <v>6172</v>
      </c>
      <c r="E13" s="74" t="s">
        <v>79</v>
      </c>
      <c r="F13" s="75" t="s">
        <v>80</v>
      </c>
      <c r="G13" s="76">
        <v>24600</v>
      </c>
      <c r="H13" s="77">
        <v>0</v>
      </c>
      <c r="I13" s="78">
        <f>G13+H13</f>
        <v>24600</v>
      </c>
      <c r="J13" s="84"/>
    </row>
    <row r="14" spans="1:10" s="47" customFormat="1" x14ac:dyDescent="0.2">
      <c r="A14" s="61" t="s">
        <v>73</v>
      </c>
      <c r="B14" s="62" t="s">
        <v>81</v>
      </c>
      <c r="C14" s="63" t="s">
        <v>77</v>
      </c>
      <c r="D14" s="64" t="s">
        <v>74</v>
      </c>
      <c r="E14" s="65" t="s">
        <v>74</v>
      </c>
      <c r="F14" s="79" t="s">
        <v>82</v>
      </c>
      <c r="G14" s="67">
        <f>G15</f>
        <v>6000</v>
      </c>
      <c r="H14" s="67">
        <f>+H15</f>
        <v>-2400</v>
      </c>
      <c r="I14" s="69">
        <f>G14+H14</f>
        <v>3600</v>
      </c>
      <c r="J14" s="84" t="s">
        <v>84</v>
      </c>
    </row>
    <row r="15" spans="1:10" s="47" customFormat="1" ht="13.5" thickBot="1" x14ac:dyDescent="0.25">
      <c r="A15" s="70"/>
      <c r="B15" s="71"/>
      <c r="C15" s="72"/>
      <c r="D15" s="73">
        <v>6172</v>
      </c>
      <c r="E15" s="74" t="s">
        <v>79</v>
      </c>
      <c r="F15" s="75" t="s">
        <v>80</v>
      </c>
      <c r="G15" s="76">
        <v>6000</v>
      </c>
      <c r="H15" s="77">
        <v>-2400</v>
      </c>
      <c r="I15" s="78">
        <f>G15+H15</f>
        <v>3600</v>
      </c>
      <c r="J15" s="84"/>
    </row>
    <row r="17" spans="6:6" x14ac:dyDescent="0.2">
      <c r="F17" s="82">
        <v>42522</v>
      </c>
    </row>
  </sheetData>
  <mergeCells count="5">
    <mergeCell ref="A3:I3"/>
    <mergeCell ref="A5:I5"/>
    <mergeCell ref="A7:I7"/>
    <mergeCell ref="B10:C10"/>
    <mergeCell ref="B11:C11"/>
  </mergeCells>
  <pageMargins left="0.7" right="0.7" top="0.78740157499999996" bottom="0.78740157499999996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zoomScaleNormal="100" workbookViewId="0">
      <selection activeCell="O96" sqref="O96"/>
    </sheetView>
  </sheetViews>
  <sheetFormatPr defaultColWidth="3.140625" defaultRowHeight="12.75" x14ac:dyDescent="0.2"/>
  <cols>
    <col min="1" max="1" width="3.140625" style="86" customWidth="1"/>
    <col min="2" max="2" width="9.28515625" style="86" customWidth="1"/>
    <col min="3" max="4" width="4.7109375" style="86" customWidth="1"/>
    <col min="5" max="5" width="7.85546875" style="86" customWidth="1"/>
    <col min="6" max="6" width="40.85546875" style="86" customWidth="1"/>
    <col min="7" max="7" width="8.7109375" style="180" customWidth="1"/>
    <col min="8" max="9" width="8.7109375" style="86" hidden="1" customWidth="1"/>
    <col min="10" max="10" width="9.42578125" style="87" hidden="1" customWidth="1"/>
    <col min="11" max="12" width="9.140625" style="87" hidden="1" customWidth="1"/>
    <col min="13" max="13" width="9.5703125" style="87" hidden="1" customWidth="1"/>
    <col min="14" max="14" width="9.5703125" style="86" hidden="1" customWidth="1"/>
    <col min="15" max="15" width="9.85546875" style="86" customWidth="1"/>
    <col min="16" max="17" width="9.140625" style="86" customWidth="1"/>
    <col min="18" max="18" width="12" style="86" customWidth="1"/>
    <col min="19" max="254" width="9.140625" style="86" customWidth="1"/>
    <col min="255" max="16384" width="3.140625" style="86"/>
  </cols>
  <sheetData>
    <row r="1" spans="1:18" ht="16.899999999999999" customHeight="1" x14ac:dyDescent="0.2">
      <c r="G1" s="204"/>
      <c r="H1" s="205"/>
      <c r="I1" s="205"/>
      <c r="N1" s="204" t="s">
        <v>85</v>
      </c>
      <c r="O1" s="205"/>
      <c r="P1" s="205"/>
      <c r="Q1" s="206"/>
    </row>
    <row r="2" spans="1:18" ht="18" x14ac:dyDescent="0.25">
      <c r="A2" s="207" t="s">
        <v>83</v>
      </c>
      <c r="B2" s="207"/>
      <c r="C2" s="207"/>
      <c r="D2" s="207"/>
      <c r="E2" s="207"/>
      <c r="F2" s="207"/>
      <c r="G2" s="207"/>
      <c r="H2" s="207"/>
      <c r="I2" s="207"/>
    </row>
    <row r="3" spans="1:18" ht="18" x14ac:dyDescent="0.25">
      <c r="A3" s="88"/>
      <c r="B3" s="88"/>
      <c r="C3" s="88"/>
      <c r="D3" s="88"/>
      <c r="E3" s="88"/>
      <c r="F3" s="89"/>
      <c r="G3" s="88"/>
      <c r="H3" s="88"/>
      <c r="I3" s="88"/>
    </row>
    <row r="4" spans="1:18" ht="18" x14ac:dyDescent="0.25">
      <c r="A4" s="207" t="s">
        <v>86</v>
      </c>
      <c r="B4" s="207"/>
      <c r="C4" s="207"/>
      <c r="D4" s="207"/>
      <c r="E4" s="207"/>
      <c r="F4" s="207"/>
      <c r="G4" s="207"/>
      <c r="H4" s="207"/>
      <c r="I4" s="207"/>
    </row>
    <row r="5" spans="1:18" ht="12" customHeight="1" x14ac:dyDescent="0.2">
      <c r="A5" s="90"/>
      <c r="B5" s="90"/>
      <c r="C5" s="90"/>
      <c r="D5" s="90"/>
      <c r="E5" s="90"/>
      <c r="F5" s="90"/>
      <c r="G5" s="90"/>
      <c r="H5" s="91"/>
      <c r="I5" s="91"/>
    </row>
    <row r="6" spans="1:18" ht="15.75" x14ac:dyDescent="0.25">
      <c r="A6" s="208" t="s">
        <v>87</v>
      </c>
      <c r="B6" s="208"/>
      <c r="C6" s="208"/>
      <c r="D6" s="208"/>
      <c r="E6" s="208"/>
      <c r="F6" s="208"/>
      <c r="G6" s="208"/>
      <c r="H6" s="208"/>
      <c r="I6" s="208"/>
    </row>
    <row r="7" spans="1:18" ht="12" customHeight="1" thickBot="1" x14ac:dyDescent="0.25">
      <c r="A7" s="90"/>
      <c r="B7" s="90"/>
      <c r="C7" s="90"/>
      <c r="D7" s="90"/>
      <c r="E7" s="90"/>
      <c r="F7" s="90"/>
      <c r="G7" s="90"/>
      <c r="H7" s="91"/>
      <c r="I7" s="91"/>
      <c r="N7" s="87"/>
      <c r="O7" s="92"/>
      <c r="P7" s="87"/>
      <c r="Q7" s="92" t="s">
        <v>0</v>
      </c>
    </row>
    <row r="8" spans="1:18" s="98" customFormat="1" ht="31.9" customHeight="1" thickBot="1" x14ac:dyDescent="0.25">
      <c r="A8" s="93" t="s">
        <v>67</v>
      </c>
      <c r="B8" s="202" t="s">
        <v>68</v>
      </c>
      <c r="C8" s="203"/>
      <c r="D8" s="94" t="s">
        <v>69</v>
      </c>
      <c r="E8" s="94" t="s">
        <v>19</v>
      </c>
      <c r="F8" s="95" t="s">
        <v>88</v>
      </c>
      <c r="G8" s="96" t="s">
        <v>89</v>
      </c>
      <c r="H8" s="97" t="s">
        <v>90</v>
      </c>
      <c r="I8" s="96" t="s">
        <v>91</v>
      </c>
      <c r="J8" s="97" t="s">
        <v>92</v>
      </c>
      <c r="K8" s="96" t="s">
        <v>91</v>
      </c>
      <c r="L8" s="97" t="s">
        <v>93</v>
      </c>
      <c r="M8" s="96" t="s">
        <v>91</v>
      </c>
      <c r="N8" s="97" t="s">
        <v>94</v>
      </c>
      <c r="O8" s="96" t="s">
        <v>91</v>
      </c>
      <c r="P8" s="97" t="s">
        <v>84</v>
      </c>
      <c r="Q8" s="96" t="s">
        <v>91</v>
      </c>
    </row>
    <row r="9" spans="1:18" s="98" customFormat="1" ht="13.5" thickBot="1" x14ac:dyDescent="0.25">
      <c r="A9" s="99" t="s">
        <v>73</v>
      </c>
      <c r="B9" s="200" t="s">
        <v>74</v>
      </c>
      <c r="C9" s="201"/>
      <c r="D9" s="100" t="s">
        <v>74</v>
      </c>
      <c r="E9" s="101" t="s">
        <v>74</v>
      </c>
      <c r="F9" s="102" t="s">
        <v>95</v>
      </c>
      <c r="G9" s="103">
        <f>+G10+G30+G32+G34+G36</f>
        <v>3310</v>
      </c>
      <c r="H9" s="103">
        <f>+H10+H12+H14+H16+H18+H20+H22+H24+H26+H28+H30+H32+H34+H36+H38+H40+H42+H44+H46+H49+H52+H55+H58+H60+H62+H64+H66+H68+H70+H73+H77+H79+H81+H83+H75</f>
        <v>34155</v>
      </c>
      <c r="I9" s="103">
        <f>+G9+H9</f>
        <v>37465</v>
      </c>
      <c r="J9" s="104">
        <f>+J10+J42+J85+J87+J89+J91+J93+J95</f>
        <v>21883.200000000001</v>
      </c>
      <c r="K9" s="104">
        <f>+I9+J9</f>
        <v>59348.2</v>
      </c>
      <c r="L9" s="105">
        <f>+L10</f>
        <v>258.39999999999998</v>
      </c>
      <c r="M9" s="105">
        <f>+K9+L9</f>
        <v>59606.6</v>
      </c>
      <c r="N9" s="105">
        <v>0</v>
      </c>
      <c r="O9" s="105">
        <f>+M9+N9</f>
        <v>59606.6</v>
      </c>
      <c r="P9" s="105">
        <f>+P97</f>
        <v>2400</v>
      </c>
      <c r="Q9" s="105">
        <f>+O9+P9</f>
        <v>62006.6</v>
      </c>
      <c r="R9" s="87" t="s">
        <v>84</v>
      </c>
    </row>
    <row r="10" spans="1:18" s="98" customFormat="1" x14ac:dyDescent="0.2">
      <c r="A10" s="106" t="s">
        <v>96</v>
      </c>
      <c r="B10" s="107" t="s">
        <v>97</v>
      </c>
      <c r="C10" s="108" t="s">
        <v>77</v>
      </c>
      <c r="D10" s="109" t="s">
        <v>74</v>
      </c>
      <c r="E10" s="110" t="s">
        <v>74</v>
      </c>
      <c r="F10" s="111" t="s">
        <v>98</v>
      </c>
      <c r="G10" s="112">
        <f>+G11</f>
        <v>2500</v>
      </c>
      <c r="H10" s="112">
        <f>+H11</f>
        <v>-2500</v>
      </c>
      <c r="I10" s="112">
        <f t="shared" ref="I10:I84" si="0">+G10+H10</f>
        <v>0</v>
      </c>
      <c r="J10" s="113">
        <f>+J11</f>
        <v>301.2</v>
      </c>
      <c r="K10" s="113">
        <f t="shared" ref="K10:K78" si="1">+I10+J10</f>
        <v>301.2</v>
      </c>
      <c r="L10" s="113">
        <f>+L11</f>
        <v>258.39999999999998</v>
      </c>
      <c r="M10" s="114">
        <f t="shared" ref="M10:M78" si="2">+K10+L10</f>
        <v>559.59999999999991</v>
      </c>
      <c r="N10" s="114">
        <v>0</v>
      </c>
      <c r="O10" s="114">
        <f t="shared" ref="O10:O78" si="3">+M10+N10</f>
        <v>559.59999999999991</v>
      </c>
      <c r="P10" s="114">
        <v>0</v>
      </c>
      <c r="Q10" s="114">
        <f t="shared" ref="Q10:Q73" si="4">+O10+P10</f>
        <v>559.59999999999991</v>
      </c>
      <c r="R10" s="115"/>
    </row>
    <row r="11" spans="1:18" s="98" customFormat="1" x14ac:dyDescent="0.2">
      <c r="A11" s="116"/>
      <c r="B11" s="117"/>
      <c r="C11" s="118"/>
      <c r="D11" s="119">
        <v>3299</v>
      </c>
      <c r="E11" s="120">
        <v>5331</v>
      </c>
      <c r="F11" s="121" t="s">
        <v>99</v>
      </c>
      <c r="G11" s="122">
        <v>2500</v>
      </c>
      <c r="H11" s="122">
        <v>-2500</v>
      </c>
      <c r="I11" s="122">
        <f t="shared" si="0"/>
        <v>0</v>
      </c>
      <c r="J11" s="123">
        <v>301.2</v>
      </c>
      <c r="K11" s="123">
        <f t="shared" si="1"/>
        <v>301.2</v>
      </c>
      <c r="L11" s="123">
        <v>258.39999999999998</v>
      </c>
      <c r="M11" s="124">
        <f t="shared" si="2"/>
        <v>559.59999999999991</v>
      </c>
      <c r="N11" s="124">
        <v>0</v>
      </c>
      <c r="O11" s="124">
        <f t="shared" si="3"/>
        <v>559.59999999999991</v>
      </c>
      <c r="P11" s="124">
        <v>0</v>
      </c>
      <c r="Q11" s="124">
        <f t="shared" si="4"/>
        <v>559.59999999999991</v>
      </c>
      <c r="R11" s="115"/>
    </row>
    <row r="12" spans="1:18" s="98" customFormat="1" ht="22.5" x14ac:dyDescent="0.2">
      <c r="A12" s="125" t="s">
        <v>96</v>
      </c>
      <c r="B12" s="126" t="s">
        <v>100</v>
      </c>
      <c r="C12" s="127" t="s">
        <v>101</v>
      </c>
      <c r="D12" s="128" t="s">
        <v>74</v>
      </c>
      <c r="E12" s="129" t="s">
        <v>74</v>
      </c>
      <c r="F12" s="130" t="s">
        <v>102</v>
      </c>
      <c r="G12" s="131">
        <v>0</v>
      </c>
      <c r="H12" s="131">
        <f>+H13</f>
        <v>550</v>
      </c>
      <c r="I12" s="131">
        <f>+G12+H12</f>
        <v>550</v>
      </c>
      <c r="J12" s="132">
        <v>0</v>
      </c>
      <c r="K12" s="132">
        <f t="shared" si="1"/>
        <v>550</v>
      </c>
      <c r="L12" s="133">
        <v>0</v>
      </c>
      <c r="M12" s="133">
        <f t="shared" si="2"/>
        <v>550</v>
      </c>
      <c r="N12" s="133">
        <v>0</v>
      </c>
      <c r="O12" s="133">
        <f t="shared" si="3"/>
        <v>550</v>
      </c>
      <c r="P12" s="133">
        <v>0</v>
      </c>
      <c r="Q12" s="133">
        <f t="shared" si="4"/>
        <v>550</v>
      </c>
      <c r="R12" s="115"/>
    </row>
    <row r="13" spans="1:18" s="98" customFormat="1" ht="22.5" x14ac:dyDescent="0.2">
      <c r="A13" s="116"/>
      <c r="B13" s="117"/>
      <c r="C13" s="118"/>
      <c r="D13" s="119">
        <v>3123</v>
      </c>
      <c r="E13" s="120">
        <v>5331</v>
      </c>
      <c r="F13" s="134" t="s">
        <v>99</v>
      </c>
      <c r="G13" s="122">
        <v>0</v>
      </c>
      <c r="H13" s="122">
        <v>550</v>
      </c>
      <c r="I13" s="122">
        <f>+G13+H13</f>
        <v>550</v>
      </c>
      <c r="J13" s="123">
        <v>0</v>
      </c>
      <c r="K13" s="123">
        <f t="shared" si="1"/>
        <v>550</v>
      </c>
      <c r="L13" s="124">
        <v>0</v>
      </c>
      <c r="M13" s="124">
        <f t="shared" si="2"/>
        <v>550</v>
      </c>
      <c r="N13" s="124">
        <v>0</v>
      </c>
      <c r="O13" s="124">
        <f t="shared" si="3"/>
        <v>550</v>
      </c>
      <c r="P13" s="124">
        <v>0</v>
      </c>
      <c r="Q13" s="124">
        <f t="shared" si="4"/>
        <v>550</v>
      </c>
      <c r="R13" s="115"/>
    </row>
    <row r="14" spans="1:18" s="98" customFormat="1" ht="22.5" x14ac:dyDescent="0.2">
      <c r="A14" s="125" t="s">
        <v>96</v>
      </c>
      <c r="B14" s="126" t="s">
        <v>103</v>
      </c>
      <c r="C14" s="127" t="s">
        <v>104</v>
      </c>
      <c r="D14" s="128" t="s">
        <v>74</v>
      </c>
      <c r="E14" s="129" t="s">
        <v>74</v>
      </c>
      <c r="F14" s="130" t="s">
        <v>105</v>
      </c>
      <c r="G14" s="131">
        <v>0</v>
      </c>
      <c r="H14" s="131">
        <f>+H15</f>
        <v>500</v>
      </c>
      <c r="I14" s="131">
        <f t="shared" ref="I14:I29" si="5">+G14+H14</f>
        <v>500</v>
      </c>
      <c r="J14" s="132">
        <v>0</v>
      </c>
      <c r="K14" s="132">
        <f t="shared" si="1"/>
        <v>500</v>
      </c>
      <c r="L14" s="133">
        <v>0</v>
      </c>
      <c r="M14" s="133">
        <f t="shared" si="2"/>
        <v>500</v>
      </c>
      <c r="N14" s="133">
        <v>0</v>
      </c>
      <c r="O14" s="133">
        <f t="shared" si="3"/>
        <v>500</v>
      </c>
      <c r="P14" s="133">
        <v>0</v>
      </c>
      <c r="Q14" s="133">
        <f t="shared" si="4"/>
        <v>500</v>
      </c>
      <c r="R14" s="115"/>
    </row>
    <row r="15" spans="1:18" s="98" customFormat="1" ht="22.5" x14ac:dyDescent="0.2">
      <c r="A15" s="116"/>
      <c r="B15" s="117"/>
      <c r="C15" s="118"/>
      <c r="D15" s="119">
        <v>3123</v>
      </c>
      <c r="E15" s="120">
        <v>5331</v>
      </c>
      <c r="F15" s="134" t="s">
        <v>99</v>
      </c>
      <c r="G15" s="122">
        <v>0</v>
      </c>
      <c r="H15" s="122">
        <v>500</v>
      </c>
      <c r="I15" s="122">
        <f t="shared" si="5"/>
        <v>500</v>
      </c>
      <c r="J15" s="123">
        <v>0</v>
      </c>
      <c r="K15" s="123">
        <f t="shared" si="1"/>
        <v>500</v>
      </c>
      <c r="L15" s="124">
        <v>0</v>
      </c>
      <c r="M15" s="124">
        <f t="shared" si="2"/>
        <v>500</v>
      </c>
      <c r="N15" s="124">
        <v>0</v>
      </c>
      <c r="O15" s="124">
        <f t="shared" si="3"/>
        <v>500</v>
      </c>
      <c r="P15" s="124">
        <v>0</v>
      </c>
      <c r="Q15" s="124">
        <f t="shared" si="4"/>
        <v>500</v>
      </c>
      <c r="R15" s="115"/>
    </row>
    <row r="16" spans="1:18" s="98" customFormat="1" ht="22.5" x14ac:dyDescent="0.2">
      <c r="A16" s="125" t="s">
        <v>96</v>
      </c>
      <c r="B16" s="126" t="s">
        <v>106</v>
      </c>
      <c r="C16" s="127" t="s">
        <v>107</v>
      </c>
      <c r="D16" s="128" t="s">
        <v>74</v>
      </c>
      <c r="E16" s="129" t="s">
        <v>74</v>
      </c>
      <c r="F16" s="130" t="s">
        <v>108</v>
      </c>
      <c r="G16" s="131">
        <v>0</v>
      </c>
      <c r="H16" s="131">
        <f t="shared" ref="H16" si="6">+H17</f>
        <v>122.2</v>
      </c>
      <c r="I16" s="131">
        <f t="shared" si="5"/>
        <v>122.2</v>
      </c>
      <c r="J16" s="132">
        <v>0</v>
      </c>
      <c r="K16" s="132">
        <f t="shared" si="1"/>
        <v>122.2</v>
      </c>
      <c r="L16" s="133">
        <v>0</v>
      </c>
      <c r="M16" s="133">
        <f t="shared" si="2"/>
        <v>122.2</v>
      </c>
      <c r="N16" s="133">
        <v>0</v>
      </c>
      <c r="O16" s="133">
        <f t="shared" si="3"/>
        <v>122.2</v>
      </c>
      <c r="P16" s="133">
        <v>0</v>
      </c>
      <c r="Q16" s="133">
        <f t="shared" si="4"/>
        <v>122.2</v>
      </c>
      <c r="R16" s="115"/>
    </row>
    <row r="17" spans="1:18" s="98" customFormat="1" ht="22.5" x14ac:dyDescent="0.2">
      <c r="A17" s="116"/>
      <c r="B17" s="117"/>
      <c r="C17" s="118"/>
      <c r="D17" s="119">
        <v>3123</v>
      </c>
      <c r="E17" s="120">
        <v>5331</v>
      </c>
      <c r="F17" s="134" t="s">
        <v>99</v>
      </c>
      <c r="G17" s="122">
        <v>0</v>
      </c>
      <c r="H17" s="122">
        <v>122.2</v>
      </c>
      <c r="I17" s="122">
        <f t="shared" si="5"/>
        <v>122.2</v>
      </c>
      <c r="J17" s="123">
        <v>0</v>
      </c>
      <c r="K17" s="123">
        <f t="shared" si="1"/>
        <v>122.2</v>
      </c>
      <c r="L17" s="124">
        <v>0</v>
      </c>
      <c r="M17" s="124">
        <f t="shared" si="2"/>
        <v>122.2</v>
      </c>
      <c r="N17" s="124">
        <v>0</v>
      </c>
      <c r="O17" s="124">
        <f t="shared" si="3"/>
        <v>122.2</v>
      </c>
      <c r="P17" s="124">
        <v>0</v>
      </c>
      <c r="Q17" s="124">
        <f t="shared" si="4"/>
        <v>122.2</v>
      </c>
      <c r="R17" s="115"/>
    </row>
    <row r="18" spans="1:18" s="98" customFormat="1" ht="22.5" x14ac:dyDescent="0.2">
      <c r="A18" s="125" t="s">
        <v>96</v>
      </c>
      <c r="B18" s="126" t="s">
        <v>109</v>
      </c>
      <c r="C18" s="127" t="s">
        <v>110</v>
      </c>
      <c r="D18" s="128" t="s">
        <v>74</v>
      </c>
      <c r="E18" s="129" t="s">
        <v>74</v>
      </c>
      <c r="F18" s="130" t="s">
        <v>111</v>
      </c>
      <c r="G18" s="131">
        <v>0</v>
      </c>
      <c r="H18" s="131">
        <f t="shared" ref="H18" si="7">+H19</f>
        <v>150</v>
      </c>
      <c r="I18" s="131">
        <f t="shared" si="5"/>
        <v>150</v>
      </c>
      <c r="J18" s="132">
        <v>0</v>
      </c>
      <c r="K18" s="132">
        <f t="shared" si="1"/>
        <v>150</v>
      </c>
      <c r="L18" s="133">
        <v>0</v>
      </c>
      <c r="M18" s="133">
        <f t="shared" si="2"/>
        <v>150</v>
      </c>
      <c r="N18" s="133">
        <v>0</v>
      </c>
      <c r="O18" s="133">
        <f t="shared" si="3"/>
        <v>150</v>
      </c>
      <c r="P18" s="133">
        <v>0</v>
      </c>
      <c r="Q18" s="133">
        <f t="shared" si="4"/>
        <v>150</v>
      </c>
      <c r="R18" s="115"/>
    </row>
    <row r="19" spans="1:18" s="98" customFormat="1" ht="22.5" x14ac:dyDescent="0.2">
      <c r="A19" s="116"/>
      <c r="B19" s="117"/>
      <c r="C19" s="118"/>
      <c r="D19" s="119">
        <v>3122</v>
      </c>
      <c r="E19" s="120">
        <v>5331</v>
      </c>
      <c r="F19" s="134" t="s">
        <v>99</v>
      </c>
      <c r="G19" s="122">
        <v>0</v>
      </c>
      <c r="H19" s="122">
        <v>150</v>
      </c>
      <c r="I19" s="122">
        <f t="shared" si="5"/>
        <v>150</v>
      </c>
      <c r="J19" s="123">
        <v>0</v>
      </c>
      <c r="K19" s="123">
        <f t="shared" si="1"/>
        <v>150</v>
      </c>
      <c r="L19" s="124">
        <v>0</v>
      </c>
      <c r="M19" s="124">
        <f t="shared" si="2"/>
        <v>150</v>
      </c>
      <c r="N19" s="124">
        <v>0</v>
      </c>
      <c r="O19" s="124">
        <f t="shared" si="3"/>
        <v>150</v>
      </c>
      <c r="P19" s="124">
        <v>0</v>
      </c>
      <c r="Q19" s="124">
        <f t="shared" si="4"/>
        <v>150</v>
      </c>
      <c r="R19" s="115"/>
    </row>
    <row r="20" spans="1:18" s="98" customFormat="1" ht="22.5" x14ac:dyDescent="0.2">
      <c r="A20" s="125" t="s">
        <v>96</v>
      </c>
      <c r="B20" s="126" t="s">
        <v>112</v>
      </c>
      <c r="C20" s="127" t="s">
        <v>113</v>
      </c>
      <c r="D20" s="128" t="s">
        <v>74</v>
      </c>
      <c r="E20" s="129" t="s">
        <v>74</v>
      </c>
      <c r="F20" s="130" t="s">
        <v>114</v>
      </c>
      <c r="G20" s="131">
        <v>0</v>
      </c>
      <c r="H20" s="131">
        <f t="shared" ref="H20" si="8">+H21</f>
        <v>300</v>
      </c>
      <c r="I20" s="131">
        <f t="shared" si="5"/>
        <v>300</v>
      </c>
      <c r="J20" s="132">
        <v>0</v>
      </c>
      <c r="K20" s="132">
        <f t="shared" si="1"/>
        <v>300</v>
      </c>
      <c r="L20" s="133">
        <v>0</v>
      </c>
      <c r="M20" s="133">
        <f t="shared" si="2"/>
        <v>300</v>
      </c>
      <c r="N20" s="133">
        <v>0</v>
      </c>
      <c r="O20" s="133">
        <f t="shared" si="3"/>
        <v>300</v>
      </c>
      <c r="P20" s="133">
        <v>0</v>
      </c>
      <c r="Q20" s="133">
        <f t="shared" si="4"/>
        <v>300</v>
      </c>
      <c r="R20" s="115"/>
    </row>
    <row r="21" spans="1:18" s="98" customFormat="1" ht="22.5" x14ac:dyDescent="0.2">
      <c r="A21" s="116"/>
      <c r="B21" s="117"/>
      <c r="C21" s="118"/>
      <c r="D21" s="119">
        <v>3123</v>
      </c>
      <c r="E21" s="120">
        <v>5331</v>
      </c>
      <c r="F21" s="134" t="s">
        <v>99</v>
      </c>
      <c r="G21" s="122">
        <v>0</v>
      </c>
      <c r="H21" s="122">
        <v>300</v>
      </c>
      <c r="I21" s="122">
        <f t="shared" si="5"/>
        <v>300</v>
      </c>
      <c r="J21" s="123">
        <v>0</v>
      </c>
      <c r="K21" s="123">
        <f t="shared" si="1"/>
        <v>300</v>
      </c>
      <c r="L21" s="124">
        <v>0</v>
      </c>
      <c r="M21" s="124">
        <f t="shared" si="2"/>
        <v>300</v>
      </c>
      <c r="N21" s="124">
        <v>0</v>
      </c>
      <c r="O21" s="124">
        <f t="shared" si="3"/>
        <v>300</v>
      </c>
      <c r="P21" s="124">
        <v>0</v>
      </c>
      <c r="Q21" s="124">
        <f t="shared" si="4"/>
        <v>300</v>
      </c>
      <c r="R21" s="115"/>
    </row>
    <row r="22" spans="1:18" s="98" customFormat="1" ht="22.5" x14ac:dyDescent="0.2">
      <c r="A22" s="125" t="s">
        <v>96</v>
      </c>
      <c r="B22" s="126" t="s">
        <v>115</v>
      </c>
      <c r="C22" s="127" t="s">
        <v>116</v>
      </c>
      <c r="D22" s="128" t="s">
        <v>74</v>
      </c>
      <c r="E22" s="129" t="s">
        <v>74</v>
      </c>
      <c r="F22" s="130" t="s">
        <v>117</v>
      </c>
      <c r="G22" s="131">
        <v>0</v>
      </c>
      <c r="H22" s="131">
        <f t="shared" ref="H22" si="9">+H23</f>
        <v>380</v>
      </c>
      <c r="I22" s="131">
        <f t="shared" si="5"/>
        <v>380</v>
      </c>
      <c r="J22" s="132">
        <v>0</v>
      </c>
      <c r="K22" s="132">
        <f t="shared" si="1"/>
        <v>380</v>
      </c>
      <c r="L22" s="133">
        <v>0</v>
      </c>
      <c r="M22" s="133">
        <f t="shared" si="2"/>
        <v>380</v>
      </c>
      <c r="N22" s="133">
        <v>0</v>
      </c>
      <c r="O22" s="133">
        <f t="shared" si="3"/>
        <v>380</v>
      </c>
      <c r="P22" s="133">
        <v>0</v>
      </c>
      <c r="Q22" s="133">
        <f t="shared" si="4"/>
        <v>380</v>
      </c>
      <c r="R22" s="115"/>
    </row>
    <row r="23" spans="1:18" s="98" customFormat="1" ht="22.5" x14ac:dyDescent="0.2">
      <c r="A23" s="116"/>
      <c r="B23" s="117"/>
      <c r="C23" s="118"/>
      <c r="D23" s="119">
        <v>3122</v>
      </c>
      <c r="E23" s="120">
        <v>5331</v>
      </c>
      <c r="F23" s="134" t="s">
        <v>99</v>
      </c>
      <c r="G23" s="122">
        <v>0</v>
      </c>
      <c r="H23" s="122">
        <v>380</v>
      </c>
      <c r="I23" s="122">
        <f t="shared" si="5"/>
        <v>380</v>
      </c>
      <c r="J23" s="123">
        <v>0</v>
      </c>
      <c r="K23" s="123">
        <f t="shared" si="1"/>
        <v>380</v>
      </c>
      <c r="L23" s="124">
        <v>0</v>
      </c>
      <c r="M23" s="124">
        <f t="shared" si="2"/>
        <v>380</v>
      </c>
      <c r="N23" s="124">
        <v>0</v>
      </c>
      <c r="O23" s="124">
        <f t="shared" si="3"/>
        <v>380</v>
      </c>
      <c r="P23" s="124">
        <v>0</v>
      </c>
      <c r="Q23" s="124">
        <f t="shared" si="4"/>
        <v>380</v>
      </c>
      <c r="R23" s="115"/>
    </row>
    <row r="24" spans="1:18" s="98" customFormat="1" ht="22.5" x14ac:dyDescent="0.2">
      <c r="A24" s="125" t="s">
        <v>96</v>
      </c>
      <c r="B24" s="126" t="s">
        <v>118</v>
      </c>
      <c r="C24" s="127" t="s">
        <v>119</v>
      </c>
      <c r="D24" s="128" t="s">
        <v>74</v>
      </c>
      <c r="E24" s="129" t="s">
        <v>74</v>
      </c>
      <c r="F24" s="130" t="s">
        <v>120</v>
      </c>
      <c r="G24" s="131">
        <v>0</v>
      </c>
      <c r="H24" s="131">
        <f t="shared" ref="H24" si="10">+H25</f>
        <v>250</v>
      </c>
      <c r="I24" s="131">
        <f t="shared" si="5"/>
        <v>250</v>
      </c>
      <c r="J24" s="132">
        <v>0</v>
      </c>
      <c r="K24" s="132">
        <f t="shared" si="1"/>
        <v>250</v>
      </c>
      <c r="L24" s="133">
        <v>0</v>
      </c>
      <c r="M24" s="133">
        <f t="shared" si="2"/>
        <v>250</v>
      </c>
      <c r="N24" s="133">
        <v>0</v>
      </c>
      <c r="O24" s="133">
        <f t="shared" si="3"/>
        <v>250</v>
      </c>
      <c r="P24" s="133">
        <v>0</v>
      </c>
      <c r="Q24" s="133">
        <f t="shared" si="4"/>
        <v>250</v>
      </c>
      <c r="R24" s="115"/>
    </row>
    <row r="25" spans="1:18" s="98" customFormat="1" ht="22.5" x14ac:dyDescent="0.2">
      <c r="A25" s="116"/>
      <c r="B25" s="117"/>
      <c r="C25" s="118"/>
      <c r="D25" s="119">
        <v>3123</v>
      </c>
      <c r="E25" s="120">
        <v>5331</v>
      </c>
      <c r="F25" s="134" t="s">
        <v>99</v>
      </c>
      <c r="G25" s="122">
        <v>0</v>
      </c>
      <c r="H25" s="122">
        <v>250</v>
      </c>
      <c r="I25" s="122">
        <f t="shared" si="5"/>
        <v>250</v>
      </c>
      <c r="J25" s="123">
        <v>0</v>
      </c>
      <c r="K25" s="123">
        <f t="shared" si="1"/>
        <v>250</v>
      </c>
      <c r="L25" s="124">
        <v>0</v>
      </c>
      <c r="M25" s="124">
        <f t="shared" si="2"/>
        <v>250</v>
      </c>
      <c r="N25" s="124">
        <v>0</v>
      </c>
      <c r="O25" s="124">
        <f t="shared" si="3"/>
        <v>250</v>
      </c>
      <c r="P25" s="124">
        <v>0</v>
      </c>
      <c r="Q25" s="124">
        <f t="shared" si="4"/>
        <v>250</v>
      </c>
      <c r="R25" s="115"/>
    </row>
    <row r="26" spans="1:18" s="98" customFormat="1" ht="22.5" x14ac:dyDescent="0.2">
      <c r="A26" s="125" t="s">
        <v>96</v>
      </c>
      <c r="B26" s="126" t="s">
        <v>121</v>
      </c>
      <c r="C26" s="127" t="s">
        <v>122</v>
      </c>
      <c r="D26" s="128" t="s">
        <v>74</v>
      </c>
      <c r="E26" s="129" t="s">
        <v>74</v>
      </c>
      <c r="F26" s="130" t="s">
        <v>123</v>
      </c>
      <c r="G26" s="131">
        <v>0</v>
      </c>
      <c r="H26" s="131">
        <f t="shared" ref="H26" si="11">+H27</f>
        <v>212.8</v>
      </c>
      <c r="I26" s="131">
        <f t="shared" si="5"/>
        <v>212.8</v>
      </c>
      <c r="J26" s="132">
        <v>0</v>
      </c>
      <c r="K26" s="132">
        <f t="shared" si="1"/>
        <v>212.8</v>
      </c>
      <c r="L26" s="133">
        <v>0</v>
      </c>
      <c r="M26" s="133">
        <f t="shared" si="2"/>
        <v>212.8</v>
      </c>
      <c r="N26" s="133">
        <v>0</v>
      </c>
      <c r="O26" s="133">
        <f t="shared" si="3"/>
        <v>212.8</v>
      </c>
      <c r="P26" s="133">
        <v>0</v>
      </c>
      <c r="Q26" s="133">
        <f t="shared" si="4"/>
        <v>212.8</v>
      </c>
      <c r="R26" s="115"/>
    </row>
    <row r="27" spans="1:18" s="98" customFormat="1" ht="22.5" x14ac:dyDescent="0.2">
      <c r="A27" s="116"/>
      <c r="B27" s="117"/>
      <c r="C27" s="118"/>
      <c r="D27" s="119">
        <v>3123</v>
      </c>
      <c r="E27" s="120">
        <v>5331</v>
      </c>
      <c r="F27" s="134" t="s">
        <v>99</v>
      </c>
      <c r="G27" s="122">
        <v>0</v>
      </c>
      <c r="H27" s="122">
        <v>212.8</v>
      </c>
      <c r="I27" s="122">
        <f t="shared" si="5"/>
        <v>212.8</v>
      </c>
      <c r="J27" s="123">
        <v>0</v>
      </c>
      <c r="K27" s="123">
        <f t="shared" si="1"/>
        <v>212.8</v>
      </c>
      <c r="L27" s="124">
        <v>0</v>
      </c>
      <c r="M27" s="124">
        <f t="shared" si="2"/>
        <v>212.8</v>
      </c>
      <c r="N27" s="124">
        <v>0</v>
      </c>
      <c r="O27" s="124">
        <f t="shared" si="3"/>
        <v>212.8</v>
      </c>
      <c r="P27" s="124">
        <v>0</v>
      </c>
      <c r="Q27" s="124">
        <f t="shared" si="4"/>
        <v>212.8</v>
      </c>
      <c r="R27" s="115"/>
    </row>
    <row r="28" spans="1:18" s="98" customFormat="1" ht="33.75" x14ac:dyDescent="0.2">
      <c r="A28" s="125" t="s">
        <v>96</v>
      </c>
      <c r="B28" s="126" t="s">
        <v>124</v>
      </c>
      <c r="C28" s="127" t="s">
        <v>125</v>
      </c>
      <c r="D28" s="128" t="s">
        <v>74</v>
      </c>
      <c r="E28" s="129" t="s">
        <v>74</v>
      </c>
      <c r="F28" s="130" t="s">
        <v>126</v>
      </c>
      <c r="G28" s="131">
        <v>0</v>
      </c>
      <c r="H28" s="131">
        <f t="shared" ref="H28" si="12">+H29</f>
        <v>35</v>
      </c>
      <c r="I28" s="131">
        <f t="shared" si="5"/>
        <v>35</v>
      </c>
      <c r="J28" s="132">
        <v>0</v>
      </c>
      <c r="K28" s="132">
        <f t="shared" si="1"/>
        <v>35</v>
      </c>
      <c r="L28" s="133">
        <v>0</v>
      </c>
      <c r="M28" s="133">
        <f t="shared" si="2"/>
        <v>35</v>
      </c>
      <c r="N28" s="133">
        <v>0</v>
      </c>
      <c r="O28" s="133">
        <f t="shared" si="3"/>
        <v>35</v>
      </c>
      <c r="P28" s="133">
        <v>0</v>
      </c>
      <c r="Q28" s="133">
        <f t="shared" si="4"/>
        <v>35</v>
      </c>
      <c r="R28" s="115"/>
    </row>
    <row r="29" spans="1:18" s="98" customFormat="1" ht="22.5" x14ac:dyDescent="0.2">
      <c r="A29" s="116"/>
      <c r="B29" s="117"/>
      <c r="C29" s="118"/>
      <c r="D29" s="119">
        <v>3123</v>
      </c>
      <c r="E29" s="120">
        <v>5331</v>
      </c>
      <c r="F29" s="134" t="s">
        <v>99</v>
      </c>
      <c r="G29" s="122">
        <v>0</v>
      </c>
      <c r="H29" s="122">
        <v>35</v>
      </c>
      <c r="I29" s="122">
        <f t="shared" si="5"/>
        <v>35</v>
      </c>
      <c r="J29" s="123">
        <v>0</v>
      </c>
      <c r="K29" s="123">
        <f t="shared" si="1"/>
        <v>35</v>
      </c>
      <c r="L29" s="124">
        <v>0</v>
      </c>
      <c r="M29" s="124">
        <f t="shared" si="2"/>
        <v>35</v>
      </c>
      <c r="N29" s="124">
        <v>0</v>
      </c>
      <c r="O29" s="124">
        <f t="shared" si="3"/>
        <v>35</v>
      </c>
      <c r="P29" s="124">
        <v>0</v>
      </c>
      <c r="Q29" s="124">
        <f t="shared" si="4"/>
        <v>35</v>
      </c>
      <c r="R29" s="115"/>
    </row>
    <row r="30" spans="1:18" s="98" customFormat="1" ht="24.75" customHeight="1" x14ac:dyDescent="0.2">
      <c r="A30" s="125" t="s">
        <v>96</v>
      </c>
      <c r="B30" s="126" t="s">
        <v>127</v>
      </c>
      <c r="C30" s="127" t="s">
        <v>77</v>
      </c>
      <c r="D30" s="128" t="s">
        <v>74</v>
      </c>
      <c r="E30" s="129" t="s">
        <v>74</v>
      </c>
      <c r="F30" s="130" t="s">
        <v>128</v>
      </c>
      <c r="G30" s="131">
        <f>+G31</f>
        <v>270</v>
      </c>
      <c r="H30" s="131">
        <v>0</v>
      </c>
      <c r="I30" s="131">
        <f t="shared" si="0"/>
        <v>270</v>
      </c>
      <c r="J30" s="132">
        <v>0</v>
      </c>
      <c r="K30" s="132">
        <f t="shared" si="1"/>
        <v>270</v>
      </c>
      <c r="L30" s="133">
        <v>0</v>
      </c>
      <c r="M30" s="133">
        <f t="shared" si="2"/>
        <v>270</v>
      </c>
      <c r="N30" s="133">
        <v>0</v>
      </c>
      <c r="O30" s="133">
        <f t="shared" si="3"/>
        <v>270</v>
      </c>
      <c r="P30" s="133">
        <v>0</v>
      </c>
      <c r="Q30" s="133">
        <f t="shared" si="4"/>
        <v>270</v>
      </c>
      <c r="R30" s="115"/>
    </row>
    <row r="31" spans="1:18" s="98" customFormat="1" x14ac:dyDescent="0.2">
      <c r="A31" s="116"/>
      <c r="B31" s="117"/>
      <c r="C31" s="118"/>
      <c r="D31" s="119">
        <v>3299</v>
      </c>
      <c r="E31" s="120">
        <v>5331</v>
      </c>
      <c r="F31" s="121" t="s">
        <v>99</v>
      </c>
      <c r="G31" s="122">
        <v>270</v>
      </c>
      <c r="H31" s="122">
        <v>0</v>
      </c>
      <c r="I31" s="122">
        <f t="shared" si="0"/>
        <v>270</v>
      </c>
      <c r="J31" s="123">
        <v>0</v>
      </c>
      <c r="K31" s="123">
        <f t="shared" si="1"/>
        <v>270</v>
      </c>
      <c r="L31" s="124">
        <v>0</v>
      </c>
      <c r="M31" s="124">
        <f t="shared" si="2"/>
        <v>270</v>
      </c>
      <c r="N31" s="124">
        <v>0</v>
      </c>
      <c r="O31" s="124">
        <f t="shared" si="3"/>
        <v>270</v>
      </c>
      <c r="P31" s="124">
        <v>0</v>
      </c>
      <c r="Q31" s="124">
        <f t="shared" si="4"/>
        <v>270</v>
      </c>
      <c r="R31" s="115"/>
    </row>
    <row r="32" spans="1:18" s="98" customFormat="1" ht="24.75" customHeight="1" x14ac:dyDescent="0.2">
      <c r="A32" s="125" t="s">
        <v>96</v>
      </c>
      <c r="B32" s="126" t="s">
        <v>129</v>
      </c>
      <c r="C32" s="127" t="s">
        <v>101</v>
      </c>
      <c r="D32" s="128" t="s">
        <v>74</v>
      </c>
      <c r="E32" s="129" t="s">
        <v>74</v>
      </c>
      <c r="F32" s="130" t="s">
        <v>130</v>
      </c>
      <c r="G32" s="131">
        <f>+G33</f>
        <v>20</v>
      </c>
      <c r="H32" s="131">
        <v>0</v>
      </c>
      <c r="I32" s="131">
        <f t="shared" si="0"/>
        <v>20</v>
      </c>
      <c r="J32" s="132">
        <v>0</v>
      </c>
      <c r="K32" s="132">
        <f t="shared" si="1"/>
        <v>20</v>
      </c>
      <c r="L32" s="133">
        <v>0</v>
      </c>
      <c r="M32" s="133">
        <f t="shared" si="2"/>
        <v>20</v>
      </c>
      <c r="N32" s="133">
        <v>0</v>
      </c>
      <c r="O32" s="133">
        <f t="shared" si="3"/>
        <v>20</v>
      </c>
      <c r="P32" s="133">
        <v>0</v>
      </c>
      <c r="Q32" s="133">
        <f t="shared" si="4"/>
        <v>20</v>
      </c>
      <c r="R32" s="115"/>
    </row>
    <row r="33" spans="1:18" s="98" customFormat="1" x14ac:dyDescent="0.2">
      <c r="A33" s="116"/>
      <c r="B33" s="117"/>
      <c r="C33" s="118"/>
      <c r="D33" s="119">
        <v>3123</v>
      </c>
      <c r="E33" s="120">
        <v>5331</v>
      </c>
      <c r="F33" s="121" t="s">
        <v>99</v>
      </c>
      <c r="G33" s="122">
        <v>20</v>
      </c>
      <c r="H33" s="122">
        <v>0</v>
      </c>
      <c r="I33" s="122">
        <f t="shared" si="0"/>
        <v>20</v>
      </c>
      <c r="J33" s="123">
        <v>0</v>
      </c>
      <c r="K33" s="123">
        <f t="shared" si="1"/>
        <v>20</v>
      </c>
      <c r="L33" s="124">
        <v>0</v>
      </c>
      <c r="M33" s="124">
        <f t="shared" si="2"/>
        <v>20</v>
      </c>
      <c r="N33" s="124">
        <v>0</v>
      </c>
      <c r="O33" s="124">
        <f t="shared" si="3"/>
        <v>20</v>
      </c>
      <c r="P33" s="124">
        <v>0</v>
      </c>
      <c r="Q33" s="124">
        <f t="shared" si="4"/>
        <v>20</v>
      </c>
      <c r="R33" s="115"/>
    </row>
    <row r="34" spans="1:18" s="98" customFormat="1" ht="24.75" customHeight="1" x14ac:dyDescent="0.2">
      <c r="A34" s="125" t="s">
        <v>96</v>
      </c>
      <c r="B34" s="126" t="s">
        <v>131</v>
      </c>
      <c r="C34" s="127" t="s">
        <v>116</v>
      </c>
      <c r="D34" s="128" t="s">
        <v>74</v>
      </c>
      <c r="E34" s="129" t="s">
        <v>74</v>
      </c>
      <c r="F34" s="130" t="s">
        <v>132</v>
      </c>
      <c r="G34" s="131">
        <f>+G35</f>
        <v>20</v>
      </c>
      <c r="H34" s="131">
        <v>0</v>
      </c>
      <c r="I34" s="131">
        <f t="shared" si="0"/>
        <v>20</v>
      </c>
      <c r="J34" s="132">
        <v>0</v>
      </c>
      <c r="K34" s="132">
        <f t="shared" si="1"/>
        <v>20</v>
      </c>
      <c r="L34" s="133">
        <v>0</v>
      </c>
      <c r="M34" s="133">
        <f t="shared" si="2"/>
        <v>20</v>
      </c>
      <c r="N34" s="133">
        <v>0</v>
      </c>
      <c r="O34" s="133">
        <f t="shared" si="3"/>
        <v>20</v>
      </c>
      <c r="P34" s="133">
        <v>0</v>
      </c>
      <c r="Q34" s="133">
        <f t="shared" si="4"/>
        <v>20</v>
      </c>
      <c r="R34" s="115"/>
    </row>
    <row r="35" spans="1:18" s="98" customFormat="1" x14ac:dyDescent="0.2">
      <c r="A35" s="116"/>
      <c r="B35" s="117"/>
      <c r="C35" s="118"/>
      <c r="D35" s="119">
        <v>3122</v>
      </c>
      <c r="E35" s="120">
        <v>5331</v>
      </c>
      <c r="F35" s="121" t="s">
        <v>99</v>
      </c>
      <c r="G35" s="122">
        <v>20</v>
      </c>
      <c r="H35" s="122">
        <v>0</v>
      </c>
      <c r="I35" s="122">
        <f t="shared" si="0"/>
        <v>20</v>
      </c>
      <c r="J35" s="123">
        <v>0</v>
      </c>
      <c r="K35" s="123">
        <f t="shared" si="1"/>
        <v>20</v>
      </c>
      <c r="L35" s="124">
        <v>0</v>
      </c>
      <c r="M35" s="124">
        <f t="shared" si="2"/>
        <v>20</v>
      </c>
      <c r="N35" s="124">
        <v>0</v>
      </c>
      <c r="O35" s="124">
        <f t="shared" si="3"/>
        <v>20</v>
      </c>
      <c r="P35" s="124">
        <v>0</v>
      </c>
      <c r="Q35" s="124">
        <f t="shared" si="4"/>
        <v>20</v>
      </c>
      <c r="R35" s="115"/>
    </row>
    <row r="36" spans="1:18" s="98" customFormat="1" x14ac:dyDescent="0.2">
      <c r="A36" s="125" t="s">
        <v>96</v>
      </c>
      <c r="B36" s="126" t="s">
        <v>133</v>
      </c>
      <c r="C36" s="127" t="s">
        <v>77</v>
      </c>
      <c r="D36" s="128" t="s">
        <v>74</v>
      </c>
      <c r="E36" s="129" t="s">
        <v>74</v>
      </c>
      <c r="F36" s="135" t="s">
        <v>134</v>
      </c>
      <c r="G36" s="131">
        <f>+G37</f>
        <v>500</v>
      </c>
      <c r="H36" s="131">
        <f>+H37</f>
        <v>-54</v>
      </c>
      <c r="I36" s="131">
        <f t="shared" si="0"/>
        <v>446</v>
      </c>
      <c r="J36" s="132">
        <v>0</v>
      </c>
      <c r="K36" s="132">
        <f t="shared" si="1"/>
        <v>446</v>
      </c>
      <c r="L36" s="133">
        <v>0</v>
      </c>
      <c r="M36" s="133">
        <f t="shared" si="2"/>
        <v>446</v>
      </c>
      <c r="N36" s="133">
        <v>0</v>
      </c>
      <c r="O36" s="133">
        <f t="shared" si="3"/>
        <v>446</v>
      </c>
      <c r="P36" s="133">
        <v>0</v>
      </c>
      <c r="Q36" s="133">
        <f t="shared" si="4"/>
        <v>446</v>
      </c>
      <c r="R36" s="115"/>
    </row>
    <row r="37" spans="1:18" s="98" customFormat="1" x14ac:dyDescent="0.2">
      <c r="A37" s="116"/>
      <c r="B37" s="117"/>
      <c r="C37" s="118"/>
      <c r="D37" s="119">
        <v>3299</v>
      </c>
      <c r="E37" s="120">
        <v>5331</v>
      </c>
      <c r="F37" s="121" t="s">
        <v>99</v>
      </c>
      <c r="G37" s="122">
        <v>500</v>
      </c>
      <c r="H37" s="122">
        <v>-54</v>
      </c>
      <c r="I37" s="122">
        <f t="shared" si="0"/>
        <v>446</v>
      </c>
      <c r="J37" s="123">
        <v>0</v>
      </c>
      <c r="K37" s="123">
        <f t="shared" si="1"/>
        <v>446</v>
      </c>
      <c r="L37" s="124">
        <v>0</v>
      </c>
      <c r="M37" s="124">
        <f t="shared" si="2"/>
        <v>446</v>
      </c>
      <c r="N37" s="124">
        <v>0</v>
      </c>
      <c r="O37" s="124">
        <f t="shared" si="3"/>
        <v>446</v>
      </c>
      <c r="P37" s="124">
        <v>0</v>
      </c>
      <c r="Q37" s="124">
        <f t="shared" si="4"/>
        <v>446</v>
      </c>
      <c r="R37" s="115"/>
    </row>
    <row r="38" spans="1:18" s="98" customFormat="1" ht="33.75" x14ac:dyDescent="0.2">
      <c r="A38" s="125" t="s">
        <v>96</v>
      </c>
      <c r="B38" s="126" t="s">
        <v>135</v>
      </c>
      <c r="C38" s="127" t="s">
        <v>136</v>
      </c>
      <c r="D38" s="128" t="s">
        <v>74</v>
      </c>
      <c r="E38" s="129" t="s">
        <v>74</v>
      </c>
      <c r="F38" s="130" t="s">
        <v>137</v>
      </c>
      <c r="G38" s="131">
        <v>0</v>
      </c>
      <c r="H38" s="131">
        <f t="shared" ref="H38" si="13">+H39</f>
        <v>40</v>
      </c>
      <c r="I38" s="131">
        <f t="shared" si="0"/>
        <v>40</v>
      </c>
      <c r="J38" s="132">
        <v>0</v>
      </c>
      <c r="K38" s="132">
        <f t="shared" si="1"/>
        <v>40</v>
      </c>
      <c r="L38" s="133">
        <v>0</v>
      </c>
      <c r="M38" s="133">
        <f t="shared" si="2"/>
        <v>40</v>
      </c>
      <c r="N38" s="133">
        <v>0</v>
      </c>
      <c r="O38" s="133">
        <f t="shared" si="3"/>
        <v>40</v>
      </c>
      <c r="P38" s="133">
        <v>0</v>
      </c>
      <c r="Q38" s="133">
        <f t="shared" si="4"/>
        <v>40</v>
      </c>
      <c r="R38" s="115"/>
    </row>
    <row r="39" spans="1:18" s="98" customFormat="1" ht="22.5" x14ac:dyDescent="0.2">
      <c r="A39" s="116"/>
      <c r="B39" s="117"/>
      <c r="C39" s="118"/>
      <c r="D39" s="119">
        <v>3233</v>
      </c>
      <c r="E39" s="120">
        <v>5331</v>
      </c>
      <c r="F39" s="134" t="s">
        <v>99</v>
      </c>
      <c r="G39" s="122">
        <v>0</v>
      </c>
      <c r="H39" s="122">
        <v>40</v>
      </c>
      <c r="I39" s="122">
        <f t="shared" si="0"/>
        <v>40</v>
      </c>
      <c r="J39" s="123">
        <v>0</v>
      </c>
      <c r="K39" s="123">
        <f t="shared" si="1"/>
        <v>40</v>
      </c>
      <c r="L39" s="124">
        <v>0</v>
      </c>
      <c r="M39" s="124">
        <f t="shared" si="2"/>
        <v>40</v>
      </c>
      <c r="N39" s="124">
        <v>0</v>
      </c>
      <c r="O39" s="124">
        <f t="shared" si="3"/>
        <v>40</v>
      </c>
      <c r="P39" s="124">
        <v>0</v>
      </c>
      <c r="Q39" s="124">
        <f t="shared" si="4"/>
        <v>40</v>
      </c>
      <c r="R39" s="115"/>
    </row>
    <row r="40" spans="1:18" s="98" customFormat="1" ht="33.75" x14ac:dyDescent="0.2">
      <c r="A40" s="125" t="s">
        <v>96</v>
      </c>
      <c r="B40" s="126" t="s">
        <v>138</v>
      </c>
      <c r="C40" s="127" t="s">
        <v>139</v>
      </c>
      <c r="D40" s="128" t="s">
        <v>74</v>
      </c>
      <c r="E40" s="129" t="s">
        <v>74</v>
      </c>
      <c r="F40" s="130" t="s">
        <v>140</v>
      </c>
      <c r="G40" s="131">
        <v>0</v>
      </c>
      <c r="H40" s="131">
        <f t="shared" ref="H40" si="14">+H41</f>
        <v>14</v>
      </c>
      <c r="I40" s="131">
        <f t="shared" si="0"/>
        <v>14</v>
      </c>
      <c r="J40" s="132">
        <v>0</v>
      </c>
      <c r="K40" s="132">
        <f t="shared" si="1"/>
        <v>14</v>
      </c>
      <c r="L40" s="133">
        <v>0</v>
      </c>
      <c r="M40" s="133">
        <f t="shared" si="2"/>
        <v>14</v>
      </c>
      <c r="N40" s="133">
        <v>0</v>
      </c>
      <c r="O40" s="133">
        <f t="shared" si="3"/>
        <v>14</v>
      </c>
      <c r="P40" s="133">
        <v>0</v>
      </c>
      <c r="Q40" s="133">
        <f t="shared" si="4"/>
        <v>14</v>
      </c>
      <c r="R40" s="115"/>
    </row>
    <row r="41" spans="1:18" s="98" customFormat="1" ht="22.5" x14ac:dyDescent="0.2">
      <c r="A41" s="116"/>
      <c r="B41" s="117"/>
      <c r="C41" s="118"/>
      <c r="D41" s="119">
        <v>3122</v>
      </c>
      <c r="E41" s="120">
        <v>5331</v>
      </c>
      <c r="F41" s="134" t="s">
        <v>99</v>
      </c>
      <c r="G41" s="122">
        <v>0</v>
      </c>
      <c r="H41" s="122">
        <v>14</v>
      </c>
      <c r="I41" s="122">
        <f t="shared" si="0"/>
        <v>14</v>
      </c>
      <c r="J41" s="123">
        <v>0</v>
      </c>
      <c r="K41" s="123">
        <f t="shared" si="1"/>
        <v>14</v>
      </c>
      <c r="L41" s="124">
        <v>0</v>
      </c>
      <c r="M41" s="124">
        <f t="shared" si="2"/>
        <v>14</v>
      </c>
      <c r="N41" s="124">
        <v>0</v>
      </c>
      <c r="O41" s="124">
        <f t="shared" si="3"/>
        <v>14</v>
      </c>
      <c r="P41" s="124">
        <v>0</v>
      </c>
      <c r="Q41" s="124">
        <f t="shared" si="4"/>
        <v>14</v>
      </c>
      <c r="R41" s="115"/>
    </row>
    <row r="42" spans="1:18" s="98" customFormat="1" ht="22.5" x14ac:dyDescent="0.2">
      <c r="A42" s="125" t="s">
        <v>96</v>
      </c>
      <c r="B42" s="136" t="s">
        <v>141</v>
      </c>
      <c r="C42" s="127" t="s">
        <v>116</v>
      </c>
      <c r="D42" s="128" t="s">
        <v>74</v>
      </c>
      <c r="E42" s="129" t="s">
        <v>74</v>
      </c>
      <c r="F42" s="130" t="s">
        <v>142</v>
      </c>
      <c r="G42" s="131">
        <v>0</v>
      </c>
      <c r="H42" s="131">
        <f>+H43</f>
        <v>20</v>
      </c>
      <c r="I42" s="131">
        <f t="shared" si="0"/>
        <v>20</v>
      </c>
      <c r="J42" s="132">
        <f>+J43</f>
        <v>-20</v>
      </c>
      <c r="K42" s="132">
        <f t="shared" si="1"/>
        <v>0</v>
      </c>
      <c r="L42" s="133">
        <v>0</v>
      </c>
      <c r="M42" s="133">
        <f t="shared" si="2"/>
        <v>0</v>
      </c>
      <c r="N42" s="133">
        <v>0</v>
      </c>
      <c r="O42" s="133">
        <f t="shared" si="3"/>
        <v>0</v>
      </c>
      <c r="P42" s="133">
        <v>0</v>
      </c>
      <c r="Q42" s="133">
        <f t="shared" si="4"/>
        <v>0</v>
      </c>
      <c r="R42" s="115"/>
    </row>
    <row r="43" spans="1:18" s="98" customFormat="1" x14ac:dyDescent="0.2">
      <c r="A43" s="137"/>
      <c r="B43" s="136" t="s">
        <v>143</v>
      </c>
      <c r="C43" s="127"/>
      <c r="D43" s="138">
        <v>3122</v>
      </c>
      <c r="E43" s="138">
        <v>5331</v>
      </c>
      <c r="F43" s="121" t="s">
        <v>99</v>
      </c>
      <c r="G43" s="122">
        <v>0</v>
      </c>
      <c r="H43" s="122">
        <v>20</v>
      </c>
      <c r="I43" s="122">
        <f t="shared" si="0"/>
        <v>20</v>
      </c>
      <c r="J43" s="123">
        <v>-20</v>
      </c>
      <c r="K43" s="123">
        <f t="shared" si="1"/>
        <v>0</v>
      </c>
      <c r="L43" s="124">
        <v>0</v>
      </c>
      <c r="M43" s="124">
        <f t="shared" si="2"/>
        <v>0</v>
      </c>
      <c r="N43" s="124">
        <v>0</v>
      </c>
      <c r="O43" s="124">
        <f t="shared" si="3"/>
        <v>0</v>
      </c>
      <c r="P43" s="124">
        <v>0</v>
      </c>
      <c r="Q43" s="124">
        <f t="shared" si="4"/>
        <v>0</v>
      </c>
      <c r="R43" s="115"/>
    </row>
    <row r="44" spans="1:18" s="98" customFormat="1" ht="24" customHeight="1" x14ac:dyDescent="0.2">
      <c r="A44" s="125" t="s">
        <v>96</v>
      </c>
      <c r="B44" s="136" t="s">
        <v>144</v>
      </c>
      <c r="C44" s="139">
        <v>1420</v>
      </c>
      <c r="D44" s="128" t="s">
        <v>74</v>
      </c>
      <c r="E44" s="129" t="s">
        <v>74</v>
      </c>
      <c r="F44" s="140" t="s">
        <v>145</v>
      </c>
      <c r="G44" s="131">
        <v>0</v>
      </c>
      <c r="H44" s="141">
        <f>H45</f>
        <v>105</v>
      </c>
      <c r="I44" s="131">
        <f t="shared" si="0"/>
        <v>105</v>
      </c>
      <c r="J44" s="132">
        <v>0</v>
      </c>
      <c r="K44" s="132">
        <f t="shared" si="1"/>
        <v>105</v>
      </c>
      <c r="L44" s="133">
        <v>0</v>
      </c>
      <c r="M44" s="133">
        <f t="shared" si="2"/>
        <v>105</v>
      </c>
      <c r="N44" s="133">
        <v>0</v>
      </c>
      <c r="O44" s="133">
        <f t="shared" si="3"/>
        <v>105</v>
      </c>
      <c r="P44" s="133">
        <v>0</v>
      </c>
      <c r="Q44" s="133">
        <f t="shared" si="4"/>
        <v>105</v>
      </c>
      <c r="R44" s="115"/>
    </row>
    <row r="45" spans="1:18" ht="22.5" x14ac:dyDescent="0.2">
      <c r="A45" s="116"/>
      <c r="B45" s="136" t="s">
        <v>143</v>
      </c>
      <c r="C45" s="142"/>
      <c r="D45" s="119">
        <v>3122</v>
      </c>
      <c r="E45" s="120">
        <v>5331</v>
      </c>
      <c r="F45" s="134" t="s">
        <v>99</v>
      </c>
      <c r="G45" s="122">
        <v>0</v>
      </c>
      <c r="H45" s="143">
        <v>105</v>
      </c>
      <c r="I45" s="122">
        <f t="shared" si="0"/>
        <v>105</v>
      </c>
      <c r="J45" s="123">
        <v>0</v>
      </c>
      <c r="K45" s="123">
        <f t="shared" si="1"/>
        <v>105</v>
      </c>
      <c r="L45" s="124">
        <v>0</v>
      </c>
      <c r="M45" s="124">
        <f t="shared" si="2"/>
        <v>105</v>
      </c>
      <c r="N45" s="124">
        <v>0</v>
      </c>
      <c r="O45" s="124">
        <f t="shared" si="3"/>
        <v>105</v>
      </c>
      <c r="P45" s="124">
        <v>0</v>
      </c>
      <c r="Q45" s="124">
        <f t="shared" si="4"/>
        <v>105</v>
      </c>
      <c r="R45" s="87"/>
    </row>
    <row r="46" spans="1:18" ht="22.5" x14ac:dyDescent="0.2">
      <c r="A46" s="125" t="s">
        <v>96</v>
      </c>
      <c r="B46" s="136" t="s">
        <v>146</v>
      </c>
      <c r="C46" s="142">
        <v>1420</v>
      </c>
      <c r="D46" s="128" t="s">
        <v>74</v>
      </c>
      <c r="E46" s="129" t="s">
        <v>74</v>
      </c>
      <c r="F46" s="144" t="s">
        <v>147</v>
      </c>
      <c r="G46" s="131">
        <v>0</v>
      </c>
      <c r="H46" s="141">
        <f>H47</f>
        <v>105</v>
      </c>
      <c r="I46" s="131">
        <f t="shared" si="0"/>
        <v>105</v>
      </c>
      <c r="J46" s="132">
        <v>0</v>
      </c>
      <c r="K46" s="132">
        <f t="shared" si="1"/>
        <v>105</v>
      </c>
      <c r="L46" s="133">
        <v>0</v>
      </c>
      <c r="M46" s="133">
        <f t="shared" si="2"/>
        <v>105</v>
      </c>
      <c r="N46" s="133">
        <f>SUM(N47:N48)</f>
        <v>0</v>
      </c>
      <c r="O46" s="133">
        <f t="shared" si="3"/>
        <v>105</v>
      </c>
      <c r="P46" s="133">
        <v>0</v>
      </c>
      <c r="Q46" s="133">
        <f t="shared" si="4"/>
        <v>105</v>
      </c>
      <c r="R46" s="87"/>
    </row>
    <row r="47" spans="1:18" ht="22.5" x14ac:dyDescent="0.2">
      <c r="A47" s="116"/>
      <c r="B47" s="136" t="s">
        <v>143</v>
      </c>
      <c r="C47" s="142"/>
      <c r="D47" s="119">
        <v>3122</v>
      </c>
      <c r="E47" s="120">
        <v>5331</v>
      </c>
      <c r="F47" s="134" t="s">
        <v>99</v>
      </c>
      <c r="G47" s="122">
        <v>0</v>
      </c>
      <c r="H47" s="143">
        <v>105</v>
      </c>
      <c r="I47" s="122">
        <f t="shared" si="0"/>
        <v>105</v>
      </c>
      <c r="J47" s="123">
        <v>0</v>
      </c>
      <c r="K47" s="123">
        <f t="shared" si="1"/>
        <v>105</v>
      </c>
      <c r="L47" s="124">
        <v>0</v>
      </c>
      <c r="M47" s="124">
        <f t="shared" si="2"/>
        <v>105</v>
      </c>
      <c r="N47" s="124">
        <v>-105</v>
      </c>
      <c r="O47" s="124">
        <f t="shared" si="3"/>
        <v>0</v>
      </c>
      <c r="P47" s="124">
        <v>0</v>
      </c>
      <c r="Q47" s="124">
        <f t="shared" si="4"/>
        <v>0</v>
      </c>
      <c r="R47" s="87"/>
    </row>
    <row r="48" spans="1:18" x14ac:dyDescent="0.2">
      <c r="A48" s="116"/>
      <c r="B48" s="136"/>
      <c r="C48" s="142"/>
      <c r="D48" s="119">
        <v>3122</v>
      </c>
      <c r="E48" s="120">
        <v>6351</v>
      </c>
      <c r="F48" s="134" t="s">
        <v>148</v>
      </c>
      <c r="G48" s="122">
        <v>0</v>
      </c>
      <c r="H48" s="143"/>
      <c r="I48" s="122"/>
      <c r="J48" s="123"/>
      <c r="K48" s="123"/>
      <c r="L48" s="124"/>
      <c r="M48" s="124">
        <v>0</v>
      </c>
      <c r="N48" s="124">
        <v>105</v>
      </c>
      <c r="O48" s="124">
        <f t="shared" si="3"/>
        <v>105</v>
      </c>
      <c r="P48" s="124">
        <v>0</v>
      </c>
      <c r="Q48" s="124">
        <f t="shared" si="4"/>
        <v>105</v>
      </c>
      <c r="R48" s="87"/>
    </row>
    <row r="49" spans="1:18" ht="33.75" x14ac:dyDescent="0.2">
      <c r="A49" s="125" t="s">
        <v>96</v>
      </c>
      <c r="B49" s="136" t="s">
        <v>149</v>
      </c>
      <c r="C49" s="142">
        <v>1429</v>
      </c>
      <c r="D49" s="128" t="s">
        <v>74</v>
      </c>
      <c r="E49" s="129" t="s">
        <v>74</v>
      </c>
      <c r="F49" s="130" t="s">
        <v>150</v>
      </c>
      <c r="G49" s="131">
        <v>0</v>
      </c>
      <c r="H49" s="141">
        <f>H50</f>
        <v>100</v>
      </c>
      <c r="I49" s="131">
        <f t="shared" si="0"/>
        <v>100</v>
      </c>
      <c r="J49" s="132">
        <v>0</v>
      </c>
      <c r="K49" s="132">
        <f t="shared" si="1"/>
        <v>100</v>
      </c>
      <c r="L49" s="133">
        <v>0</v>
      </c>
      <c r="M49" s="133">
        <f t="shared" si="2"/>
        <v>100</v>
      </c>
      <c r="N49" s="133">
        <f>SUM(N50:N51)</f>
        <v>0</v>
      </c>
      <c r="O49" s="133">
        <f t="shared" si="3"/>
        <v>100</v>
      </c>
      <c r="P49" s="133">
        <v>0</v>
      </c>
      <c r="Q49" s="133">
        <f t="shared" si="4"/>
        <v>100</v>
      </c>
      <c r="R49" s="87"/>
    </row>
    <row r="50" spans="1:18" ht="22.5" x14ac:dyDescent="0.2">
      <c r="A50" s="116"/>
      <c r="B50" s="136" t="s">
        <v>143</v>
      </c>
      <c r="C50" s="142"/>
      <c r="D50" s="119">
        <v>3122</v>
      </c>
      <c r="E50" s="120">
        <v>5331</v>
      </c>
      <c r="F50" s="134" t="s">
        <v>99</v>
      </c>
      <c r="G50" s="122">
        <v>0</v>
      </c>
      <c r="H50" s="143">
        <v>100</v>
      </c>
      <c r="I50" s="122">
        <f t="shared" si="0"/>
        <v>100</v>
      </c>
      <c r="J50" s="123">
        <v>0</v>
      </c>
      <c r="K50" s="123">
        <f t="shared" si="1"/>
        <v>100</v>
      </c>
      <c r="L50" s="124">
        <v>0</v>
      </c>
      <c r="M50" s="124">
        <f t="shared" si="2"/>
        <v>100</v>
      </c>
      <c r="N50" s="124">
        <v>-100</v>
      </c>
      <c r="O50" s="124">
        <f t="shared" si="3"/>
        <v>0</v>
      </c>
      <c r="P50" s="124">
        <v>0</v>
      </c>
      <c r="Q50" s="124">
        <f t="shared" si="4"/>
        <v>0</v>
      </c>
      <c r="R50" s="87"/>
    </row>
    <row r="51" spans="1:18" x14ac:dyDescent="0.2">
      <c r="A51" s="116"/>
      <c r="B51" s="136"/>
      <c r="C51" s="142"/>
      <c r="D51" s="119">
        <v>3122</v>
      </c>
      <c r="E51" s="120">
        <v>6351</v>
      </c>
      <c r="F51" s="134" t="s">
        <v>148</v>
      </c>
      <c r="G51" s="122">
        <v>0</v>
      </c>
      <c r="H51" s="143"/>
      <c r="I51" s="122"/>
      <c r="J51" s="123"/>
      <c r="K51" s="123"/>
      <c r="L51" s="124"/>
      <c r="M51" s="124">
        <v>0</v>
      </c>
      <c r="N51" s="124">
        <v>100</v>
      </c>
      <c r="O51" s="124">
        <f t="shared" si="3"/>
        <v>100</v>
      </c>
      <c r="P51" s="124">
        <v>0</v>
      </c>
      <c r="Q51" s="124">
        <f t="shared" si="4"/>
        <v>100</v>
      </c>
      <c r="R51" s="87"/>
    </row>
    <row r="52" spans="1:18" ht="22.5" x14ac:dyDescent="0.2">
      <c r="A52" s="125" t="s">
        <v>96</v>
      </c>
      <c r="B52" s="136" t="s">
        <v>151</v>
      </c>
      <c r="C52" s="142">
        <v>1429</v>
      </c>
      <c r="D52" s="128" t="s">
        <v>74</v>
      </c>
      <c r="E52" s="129" t="s">
        <v>74</v>
      </c>
      <c r="F52" s="144" t="s">
        <v>152</v>
      </c>
      <c r="G52" s="131">
        <v>0</v>
      </c>
      <c r="H52" s="141">
        <f>H53</f>
        <v>150</v>
      </c>
      <c r="I52" s="131">
        <f t="shared" si="0"/>
        <v>150</v>
      </c>
      <c r="J52" s="132">
        <v>0</v>
      </c>
      <c r="K52" s="132">
        <f t="shared" si="1"/>
        <v>150</v>
      </c>
      <c r="L52" s="133">
        <v>0</v>
      </c>
      <c r="M52" s="133">
        <f t="shared" si="2"/>
        <v>150</v>
      </c>
      <c r="N52" s="133">
        <f>SUM(N53:N54)</f>
        <v>0</v>
      </c>
      <c r="O52" s="133">
        <f t="shared" si="3"/>
        <v>150</v>
      </c>
      <c r="P52" s="133">
        <v>0</v>
      </c>
      <c r="Q52" s="133">
        <f t="shared" si="4"/>
        <v>150</v>
      </c>
      <c r="R52" s="87"/>
    </row>
    <row r="53" spans="1:18" ht="22.5" x14ac:dyDescent="0.2">
      <c r="A53" s="116"/>
      <c r="B53" s="136" t="s">
        <v>143</v>
      </c>
      <c r="C53" s="142"/>
      <c r="D53" s="119">
        <v>3122</v>
      </c>
      <c r="E53" s="120">
        <v>5331</v>
      </c>
      <c r="F53" s="134" t="s">
        <v>99</v>
      </c>
      <c r="G53" s="122">
        <v>0</v>
      </c>
      <c r="H53" s="143">
        <v>150</v>
      </c>
      <c r="I53" s="122">
        <f t="shared" si="0"/>
        <v>150</v>
      </c>
      <c r="J53" s="123">
        <v>0</v>
      </c>
      <c r="K53" s="123">
        <f t="shared" si="1"/>
        <v>150</v>
      </c>
      <c r="L53" s="124">
        <v>0</v>
      </c>
      <c r="M53" s="124">
        <f t="shared" si="2"/>
        <v>150</v>
      </c>
      <c r="N53" s="124">
        <v>-150</v>
      </c>
      <c r="O53" s="124">
        <f t="shared" si="3"/>
        <v>0</v>
      </c>
      <c r="P53" s="124">
        <v>0</v>
      </c>
      <c r="Q53" s="124">
        <f t="shared" si="4"/>
        <v>0</v>
      </c>
      <c r="R53" s="87"/>
    </row>
    <row r="54" spans="1:18" x14ac:dyDescent="0.2">
      <c r="A54" s="116"/>
      <c r="B54" s="136"/>
      <c r="C54" s="142"/>
      <c r="D54" s="119">
        <v>3122</v>
      </c>
      <c r="E54" s="120">
        <v>6351</v>
      </c>
      <c r="F54" s="134" t="s">
        <v>148</v>
      </c>
      <c r="G54" s="122">
        <v>0</v>
      </c>
      <c r="H54" s="143"/>
      <c r="I54" s="122"/>
      <c r="J54" s="123"/>
      <c r="K54" s="123"/>
      <c r="L54" s="124"/>
      <c r="M54" s="124">
        <v>0</v>
      </c>
      <c r="N54" s="124">
        <v>150</v>
      </c>
      <c r="O54" s="124">
        <f t="shared" si="3"/>
        <v>150</v>
      </c>
      <c r="P54" s="124">
        <v>0</v>
      </c>
      <c r="Q54" s="124">
        <f t="shared" si="4"/>
        <v>150</v>
      </c>
      <c r="R54" s="87"/>
    </row>
    <row r="55" spans="1:18" ht="33.75" x14ac:dyDescent="0.2">
      <c r="A55" s="125" t="s">
        <v>96</v>
      </c>
      <c r="B55" s="136" t="s">
        <v>153</v>
      </c>
      <c r="C55" s="142">
        <v>1429</v>
      </c>
      <c r="D55" s="128" t="s">
        <v>74</v>
      </c>
      <c r="E55" s="129" t="s">
        <v>74</v>
      </c>
      <c r="F55" s="140" t="s">
        <v>154</v>
      </c>
      <c r="G55" s="131">
        <v>0</v>
      </c>
      <c r="H55" s="141">
        <f>H56</f>
        <v>200</v>
      </c>
      <c r="I55" s="131">
        <f t="shared" si="0"/>
        <v>200</v>
      </c>
      <c r="J55" s="132">
        <v>0</v>
      </c>
      <c r="K55" s="132">
        <f t="shared" si="1"/>
        <v>200</v>
      </c>
      <c r="L55" s="133">
        <v>0</v>
      </c>
      <c r="M55" s="133">
        <f t="shared" si="2"/>
        <v>200</v>
      </c>
      <c r="N55" s="133">
        <f>SUM(N56:N57)</f>
        <v>0</v>
      </c>
      <c r="O55" s="133">
        <f t="shared" si="3"/>
        <v>200</v>
      </c>
      <c r="P55" s="133">
        <v>0</v>
      </c>
      <c r="Q55" s="133">
        <f t="shared" si="4"/>
        <v>200</v>
      </c>
      <c r="R55" s="87"/>
    </row>
    <row r="56" spans="1:18" ht="22.5" x14ac:dyDescent="0.2">
      <c r="A56" s="116"/>
      <c r="B56" s="136" t="s">
        <v>143</v>
      </c>
      <c r="C56" s="142"/>
      <c r="D56" s="119">
        <v>3122</v>
      </c>
      <c r="E56" s="120">
        <v>5331</v>
      </c>
      <c r="F56" s="134" t="s">
        <v>99</v>
      </c>
      <c r="G56" s="122">
        <v>0</v>
      </c>
      <c r="H56" s="143">
        <v>200</v>
      </c>
      <c r="I56" s="122">
        <f t="shared" si="0"/>
        <v>200</v>
      </c>
      <c r="J56" s="123">
        <v>0</v>
      </c>
      <c r="K56" s="123">
        <f t="shared" si="1"/>
        <v>200</v>
      </c>
      <c r="L56" s="124">
        <v>0</v>
      </c>
      <c r="M56" s="124">
        <f t="shared" si="2"/>
        <v>200</v>
      </c>
      <c r="N56" s="124">
        <v>-200</v>
      </c>
      <c r="O56" s="124">
        <f t="shared" si="3"/>
        <v>0</v>
      </c>
      <c r="P56" s="124">
        <v>0</v>
      </c>
      <c r="Q56" s="124">
        <f t="shared" si="4"/>
        <v>0</v>
      </c>
      <c r="R56" s="87"/>
    </row>
    <row r="57" spans="1:18" x14ac:dyDescent="0.2">
      <c r="A57" s="116"/>
      <c r="B57" s="136"/>
      <c r="C57" s="142"/>
      <c r="D57" s="119">
        <v>3122</v>
      </c>
      <c r="E57" s="120">
        <v>6351</v>
      </c>
      <c r="F57" s="134" t="s">
        <v>148</v>
      </c>
      <c r="G57" s="122">
        <v>0</v>
      </c>
      <c r="H57" s="143"/>
      <c r="I57" s="122"/>
      <c r="J57" s="123"/>
      <c r="K57" s="123"/>
      <c r="L57" s="124"/>
      <c r="M57" s="124">
        <v>0</v>
      </c>
      <c r="N57" s="124">
        <v>200</v>
      </c>
      <c r="O57" s="124">
        <f t="shared" si="3"/>
        <v>200</v>
      </c>
      <c r="P57" s="124">
        <v>0</v>
      </c>
      <c r="Q57" s="124">
        <f t="shared" si="4"/>
        <v>200</v>
      </c>
      <c r="R57" s="87"/>
    </row>
    <row r="58" spans="1:18" ht="33.75" x14ac:dyDescent="0.2">
      <c r="A58" s="125" t="s">
        <v>96</v>
      </c>
      <c r="B58" s="136" t="s">
        <v>155</v>
      </c>
      <c r="C58" s="142">
        <v>1437</v>
      </c>
      <c r="D58" s="128" t="s">
        <v>74</v>
      </c>
      <c r="E58" s="129" t="s">
        <v>74</v>
      </c>
      <c r="F58" s="140" t="s">
        <v>156</v>
      </c>
      <c r="G58" s="131">
        <v>0</v>
      </c>
      <c r="H58" s="141">
        <f>H59</f>
        <v>100</v>
      </c>
      <c r="I58" s="131">
        <f t="shared" si="0"/>
        <v>100</v>
      </c>
      <c r="J58" s="132">
        <v>0</v>
      </c>
      <c r="K58" s="132">
        <f t="shared" si="1"/>
        <v>100</v>
      </c>
      <c r="L58" s="133">
        <v>0</v>
      </c>
      <c r="M58" s="133">
        <f t="shared" si="2"/>
        <v>100</v>
      </c>
      <c r="N58" s="133">
        <v>0</v>
      </c>
      <c r="O58" s="133">
        <f t="shared" si="3"/>
        <v>100</v>
      </c>
      <c r="P58" s="133">
        <v>0</v>
      </c>
      <c r="Q58" s="133">
        <f t="shared" si="4"/>
        <v>100</v>
      </c>
      <c r="R58" s="87"/>
    </row>
    <row r="59" spans="1:18" ht="22.5" x14ac:dyDescent="0.2">
      <c r="A59" s="116"/>
      <c r="B59" s="136" t="s">
        <v>143</v>
      </c>
      <c r="C59" s="142"/>
      <c r="D59" s="119">
        <v>3123</v>
      </c>
      <c r="E59" s="120">
        <v>5331</v>
      </c>
      <c r="F59" s="134" t="s">
        <v>99</v>
      </c>
      <c r="G59" s="122">
        <v>0</v>
      </c>
      <c r="H59" s="143">
        <v>100</v>
      </c>
      <c r="I59" s="122">
        <f t="shared" si="0"/>
        <v>100</v>
      </c>
      <c r="J59" s="123">
        <v>0</v>
      </c>
      <c r="K59" s="123">
        <f t="shared" si="1"/>
        <v>100</v>
      </c>
      <c r="L59" s="124">
        <v>0</v>
      </c>
      <c r="M59" s="124">
        <f t="shared" si="2"/>
        <v>100</v>
      </c>
      <c r="N59" s="124">
        <v>0</v>
      </c>
      <c r="O59" s="124">
        <f t="shared" si="3"/>
        <v>100</v>
      </c>
      <c r="P59" s="124">
        <v>0</v>
      </c>
      <c r="Q59" s="124">
        <f t="shared" si="4"/>
        <v>100</v>
      </c>
      <c r="R59" s="87"/>
    </row>
    <row r="60" spans="1:18" ht="22.5" x14ac:dyDescent="0.2">
      <c r="A60" s="125" t="s">
        <v>96</v>
      </c>
      <c r="B60" s="136" t="s">
        <v>157</v>
      </c>
      <c r="C60" s="142">
        <v>1438</v>
      </c>
      <c r="D60" s="128" t="s">
        <v>74</v>
      </c>
      <c r="E60" s="129" t="s">
        <v>74</v>
      </c>
      <c r="F60" s="140" t="s">
        <v>158</v>
      </c>
      <c r="G60" s="131">
        <v>0</v>
      </c>
      <c r="H60" s="141">
        <f>H61</f>
        <v>200</v>
      </c>
      <c r="I60" s="131">
        <f t="shared" si="0"/>
        <v>200</v>
      </c>
      <c r="J60" s="132">
        <v>0</v>
      </c>
      <c r="K60" s="132">
        <f t="shared" si="1"/>
        <v>200</v>
      </c>
      <c r="L60" s="133">
        <v>0</v>
      </c>
      <c r="M60" s="133">
        <f t="shared" si="2"/>
        <v>200</v>
      </c>
      <c r="N60" s="133">
        <v>0</v>
      </c>
      <c r="O60" s="133">
        <f t="shared" si="3"/>
        <v>200</v>
      </c>
      <c r="P60" s="133">
        <v>0</v>
      </c>
      <c r="Q60" s="133">
        <f t="shared" si="4"/>
        <v>200</v>
      </c>
      <c r="R60" s="87"/>
    </row>
    <row r="61" spans="1:18" ht="22.5" x14ac:dyDescent="0.2">
      <c r="A61" s="116"/>
      <c r="B61" s="136" t="s">
        <v>143</v>
      </c>
      <c r="C61" s="142"/>
      <c r="D61" s="119">
        <v>3123</v>
      </c>
      <c r="E61" s="120">
        <v>5331</v>
      </c>
      <c r="F61" s="134" t="s">
        <v>99</v>
      </c>
      <c r="G61" s="122">
        <v>0</v>
      </c>
      <c r="H61" s="143">
        <v>200</v>
      </c>
      <c r="I61" s="122">
        <f t="shared" si="0"/>
        <v>200</v>
      </c>
      <c r="J61" s="123">
        <v>0</v>
      </c>
      <c r="K61" s="123">
        <f t="shared" si="1"/>
        <v>200</v>
      </c>
      <c r="L61" s="124">
        <v>0</v>
      </c>
      <c r="M61" s="124">
        <f t="shared" si="2"/>
        <v>200</v>
      </c>
      <c r="N61" s="124">
        <v>0</v>
      </c>
      <c r="O61" s="124">
        <f t="shared" si="3"/>
        <v>200</v>
      </c>
      <c r="P61" s="124">
        <v>0</v>
      </c>
      <c r="Q61" s="124">
        <f t="shared" si="4"/>
        <v>200</v>
      </c>
      <c r="R61" s="87"/>
    </row>
    <row r="62" spans="1:18" ht="33.75" x14ac:dyDescent="0.2">
      <c r="A62" s="125" t="s">
        <v>96</v>
      </c>
      <c r="B62" s="136" t="s">
        <v>159</v>
      </c>
      <c r="C62" s="142">
        <v>1442</v>
      </c>
      <c r="D62" s="128" t="s">
        <v>74</v>
      </c>
      <c r="E62" s="129" t="s">
        <v>74</v>
      </c>
      <c r="F62" s="140" t="s">
        <v>160</v>
      </c>
      <c r="G62" s="131">
        <v>0</v>
      </c>
      <c r="H62" s="141">
        <f>H63</f>
        <v>230</v>
      </c>
      <c r="I62" s="131">
        <f t="shared" si="0"/>
        <v>230</v>
      </c>
      <c r="J62" s="132">
        <v>0</v>
      </c>
      <c r="K62" s="132">
        <f t="shared" si="1"/>
        <v>230</v>
      </c>
      <c r="L62" s="133">
        <v>0</v>
      </c>
      <c r="M62" s="133">
        <f t="shared" si="2"/>
        <v>230</v>
      </c>
      <c r="N62" s="133">
        <v>0</v>
      </c>
      <c r="O62" s="133">
        <f t="shared" si="3"/>
        <v>230</v>
      </c>
      <c r="P62" s="133">
        <v>0</v>
      </c>
      <c r="Q62" s="133">
        <f t="shared" si="4"/>
        <v>230</v>
      </c>
      <c r="R62" s="87"/>
    </row>
    <row r="63" spans="1:18" ht="22.5" x14ac:dyDescent="0.2">
      <c r="A63" s="116"/>
      <c r="B63" s="136" t="s">
        <v>143</v>
      </c>
      <c r="C63" s="142"/>
      <c r="D63" s="119">
        <v>3123</v>
      </c>
      <c r="E63" s="120">
        <v>5331</v>
      </c>
      <c r="F63" s="134" t="s">
        <v>99</v>
      </c>
      <c r="G63" s="122">
        <v>0</v>
      </c>
      <c r="H63" s="143">
        <v>230</v>
      </c>
      <c r="I63" s="122">
        <f t="shared" si="0"/>
        <v>230</v>
      </c>
      <c r="J63" s="123">
        <v>0</v>
      </c>
      <c r="K63" s="123">
        <f t="shared" si="1"/>
        <v>230</v>
      </c>
      <c r="L63" s="124">
        <v>0</v>
      </c>
      <c r="M63" s="124">
        <f t="shared" si="2"/>
        <v>230</v>
      </c>
      <c r="N63" s="124">
        <v>0</v>
      </c>
      <c r="O63" s="124">
        <f t="shared" si="3"/>
        <v>230</v>
      </c>
      <c r="P63" s="124">
        <v>0</v>
      </c>
      <c r="Q63" s="124">
        <f t="shared" si="4"/>
        <v>230</v>
      </c>
      <c r="R63" s="87"/>
    </row>
    <row r="64" spans="1:18" ht="33.75" x14ac:dyDescent="0.2">
      <c r="A64" s="125" t="s">
        <v>96</v>
      </c>
      <c r="B64" s="136" t="s">
        <v>161</v>
      </c>
      <c r="C64" s="142">
        <v>1455</v>
      </c>
      <c r="D64" s="128" t="s">
        <v>74</v>
      </c>
      <c r="E64" s="129" t="s">
        <v>74</v>
      </c>
      <c r="F64" s="140" t="s">
        <v>162</v>
      </c>
      <c r="G64" s="131">
        <v>0</v>
      </c>
      <c r="H64" s="141">
        <f>H65</f>
        <v>300</v>
      </c>
      <c r="I64" s="131">
        <f t="shared" si="0"/>
        <v>300</v>
      </c>
      <c r="J64" s="132">
        <v>0</v>
      </c>
      <c r="K64" s="132">
        <f t="shared" si="1"/>
        <v>300</v>
      </c>
      <c r="L64" s="133">
        <v>0</v>
      </c>
      <c r="M64" s="133">
        <f t="shared" si="2"/>
        <v>300</v>
      </c>
      <c r="N64" s="133">
        <v>0</v>
      </c>
      <c r="O64" s="133">
        <f t="shared" si="3"/>
        <v>300</v>
      </c>
      <c r="P64" s="133">
        <v>0</v>
      </c>
      <c r="Q64" s="133">
        <f t="shared" si="4"/>
        <v>300</v>
      </c>
      <c r="R64" s="87"/>
    </row>
    <row r="65" spans="1:18" ht="22.5" x14ac:dyDescent="0.2">
      <c r="A65" s="116"/>
      <c r="B65" s="136" t="s">
        <v>143</v>
      </c>
      <c r="C65" s="142"/>
      <c r="D65" s="119">
        <v>3113</v>
      </c>
      <c r="E65" s="120">
        <v>5331</v>
      </c>
      <c r="F65" s="134" t="s">
        <v>99</v>
      </c>
      <c r="G65" s="122">
        <v>0</v>
      </c>
      <c r="H65" s="143">
        <v>300</v>
      </c>
      <c r="I65" s="122">
        <f t="shared" si="0"/>
        <v>300</v>
      </c>
      <c r="J65" s="123">
        <v>0</v>
      </c>
      <c r="K65" s="123">
        <f t="shared" si="1"/>
        <v>300</v>
      </c>
      <c r="L65" s="124">
        <v>0</v>
      </c>
      <c r="M65" s="124">
        <f t="shared" si="2"/>
        <v>300</v>
      </c>
      <c r="N65" s="124">
        <v>0</v>
      </c>
      <c r="O65" s="124">
        <f t="shared" si="3"/>
        <v>300</v>
      </c>
      <c r="P65" s="124">
        <v>0</v>
      </c>
      <c r="Q65" s="124">
        <f t="shared" si="4"/>
        <v>300</v>
      </c>
      <c r="R65" s="87"/>
    </row>
    <row r="66" spans="1:18" ht="33.75" x14ac:dyDescent="0.2">
      <c r="A66" s="125" t="s">
        <v>96</v>
      </c>
      <c r="B66" s="136" t="s">
        <v>163</v>
      </c>
      <c r="C66" s="142">
        <v>1457</v>
      </c>
      <c r="D66" s="128" t="s">
        <v>74</v>
      </c>
      <c r="E66" s="129" t="s">
        <v>74</v>
      </c>
      <c r="F66" s="140" t="s">
        <v>164</v>
      </c>
      <c r="G66" s="131">
        <v>0</v>
      </c>
      <c r="H66" s="141">
        <f>H67</f>
        <v>370</v>
      </c>
      <c r="I66" s="131">
        <f t="shared" si="0"/>
        <v>370</v>
      </c>
      <c r="J66" s="132">
        <v>0</v>
      </c>
      <c r="K66" s="132">
        <f t="shared" si="1"/>
        <v>370</v>
      </c>
      <c r="L66" s="133">
        <v>0</v>
      </c>
      <c r="M66" s="133">
        <f t="shared" si="2"/>
        <v>370</v>
      </c>
      <c r="N66" s="133">
        <v>0</v>
      </c>
      <c r="O66" s="133">
        <f t="shared" si="3"/>
        <v>370</v>
      </c>
      <c r="P66" s="133">
        <v>0</v>
      </c>
      <c r="Q66" s="133">
        <f t="shared" si="4"/>
        <v>370</v>
      </c>
      <c r="R66" s="87"/>
    </row>
    <row r="67" spans="1:18" ht="22.5" x14ac:dyDescent="0.2">
      <c r="A67" s="116"/>
      <c r="B67" s="136" t="s">
        <v>143</v>
      </c>
      <c r="C67" s="142"/>
      <c r="D67" s="119">
        <v>3113</v>
      </c>
      <c r="E67" s="120">
        <v>5331</v>
      </c>
      <c r="F67" s="134" t="s">
        <v>99</v>
      </c>
      <c r="G67" s="122">
        <v>0</v>
      </c>
      <c r="H67" s="143">
        <v>370</v>
      </c>
      <c r="I67" s="122">
        <f t="shared" si="0"/>
        <v>370</v>
      </c>
      <c r="J67" s="123">
        <v>0</v>
      </c>
      <c r="K67" s="123">
        <f t="shared" si="1"/>
        <v>370</v>
      </c>
      <c r="L67" s="124">
        <v>0</v>
      </c>
      <c r="M67" s="124">
        <f t="shared" si="2"/>
        <v>370</v>
      </c>
      <c r="N67" s="124">
        <v>0</v>
      </c>
      <c r="O67" s="124">
        <f t="shared" si="3"/>
        <v>370</v>
      </c>
      <c r="P67" s="124">
        <v>0</v>
      </c>
      <c r="Q67" s="124">
        <f t="shared" si="4"/>
        <v>370</v>
      </c>
      <c r="R67" s="87"/>
    </row>
    <row r="68" spans="1:18" ht="22.5" x14ac:dyDescent="0.2">
      <c r="A68" s="125" t="s">
        <v>96</v>
      </c>
      <c r="B68" s="136" t="s">
        <v>165</v>
      </c>
      <c r="C68" s="142">
        <v>1462</v>
      </c>
      <c r="D68" s="128" t="s">
        <v>74</v>
      </c>
      <c r="E68" s="129" t="s">
        <v>74</v>
      </c>
      <c r="F68" s="140" t="s">
        <v>166</v>
      </c>
      <c r="G68" s="131">
        <v>0</v>
      </c>
      <c r="H68" s="141">
        <f>H69</f>
        <v>200</v>
      </c>
      <c r="I68" s="131">
        <f t="shared" si="0"/>
        <v>200</v>
      </c>
      <c r="J68" s="132">
        <v>0</v>
      </c>
      <c r="K68" s="132">
        <f t="shared" si="1"/>
        <v>200</v>
      </c>
      <c r="L68" s="133">
        <v>0</v>
      </c>
      <c r="M68" s="133">
        <f t="shared" si="2"/>
        <v>200</v>
      </c>
      <c r="N68" s="133">
        <v>0</v>
      </c>
      <c r="O68" s="133">
        <f t="shared" si="3"/>
        <v>200</v>
      </c>
      <c r="P68" s="133">
        <v>0</v>
      </c>
      <c r="Q68" s="133">
        <f t="shared" si="4"/>
        <v>200</v>
      </c>
      <c r="R68" s="87"/>
    </row>
    <row r="69" spans="1:18" ht="22.5" x14ac:dyDescent="0.2">
      <c r="A69" s="116"/>
      <c r="B69" s="136" t="s">
        <v>143</v>
      </c>
      <c r="C69" s="142"/>
      <c r="D69" s="119">
        <v>3113</v>
      </c>
      <c r="E69" s="120">
        <v>5331</v>
      </c>
      <c r="F69" s="134" t="s">
        <v>99</v>
      </c>
      <c r="G69" s="122">
        <v>0</v>
      </c>
      <c r="H69" s="143">
        <v>200</v>
      </c>
      <c r="I69" s="122">
        <f t="shared" si="0"/>
        <v>200</v>
      </c>
      <c r="J69" s="123">
        <v>0</v>
      </c>
      <c r="K69" s="123">
        <f t="shared" si="1"/>
        <v>200</v>
      </c>
      <c r="L69" s="124">
        <v>0</v>
      </c>
      <c r="M69" s="124">
        <f t="shared" si="2"/>
        <v>200</v>
      </c>
      <c r="N69" s="124">
        <v>0</v>
      </c>
      <c r="O69" s="124">
        <f t="shared" si="3"/>
        <v>200</v>
      </c>
      <c r="P69" s="124">
        <v>0</v>
      </c>
      <c r="Q69" s="124">
        <f t="shared" si="4"/>
        <v>200</v>
      </c>
      <c r="R69" s="87"/>
    </row>
    <row r="70" spans="1:18" ht="33.75" x14ac:dyDescent="0.2">
      <c r="A70" s="125" t="s">
        <v>96</v>
      </c>
      <c r="B70" s="136" t="s">
        <v>167</v>
      </c>
      <c r="C70" s="142">
        <v>1474</v>
      </c>
      <c r="D70" s="128" t="s">
        <v>74</v>
      </c>
      <c r="E70" s="129" t="s">
        <v>74</v>
      </c>
      <c r="F70" s="140" t="s">
        <v>168</v>
      </c>
      <c r="G70" s="131">
        <v>0</v>
      </c>
      <c r="H70" s="141">
        <f>H71</f>
        <v>150</v>
      </c>
      <c r="I70" s="131">
        <f t="shared" si="0"/>
        <v>150</v>
      </c>
      <c r="J70" s="132">
        <v>0</v>
      </c>
      <c r="K70" s="132">
        <f t="shared" si="1"/>
        <v>150</v>
      </c>
      <c r="L70" s="133">
        <v>0</v>
      </c>
      <c r="M70" s="133">
        <f t="shared" si="2"/>
        <v>150</v>
      </c>
      <c r="N70" s="133">
        <f>SUM(N71:N72)</f>
        <v>0</v>
      </c>
      <c r="O70" s="133">
        <f t="shared" si="3"/>
        <v>150</v>
      </c>
      <c r="P70" s="133">
        <v>0</v>
      </c>
      <c r="Q70" s="133">
        <f t="shared" si="4"/>
        <v>150</v>
      </c>
      <c r="R70" s="87"/>
    </row>
    <row r="71" spans="1:18" ht="22.5" x14ac:dyDescent="0.2">
      <c r="A71" s="116"/>
      <c r="B71" s="136" t="s">
        <v>143</v>
      </c>
      <c r="C71" s="142"/>
      <c r="D71" s="119">
        <v>3133</v>
      </c>
      <c r="E71" s="120">
        <v>5331</v>
      </c>
      <c r="F71" s="134" t="s">
        <v>99</v>
      </c>
      <c r="G71" s="145">
        <v>0</v>
      </c>
      <c r="H71" s="143">
        <v>150</v>
      </c>
      <c r="I71" s="122">
        <f t="shared" si="0"/>
        <v>150</v>
      </c>
      <c r="J71" s="123">
        <v>0</v>
      </c>
      <c r="K71" s="123">
        <f t="shared" si="1"/>
        <v>150</v>
      </c>
      <c r="L71" s="124">
        <v>0</v>
      </c>
      <c r="M71" s="124">
        <f t="shared" si="2"/>
        <v>150</v>
      </c>
      <c r="N71" s="124">
        <v>-150</v>
      </c>
      <c r="O71" s="124">
        <f t="shared" si="3"/>
        <v>0</v>
      </c>
      <c r="P71" s="124">
        <v>0</v>
      </c>
      <c r="Q71" s="124">
        <f t="shared" si="4"/>
        <v>0</v>
      </c>
      <c r="R71" s="87"/>
    </row>
    <row r="72" spans="1:18" x14ac:dyDescent="0.2">
      <c r="A72" s="116"/>
      <c r="B72" s="136"/>
      <c r="C72" s="142"/>
      <c r="D72" s="119">
        <v>3133</v>
      </c>
      <c r="E72" s="120">
        <v>6351</v>
      </c>
      <c r="F72" s="134" t="s">
        <v>148</v>
      </c>
      <c r="G72" s="145">
        <v>0</v>
      </c>
      <c r="H72" s="143"/>
      <c r="I72" s="122"/>
      <c r="J72" s="123"/>
      <c r="K72" s="123"/>
      <c r="L72" s="124"/>
      <c r="M72" s="124">
        <v>0</v>
      </c>
      <c r="N72" s="124">
        <v>150</v>
      </c>
      <c r="O72" s="124">
        <f t="shared" si="3"/>
        <v>150</v>
      </c>
      <c r="P72" s="124">
        <v>0</v>
      </c>
      <c r="Q72" s="124">
        <f t="shared" si="4"/>
        <v>150</v>
      </c>
      <c r="R72" s="87"/>
    </row>
    <row r="73" spans="1:18" ht="22.5" x14ac:dyDescent="0.2">
      <c r="A73" s="125" t="s">
        <v>96</v>
      </c>
      <c r="B73" s="126" t="s">
        <v>169</v>
      </c>
      <c r="C73" s="127" t="s">
        <v>170</v>
      </c>
      <c r="D73" s="128" t="s">
        <v>74</v>
      </c>
      <c r="E73" s="129" t="s">
        <v>74</v>
      </c>
      <c r="F73" s="130" t="s">
        <v>171</v>
      </c>
      <c r="G73" s="131">
        <f>+G74</f>
        <v>0</v>
      </c>
      <c r="H73" s="131">
        <f>+H74</f>
        <v>9000</v>
      </c>
      <c r="I73" s="131">
        <f t="shared" si="0"/>
        <v>9000</v>
      </c>
      <c r="J73" s="132">
        <v>0</v>
      </c>
      <c r="K73" s="132">
        <f t="shared" si="1"/>
        <v>9000</v>
      </c>
      <c r="L73" s="133">
        <v>0</v>
      </c>
      <c r="M73" s="133">
        <f t="shared" si="2"/>
        <v>9000</v>
      </c>
      <c r="N73" s="133">
        <v>0</v>
      </c>
      <c r="O73" s="133">
        <f t="shared" si="3"/>
        <v>9000</v>
      </c>
      <c r="P73" s="133">
        <v>0</v>
      </c>
      <c r="Q73" s="133">
        <f t="shared" si="4"/>
        <v>9000</v>
      </c>
      <c r="R73" s="87"/>
    </row>
    <row r="74" spans="1:18" x14ac:dyDescent="0.2">
      <c r="A74" s="116"/>
      <c r="B74" s="117"/>
      <c r="C74" s="118"/>
      <c r="D74" s="119">
        <v>3122</v>
      </c>
      <c r="E74" s="120">
        <v>5331</v>
      </c>
      <c r="F74" s="121" t="s">
        <v>99</v>
      </c>
      <c r="G74" s="122">
        <v>0</v>
      </c>
      <c r="H74" s="122">
        <v>9000</v>
      </c>
      <c r="I74" s="122">
        <f t="shared" si="0"/>
        <v>9000</v>
      </c>
      <c r="J74" s="123">
        <v>0</v>
      </c>
      <c r="K74" s="123">
        <f t="shared" si="1"/>
        <v>9000</v>
      </c>
      <c r="L74" s="124">
        <v>0</v>
      </c>
      <c r="M74" s="124">
        <f t="shared" si="2"/>
        <v>9000</v>
      </c>
      <c r="N74" s="124">
        <v>0</v>
      </c>
      <c r="O74" s="124">
        <f t="shared" si="3"/>
        <v>9000</v>
      </c>
      <c r="P74" s="124">
        <v>0</v>
      </c>
      <c r="Q74" s="124">
        <f t="shared" ref="Q74:Q98" si="15">+O74+P74</f>
        <v>9000</v>
      </c>
      <c r="R74" s="87"/>
    </row>
    <row r="75" spans="1:18" ht="22.5" x14ac:dyDescent="0.2">
      <c r="A75" s="146" t="s">
        <v>96</v>
      </c>
      <c r="B75" s="147" t="s">
        <v>172</v>
      </c>
      <c r="C75" s="148" t="s">
        <v>136</v>
      </c>
      <c r="D75" s="149" t="s">
        <v>74</v>
      </c>
      <c r="E75" s="150" t="s">
        <v>74</v>
      </c>
      <c r="F75" s="130" t="s">
        <v>173</v>
      </c>
      <c r="G75" s="151">
        <f>+G76</f>
        <v>0</v>
      </c>
      <c r="H75" s="151">
        <f>+H76</f>
        <v>25</v>
      </c>
      <c r="I75" s="151">
        <f t="shared" si="0"/>
        <v>25</v>
      </c>
      <c r="J75" s="132">
        <v>0</v>
      </c>
      <c r="K75" s="132">
        <f t="shared" si="1"/>
        <v>25</v>
      </c>
      <c r="L75" s="133">
        <v>0</v>
      </c>
      <c r="M75" s="133">
        <f t="shared" si="2"/>
        <v>25</v>
      </c>
      <c r="N75" s="133">
        <v>0</v>
      </c>
      <c r="O75" s="133">
        <f t="shared" si="3"/>
        <v>25</v>
      </c>
      <c r="P75" s="133">
        <v>0</v>
      </c>
      <c r="Q75" s="133">
        <f t="shared" si="15"/>
        <v>25</v>
      </c>
      <c r="R75" s="87"/>
    </row>
    <row r="76" spans="1:18" ht="22.5" x14ac:dyDescent="0.2">
      <c r="A76" s="152"/>
      <c r="B76" s="153"/>
      <c r="C76" s="154"/>
      <c r="D76" s="155">
        <v>3233</v>
      </c>
      <c r="E76" s="156">
        <v>5331</v>
      </c>
      <c r="F76" s="134" t="s">
        <v>99</v>
      </c>
      <c r="G76" s="157">
        <v>0</v>
      </c>
      <c r="H76" s="157">
        <v>25</v>
      </c>
      <c r="I76" s="157">
        <f t="shared" si="0"/>
        <v>25</v>
      </c>
      <c r="J76" s="123">
        <v>0</v>
      </c>
      <c r="K76" s="123">
        <f t="shared" si="1"/>
        <v>25</v>
      </c>
      <c r="L76" s="124">
        <v>0</v>
      </c>
      <c r="M76" s="124">
        <f t="shared" si="2"/>
        <v>25</v>
      </c>
      <c r="N76" s="124">
        <v>0</v>
      </c>
      <c r="O76" s="124">
        <f t="shared" si="3"/>
        <v>25</v>
      </c>
      <c r="P76" s="124">
        <v>0</v>
      </c>
      <c r="Q76" s="124">
        <f t="shared" si="15"/>
        <v>25</v>
      </c>
      <c r="R76" s="87"/>
    </row>
    <row r="77" spans="1:18" ht="33.75" x14ac:dyDescent="0.2">
      <c r="A77" s="125" t="s">
        <v>96</v>
      </c>
      <c r="B77" s="126" t="s">
        <v>174</v>
      </c>
      <c r="C77" s="127" t="s">
        <v>175</v>
      </c>
      <c r="D77" s="128" t="s">
        <v>74</v>
      </c>
      <c r="E77" s="128" t="s">
        <v>74</v>
      </c>
      <c r="F77" s="158" t="s">
        <v>176</v>
      </c>
      <c r="G77" s="131">
        <f t="shared" ref="G77" si="16">+G78</f>
        <v>0</v>
      </c>
      <c r="H77" s="131">
        <f>+H78</f>
        <v>14000</v>
      </c>
      <c r="I77" s="131">
        <f t="shared" si="0"/>
        <v>14000</v>
      </c>
      <c r="J77" s="132">
        <v>0</v>
      </c>
      <c r="K77" s="132">
        <f t="shared" si="1"/>
        <v>14000</v>
      </c>
      <c r="L77" s="133">
        <v>0</v>
      </c>
      <c r="M77" s="133">
        <f t="shared" si="2"/>
        <v>14000</v>
      </c>
      <c r="N77" s="133">
        <v>0</v>
      </c>
      <c r="O77" s="133">
        <f t="shared" si="3"/>
        <v>14000</v>
      </c>
      <c r="P77" s="133">
        <v>0</v>
      </c>
      <c r="Q77" s="133">
        <f t="shared" si="15"/>
        <v>14000</v>
      </c>
      <c r="R77" s="87"/>
    </row>
    <row r="78" spans="1:18" x14ac:dyDescent="0.2">
      <c r="A78" s="116"/>
      <c r="B78" s="117"/>
      <c r="C78" s="118"/>
      <c r="D78" s="119">
        <v>3122</v>
      </c>
      <c r="E78" s="119">
        <v>5331</v>
      </c>
      <c r="F78" s="159" t="s">
        <v>99</v>
      </c>
      <c r="G78" s="122">
        <v>0</v>
      </c>
      <c r="H78" s="122">
        <v>14000</v>
      </c>
      <c r="I78" s="122">
        <f t="shared" si="0"/>
        <v>14000</v>
      </c>
      <c r="J78" s="123">
        <v>0</v>
      </c>
      <c r="K78" s="123">
        <f t="shared" si="1"/>
        <v>14000</v>
      </c>
      <c r="L78" s="124">
        <v>0</v>
      </c>
      <c r="M78" s="124">
        <f t="shared" si="2"/>
        <v>14000</v>
      </c>
      <c r="N78" s="124">
        <v>0</v>
      </c>
      <c r="O78" s="124">
        <f t="shared" si="3"/>
        <v>14000</v>
      </c>
      <c r="P78" s="124">
        <v>0</v>
      </c>
      <c r="Q78" s="124">
        <f t="shared" si="15"/>
        <v>14000</v>
      </c>
      <c r="R78" s="87"/>
    </row>
    <row r="79" spans="1:18" ht="45" x14ac:dyDescent="0.2">
      <c r="A79" s="125" t="s">
        <v>96</v>
      </c>
      <c r="B79" s="126" t="s">
        <v>177</v>
      </c>
      <c r="C79" s="127" t="s">
        <v>178</v>
      </c>
      <c r="D79" s="128" t="s">
        <v>74</v>
      </c>
      <c r="E79" s="128" t="s">
        <v>74</v>
      </c>
      <c r="F79" s="158" t="s">
        <v>179</v>
      </c>
      <c r="G79" s="131">
        <f t="shared" ref="G79" si="17">+G80</f>
        <v>0</v>
      </c>
      <c r="H79" s="131">
        <f>+H80</f>
        <v>1900</v>
      </c>
      <c r="I79" s="131">
        <f t="shared" si="0"/>
        <v>1900</v>
      </c>
      <c r="J79" s="132">
        <v>0</v>
      </c>
      <c r="K79" s="132">
        <f t="shared" ref="K79:K96" si="18">+I79+J79</f>
        <v>1900</v>
      </c>
      <c r="L79" s="133">
        <v>0</v>
      </c>
      <c r="M79" s="133">
        <f t="shared" ref="M79:M96" si="19">+K79+L79</f>
        <v>1900</v>
      </c>
      <c r="N79" s="133">
        <v>0</v>
      </c>
      <c r="O79" s="133">
        <f t="shared" ref="O79:O96" si="20">+M79+N79</f>
        <v>1900</v>
      </c>
      <c r="P79" s="133">
        <v>0</v>
      </c>
      <c r="Q79" s="133">
        <f t="shared" si="15"/>
        <v>1900</v>
      </c>
      <c r="R79" s="87"/>
    </row>
    <row r="80" spans="1:18" ht="22.5" x14ac:dyDescent="0.2">
      <c r="A80" s="116"/>
      <c r="B80" s="117"/>
      <c r="C80" s="118"/>
      <c r="D80" s="119">
        <v>3121</v>
      </c>
      <c r="E80" s="119">
        <v>5331</v>
      </c>
      <c r="F80" s="160" t="s">
        <v>99</v>
      </c>
      <c r="G80" s="122">
        <v>0</v>
      </c>
      <c r="H80" s="122">
        <v>1900</v>
      </c>
      <c r="I80" s="122">
        <f t="shared" si="0"/>
        <v>1900</v>
      </c>
      <c r="J80" s="123">
        <v>0</v>
      </c>
      <c r="K80" s="123">
        <f t="shared" si="18"/>
        <v>1900</v>
      </c>
      <c r="L80" s="124">
        <v>0</v>
      </c>
      <c r="M80" s="124">
        <f t="shared" si="19"/>
        <v>1900</v>
      </c>
      <c r="N80" s="124">
        <v>0</v>
      </c>
      <c r="O80" s="124">
        <f t="shared" si="20"/>
        <v>1900</v>
      </c>
      <c r="P80" s="124">
        <v>0</v>
      </c>
      <c r="Q80" s="124">
        <f t="shared" si="15"/>
        <v>1900</v>
      </c>
      <c r="R80" s="87"/>
    </row>
    <row r="81" spans="1:18" ht="22.5" x14ac:dyDescent="0.2">
      <c r="A81" s="125" t="s">
        <v>96</v>
      </c>
      <c r="B81" s="126" t="s">
        <v>180</v>
      </c>
      <c r="C81" s="127" t="s">
        <v>181</v>
      </c>
      <c r="D81" s="128" t="s">
        <v>74</v>
      </c>
      <c r="E81" s="128" t="s">
        <v>74</v>
      </c>
      <c r="F81" s="158" t="s">
        <v>182</v>
      </c>
      <c r="G81" s="131">
        <f t="shared" ref="G81:G83" si="21">+G82</f>
        <v>0</v>
      </c>
      <c r="H81" s="131">
        <f>+H82</f>
        <v>1000</v>
      </c>
      <c r="I81" s="131">
        <f t="shared" si="0"/>
        <v>1000</v>
      </c>
      <c r="J81" s="132">
        <v>0</v>
      </c>
      <c r="K81" s="132">
        <f t="shared" si="18"/>
        <v>1000</v>
      </c>
      <c r="L81" s="133">
        <v>0</v>
      </c>
      <c r="M81" s="133">
        <f t="shared" si="19"/>
        <v>1000</v>
      </c>
      <c r="N81" s="133">
        <v>0</v>
      </c>
      <c r="O81" s="133">
        <f t="shared" si="20"/>
        <v>1000</v>
      </c>
      <c r="P81" s="133">
        <v>0</v>
      </c>
      <c r="Q81" s="133">
        <f t="shared" si="15"/>
        <v>1000</v>
      </c>
      <c r="R81" s="87"/>
    </row>
    <row r="82" spans="1:18" ht="22.5" x14ac:dyDescent="0.2">
      <c r="A82" s="116"/>
      <c r="B82" s="117"/>
      <c r="C82" s="118"/>
      <c r="D82" s="119">
        <v>3122</v>
      </c>
      <c r="E82" s="119">
        <v>5331</v>
      </c>
      <c r="F82" s="160" t="s">
        <v>99</v>
      </c>
      <c r="G82" s="122">
        <v>0</v>
      </c>
      <c r="H82" s="122">
        <v>1000</v>
      </c>
      <c r="I82" s="122">
        <f t="shared" si="0"/>
        <v>1000</v>
      </c>
      <c r="J82" s="123">
        <v>0</v>
      </c>
      <c r="K82" s="123">
        <f t="shared" si="18"/>
        <v>1000</v>
      </c>
      <c r="L82" s="124">
        <v>0</v>
      </c>
      <c r="M82" s="124">
        <f t="shared" si="19"/>
        <v>1000</v>
      </c>
      <c r="N82" s="124">
        <v>0</v>
      </c>
      <c r="O82" s="124">
        <f t="shared" si="20"/>
        <v>1000</v>
      </c>
      <c r="P82" s="124">
        <v>0</v>
      </c>
      <c r="Q82" s="124">
        <f t="shared" si="15"/>
        <v>1000</v>
      </c>
      <c r="R82" s="87"/>
    </row>
    <row r="83" spans="1:18" ht="22.5" x14ac:dyDescent="0.2">
      <c r="A83" s="125" t="s">
        <v>96</v>
      </c>
      <c r="B83" s="126" t="s">
        <v>183</v>
      </c>
      <c r="C83" s="127" t="s">
        <v>184</v>
      </c>
      <c r="D83" s="128" t="s">
        <v>74</v>
      </c>
      <c r="E83" s="128" t="s">
        <v>74</v>
      </c>
      <c r="F83" s="158" t="s">
        <v>185</v>
      </c>
      <c r="G83" s="131">
        <f t="shared" si="21"/>
        <v>0</v>
      </c>
      <c r="H83" s="131">
        <f>+H84</f>
        <v>6000</v>
      </c>
      <c r="I83" s="131">
        <f t="shared" si="0"/>
        <v>6000</v>
      </c>
      <c r="J83" s="132">
        <v>0</v>
      </c>
      <c r="K83" s="132">
        <f t="shared" si="18"/>
        <v>6000</v>
      </c>
      <c r="L83" s="133">
        <v>0</v>
      </c>
      <c r="M83" s="133">
        <f t="shared" si="19"/>
        <v>6000</v>
      </c>
      <c r="N83" s="133">
        <v>0</v>
      </c>
      <c r="O83" s="133">
        <f t="shared" si="20"/>
        <v>6000</v>
      </c>
      <c r="P83" s="133">
        <v>0</v>
      </c>
      <c r="Q83" s="133">
        <f t="shared" si="15"/>
        <v>6000</v>
      </c>
      <c r="R83" s="87"/>
    </row>
    <row r="84" spans="1:18" ht="22.5" x14ac:dyDescent="0.2">
      <c r="A84" s="116"/>
      <c r="B84" s="117"/>
      <c r="C84" s="118"/>
      <c r="D84" s="119">
        <v>3122</v>
      </c>
      <c r="E84" s="119">
        <v>5331</v>
      </c>
      <c r="F84" s="160" t="s">
        <v>99</v>
      </c>
      <c r="G84" s="122">
        <v>0</v>
      </c>
      <c r="H84" s="122">
        <v>6000</v>
      </c>
      <c r="I84" s="122">
        <f t="shared" si="0"/>
        <v>6000</v>
      </c>
      <c r="J84" s="123">
        <v>0</v>
      </c>
      <c r="K84" s="123">
        <f t="shared" si="18"/>
        <v>6000</v>
      </c>
      <c r="L84" s="124">
        <v>0</v>
      </c>
      <c r="M84" s="124">
        <f t="shared" si="19"/>
        <v>6000</v>
      </c>
      <c r="N84" s="124">
        <v>0</v>
      </c>
      <c r="O84" s="124">
        <f t="shared" si="20"/>
        <v>6000</v>
      </c>
      <c r="P84" s="124">
        <v>0</v>
      </c>
      <c r="Q84" s="124">
        <f t="shared" si="15"/>
        <v>6000</v>
      </c>
      <c r="R84" s="87"/>
    </row>
    <row r="85" spans="1:18" ht="22.5" x14ac:dyDescent="0.2">
      <c r="A85" s="125" t="s">
        <v>96</v>
      </c>
      <c r="B85" s="126" t="s">
        <v>169</v>
      </c>
      <c r="C85" s="127" t="s">
        <v>170</v>
      </c>
      <c r="D85" s="128" t="s">
        <v>74</v>
      </c>
      <c r="E85" s="129" t="s">
        <v>74</v>
      </c>
      <c r="F85" s="130" t="s">
        <v>171</v>
      </c>
      <c r="G85" s="131">
        <f t="shared" ref="G85:I95" si="22">+G86</f>
        <v>0</v>
      </c>
      <c r="H85" s="131">
        <f t="shared" si="22"/>
        <v>0</v>
      </c>
      <c r="I85" s="131">
        <f t="shared" si="22"/>
        <v>0</v>
      </c>
      <c r="J85" s="131">
        <f>+J86</f>
        <v>5000</v>
      </c>
      <c r="K85" s="132">
        <f t="shared" si="18"/>
        <v>5000</v>
      </c>
      <c r="L85" s="133">
        <v>0</v>
      </c>
      <c r="M85" s="133">
        <f t="shared" si="19"/>
        <v>5000</v>
      </c>
      <c r="N85" s="133">
        <v>0</v>
      </c>
      <c r="O85" s="133">
        <f t="shared" si="20"/>
        <v>5000</v>
      </c>
      <c r="P85" s="133">
        <v>0</v>
      </c>
      <c r="Q85" s="133">
        <f t="shared" si="15"/>
        <v>5000</v>
      </c>
      <c r="R85" s="87"/>
    </row>
    <row r="86" spans="1:18" ht="22.5" x14ac:dyDescent="0.2">
      <c r="A86" s="137"/>
      <c r="B86" s="161"/>
      <c r="C86" s="162"/>
      <c r="D86" s="163">
        <v>3122</v>
      </c>
      <c r="E86" s="119">
        <v>5331</v>
      </c>
      <c r="F86" s="160" t="s">
        <v>99</v>
      </c>
      <c r="G86" s="122">
        <v>0</v>
      </c>
      <c r="H86" s="122">
        <v>0</v>
      </c>
      <c r="I86" s="122">
        <v>0</v>
      </c>
      <c r="J86" s="122">
        <v>5000</v>
      </c>
      <c r="K86" s="123">
        <f t="shared" si="18"/>
        <v>5000</v>
      </c>
      <c r="L86" s="124">
        <v>0</v>
      </c>
      <c r="M86" s="124">
        <f t="shared" si="19"/>
        <v>5000</v>
      </c>
      <c r="N86" s="124">
        <v>0</v>
      </c>
      <c r="O86" s="124">
        <f t="shared" si="20"/>
        <v>5000</v>
      </c>
      <c r="P86" s="124">
        <v>0</v>
      </c>
      <c r="Q86" s="124">
        <f t="shared" si="15"/>
        <v>5000</v>
      </c>
      <c r="R86" s="87"/>
    </row>
    <row r="87" spans="1:18" ht="22.5" x14ac:dyDescent="0.2">
      <c r="A87" s="125" t="s">
        <v>96</v>
      </c>
      <c r="B87" s="126" t="s">
        <v>186</v>
      </c>
      <c r="C87" s="127" t="s">
        <v>77</v>
      </c>
      <c r="D87" s="128" t="s">
        <v>74</v>
      </c>
      <c r="E87" s="129" t="s">
        <v>74</v>
      </c>
      <c r="F87" s="130" t="s">
        <v>187</v>
      </c>
      <c r="G87" s="131">
        <f t="shared" si="22"/>
        <v>0</v>
      </c>
      <c r="H87" s="131">
        <f t="shared" si="22"/>
        <v>0</v>
      </c>
      <c r="I87" s="131">
        <f t="shared" si="22"/>
        <v>0</v>
      </c>
      <c r="J87" s="131">
        <f>+J88</f>
        <v>800</v>
      </c>
      <c r="K87" s="132">
        <f t="shared" si="18"/>
        <v>800</v>
      </c>
      <c r="L87" s="133">
        <v>0</v>
      </c>
      <c r="M87" s="133">
        <f t="shared" si="19"/>
        <v>800</v>
      </c>
      <c r="N87" s="133">
        <v>0</v>
      </c>
      <c r="O87" s="133">
        <f t="shared" si="20"/>
        <v>800</v>
      </c>
      <c r="P87" s="133">
        <v>0</v>
      </c>
      <c r="Q87" s="133">
        <f t="shared" si="15"/>
        <v>800</v>
      </c>
      <c r="R87" s="87"/>
    </row>
    <row r="88" spans="1:18" ht="22.5" x14ac:dyDescent="0.2">
      <c r="A88" s="137"/>
      <c r="B88" s="161"/>
      <c r="C88" s="162"/>
      <c r="D88" s="163">
        <v>3299</v>
      </c>
      <c r="E88" s="119">
        <v>5331</v>
      </c>
      <c r="F88" s="160" t="s">
        <v>99</v>
      </c>
      <c r="G88" s="122">
        <v>0</v>
      </c>
      <c r="H88" s="122">
        <v>0</v>
      </c>
      <c r="I88" s="122">
        <v>0</v>
      </c>
      <c r="J88" s="122">
        <v>800</v>
      </c>
      <c r="K88" s="123">
        <f t="shared" si="18"/>
        <v>800</v>
      </c>
      <c r="L88" s="124">
        <v>0</v>
      </c>
      <c r="M88" s="124">
        <f t="shared" si="19"/>
        <v>800</v>
      </c>
      <c r="N88" s="124">
        <v>0</v>
      </c>
      <c r="O88" s="124">
        <f t="shared" si="20"/>
        <v>800</v>
      </c>
      <c r="P88" s="124">
        <v>0</v>
      </c>
      <c r="Q88" s="124">
        <f t="shared" si="15"/>
        <v>800</v>
      </c>
      <c r="R88" s="87"/>
    </row>
    <row r="89" spans="1:18" ht="22.5" x14ac:dyDescent="0.2">
      <c r="A89" s="125" t="s">
        <v>96</v>
      </c>
      <c r="B89" s="126" t="s">
        <v>188</v>
      </c>
      <c r="C89" s="127" t="s">
        <v>125</v>
      </c>
      <c r="D89" s="128" t="s">
        <v>74</v>
      </c>
      <c r="E89" s="129" t="s">
        <v>74</v>
      </c>
      <c r="F89" s="130" t="s">
        <v>189</v>
      </c>
      <c r="G89" s="131">
        <f t="shared" si="22"/>
        <v>0</v>
      </c>
      <c r="H89" s="131">
        <f t="shared" si="22"/>
        <v>0</v>
      </c>
      <c r="I89" s="131">
        <f t="shared" si="22"/>
        <v>0</v>
      </c>
      <c r="J89" s="131">
        <f>+J90</f>
        <v>2000</v>
      </c>
      <c r="K89" s="132">
        <f t="shared" si="18"/>
        <v>2000</v>
      </c>
      <c r="L89" s="133">
        <v>0</v>
      </c>
      <c r="M89" s="133">
        <f t="shared" si="19"/>
        <v>2000</v>
      </c>
      <c r="N89" s="133">
        <v>0</v>
      </c>
      <c r="O89" s="133">
        <f t="shared" si="20"/>
        <v>2000</v>
      </c>
      <c r="P89" s="133">
        <v>0</v>
      </c>
      <c r="Q89" s="133">
        <f t="shared" si="15"/>
        <v>2000</v>
      </c>
      <c r="R89" s="87"/>
    </row>
    <row r="90" spans="1:18" ht="22.5" x14ac:dyDescent="0.2">
      <c r="A90" s="137"/>
      <c r="B90" s="161"/>
      <c r="C90" s="162"/>
      <c r="D90" s="163">
        <v>3123</v>
      </c>
      <c r="E90" s="119">
        <v>5331</v>
      </c>
      <c r="F90" s="160" t="s">
        <v>99</v>
      </c>
      <c r="G90" s="122">
        <v>0</v>
      </c>
      <c r="H90" s="122">
        <v>0</v>
      </c>
      <c r="I90" s="122">
        <v>0</v>
      </c>
      <c r="J90" s="122">
        <v>2000</v>
      </c>
      <c r="K90" s="123">
        <f t="shared" si="18"/>
        <v>2000</v>
      </c>
      <c r="L90" s="124">
        <v>0</v>
      </c>
      <c r="M90" s="124">
        <f t="shared" si="19"/>
        <v>2000</v>
      </c>
      <c r="N90" s="124">
        <v>0</v>
      </c>
      <c r="O90" s="124">
        <f t="shared" si="20"/>
        <v>2000</v>
      </c>
      <c r="P90" s="124">
        <v>0</v>
      </c>
      <c r="Q90" s="124">
        <f t="shared" si="15"/>
        <v>2000</v>
      </c>
      <c r="R90" s="87"/>
    </row>
    <row r="91" spans="1:18" ht="22.5" x14ac:dyDescent="0.2">
      <c r="A91" s="125" t="s">
        <v>96</v>
      </c>
      <c r="B91" s="126" t="s">
        <v>190</v>
      </c>
      <c r="C91" s="127" t="s">
        <v>191</v>
      </c>
      <c r="D91" s="128" t="s">
        <v>74</v>
      </c>
      <c r="E91" s="129" t="s">
        <v>74</v>
      </c>
      <c r="F91" s="130" t="s">
        <v>192</v>
      </c>
      <c r="G91" s="131">
        <f t="shared" si="22"/>
        <v>0</v>
      </c>
      <c r="H91" s="131">
        <f t="shared" si="22"/>
        <v>0</v>
      </c>
      <c r="I91" s="131">
        <f t="shared" si="22"/>
        <v>0</v>
      </c>
      <c r="J91" s="131">
        <f>+J92</f>
        <v>2000</v>
      </c>
      <c r="K91" s="132">
        <f t="shared" si="18"/>
        <v>2000</v>
      </c>
      <c r="L91" s="133">
        <v>0</v>
      </c>
      <c r="M91" s="133">
        <f t="shared" si="19"/>
        <v>2000</v>
      </c>
      <c r="N91" s="133">
        <v>0</v>
      </c>
      <c r="O91" s="133">
        <f t="shared" si="20"/>
        <v>2000</v>
      </c>
      <c r="P91" s="133">
        <v>0</v>
      </c>
      <c r="Q91" s="133">
        <f t="shared" si="15"/>
        <v>2000</v>
      </c>
      <c r="R91" s="87"/>
    </row>
    <row r="92" spans="1:18" ht="22.5" x14ac:dyDescent="0.2">
      <c r="A92" s="137"/>
      <c r="B92" s="161"/>
      <c r="C92" s="162"/>
      <c r="D92" s="163">
        <v>3133</v>
      </c>
      <c r="E92" s="119">
        <v>5331</v>
      </c>
      <c r="F92" s="160" t="s">
        <v>99</v>
      </c>
      <c r="G92" s="122">
        <v>0</v>
      </c>
      <c r="H92" s="122">
        <v>0</v>
      </c>
      <c r="I92" s="122">
        <v>0</v>
      </c>
      <c r="J92" s="122">
        <v>2000</v>
      </c>
      <c r="K92" s="123">
        <f t="shared" si="18"/>
        <v>2000</v>
      </c>
      <c r="L92" s="124">
        <v>0</v>
      </c>
      <c r="M92" s="124">
        <f t="shared" si="19"/>
        <v>2000</v>
      </c>
      <c r="N92" s="124">
        <v>0</v>
      </c>
      <c r="O92" s="124">
        <f t="shared" si="20"/>
        <v>2000</v>
      </c>
      <c r="P92" s="124">
        <v>0</v>
      </c>
      <c r="Q92" s="124">
        <f t="shared" si="15"/>
        <v>2000</v>
      </c>
      <c r="R92" s="87"/>
    </row>
    <row r="93" spans="1:18" ht="22.5" x14ac:dyDescent="0.2">
      <c r="A93" s="125" t="s">
        <v>96</v>
      </c>
      <c r="B93" s="126" t="s">
        <v>193</v>
      </c>
      <c r="C93" s="127" t="s">
        <v>194</v>
      </c>
      <c r="D93" s="128" t="s">
        <v>74</v>
      </c>
      <c r="E93" s="129" t="s">
        <v>74</v>
      </c>
      <c r="F93" s="130" t="s">
        <v>195</v>
      </c>
      <c r="G93" s="131">
        <f t="shared" si="22"/>
        <v>0</v>
      </c>
      <c r="H93" s="131">
        <f t="shared" si="22"/>
        <v>0</v>
      </c>
      <c r="I93" s="131">
        <f t="shared" si="22"/>
        <v>0</v>
      </c>
      <c r="J93" s="131">
        <f>+J94</f>
        <v>300</v>
      </c>
      <c r="K93" s="132">
        <f t="shared" si="18"/>
        <v>300</v>
      </c>
      <c r="L93" s="133">
        <v>0</v>
      </c>
      <c r="M93" s="133">
        <f t="shared" si="19"/>
        <v>300</v>
      </c>
      <c r="N93" s="133">
        <v>0</v>
      </c>
      <c r="O93" s="133">
        <f t="shared" si="20"/>
        <v>300</v>
      </c>
      <c r="P93" s="133">
        <v>0</v>
      </c>
      <c r="Q93" s="133">
        <f t="shared" si="15"/>
        <v>300</v>
      </c>
      <c r="R93" s="87"/>
    </row>
    <row r="94" spans="1:18" x14ac:dyDescent="0.2">
      <c r="A94" s="137"/>
      <c r="B94" s="161"/>
      <c r="C94" s="162"/>
      <c r="D94" s="163">
        <v>3121</v>
      </c>
      <c r="E94" s="119">
        <v>6351</v>
      </c>
      <c r="F94" s="160" t="s">
        <v>148</v>
      </c>
      <c r="G94" s="122">
        <v>0</v>
      </c>
      <c r="H94" s="122">
        <v>0</v>
      </c>
      <c r="I94" s="122">
        <v>0</v>
      </c>
      <c r="J94" s="122">
        <v>300</v>
      </c>
      <c r="K94" s="123">
        <f t="shared" si="18"/>
        <v>300</v>
      </c>
      <c r="L94" s="124">
        <v>0</v>
      </c>
      <c r="M94" s="124">
        <f t="shared" si="19"/>
        <v>300</v>
      </c>
      <c r="N94" s="124">
        <v>0</v>
      </c>
      <c r="O94" s="124">
        <f t="shared" si="20"/>
        <v>300</v>
      </c>
      <c r="P94" s="124">
        <v>0</v>
      </c>
      <c r="Q94" s="124">
        <f t="shared" si="15"/>
        <v>300</v>
      </c>
      <c r="R94" s="87"/>
    </row>
    <row r="95" spans="1:18" ht="22.5" x14ac:dyDescent="0.2">
      <c r="A95" s="125" t="s">
        <v>96</v>
      </c>
      <c r="B95" s="126" t="s">
        <v>196</v>
      </c>
      <c r="C95" s="127" t="s">
        <v>197</v>
      </c>
      <c r="D95" s="128" t="s">
        <v>74</v>
      </c>
      <c r="E95" s="129" t="s">
        <v>74</v>
      </c>
      <c r="F95" s="130" t="s">
        <v>198</v>
      </c>
      <c r="G95" s="131">
        <f t="shared" si="22"/>
        <v>0</v>
      </c>
      <c r="H95" s="131">
        <f t="shared" si="22"/>
        <v>0</v>
      </c>
      <c r="I95" s="131">
        <f t="shared" si="22"/>
        <v>0</v>
      </c>
      <c r="J95" s="131">
        <f>+J96</f>
        <v>11502</v>
      </c>
      <c r="K95" s="132">
        <f t="shared" si="18"/>
        <v>11502</v>
      </c>
      <c r="L95" s="133">
        <v>0</v>
      </c>
      <c r="M95" s="133">
        <f t="shared" si="19"/>
        <v>11502</v>
      </c>
      <c r="N95" s="133">
        <v>0</v>
      </c>
      <c r="O95" s="133">
        <f t="shared" si="20"/>
        <v>11502</v>
      </c>
      <c r="P95" s="133">
        <v>0</v>
      </c>
      <c r="Q95" s="133">
        <f t="shared" si="15"/>
        <v>11502</v>
      </c>
      <c r="R95" s="87"/>
    </row>
    <row r="96" spans="1:18" ht="22.5" x14ac:dyDescent="0.2">
      <c r="A96" s="164"/>
      <c r="B96" s="165"/>
      <c r="C96" s="166"/>
      <c r="D96" s="167">
        <v>3124</v>
      </c>
      <c r="E96" s="168">
        <v>5331</v>
      </c>
      <c r="F96" s="169" t="s">
        <v>99</v>
      </c>
      <c r="G96" s="170">
        <v>0</v>
      </c>
      <c r="H96" s="170">
        <v>0</v>
      </c>
      <c r="I96" s="170">
        <v>0</v>
      </c>
      <c r="J96" s="170">
        <v>11502</v>
      </c>
      <c r="K96" s="171">
        <f t="shared" si="18"/>
        <v>11502</v>
      </c>
      <c r="L96" s="172">
        <v>0</v>
      </c>
      <c r="M96" s="172">
        <f t="shared" si="19"/>
        <v>11502</v>
      </c>
      <c r="N96" s="172">
        <v>0</v>
      </c>
      <c r="O96" s="172">
        <f t="shared" si="20"/>
        <v>11502</v>
      </c>
      <c r="P96" s="172">
        <v>0</v>
      </c>
      <c r="Q96" s="172">
        <f t="shared" si="15"/>
        <v>11502</v>
      </c>
      <c r="R96" s="87"/>
    </row>
    <row r="97" spans="1:18" ht="22.5" x14ac:dyDescent="0.2">
      <c r="A97" s="125" t="s">
        <v>96</v>
      </c>
      <c r="B97" s="126" t="s">
        <v>199</v>
      </c>
      <c r="C97" s="127" t="s">
        <v>125</v>
      </c>
      <c r="D97" s="128" t="s">
        <v>74</v>
      </c>
      <c r="E97" s="129" t="s">
        <v>74</v>
      </c>
      <c r="F97" s="130" t="s">
        <v>200</v>
      </c>
      <c r="G97" s="181">
        <v>0</v>
      </c>
      <c r="H97" s="181"/>
      <c r="I97" s="181"/>
      <c r="J97" s="181"/>
      <c r="K97" s="181"/>
      <c r="L97" s="181"/>
      <c r="M97" s="181"/>
      <c r="N97" s="181"/>
      <c r="O97" s="181">
        <v>0</v>
      </c>
      <c r="P97" s="181">
        <f>+P98</f>
        <v>2400</v>
      </c>
      <c r="Q97" s="133">
        <f t="shared" si="15"/>
        <v>2400</v>
      </c>
      <c r="R97" s="87" t="s">
        <v>84</v>
      </c>
    </row>
    <row r="98" spans="1:18" ht="23.25" thickBot="1" x14ac:dyDescent="0.25">
      <c r="A98" s="182"/>
      <c r="B98" s="183"/>
      <c r="C98" s="184"/>
      <c r="D98" s="185">
        <v>3123</v>
      </c>
      <c r="E98" s="186">
        <v>5331</v>
      </c>
      <c r="F98" s="187" t="s">
        <v>99</v>
      </c>
      <c r="G98" s="188">
        <v>0</v>
      </c>
      <c r="H98" s="188"/>
      <c r="I98" s="188"/>
      <c r="J98" s="188"/>
      <c r="K98" s="188"/>
      <c r="L98" s="188"/>
      <c r="M98" s="188"/>
      <c r="N98" s="188"/>
      <c r="O98" s="188">
        <v>0</v>
      </c>
      <c r="P98" s="188">
        <v>2400</v>
      </c>
      <c r="Q98" s="189">
        <f t="shared" si="15"/>
        <v>2400</v>
      </c>
      <c r="R98" s="87"/>
    </row>
    <row r="99" spans="1:18" x14ac:dyDescent="0.2">
      <c r="A99" s="173"/>
      <c r="B99" s="173"/>
      <c r="C99" s="173"/>
      <c r="D99" s="173"/>
      <c r="E99" s="173"/>
      <c r="F99" s="173"/>
      <c r="G99" s="174"/>
      <c r="H99" s="173"/>
      <c r="I99" s="173"/>
      <c r="P99" s="87"/>
      <c r="Q99" s="87"/>
      <c r="R99" s="87"/>
    </row>
    <row r="100" spans="1:18" x14ac:dyDescent="0.2">
      <c r="A100" s="173"/>
      <c r="B100" s="173"/>
      <c r="C100" s="173"/>
      <c r="D100" s="173"/>
      <c r="E100" s="173"/>
      <c r="F100" s="175">
        <v>42522</v>
      </c>
      <c r="G100" s="174"/>
      <c r="H100" s="173"/>
      <c r="I100" s="173"/>
      <c r="P100" s="87"/>
      <c r="Q100" s="87"/>
      <c r="R100" s="87"/>
    </row>
    <row r="101" spans="1:18" x14ac:dyDescent="0.2">
      <c r="A101" s="173"/>
      <c r="B101" s="197"/>
      <c r="C101" s="198"/>
      <c r="D101" s="198"/>
      <c r="E101" s="176"/>
      <c r="F101" s="176"/>
      <c r="G101" s="174"/>
      <c r="H101" s="173"/>
      <c r="I101" s="173"/>
    </row>
    <row r="102" spans="1:18" x14ac:dyDescent="0.2">
      <c r="A102" s="173"/>
      <c r="B102" s="177"/>
      <c r="C102" s="177"/>
      <c r="D102" s="177"/>
      <c r="E102" s="178"/>
      <c r="F102" s="178"/>
      <c r="G102" s="174"/>
      <c r="H102" s="173"/>
      <c r="I102" s="173"/>
    </row>
    <row r="103" spans="1:18" x14ac:dyDescent="0.2">
      <c r="A103" s="173"/>
      <c r="B103" s="197"/>
      <c r="C103" s="198"/>
      <c r="D103" s="198"/>
      <c r="E103" s="179"/>
      <c r="F103" s="179"/>
      <c r="G103" s="174"/>
      <c r="H103" s="173"/>
      <c r="I103" s="173"/>
    </row>
    <row r="104" spans="1:18" x14ac:dyDescent="0.2">
      <c r="A104" s="173"/>
      <c r="B104" s="177"/>
      <c r="C104" s="177"/>
      <c r="D104" s="177"/>
      <c r="E104" s="179"/>
      <c r="F104" s="179"/>
      <c r="G104" s="174"/>
      <c r="H104" s="173"/>
      <c r="I104" s="173"/>
      <c r="J104" s="86"/>
      <c r="K104" s="86"/>
      <c r="L104" s="86"/>
      <c r="M104" s="86"/>
    </row>
    <row r="105" spans="1:18" ht="18" customHeight="1" x14ac:dyDescent="0.2">
      <c r="A105" s="173"/>
      <c r="B105" s="197"/>
      <c r="C105" s="198"/>
      <c r="D105" s="198"/>
      <c r="E105" s="199"/>
      <c r="F105" s="199"/>
      <c r="G105" s="174"/>
      <c r="H105" s="173"/>
      <c r="I105" s="173"/>
      <c r="J105" s="86"/>
      <c r="K105" s="86"/>
      <c r="L105" s="86"/>
      <c r="M105" s="86"/>
    </row>
    <row r="106" spans="1:18" x14ac:dyDescent="0.2">
      <c r="A106" s="173"/>
      <c r="B106" s="177"/>
      <c r="C106" s="177"/>
      <c r="D106" s="177"/>
      <c r="E106" s="198"/>
      <c r="F106" s="198"/>
      <c r="G106" s="174"/>
      <c r="H106" s="173"/>
      <c r="I106" s="173"/>
      <c r="J106" s="86"/>
      <c r="K106" s="86"/>
      <c r="L106" s="86"/>
      <c r="M106" s="86"/>
    </row>
    <row r="107" spans="1:18" x14ac:dyDescent="0.2">
      <c r="A107" s="173"/>
      <c r="B107" s="197"/>
      <c r="C107" s="198"/>
      <c r="D107" s="198"/>
      <c r="E107" s="199"/>
      <c r="F107" s="199"/>
      <c r="G107" s="174"/>
      <c r="H107" s="173"/>
      <c r="I107" s="173"/>
      <c r="J107" s="86"/>
      <c r="K107" s="86"/>
      <c r="L107" s="86"/>
      <c r="M107" s="86"/>
    </row>
    <row r="108" spans="1:18" ht="13.9" customHeight="1" x14ac:dyDescent="0.2">
      <c r="A108" s="173"/>
      <c r="B108" s="177"/>
      <c r="C108" s="177"/>
      <c r="D108" s="177"/>
      <c r="E108" s="198"/>
      <c r="F108" s="198"/>
      <c r="G108" s="174"/>
      <c r="H108" s="173"/>
      <c r="I108" s="173"/>
      <c r="J108" s="86"/>
      <c r="K108" s="86"/>
      <c r="L108" s="86"/>
      <c r="M108" s="86"/>
    </row>
    <row r="109" spans="1:18" x14ac:dyDescent="0.2">
      <c r="A109" s="173"/>
      <c r="B109" s="173"/>
      <c r="C109" s="173"/>
      <c r="D109" s="173"/>
      <c r="E109" s="173"/>
      <c r="F109" s="173"/>
      <c r="G109" s="174"/>
      <c r="H109" s="173"/>
      <c r="I109" s="173"/>
      <c r="J109" s="86"/>
      <c r="K109" s="86"/>
      <c r="L109" s="86"/>
      <c r="M109" s="86"/>
    </row>
    <row r="110" spans="1:18" x14ac:dyDescent="0.2">
      <c r="A110" s="173"/>
      <c r="B110" s="173"/>
      <c r="C110" s="173"/>
      <c r="D110" s="173"/>
      <c r="E110" s="173"/>
      <c r="F110" s="173"/>
      <c r="G110" s="174"/>
      <c r="H110" s="173"/>
      <c r="I110" s="173"/>
      <c r="J110" s="86"/>
      <c r="K110" s="86"/>
      <c r="L110" s="86"/>
      <c r="M110" s="86"/>
    </row>
    <row r="111" spans="1:18" x14ac:dyDescent="0.2">
      <c r="A111" s="173"/>
      <c r="B111" s="173"/>
      <c r="C111" s="173"/>
      <c r="D111" s="173"/>
      <c r="E111" s="173"/>
      <c r="F111" s="173"/>
      <c r="G111" s="174"/>
      <c r="H111" s="173"/>
      <c r="I111" s="173"/>
      <c r="J111" s="86"/>
      <c r="K111" s="86"/>
      <c r="L111" s="86"/>
      <c r="M111" s="86"/>
    </row>
    <row r="112" spans="1:18" x14ac:dyDescent="0.2">
      <c r="A112" s="173"/>
      <c r="B112" s="173"/>
      <c r="C112" s="173"/>
      <c r="D112" s="173"/>
      <c r="E112" s="173"/>
      <c r="F112" s="173"/>
      <c r="G112" s="174"/>
      <c r="H112" s="173"/>
      <c r="I112" s="173"/>
      <c r="J112" s="86"/>
      <c r="K112" s="86"/>
      <c r="L112" s="86"/>
      <c r="M112" s="86"/>
    </row>
    <row r="113" spans="1:13" x14ac:dyDescent="0.2">
      <c r="A113" s="173"/>
      <c r="B113" s="173"/>
      <c r="C113" s="173"/>
      <c r="D113" s="173"/>
      <c r="E113" s="173"/>
      <c r="F113" s="173"/>
      <c r="G113" s="174"/>
      <c r="H113" s="173"/>
      <c r="I113" s="173"/>
      <c r="J113" s="86"/>
      <c r="K113" s="86"/>
      <c r="L113" s="86"/>
      <c r="M113" s="86"/>
    </row>
    <row r="114" spans="1:13" x14ac:dyDescent="0.2">
      <c r="A114" s="173"/>
      <c r="B114" s="173"/>
      <c r="C114" s="173"/>
      <c r="D114" s="173"/>
      <c r="E114" s="173"/>
      <c r="F114" s="173"/>
      <c r="G114" s="174"/>
      <c r="H114" s="173"/>
      <c r="I114" s="173"/>
      <c r="J114" s="86"/>
      <c r="K114" s="86"/>
      <c r="L114" s="86"/>
      <c r="M114" s="86"/>
    </row>
    <row r="115" spans="1:13" x14ac:dyDescent="0.2">
      <c r="A115" s="173"/>
      <c r="B115" s="173"/>
      <c r="C115" s="173"/>
      <c r="D115" s="173"/>
      <c r="E115" s="173"/>
      <c r="F115" s="173"/>
      <c r="G115" s="174"/>
      <c r="H115" s="173"/>
      <c r="I115" s="173"/>
      <c r="J115" s="86"/>
      <c r="K115" s="86"/>
      <c r="L115" s="86"/>
      <c r="M115" s="86"/>
    </row>
    <row r="116" spans="1:13" x14ac:dyDescent="0.2">
      <c r="A116" s="173"/>
      <c r="B116" s="173"/>
      <c r="C116" s="173"/>
      <c r="D116" s="173"/>
      <c r="E116" s="173"/>
      <c r="F116" s="173"/>
      <c r="G116" s="174"/>
      <c r="H116" s="173"/>
      <c r="I116" s="173"/>
      <c r="J116" s="86"/>
      <c r="K116" s="86"/>
      <c r="L116" s="86"/>
      <c r="M116" s="86"/>
    </row>
    <row r="117" spans="1:13" x14ac:dyDescent="0.2">
      <c r="A117" s="173"/>
      <c r="B117" s="173"/>
      <c r="C117" s="173"/>
      <c r="D117" s="173"/>
      <c r="E117" s="173"/>
      <c r="F117" s="173"/>
      <c r="G117" s="174"/>
      <c r="H117" s="173"/>
      <c r="I117" s="173"/>
      <c r="J117" s="86"/>
      <c r="K117" s="86"/>
      <c r="L117" s="86"/>
      <c r="M117" s="86"/>
    </row>
    <row r="118" spans="1:13" x14ac:dyDescent="0.2">
      <c r="A118" s="173"/>
      <c r="B118" s="173"/>
      <c r="C118" s="173"/>
      <c r="D118" s="173"/>
      <c r="E118" s="173"/>
      <c r="F118" s="173"/>
      <c r="G118" s="174"/>
      <c r="H118" s="173"/>
      <c r="I118" s="173"/>
      <c r="J118" s="86"/>
      <c r="K118" s="86"/>
      <c r="L118" s="86"/>
      <c r="M118" s="86"/>
    </row>
    <row r="119" spans="1:13" x14ac:dyDescent="0.2">
      <c r="A119" s="173"/>
      <c r="B119" s="173"/>
      <c r="C119" s="173"/>
      <c r="D119" s="173"/>
      <c r="E119" s="173"/>
      <c r="F119" s="173"/>
      <c r="G119" s="174"/>
      <c r="H119" s="173"/>
      <c r="I119" s="173"/>
      <c r="J119" s="86"/>
      <c r="K119" s="86"/>
      <c r="L119" s="86"/>
      <c r="M119" s="86"/>
    </row>
    <row r="120" spans="1:13" x14ac:dyDescent="0.2">
      <c r="A120" s="173"/>
      <c r="B120" s="173"/>
      <c r="C120" s="173"/>
      <c r="D120" s="173"/>
      <c r="E120" s="173"/>
      <c r="F120" s="173"/>
      <c r="G120" s="174"/>
      <c r="H120" s="173"/>
      <c r="I120" s="173"/>
      <c r="J120" s="86"/>
      <c r="K120" s="86"/>
      <c r="L120" s="86"/>
      <c r="M120" s="86"/>
    </row>
    <row r="121" spans="1:13" x14ac:dyDescent="0.2">
      <c r="A121" s="173"/>
      <c r="B121" s="173"/>
      <c r="C121" s="173"/>
      <c r="D121" s="173"/>
      <c r="E121" s="173"/>
      <c r="F121" s="173"/>
      <c r="G121" s="174"/>
      <c r="H121" s="173"/>
      <c r="I121" s="173"/>
      <c r="J121" s="86"/>
      <c r="K121" s="86"/>
      <c r="L121" s="86"/>
      <c r="M121" s="86"/>
    </row>
    <row r="122" spans="1:13" x14ac:dyDescent="0.2">
      <c r="A122" s="173"/>
      <c r="B122" s="173"/>
      <c r="C122" s="173"/>
      <c r="D122" s="173"/>
      <c r="E122" s="173"/>
      <c r="F122" s="173"/>
      <c r="G122" s="174"/>
      <c r="H122" s="173"/>
      <c r="I122" s="173"/>
      <c r="J122" s="86"/>
      <c r="K122" s="86"/>
      <c r="L122" s="86"/>
      <c r="M122" s="86"/>
    </row>
    <row r="123" spans="1:13" x14ac:dyDescent="0.2">
      <c r="A123" s="173"/>
      <c r="B123" s="173"/>
      <c r="C123" s="173"/>
      <c r="D123" s="173"/>
      <c r="E123" s="173"/>
      <c r="F123" s="173"/>
      <c r="G123" s="174"/>
      <c r="H123" s="173"/>
      <c r="I123" s="173"/>
      <c r="J123" s="86"/>
      <c r="K123" s="86"/>
      <c r="L123" s="86"/>
      <c r="M123" s="86"/>
    </row>
    <row r="124" spans="1:13" x14ac:dyDescent="0.2">
      <c r="A124" s="173"/>
      <c r="B124" s="173"/>
      <c r="C124" s="173"/>
      <c r="D124" s="173"/>
      <c r="E124" s="173"/>
      <c r="F124" s="173"/>
      <c r="G124" s="174"/>
      <c r="H124" s="173"/>
      <c r="I124" s="173"/>
      <c r="J124" s="86"/>
      <c r="K124" s="86"/>
      <c r="L124" s="86"/>
      <c r="M124" s="86"/>
    </row>
    <row r="125" spans="1:13" x14ac:dyDescent="0.2">
      <c r="A125" s="173"/>
      <c r="B125" s="173"/>
      <c r="C125" s="173"/>
      <c r="D125" s="173"/>
      <c r="E125" s="173"/>
      <c r="F125" s="173"/>
      <c r="G125" s="174"/>
      <c r="H125" s="173"/>
      <c r="I125" s="173"/>
      <c r="J125" s="86"/>
      <c r="K125" s="86"/>
      <c r="L125" s="86"/>
      <c r="M125" s="86"/>
    </row>
    <row r="126" spans="1:13" x14ac:dyDescent="0.2">
      <c r="A126" s="173"/>
      <c r="B126" s="173"/>
      <c r="C126" s="173"/>
      <c r="D126" s="173"/>
      <c r="E126" s="173"/>
      <c r="F126" s="173"/>
      <c r="G126" s="174"/>
      <c r="H126" s="173"/>
      <c r="I126" s="173"/>
      <c r="J126" s="86"/>
      <c r="K126" s="86"/>
      <c r="L126" s="86"/>
      <c r="M126" s="86"/>
    </row>
    <row r="127" spans="1:13" x14ac:dyDescent="0.2">
      <c r="A127" s="173"/>
      <c r="B127" s="173"/>
      <c r="C127" s="173"/>
      <c r="D127" s="173"/>
      <c r="E127" s="173"/>
      <c r="F127" s="173"/>
      <c r="G127" s="174"/>
      <c r="H127" s="173"/>
      <c r="I127" s="173"/>
      <c r="J127" s="86"/>
      <c r="K127" s="86"/>
      <c r="L127" s="86"/>
      <c r="M127" s="86"/>
    </row>
    <row r="128" spans="1:13" x14ac:dyDescent="0.2">
      <c r="A128" s="173"/>
      <c r="B128" s="173"/>
      <c r="C128" s="173"/>
      <c r="D128" s="173"/>
      <c r="E128" s="173"/>
      <c r="F128" s="173"/>
      <c r="G128" s="174"/>
      <c r="H128" s="173"/>
      <c r="I128" s="173"/>
      <c r="J128" s="86"/>
      <c r="K128" s="86"/>
      <c r="L128" s="86"/>
      <c r="M128" s="86"/>
    </row>
    <row r="129" spans="1:13" x14ac:dyDescent="0.2">
      <c r="A129" s="173"/>
      <c r="B129" s="173"/>
      <c r="C129" s="173"/>
      <c r="D129" s="173"/>
      <c r="E129" s="173"/>
      <c r="F129" s="173"/>
      <c r="G129" s="174"/>
      <c r="H129" s="173"/>
      <c r="I129" s="173"/>
      <c r="J129" s="86"/>
      <c r="K129" s="86"/>
      <c r="L129" s="86"/>
      <c r="M129" s="86"/>
    </row>
    <row r="130" spans="1:13" x14ac:dyDescent="0.2">
      <c r="A130" s="173"/>
      <c r="B130" s="173"/>
      <c r="C130" s="173"/>
      <c r="D130" s="173"/>
      <c r="E130" s="173"/>
      <c r="F130" s="173"/>
      <c r="G130" s="174"/>
      <c r="H130" s="173"/>
      <c r="I130" s="173"/>
      <c r="J130" s="86"/>
      <c r="K130" s="86"/>
      <c r="L130" s="86"/>
      <c r="M130" s="86"/>
    </row>
    <row r="131" spans="1:13" x14ac:dyDescent="0.2">
      <c r="A131" s="173"/>
      <c r="B131" s="173"/>
      <c r="C131" s="173"/>
      <c r="D131" s="173"/>
      <c r="E131" s="173"/>
      <c r="F131" s="173"/>
      <c r="G131" s="174"/>
      <c r="H131" s="173"/>
      <c r="I131" s="173"/>
      <c r="J131" s="86"/>
      <c r="K131" s="86"/>
      <c r="L131" s="86"/>
      <c r="M131" s="86"/>
    </row>
    <row r="132" spans="1:13" x14ac:dyDescent="0.2">
      <c r="A132" s="173"/>
      <c r="B132" s="173"/>
      <c r="C132" s="173"/>
      <c r="D132" s="173"/>
      <c r="E132" s="173"/>
      <c r="F132" s="173"/>
      <c r="G132" s="174"/>
      <c r="H132" s="173"/>
      <c r="I132" s="173"/>
      <c r="J132" s="86"/>
      <c r="K132" s="86"/>
      <c r="L132" s="86"/>
      <c r="M132" s="86"/>
    </row>
    <row r="133" spans="1:13" x14ac:dyDescent="0.2">
      <c r="A133" s="173"/>
      <c r="B133" s="173"/>
      <c r="C133" s="173"/>
      <c r="D133" s="173"/>
      <c r="E133" s="173"/>
      <c r="F133" s="173"/>
      <c r="G133" s="174"/>
      <c r="H133" s="173"/>
      <c r="I133" s="173"/>
      <c r="J133" s="86"/>
      <c r="K133" s="86"/>
      <c r="L133" s="86"/>
      <c r="M133" s="86"/>
    </row>
    <row r="134" spans="1:13" x14ac:dyDescent="0.2">
      <c r="A134" s="173"/>
      <c r="B134" s="173"/>
      <c r="C134" s="173"/>
      <c r="D134" s="173"/>
      <c r="E134" s="173"/>
      <c r="F134" s="173"/>
      <c r="G134" s="174"/>
      <c r="H134" s="173"/>
      <c r="I134" s="173"/>
      <c r="J134" s="86"/>
      <c r="K134" s="86"/>
      <c r="L134" s="86"/>
      <c r="M134" s="86"/>
    </row>
    <row r="135" spans="1:13" x14ac:dyDescent="0.2">
      <c r="A135" s="173"/>
      <c r="B135" s="173"/>
      <c r="C135" s="173"/>
      <c r="D135" s="173"/>
      <c r="E135" s="173"/>
      <c r="F135" s="173"/>
      <c r="G135" s="174"/>
      <c r="H135" s="173"/>
      <c r="I135" s="173"/>
      <c r="J135" s="86"/>
      <c r="K135" s="86"/>
      <c r="L135" s="86"/>
      <c r="M135" s="86"/>
    </row>
    <row r="136" spans="1:13" x14ac:dyDescent="0.2">
      <c r="A136" s="173"/>
      <c r="B136" s="173"/>
      <c r="C136" s="173"/>
      <c r="D136" s="173"/>
      <c r="E136" s="173"/>
      <c r="F136" s="173"/>
      <c r="G136" s="174"/>
      <c r="H136" s="173"/>
      <c r="I136" s="173"/>
      <c r="J136" s="86"/>
      <c r="K136" s="86"/>
      <c r="L136" s="86"/>
      <c r="M136" s="86"/>
    </row>
    <row r="137" spans="1:13" x14ac:dyDescent="0.2">
      <c r="A137" s="173"/>
      <c r="B137" s="173"/>
      <c r="C137" s="173"/>
      <c r="D137" s="173"/>
      <c r="E137" s="173"/>
      <c r="F137" s="173"/>
      <c r="G137" s="174"/>
      <c r="H137" s="173"/>
      <c r="I137" s="173"/>
      <c r="J137" s="86"/>
      <c r="K137" s="86"/>
      <c r="L137" s="86"/>
      <c r="M137" s="86"/>
    </row>
    <row r="138" spans="1:13" x14ac:dyDescent="0.2">
      <c r="A138" s="173"/>
      <c r="B138" s="173"/>
      <c r="C138" s="173"/>
      <c r="D138" s="173"/>
      <c r="E138" s="173"/>
      <c r="F138" s="173"/>
      <c r="G138" s="174"/>
      <c r="H138" s="173"/>
      <c r="I138" s="173"/>
      <c r="J138" s="86"/>
      <c r="K138" s="86"/>
      <c r="L138" s="86"/>
      <c r="M138" s="86"/>
    </row>
    <row r="139" spans="1:13" x14ac:dyDescent="0.2">
      <c r="A139" s="173"/>
      <c r="B139" s="173"/>
      <c r="C139" s="173"/>
      <c r="D139" s="173"/>
      <c r="E139" s="173"/>
      <c r="F139" s="173"/>
      <c r="G139" s="174"/>
      <c r="H139" s="173"/>
      <c r="I139" s="173"/>
      <c r="J139" s="86"/>
      <c r="K139" s="86"/>
      <c r="L139" s="86"/>
      <c r="M139" s="86"/>
    </row>
    <row r="140" spans="1:13" x14ac:dyDescent="0.2">
      <c r="A140" s="173"/>
      <c r="B140" s="173"/>
      <c r="C140" s="173"/>
      <c r="D140" s="173"/>
      <c r="E140" s="173"/>
      <c r="F140" s="173"/>
      <c r="G140" s="174"/>
      <c r="H140" s="173"/>
      <c r="I140" s="173"/>
      <c r="J140" s="86"/>
      <c r="K140" s="86"/>
      <c r="L140" s="86"/>
      <c r="M140" s="86"/>
    </row>
    <row r="141" spans="1:13" x14ac:dyDescent="0.2">
      <c r="A141" s="173"/>
      <c r="B141" s="173"/>
      <c r="C141" s="173"/>
      <c r="D141" s="173"/>
      <c r="E141" s="173"/>
      <c r="F141" s="173"/>
      <c r="G141" s="174"/>
      <c r="H141" s="173"/>
      <c r="I141" s="173"/>
      <c r="J141" s="86"/>
      <c r="K141" s="86"/>
      <c r="L141" s="86"/>
      <c r="M141" s="86"/>
    </row>
    <row r="142" spans="1:13" x14ac:dyDescent="0.2">
      <c r="A142" s="173"/>
      <c r="B142" s="173"/>
      <c r="C142" s="173"/>
      <c r="D142" s="173"/>
      <c r="E142" s="173"/>
      <c r="F142" s="173"/>
      <c r="G142" s="174"/>
      <c r="H142" s="173"/>
      <c r="I142" s="173"/>
      <c r="J142" s="86"/>
      <c r="K142" s="86"/>
      <c r="L142" s="86"/>
      <c r="M142" s="86"/>
    </row>
    <row r="143" spans="1:13" x14ac:dyDescent="0.2">
      <c r="A143" s="173"/>
      <c r="B143" s="173"/>
      <c r="C143" s="173"/>
      <c r="D143" s="173"/>
      <c r="E143" s="173"/>
      <c r="F143" s="173"/>
      <c r="G143" s="174"/>
      <c r="H143" s="173"/>
      <c r="I143" s="173"/>
      <c r="J143" s="86"/>
      <c r="K143" s="86"/>
      <c r="L143" s="86"/>
      <c r="M143" s="86"/>
    </row>
    <row r="144" spans="1:13" x14ac:dyDescent="0.2">
      <c r="A144" s="173"/>
      <c r="B144" s="173"/>
      <c r="C144" s="173"/>
      <c r="D144" s="173"/>
      <c r="E144" s="173"/>
      <c r="F144" s="173"/>
      <c r="G144" s="174"/>
      <c r="H144" s="173"/>
      <c r="I144" s="173"/>
      <c r="J144" s="86"/>
      <c r="K144" s="86"/>
      <c r="L144" s="86"/>
      <c r="M144" s="86"/>
    </row>
    <row r="145" spans="1:13" x14ac:dyDescent="0.2">
      <c r="A145" s="173"/>
      <c r="B145" s="173"/>
      <c r="C145" s="173"/>
      <c r="D145" s="173"/>
      <c r="E145" s="173"/>
      <c r="F145" s="173"/>
      <c r="G145" s="174"/>
      <c r="H145" s="173"/>
      <c r="I145" s="173"/>
      <c r="J145" s="86"/>
      <c r="K145" s="86"/>
      <c r="L145" s="86"/>
      <c r="M145" s="86"/>
    </row>
    <row r="146" spans="1:13" x14ac:dyDescent="0.2">
      <c r="A146" s="173"/>
      <c r="B146" s="173"/>
      <c r="C146" s="173"/>
      <c r="D146" s="173"/>
      <c r="E146" s="173"/>
      <c r="F146" s="173"/>
      <c r="G146" s="174"/>
      <c r="H146" s="173"/>
      <c r="I146" s="173"/>
      <c r="J146" s="86"/>
      <c r="K146" s="86"/>
      <c r="L146" s="86"/>
      <c r="M146" s="86"/>
    </row>
    <row r="147" spans="1:13" x14ac:dyDescent="0.2">
      <c r="A147" s="173"/>
      <c r="B147" s="173"/>
      <c r="C147" s="173"/>
      <c r="D147" s="173"/>
      <c r="E147" s="173"/>
      <c r="F147" s="173"/>
      <c r="G147" s="174"/>
      <c r="H147" s="173"/>
      <c r="I147" s="173"/>
      <c r="J147" s="86"/>
      <c r="K147" s="86"/>
      <c r="L147" s="86"/>
      <c r="M147" s="86"/>
    </row>
    <row r="148" spans="1:13" x14ac:dyDescent="0.2">
      <c r="A148" s="173"/>
      <c r="B148" s="173"/>
      <c r="C148" s="173"/>
      <c r="D148" s="173"/>
      <c r="E148" s="173"/>
      <c r="F148" s="173"/>
      <c r="G148" s="174"/>
      <c r="H148" s="173"/>
      <c r="I148" s="173"/>
      <c r="J148" s="86"/>
      <c r="K148" s="86"/>
      <c r="L148" s="86"/>
      <c r="M148" s="86"/>
    </row>
    <row r="149" spans="1:13" x14ac:dyDescent="0.2">
      <c r="A149" s="173"/>
      <c r="B149" s="173"/>
      <c r="C149" s="173"/>
      <c r="D149" s="173"/>
      <c r="E149" s="173"/>
      <c r="F149" s="173"/>
      <c r="G149" s="174"/>
      <c r="H149" s="173"/>
      <c r="I149" s="173"/>
      <c r="J149" s="86"/>
      <c r="K149" s="86"/>
      <c r="L149" s="86"/>
      <c r="M149" s="86"/>
    </row>
    <row r="150" spans="1:13" x14ac:dyDescent="0.2">
      <c r="A150" s="173"/>
      <c r="B150" s="173"/>
      <c r="C150" s="173"/>
      <c r="D150" s="173"/>
      <c r="E150" s="173"/>
      <c r="F150" s="173"/>
      <c r="G150" s="174"/>
      <c r="H150" s="173"/>
      <c r="I150" s="173"/>
      <c r="J150" s="86"/>
      <c r="K150" s="86"/>
      <c r="L150" s="86"/>
      <c r="M150" s="86"/>
    </row>
    <row r="151" spans="1:13" x14ac:dyDescent="0.2">
      <c r="A151" s="173"/>
      <c r="B151" s="173"/>
      <c r="C151" s="173"/>
      <c r="D151" s="173"/>
      <c r="E151" s="173"/>
      <c r="F151" s="173"/>
      <c r="G151" s="174"/>
      <c r="H151" s="173"/>
      <c r="I151" s="173"/>
      <c r="J151" s="86"/>
      <c r="K151" s="86"/>
      <c r="L151" s="86"/>
      <c r="M151" s="86"/>
    </row>
    <row r="152" spans="1:13" x14ac:dyDescent="0.2">
      <c r="A152" s="173"/>
      <c r="B152" s="173"/>
      <c r="C152" s="173"/>
      <c r="D152" s="173"/>
      <c r="E152" s="173"/>
      <c r="F152" s="173"/>
      <c r="G152" s="174"/>
      <c r="H152" s="173"/>
      <c r="I152" s="173"/>
      <c r="J152" s="86"/>
      <c r="K152" s="86"/>
      <c r="L152" s="86"/>
      <c r="M152" s="86"/>
    </row>
    <row r="153" spans="1:13" x14ac:dyDescent="0.2">
      <c r="A153" s="173"/>
      <c r="B153" s="173"/>
      <c r="C153" s="173"/>
      <c r="D153" s="173"/>
      <c r="E153" s="173"/>
      <c r="F153" s="173"/>
      <c r="G153" s="174"/>
      <c r="H153" s="173"/>
      <c r="I153" s="173"/>
      <c r="J153" s="86"/>
      <c r="K153" s="86"/>
      <c r="L153" s="86"/>
      <c r="M153" s="86"/>
    </row>
    <row r="154" spans="1:13" x14ac:dyDescent="0.2">
      <c r="A154" s="173"/>
      <c r="B154" s="173"/>
      <c r="C154" s="173"/>
      <c r="D154" s="173"/>
      <c r="E154" s="173"/>
      <c r="F154" s="173"/>
      <c r="G154" s="174"/>
      <c r="H154" s="173"/>
      <c r="I154" s="173"/>
      <c r="J154" s="86"/>
      <c r="K154" s="86"/>
      <c r="L154" s="86"/>
      <c r="M154" s="86"/>
    </row>
    <row r="155" spans="1:13" x14ac:dyDescent="0.2">
      <c r="A155" s="173"/>
      <c r="B155" s="173"/>
      <c r="C155" s="173"/>
      <c r="D155" s="173"/>
      <c r="E155" s="173"/>
      <c r="F155" s="173"/>
      <c r="G155" s="174"/>
      <c r="H155" s="173"/>
      <c r="I155" s="173"/>
      <c r="J155" s="86"/>
      <c r="K155" s="86"/>
      <c r="L155" s="86"/>
      <c r="M155" s="86"/>
    </row>
    <row r="156" spans="1:13" x14ac:dyDescent="0.2">
      <c r="A156" s="173"/>
      <c r="B156" s="173"/>
      <c r="C156" s="173"/>
      <c r="D156" s="173"/>
      <c r="E156" s="173"/>
      <c r="F156" s="173"/>
      <c r="G156" s="174"/>
      <c r="H156" s="173"/>
      <c r="I156" s="173"/>
      <c r="J156" s="86"/>
      <c r="K156" s="86"/>
      <c r="L156" s="86"/>
      <c r="M156" s="86"/>
    </row>
    <row r="157" spans="1:13" x14ac:dyDescent="0.2">
      <c r="A157" s="173"/>
      <c r="B157" s="173"/>
      <c r="C157" s="173"/>
      <c r="D157" s="173"/>
      <c r="E157" s="173"/>
      <c r="F157" s="173"/>
      <c r="G157" s="174"/>
      <c r="H157" s="173"/>
      <c r="I157" s="173"/>
      <c r="J157" s="86"/>
      <c r="K157" s="86"/>
      <c r="L157" s="86"/>
      <c r="M157" s="86"/>
    </row>
    <row r="158" spans="1:13" x14ac:dyDescent="0.2">
      <c r="A158" s="173"/>
      <c r="B158" s="173"/>
      <c r="C158" s="173"/>
      <c r="D158" s="173"/>
      <c r="E158" s="173"/>
      <c r="F158" s="173"/>
      <c r="G158" s="174"/>
      <c r="H158" s="173"/>
      <c r="I158" s="173"/>
      <c r="J158" s="86"/>
      <c r="K158" s="86"/>
      <c r="L158" s="86"/>
      <c r="M158" s="86"/>
    </row>
    <row r="159" spans="1:13" x14ac:dyDescent="0.2">
      <c r="A159" s="173"/>
      <c r="B159" s="173"/>
      <c r="C159" s="173"/>
      <c r="D159" s="173"/>
      <c r="E159" s="173"/>
      <c r="F159" s="173"/>
      <c r="G159" s="174"/>
      <c r="H159" s="173"/>
      <c r="I159" s="173"/>
      <c r="J159" s="86"/>
      <c r="K159" s="86"/>
      <c r="L159" s="86"/>
      <c r="M159" s="86"/>
    </row>
    <row r="160" spans="1:13" x14ac:dyDescent="0.2">
      <c r="A160" s="173"/>
      <c r="B160" s="173"/>
      <c r="C160" s="173"/>
      <c r="D160" s="173"/>
      <c r="E160" s="173"/>
      <c r="F160" s="173"/>
      <c r="G160" s="174"/>
      <c r="H160" s="173"/>
      <c r="I160" s="173"/>
      <c r="J160" s="86"/>
      <c r="K160" s="86"/>
      <c r="L160" s="86"/>
      <c r="M160" s="86"/>
    </row>
    <row r="161" spans="1:13" x14ac:dyDescent="0.2">
      <c r="A161" s="173"/>
      <c r="B161" s="173"/>
      <c r="C161" s="173"/>
      <c r="D161" s="173"/>
      <c r="E161" s="173"/>
      <c r="F161" s="173"/>
      <c r="G161" s="174"/>
      <c r="H161" s="173"/>
      <c r="I161" s="173"/>
      <c r="J161" s="86"/>
      <c r="K161" s="86"/>
      <c r="L161" s="86"/>
      <c r="M161" s="86"/>
    </row>
    <row r="162" spans="1:13" x14ac:dyDescent="0.2">
      <c r="A162" s="173"/>
      <c r="B162" s="173"/>
      <c r="C162" s="173"/>
      <c r="D162" s="173"/>
      <c r="E162" s="173"/>
      <c r="F162" s="173"/>
      <c r="G162" s="174"/>
      <c r="H162" s="173"/>
      <c r="I162" s="173"/>
      <c r="J162" s="86"/>
      <c r="K162" s="86"/>
      <c r="L162" s="86"/>
      <c r="M162" s="86"/>
    </row>
    <row r="163" spans="1:13" x14ac:dyDescent="0.2">
      <c r="A163" s="173"/>
      <c r="B163" s="173"/>
      <c r="C163" s="173"/>
      <c r="D163" s="173"/>
      <c r="E163" s="173"/>
      <c r="F163" s="173"/>
      <c r="G163" s="174"/>
      <c r="H163" s="173"/>
      <c r="I163" s="173"/>
      <c r="J163" s="86"/>
      <c r="K163" s="86"/>
      <c r="L163" s="86"/>
      <c r="M163" s="86"/>
    </row>
  </sheetData>
  <mergeCells count="15">
    <mergeCell ref="B8:C8"/>
    <mergeCell ref="G1:I1"/>
    <mergeCell ref="N1:Q1"/>
    <mergeCell ref="A2:I2"/>
    <mergeCell ref="A4:I4"/>
    <mergeCell ref="A6:I6"/>
    <mergeCell ref="B107:D107"/>
    <mergeCell ref="E107:E108"/>
    <mergeCell ref="F107:F108"/>
    <mergeCell ref="B9:C9"/>
    <mergeCell ref="B101:D101"/>
    <mergeCell ref="B103:D103"/>
    <mergeCell ref="B105:D105"/>
    <mergeCell ref="E105:E106"/>
    <mergeCell ref="F105:F106"/>
  </mergeCells>
  <pageMargins left="0.7" right="0.7" top="0.78740157499999996" bottom="0.78740157499999996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J9" sqref="J9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.5703125" customWidth="1"/>
    <col min="5" max="5" width="14.140625" customWidth="1"/>
    <col min="10" max="10" width="11.7109375" bestFit="1" customWidth="1"/>
  </cols>
  <sheetData>
    <row r="1" spans="1:10" ht="13.5" thickBot="1" x14ac:dyDescent="0.25">
      <c r="A1" s="209" t="s">
        <v>48</v>
      </c>
      <c r="B1" s="209"/>
      <c r="C1" s="81" t="s">
        <v>202</v>
      </c>
      <c r="D1" s="33"/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62</v>
      </c>
      <c r="D2" s="32" t="s">
        <v>84</v>
      </c>
      <c r="E2" s="32" t="s">
        <v>63</v>
      </c>
    </row>
    <row r="3" spans="1:10" ht="15" customHeight="1" x14ac:dyDescent="0.2">
      <c r="A3" s="2" t="s">
        <v>3</v>
      </c>
      <c r="B3" s="29" t="s">
        <v>37</v>
      </c>
      <c r="C3" s="26">
        <f>C4+C5+C6</f>
        <v>2628011.62</v>
      </c>
      <c r="D3" s="26">
        <f>D4+D5+D6</f>
        <v>0</v>
      </c>
      <c r="E3" s="27">
        <f t="shared" ref="E3:E25" si="0">C3+D3</f>
        <v>2628011.62</v>
      </c>
    </row>
    <row r="4" spans="1:10" ht="15" customHeight="1" x14ac:dyDescent="0.2">
      <c r="A4" s="6" t="s">
        <v>4</v>
      </c>
      <c r="B4" s="7" t="s">
        <v>5</v>
      </c>
      <c r="C4" s="8">
        <v>2466142.71</v>
      </c>
      <c r="D4" s="9">
        <v>0</v>
      </c>
      <c r="E4" s="10">
        <f t="shared" si="0"/>
        <v>2466142.71</v>
      </c>
      <c r="J4" s="1"/>
    </row>
    <row r="5" spans="1:10" ht="15" customHeight="1" x14ac:dyDescent="0.2">
      <c r="A5" s="6" t="s">
        <v>6</v>
      </c>
      <c r="B5" s="7" t="s">
        <v>7</v>
      </c>
      <c r="C5" s="8">
        <v>161652.65999999997</v>
      </c>
      <c r="D5" s="4">
        <v>0</v>
      </c>
      <c r="E5" s="10">
        <f t="shared" si="0"/>
        <v>161652.65999999997</v>
      </c>
    </row>
    <row r="6" spans="1:10" ht="15" customHeight="1" x14ac:dyDescent="0.2">
      <c r="A6" s="6" t="s">
        <v>8</v>
      </c>
      <c r="B6" s="7" t="s">
        <v>9</v>
      </c>
      <c r="C6" s="8">
        <v>216.25</v>
      </c>
      <c r="D6" s="8">
        <v>0</v>
      </c>
      <c r="E6" s="10">
        <f t="shared" si="0"/>
        <v>216.25</v>
      </c>
    </row>
    <row r="7" spans="1:10" ht="15" customHeight="1" x14ac:dyDescent="0.2">
      <c r="A7" s="12" t="s">
        <v>40</v>
      </c>
      <c r="B7" s="7" t="s">
        <v>10</v>
      </c>
      <c r="C7" s="13">
        <f>C8+C14</f>
        <v>4575502.25</v>
      </c>
      <c r="D7" s="13">
        <f>D8+D14</f>
        <v>0</v>
      </c>
      <c r="E7" s="14">
        <f t="shared" si="0"/>
        <v>4575502.25</v>
      </c>
    </row>
    <row r="8" spans="1:10" ht="15" customHeight="1" x14ac:dyDescent="0.2">
      <c r="A8" s="6" t="s">
        <v>43</v>
      </c>
      <c r="B8" s="7" t="s">
        <v>11</v>
      </c>
      <c r="C8" s="8">
        <f>C9+C10+C12+C13+C11</f>
        <v>4285262.33</v>
      </c>
      <c r="D8" s="8">
        <f>D9+D10+D12+D13</f>
        <v>0</v>
      </c>
      <c r="E8" s="11">
        <f t="shared" si="0"/>
        <v>4285262.33</v>
      </c>
    </row>
    <row r="9" spans="1:10" ht="15" customHeight="1" x14ac:dyDescent="0.2">
      <c r="A9" s="6" t="s">
        <v>41</v>
      </c>
      <c r="B9" s="7" t="s">
        <v>12</v>
      </c>
      <c r="C9" s="8">
        <v>63118.7</v>
      </c>
      <c r="D9" s="8">
        <v>0</v>
      </c>
      <c r="E9" s="11">
        <f t="shared" si="0"/>
        <v>63118.7</v>
      </c>
    </row>
    <row r="10" spans="1:10" ht="15" customHeight="1" x14ac:dyDescent="0.2">
      <c r="A10" s="6" t="s">
        <v>55</v>
      </c>
      <c r="B10" s="7" t="s">
        <v>11</v>
      </c>
      <c r="C10" s="8">
        <v>4190528.87</v>
      </c>
      <c r="D10" s="8">
        <v>0</v>
      </c>
      <c r="E10" s="11">
        <f t="shared" si="0"/>
        <v>4190528.87</v>
      </c>
    </row>
    <row r="11" spans="1:10" ht="15" customHeight="1" x14ac:dyDescent="0.2">
      <c r="A11" s="6" t="s">
        <v>53</v>
      </c>
      <c r="B11" s="7">
        <v>4123</v>
      </c>
      <c r="C11" s="8">
        <v>6729.85</v>
      </c>
      <c r="D11" s="8">
        <v>0</v>
      </c>
      <c r="E11" s="11">
        <f>SUM(C11:D11)</f>
        <v>6729.85</v>
      </c>
    </row>
    <row r="12" spans="1:10" ht="15" customHeight="1" x14ac:dyDescent="0.2">
      <c r="A12" s="6" t="s">
        <v>56</v>
      </c>
      <c r="B12" s="7" t="s">
        <v>42</v>
      </c>
      <c r="C12" s="8">
        <v>114.91</v>
      </c>
      <c r="D12" s="8">
        <v>0</v>
      </c>
      <c r="E12" s="11">
        <f>SUM(C12:D12)</f>
        <v>114.91</v>
      </c>
    </row>
    <row r="13" spans="1:10" ht="15" customHeight="1" x14ac:dyDescent="0.2">
      <c r="A13" s="6" t="s">
        <v>57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44</v>
      </c>
      <c r="B14" s="7" t="s">
        <v>58</v>
      </c>
      <c r="C14" s="8">
        <f>C15+C16+C17+C18</f>
        <v>290239.92</v>
      </c>
      <c r="D14" s="8">
        <f>D15+D17+D18</f>
        <v>0</v>
      </c>
      <c r="E14" s="11">
        <f t="shared" si="0"/>
        <v>290239.92</v>
      </c>
    </row>
    <row r="15" spans="1:10" ht="15" customHeight="1" x14ac:dyDescent="0.2">
      <c r="A15" s="6" t="s">
        <v>55</v>
      </c>
      <c r="B15" s="7" t="s">
        <v>13</v>
      </c>
      <c r="C15" s="8">
        <v>253375.05000000002</v>
      </c>
      <c r="D15" s="8">
        <v>0</v>
      </c>
      <c r="E15" s="11">
        <f t="shared" si="0"/>
        <v>253375.05000000002</v>
      </c>
    </row>
    <row r="16" spans="1:10" ht="15" customHeight="1" x14ac:dyDescent="0.2">
      <c r="A16" s="6" t="s">
        <v>54</v>
      </c>
      <c r="B16" s="7">
        <v>4223</v>
      </c>
      <c r="C16" s="8">
        <v>32335.51</v>
      </c>
      <c r="D16" s="8">
        <v>0</v>
      </c>
      <c r="E16" s="11">
        <f>SUM(C16:D16)</f>
        <v>32335.51</v>
      </c>
    </row>
    <row r="17" spans="1:5" ht="15" customHeight="1" x14ac:dyDescent="0.2">
      <c r="A17" s="6" t="s">
        <v>56</v>
      </c>
      <c r="B17" s="7" t="s">
        <v>59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57</v>
      </c>
      <c r="B18" s="7">
        <v>4221</v>
      </c>
      <c r="C18" s="8">
        <v>4529.3599999999997</v>
      </c>
      <c r="D18" s="8">
        <v>0</v>
      </c>
      <c r="E18" s="11">
        <f>SUM(C18:D18)</f>
        <v>4529.3599999999997</v>
      </c>
    </row>
    <row r="19" spans="1:5" ht="15" customHeight="1" x14ac:dyDescent="0.2">
      <c r="A19" s="12" t="s">
        <v>14</v>
      </c>
      <c r="B19" s="15" t="s">
        <v>38</v>
      </c>
      <c r="C19" s="13">
        <f>C3+C7</f>
        <v>7203513.8700000001</v>
      </c>
      <c r="D19" s="13">
        <f>D3+D7</f>
        <v>0</v>
      </c>
      <c r="E19" s="14">
        <f t="shared" si="0"/>
        <v>7203513.8700000001</v>
      </c>
    </row>
    <row r="20" spans="1:5" ht="15" customHeight="1" x14ac:dyDescent="0.2">
      <c r="A20" s="12" t="s">
        <v>15</v>
      </c>
      <c r="B20" s="15" t="s">
        <v>16</v>
      </c>
      <c r="C20" s="13">
        <f>SUM(C21:C24)</f>
        <v>958065.58000000007</v>
      </c>
      <c r="D20" s="13">
        <f>SUM(D21:D24)</f>
        <v>0</v>
      </c>
      <c r="E20" s="14">
        <f t="shared" si="0"/>
        <v>958065.58000000007</v>
      </c>
    </row>
    <row r="21" spans="1:5" ht="15" customHeight="1" x14ac:dyDescent="0.2">
      <c r="A21" s="6" t="s">
        <v>51</v>
      </c>
      <c r="B21" s="7" t="s">
        <v>17</v>
      </c>
      <c r="C21" s="8">
        <v>127924.29999999999</v>
      </c>
      <c r="D21" s="8">
        <v>0</v>
      </c>
      <c r="E21" s="11">
        <f t="shared" si="0"/>
        <v>127924.29999999999</v>
      </c>
    </row>
    <row r="22" spans="1:5" ht="15" customHeight="1" x14ac:dyDescent="0.2">
      <c r="A22" s="6" t="s">
        <v>52</v>
      </c>
      <c r="B22" s="7">
        <v>8115</v>
      </c>
      <c r="C22" s="8">
        <v>977016.28</v>
      </c>
      <c r="D22" s="8">
        <v>0</v>
      </c>
      <c r="E22" s="11">
        <f>SUM(C22:D22)</f>
        <v>977016.28</v>
      </c>
    </row>
    <row r="23" spans="1:5" ht="15" customHeight="1" x14ac:dyDescent="0.2">
      <c r="A23" s="6" t="s">
        <v>60</v>
      </c>
      <c r="B23" s="7">
        <v>8123</v>
      </c>
      <c r="C23" s="8">
        <v>0</v>
      </c>
      <c r="D23" s="8">
        <v>0</v>
      </c>
      <c r="E23" s="11">
        <f>C23+D23</f>
        <v>0</v>
      </c>
    </row>
    <row r="24" spans="1:5" ht="15" customHeight="1" thickBot="1" x14ac:dyDescent="0.25">
      <c r="A24" s="16" t="s">
        <v>61</v>
      </c>
      <c r="B24" s="17">
        <v>-8124</v>
      </c>
      <c r="C24" s="18">
        <v>-146875</v>
      </c>
      <c r="D24" s="18">
        <v>0</v>
      </c>
      <c r="E24" s="19">
        <f>C24+D24</f>
        <v>-146875</v>
      </c>
    </row>
    <row r="25" spans="1:5" ht="15" customHeight="1" thickBot="1" x14ac:dyDescent="0.25">
      <c r="A25" s="20" t="s">
        <v>27</v>
      </c>
      <c r="B25" s="21"/>
      <c r="C25" s="22">
        <f>C3+C7+C20</f>
        <v>8161579.4500000002</v>
      </c>
      <c r="D25" s="22">
        <f>D19+D20</f>
        <v>0</v>
      </c>
      <c r="E25" s="23">
        <f t="shared" si="0"/>
        <v>8161579.4500000002</v>
      </c>
    </row>
    <row r="26" spans="1:5" ht="13.5" thickBot="1" x14ac:dyDescent="0.25">
      <c r="A26" s="209" t="s">
        <v>49</v>
      </c>
      <c r="B26" s="209"/>
      <c r="C26" s="35"/>
      <c r="D26" s="35"/>
      <c r="E26" s="36" t="s">
        <v>0</v>
      </c>
    </row>
    <row r="27" spans="1:5" ht="24.75" thickBot="1" x14ac:dyDescent="0.25">
      <c r="A27" s="30" t="s">
        <v>18</v>
      </c>
      <c r="B27" s="31" t="s">
        <v>19</v>
      </c>
      <c r="C27" s="32" t="s">
        <v>62</v>
      </c>
      <c r="D27" s="32" t="s">
        <v>84</v>
      </c>
      <c r="E27" s="32" t="s">
        <v>63</v>
      </c>
    </row>
    <row r="28" spans="1:5" ht="15" customHeight="1" x14ac:dyDescent="0.2">
      <c r="A28" s="24" t="s">
        <v>26</v>
      </c>
      <c r="B28" s="3" t="s">
        <v>20</v>
      </c>
      <c r="C28" s="4">
        <v>28361.82</v>
      </c>
      <c r="D28" s="4">
        <v>0</v>
      </c>
      <c r="E28" s="5">
        <f>C28+D28</f>
        <v>28361.82</v>
      </c>
    </row>
    <row r="29" spans="1:5" ht="15" customHeight="1" x14ac:dyDescent="0.2">
      <c r="A29" s="25" t="s">
        <v>21</v>
      </c>
      <c r="B29" s="7" t="s">
        <v>20</v>
      </c>
      <c r="C29" s="8">
        <v>255521.85</v>
      </c>
      <c r="D29" s="4">
        <v>0</v>
      </c>
      <c r="E29" s="5">
        <f t="shared" ref="E29:E44" si="1">C29+D29</f>
        <v>255521.85</v>
      </c>
    </row>
    <row r="30" spans="1:5" ht="15" customHeight="1" x14ac:dyDescent="0.2">
      <c r="A30" s="25" t="s">
        <v>50</v>
      </c>
      <c r="B30" s="7" t="s">
        <v>24</v>
      </c>
      <c r="C30" s="8">
        <v>142790.39000000001</v>
      </c>
      <c r="D30" s="4">
        <v>2400</v>
      </c>
      <c r="E30" s="5">
        <f>SUM(C30:D30)</f>
        <v>145190.39000000001</v>
      </c>
    </row>
    <row r="31" spans="1:5" ht="15" customHeight="1" x14ac:dyDescent="0.2">
      <c r="A31" s="25" t="s">
        <v>28</v>
      </c>
      <c r="B31" s="7" t="s">
        <v>20</v>
      </c>
      <c r="C31" s="8">
        <v>940974.97</v>
      </c>
      <c r="D31" s="4">
        <v>0</v>
      </c>
      <c r="E31" s="5">
        <f t="shared" si="1"/>
        <v>940974.97</v>
      </c>
    </row>
    <row r="32" spans="1:5" ht="15" customHeight="1" x14ac:dyDescent="0.2">
      <c r="A32" s="25" t="s">
        <v>22</v>
      </c>
      <c r="B32" s="7" t="s">
        <v>20</v>
      </c>
      <c r="C32" s="8">
        <v>681327.86</v>
      </c>
      <c r="D32" s="4">
        <v>0</v>
      </c>
      <c r="E32" s="5">
        <f t="shared" si="1"/>
        <v>681327.86</v>
      </c>
    </row>
    <row r="33" spans="1:5" ht="15" customHeight="1" x14ac:dyDescent="0.2">
      <c r="A33" s="25" t="s">
        <v>39</v>
      </c>
      <c r="B33" s="7" t="s">
        <v>20</v>
      </c>
      <c r="C33" s="8">
        <v>3736951.5300000003</v>
      </c>
      <c r="D33" s="4">
        <v>0</v>
      </c>
      <c r="E33" s="5">
        <f>C33+D33</f>
        <v>3736951.5300000003</v>
      </c>
    </row>
    <row r="34" spans="1:5" ht="15" customHeight="1" x14ac:dyDescent="0.2">
      <c r="A34" s="25" t="s">
        <v>46</v>
      </c>
      <c r="B34" s="7" t="s">
        <v>24</v>
      </c>
      <c r="C34" s="8">
        <v>510414.62</v>
      </c>
      <c r="D34" s="4">
        <v>0</v>
      </c>
      <c r="E34" s="5">
        <f t="shared" si="1"/>
        <v>510414.62</v>
      </c>
    </row>
    <row r="35" spans="1:5" ht="15" customHeight="1" x14ac:dyDescent="0.2">
      <c r="A35" s="25" t="s">
        <v>47</v>
      </c>
      <c r="B35" s="7" t="s">
        <v>20</v>
      </c>
      <c r="C35" s="8">
        <v>30600</v>
      </c>
      <c r="D35" s="4">
        <v>-2400</v>
      </c>
      <c r="E35" s="5">
        <f t="shared" si="1"/>
        <v>28200</v>
      </c>
    </row>
    <row r="36" spans="1:5" ht="15" customHeight="1" x14ac:dyDescent="0.2">
      <c r="A36" s="25" t="s">
        <v>29</v>
      </c>
      <c r="B36" s="7" t="s">
        <v>24</v>
      </c>
      <c r="C36" s="8">
        <v>673825.55</v>
      </c>
      <c r="D36" s="4">
        <v>0</v>
      </c>
      <c r="E36" s="5">
        <f t="shared" si="1"/>
        <v>673825.55</v>
      </c>
    </row>
    <row r="37" spans="1:5" ht="15" customHeight="1" x14ac:dyDescent="0.2">
      <c r="A37" s="25" t="s">
        <v>30</v>
      </c>
      <c r="B37" s="7" t="s">
        <v>23</v>
      </c>
      <c r="C37" s="8">
        <v>0</v>
      </c>
      <c r="D37" s="4">
        <v>0</v>
      </c>
      <c r="E37" s="5">
        <f t="shared" si="1"/>
        <v>0</v>
      </c>
    </row>
    <row r="38" spans="1:5" ht="15" customHeight="1" x14ac:dyDescent="0.2">
      <c r="A38" s="25" t="s">
        <v>31</v>
      </c>
      <c r="B38" s="7" t="s">
        <v>24</v>
      </c>
      <c r="C38" s="8">
        <v>887768.56</v>
      </c>
      <c r="D38" s="4">
        <v>0</v>
      </c>
      <c r="E38" s="5">
        <f t="shared" si="1"/>
        <v>887768.56</v>
      </c>
    </row>
    <row r="39" spans="1:5" ht="15" customHeight="1" x14ac:dyDescent="0.2">
      <c r="A39" s="25" t="s">
        <v>33</v>
      </c>
      <c r="B39" s="7" t="s">
        <v>24</v>
      </c>
      <c r="C39" s="8">
        <v>20000</v>
      </c>
      <c r="D39" s="4">
        <v>0</v>
      </c>
      <c r="E39" s="5">
        <f t="shared" si="1"/>
        <v>20000</v>
      </c>
    </row>
    <row r="40" spans="1:5" ht="15" customHeight="1" x14ac:dyDescent="0.2">
      <c r="A40" s="25" t="s">
        <v>32</v>
      </c>
      <c r="B40" s="7" t="s">
        <v>20</v>
      </c>
      <c r="C40" s="8">
        <v>7787.89</v>
      </c>
      <c r="D40" s="4">
        <v>0</v>
      </c>
      <c r="E40" s="5">
        <f t="shared" si="1"/>
        <v>7787.89</v>
      </c>
    </row>
    <row r="41" spans="1:5" ht="15" customHeight="1" x14ac:dyDescent="0.2">
      <c r="A41" s="25" t="s">
        <v>45</v>
      </c>
      <c r="B41" s="7" t="s">
        <v>24</v>
      </c>
      <c r="C41" s="8">
        <v>139272.66999999998</v>
      </c>
      <c r="D41" s="4">
        <v>0</v>
      </c>
      <c r="E41" s="5">
        <f>C41+D41</f>
        <v>139272.66999999998</v>
      </c>
    </row>
    <row r="42" spans="1:5" ht="15" customHeight="1" x14ac:dyDescent="0.2">
      <c r="A42" s="25" t="s">
        <v>34</v>
      </c>
      <c r="B42" s="7" t="s">
        <v>24</v>
      </c>
      <c r="C42" s="8">
        <v>13993.01</v>
      </c>
      <c r="D42" s="4">
        <v>0</v>
      </c>
      <c r="E42" s="5">
        <f t="shared" si="1"/>
        <v>13993.01</v>
      </c>
    </row>
    <row r="43" spans="1:5" ht="15" customHeight="1" x14ac:dyDescent="0.2">
      <c r="A43" s="25" t="s">
        <v>35</v>
      </c>
      <c r="B43" s="7" t="s">
        <v>24</v>
      </c>
      <c r="C43" s="8">
        <v>84728.29</v>
      </c>
      <c r="D43" s="4">
        <v>0</v>
      </c>
      <c r="E43" s="5">
        <f t="shared" si="1"/>
        <v>84728.29</v>
      </c>
    </row>
    <row r="44" spans="1:5" ht="15" customHeight="1" thickBot="1" x14ac:dyDescent="0.25">
      <c r="A44" s="25" t="s">
        <v>36</v>
      </c>
      <c r="B44" s="7" t="s">
        <v>24</v>
      </c>
      <c r="C44" s="8">
        <v>7260.4400000000005</v>
      </c>
      <c r="D44" s="4">
        <v>0</v>
      </c>
      <c r="E44" s="5">
        <f t="shared" si="1"/>
        <v>7260.4400000000005</v>
      </c>
    </row>
    <row r="45" spans="1:5" ht="15" customHeight="1" thickBot="1" x14ac:dyDescent="0.25">
      <c r="A45" s="28" t="s">
        <v>25</v>
      </c>
      <c r="B45" s="21"/>
      <c r="C45" s="22">
        <f>C28+C29+C31+C32+C33+C34+C35+C36+C37+C38+C39+C40+C41+C42+C43+C44+C30</f>
        <v>8161579.4499999993</v>
      </c>
      <c r="D45" s="22">
        <f>SUM(D28:D44)</f>
        <v>0</v>
      </c>
      <c r="E45" s="23">
        <f>SUM(E28:E44)</f>
        <v>8161579.4500000002</v>
      </c>
    </row>
    <row r="46" spans="1:5" x14ac:dyDescent="0.2">
      <c r="C46" s="1"/>
      <c r="E46" s="1"/>
    </row>
    <row r="48" spans="1:5" x14ac:dyDescent="0.2">
      <c r="C48" s="1"/>
    </row>
  </sheetData>
  <mergeCells count="2">
    <mergeCell ref="A1:B1"/>
    <mergeCell ref="A26:B2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919 03</vt:lpstr>
      <vt:lpstr>912 04</vt:lpstr>
      <vt:lpstr>Bilance PaV</vt:lpstr>
      <vt:lpstr>'912 04'!Oblast_tisku</vt:lpstr>
      <vt:lpstr>'919 03'!Oblast_tisku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2016-04-27T08:11:42Z</cp:lastPrinted>
  <dcterms:created xsi:type="dcterms:W3CDTF">2007-12-18T12:40:54Z</dcterms:created>
  <dcterms:modified xsi:type="dcterms:W3CDTF">2016-06-08T05:48:59Z</dcterms:modified>
</cp:coreProperties>
</file>