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30" yWindow="1620" windowWidth="20700" windowHeight="8400" tabRatio="726"/>
  </bookViews>
  <sheets>
    <sheet name="P01_HV 2015" sheetId="1" r:id="rId1"/>
    <sheet name="P02_zisk" sheetId="2" r:id="rId2"/>
    <sheet name="P03_RF_FO" sheetId="3" r:id="rId3"/>
    <sheet name="P04_ztráta a krytí" sheetId="10" r:id="rId4"/>
    <sheet name="P05_A+B+C" sheetId="7" r:id="rId5"/>
    <sheet name="P06_stav fondů" sheetId="6" r:id="rId6"/>
    <sheet name="P07_účet431,432" sheetId="4" r:id="rId7"/>
    <sheet name="P08_účet648,649" sheetId="11" r:id="rId8"/>
    <sheet name="P9_vyúčt." sheetId="17" r:id="rId9"/>
  </sheets>
  <definedNames>
    <definedName name="_xlnm.Print_Area" localSheetId="0">'P01_HV 2015'!$A$1:$J$70</definedName>
    <definedName name="_xlnm.Print_Area" localSheetId="1">P02_zisk!$A$1:$I$68</definedName>
    <definedName name="_xlnm.Print_Area" localSheetId="2">P03_RF_FO!$A$1:$I$73</definedName>
    <definedName name="_xlnm.Print_Area" localSheetId="3">'P04_ztráta a krytí'!$A$1:$I$38</definedName>
    <definedName name="_xlnm.Print_Area" localSheetId="4">'P05_A+B+C'!$A$1:$E$49</definedName>
    <definedName name="_xlnm.Print_Area" localSheetId="5">'P06_stav fondů'!$A$1:$Z$68</definedName>
    <definedName name="_xlnm.Print_Area" localSheetId="6">'P07_účet431,432'!$A$1:$F$70</definedName>
    <definedName name="_xlnm.Print_Area" localSheetId="7">'P08_účet648,649'!$A$1:$I$70</definedName>
    <definedName name="_xlnm.Print_Area" localSheetId="8">P9_vyúčt.!$A$1:$G$65</definedName>
  </definedNames>
  <calcPr calcId="145621"/>
</workbook>
</file>

<file path=xl/calcChain.xml><?xml version="1.0" encoding="utf-8"?>
<calcChain xmlns="http://schemas.openxmlformats.org/spreadsheetml/2006/main">
  <c r="H67" i="6" l="1"/>
  <c r="H46" i="11" l="1"/>
  <c r="E32" i="4" l="1"/>
  <c r="C39" i="7" l="1"/>
  <c r="D39" i="7"/>
  <c r="E39" i="7"/>
  <c r="B39" i="7"/>
  <c r="B12" i="7"/>
  <c r="B14" i="7" s="1"/>
  <c r="M67" i="6"/>
  <c r="J7" i="6"/>
  <c r="J8" i="6"/>
  <c r="J9" i="6"/>
  <c r="J10" i="6"/>
  <c r="J12" i="6"/>
  <c r="J13" i="6"/>
  <c r="J14" i="6"/>
  <c r="J15" i="6"/>
  <c r="J16" i="6"/>
  <c r="J17" i="6"/>
  <c r="J18" i="6"/>
  <c r="J19" i="6"/>
  <c r="J20" i="6"/>
  <c r="J21" i="6"/>
  <c r="J23" i="6"/>
  <c r="J24" i="6"/>
  <c r="J26" i="6"/>
  <c r="J27" i="6"/>
  <c r="J28" i="6"/>
  <c r="J29" i="6"/>
  <c r="J30" i="6"/>
  <c r="J31" i="6"/>
  <c r="J32" i="6"/>
  <c r="J33" i="6"/>
  <c r="J34" i="6"/>
  <c r="J35" i="6"/>
  <c r="J36" i="6"/>
  <c r="J37" i="6"/>
  <c r="J38" i="6"/>
  <c r="J39" i="6"/>
  <c r="J40" i="6"/>
  <c r="J41" i="6"/>
  <c r="J42" i="6"/>
  <c r="J43" i="6"/>
  <c r="J44" i="6"/>
  <c r="J45" i="6"/>
  <c r="J46" i="6"/>
  <c r="J47" i="6"/>
  <c r="J48" i="6"/>
  <c r="J49" i="6"/>
  <c r="J50" i="6"/>
  <c r="J51" i="6"/>
  <c r="J52" i="6"/>
  <c r="J53" i="6"/>
  <c r="J54" i="6"/>
  <c r="J55" i="6"/>
  <c r="J57" i="6"/>
  <c r="J58" i="6"/>
  <c r="J59" i="6"/>
  <c r="J60" i="6"/>
  <c r="J61" i="6"/>
  <c r="J62" i="6"/>
  <c r="J63" i="6"/>
  <c r="J64" i="6"/>
  <c r="J65" i="6"/>
  <c r="J6" i="6"/>
  <c r="E67" i="6" l="1"/>
  <c r="H29" i="10" l="1"/>
  <c r="G29" i="10"/>
  <c r="F29" i="10"/>
  <c r="E29" i="10"/>
  <c r="D29" i="10"/>
  <c r="E68" i="3" l="1"/>
  <c r="G68" i="3"/>
  <c r="H68" i="3"/>
  <c r="D68" i="3"/>
  <c r="F9" i="2" l="1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D65" i="2"/>
  <c r="E65" i="2"/>
  <c r="G65" i="2"/>
  <c r="H64" i="2"/>
  <c r="H63" i="2"/>
  <c r="H62" i="2"/>
  <c r="H61" i="2"/>
  <c r="H60" i="2"/>
  <c r="H59" i="2"/>
  <c r="H58" i="2"/>
  <c r="H57" i="2"/>
  <c r="H56" i="2"/>
  <c r="H55" i="2"/>
  <c r="H54" i="2"/>
  <c r="H53" i="2"/>
  <c r="H52" i="2"/>
  <c r="H51" i="2"/>
  <c r="H50" i="2"/>
  <c r="H49" i="2"/>
  <c r="H48" i="2"/>
  <c r="H47" i="2"/>
  <c r="H46" i="2"/>
  <c r="H45" i="2"/>
  <c r="H44" i="2"/>
  <c r="H43" i="2"/>
  <c r="H42" i="2"/>
  <c r="H41" i="2"/>
  <c r="H40" i="2"/>
  <c r="H39" i="2"/>
  <c r="H38" i="2"/>
  <c r="H37" i="2"/>
  <c r="H36" i="2"/>
  <c r="H35" i="2"/>
  <c r="H34" i="2"/>
  <c r="H33" i="2"/>
  <c r="H32" i="2"/>
  <c r="H31" i="2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H15" i="2"/>
  <c r="H14" i="2"/>
  <c r="H13" i="2"/>
  <c r="H12" i="2"/>
  <c r="H11" i="2"/>
  <c r="H10" i="2"/>
  <c r="H9" i="2"/>
  <c r="F8" i="2"/>
  <c r="H8" i="2" s="1"/>
  <c r="F7" i="2"/>
  <c r="H7" i="2" s="1"/>
  <c r="F6" i="2"/>
  <c r="F65" i="2" l="1"/>
  <c r="H6" i="2"/>
  <c r="H65" i="2" l="1"/>
  <c r="I6" i="2" s="1"/>
  <c r="I8" i="2" l="1"/>
  <c r="I12" i="2"/>
  <c r="I16" i="2"/>
  <c r="I20" i="2"/>
  <c r="I24" i="2"/>
  <c r="I28" i="2"/>
  <c r="I32" i="2"/>
  <c r="I36" i="2"/>
  <c r="I40" i="2"/>
  <c r="I44" i="2"/>
  <c r="I48" i="2"/>
  <c r="I52" i="2"/>
  <c r="I56" i="2"/>
  <c r="I60" i="2"/>
  <c r="I64" i="2"/>
  <c r="I9" i="2"/>
  <c r="I13" i="2"/>
  <c r="I17" i="2"/>
  <c r="I21" i="2"/>
  <c r="I25" i="2"/>
  <c r="I29" i="2"/>
  <c r="I33" i="2"/>
  <c r="I37" i="2"/>
  <c r="I41" i="2"/>
  <c r="I45" i="2"/>
  <c r="I49" i="2"/>
  <c r="I53" i="2"/>
  <c r="I57" i="2"/>
  <c r="I61" i="2"/>
  <c r="I10" i="2"/>
  <c r="I14" i="2"/>
  <c r="I18" i="2"/>
  <c r="I22" i="2"/>
  <c r="I26" i="2"/>
  <c r="I30" i="2"/>
  <c r="I34" i="2"/>
  <c r="I38" i="2"/>
  <c r="I42" i="2"/>
  <c r="I46" i="2"/>
  <c r="I50" i="2"/>
  <c r="I54" i="2"/>
  <c r="I58" i="2"/>
  <c r="I62" i="2"/>
  <c r="I7" i="2"/>
  <c r="I65" i="2" s="1"/>
  <c r="I11" i="2"/>
  <c r="I15" i="2"/>
  <c r="I19" i="2"/>
  <c r="I23" i="2"/>
  <c r="I27" i="2"/>
  <c r="I31" i="2"/>
  <c r="I35" i="2"/>
  <c r="I39" i="2"/>
  <c r="I43" i="2"/>
  <c r="I47" i="2"/>
  <c r="I51" i="2"/>
  <c r="I55" i="2"/>
  <c r="I59" i="2"/>
  <c r="I63" i="2"/>
  <c r="E67" i="4" l="1"/>
  <c r="D67" i="4"/>
  <c r="F67" i="4"/>
  <c r="A7" i="4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U67" i="6"/>
  <c r="T67" i="6"/>
  <c r="S67" i="6"/>
  <c r="R67" i="6"/>
  <c r="P67" i="6"/>
  <c r="O67" i="6"/>
  <c r="N67" i="6"/>
  <c r="L67" i="6"/>
  <c r="K67" i="6"/>
  <c r="J67" i="6"/>
  <c r="G67" i="6"/>
  <c r="F67" i="6"/>
  <c r="D67" i="6"/>
  <c r="Z66" i="6"/>
  <c r="X66" i="6"/>
  <c r="W66" i="6"/>
  <c r="V66" i="6"/>
  <c r="Q66" i="6"/>
  <c r="I66" i="6"/>
  <c r="Z65" i="6"/>
  <c r="X65" i="6"/>
  <c r="W65" i="6"/>
  <c r="V65" i="6"/>
  <c r="Q65" i="6"/>
  <c r="I65" i="6"/>
  <c r="Z64" i="6"/>
  <c r="X64" i="6"/>
  <c r="W64" i="6"/>
  <c r="V64" i="6"/>
  <c r="Q64" i="6"/>
  <c r="I64" i="6"/>
  <c r="Z63" i="6"/>
  <c r="X63" i="6"/>
  <c r="W63" i="6"/>
  <c r="V63" i="6"/>
  <c r="Q63" i="6"/>
  <c r="I63" i="6"/>
  <c r="Z62" i="6"/>
  <c r="X62" i="6"/>
  <c r="W62" i="6"/>
  <c r="V62" i="6"/>
  <c r="Q62" i="6"/>
  <c r="I62" i="6"/>
  <c r="Z61" i="6"/>
  <c r="X61" i="6"/>
  <c r="W61" i="6"/>
  <c r="V61" i="6"/>
  <c r="Q61" i="6"/>
  <c r="I61" i="6"/>
  <c r="Z60" i="6"/>
  <c r="X60" i="6"/>
  <c r="W60" i="6"/>
  <c r="V60" i="6"/>
  <c r="Q60" i="6"/>
  <c r="I60" i="6"/>
  <c r="Z59" i="6"/>
  <c r="X59" i="6"/>
  <c r="W59" i="6"/>
  <c r="V59" i="6"/>
  <c r="Q59" i="6"/>
  <c r="I59" i="6"/>
  <c r="Z58" i="6"/>
  <c r="X58" i="6"/>
  <c r="W58" i="6"/>
  <c r="V58" i="6"/>
  <c r="Q58" i="6"/>
  <c r="I58" i="6"/>
  <c r="Z57" i="6"/>
  <c r="X57" i="6"/>
  <c r="W57" i="6"/>
  <c r="V57" i="6"/>
  <c r="Q57" i="6"/>
  <c r="I57" i="6"/>
  <c r="Z56" i="6"/>
  <c r="X56" i="6"/>
  <c r="W56" i="6"/>
  <c r="V56" i="6"/>
  <c r="Q56" i="6"/>
  <c r="I56" i="6"/>
  <c r="Z55" i="6"/>
  <c r="X55" i="6"/>
  <c r="W55" i="6"/>
  <c r="V55" i="6"/>
  <c r="Q55" i="6"/>
  <c r="I55" i="6"/>
  <c r="Z54" i="6"/>
  <c r="X54" i="6"/>
  <c r="W54" i="6"/>
  <c r="V54" i="6"/>
  <c r="Q54" i="6"/>
  <c r="I54" i="6"/>
  <c r="Z53" i="6"/>
  <c r="X53" i="6"/>
  <c r="W53" i="6"/>
  <c r="V53" i="6"/>
  <c r="Q53" i="6"/>
  <c r="I53" i="6"/>
  <c r="Z52" i="6"/>
  <c r="X52" i="6"/>
  <c r="W52" i="6"/>
  <c r="V52" i="6"/>
  <c r="Q52" i="6"/>
  <c r="I52" i="6"/>
  <c r="Z51" i="6"/>
  <c r="X51" i="6"/>
  <c r="W51" i="6"/>
  <c r="V51" i="6"/>
  <c r="Q51" i="6"/>
  <c r="I51" i="6"/>
  <c r="Z50" i="6"/>
  <c r="X50" i="6"/>
  <c r="W50" i="6"/>
  <c r="V50" i="6"/>
  <c r="Q50" i="6"/>
  <c r="I50" i="6"/>
  <c r="Z49" i="6"/>
  <c r="X49" i="6"/>
  <c r="W49" i="6"/>
  <c r="V49" i="6"/>
  <c r="Q49" i="6"/>
  <c r="I49" i="6"/>
  <c r="Z48" i="6"/>
  <c r="X48" i="6"/>
  <c r="W48" i="6"/>
  <c r="V48" i="6"/>
  <c r="Q48" i="6"/>
  <c r="I48" i="6"/>
  <c r="Z47" i="6"/>
  <c r="X47" i="6"/>
  <c r="W47" i="6"/>
  <c r="V47" i="6"/>
  <c r="Q47" i="6"/>
  <c r="I47" i="6"/>
  <c r="Z46" i="6"/>
  <c r="X46" i="6"/>
  <c r="W46" i="6"/>
  <c r="V46" i="6"/>
  <c r="Q46" i="6"/>
  <c r="I46" i="6"/>
  <c r="Z45" i="6"/>
  <c r="X45" i="6"/>
  <c r="W45" i="6"/>
  <c r="V45" i="6"/>
  <c r="Q45" i="6"/>
  <c r="I45" i="6"/>
  <c r="Z44" i="6"/>
  <c r="X44" i="6"/>
  <c r="W44" i="6"/>
  <c r="V44" i="6"/>
  <c r="Q44" i="6"/>
  <c r="I44" i="6"/>
  <c r="Z43" i="6"/>
  <c r="X43" i="6"/>
  <c r="W43" i="6"/>
  <c r="V43" i="6"/>
  <c r="Q43" i="6"/>
  <c r="I43" i="6"/>
  <c r="Z42" i="6"/>
  <c r="X42" i="6"/>
  <c r="W42" i="6"/>
  <c r="V42" i="6"/>
  <c r="Q42" i="6"/>
  <c r="I42" i="6"/>
  <c r="Z41" i="6"/>
  <c r="X41" i="6"/>
  <c r="W41" i="6"/>
  <c r="V41" i="6"/>
  <c r="Q41" i="6"/>
  <c r="I41" i="6"/>
  <c r="Z40" i="6"/>
  <c r="X40" i="6"/>
  <c r="W40" i="6"/>
  <c r="V40" i="6"/>
  <c r="Q40" i="6"/>
  <c r="I40" i="6"/>
  <c r="Z39" i="6"/>
  <c r="X39" i="6"/>
  <c r="W39" i="6"/>
  <c r="V39" i="6"/>
  <c r="Q39" i="6"/>
  <c r="I39" i="6"/>
  <c r="Z38" i="6"/>
  <c r="X38" i="6"/>
  <c r="W38" i="6"/>
  <c r="V38" i="6"/>
  <c r="Q38" i="6"/>
  <c r="I38" i="6"/>
  <c r="Z37" i="6"/>
  <c r="X37" i="6"/>
  <c r="W37" i="6"/>
  <c r="V37" i="6"/>
  <c r="Q37" i="6"/>
  <c r="I37" i="6"/>
  <c r="Z36" i="6"/>
  <c r="X36" i="6"/>
  <c r="W36" i="6"/>
  <c r="V36" i="6"/>
  <c r="Q36" i="6"/>
  <c r="I36" i="6"/>
  <c r="Z35" i="6"/>
  <c r="X35" i="6"/>
  <c r="W35" i="6"/>
  <c r="V35" i="6"/>
  <c r="Q35" i="6"/>
  <c r="I35" i="6"/>
  <c r="Z34" i="6"/>
  <c r="X34" i="6"/>
  <c r="W34" i="6"/>
  <c r="V34" i="6"/>
  <c r="Q34" i="6"/>
  <c r="I34" i="6"/>
  <c r="Z33" i="6"/>
  <c r="X33" i="6"/>
  <c r="W33" i="6"/>
  <c r="V33" i="6"/>
  <c r="Q33" i="6"/>
  <c r="I33" i="6"/>
  <c r="Z32" i="6"/>
  <c r="X32" i="6"/>
  <c r="W32" i="6"/>
  <c r="V32" i="6"/>
  <c r="Q32" i="6"/>
  <c r="I32" i="6"/>
  <c r="Z31" i="6"/>
  <c r="X31" i="6"/>
  <c r="W31" i="6"/>
  <c r="V31" i="6"/>
  <c r="Q31" i="6"/>
  <c r="I31" i="6"/>
  <c r="Z30" i="6"/>
  <c r="X30" i="6"/>
  <c r="W30" i="6"/>
  <c r="V30" i="6"/>
  <c r="Q30" i="6"/>
  <c r="I30" i="6"/>
  <c r="Z29" i="6"/>
  <c r="X29" i="6"/>
  <c r="W29" i="6"/>
  <c r="V29" i="6"/>
  <c r="Q29" i="6"/>
  <c r="I29" i="6"/>
  <c r="Z28" i="6"/>
  <c r="X28" i="6"/>
  <c r="W28" i="6"/>
  <c r="V28" i="6"/>
  <c r="Q28" i="6"/>
  <c r="I28" i="6"/>
  <c r="Z27" i="6"/>
  <c r="X27" i="6"/>
  <c r="W27" i="6"/>
  <c r="V27" i="6"/>
  <c r="Q27" i="6"/>
  <c r="I27" i="6"/>
  <c r="Z26" i="6"/>
  <c r="X26" i="6"/>
  <c r="W26" i="6"/>
  <c r="V26" i="6"/>
  <c r="Q26" i="6"/>
  <c r="I26" i="6"/>
  <c r="Z25" i="6"/>
  <c r="X25" i="6"/>
  <c r="W25" i="6"/>
  <c r="V25" i="6"/>
  <c r="Q25" i="6"/>
  <c r="I25" i="6"/>
  <c r="Z24" i="6"/>
  <c r="X24" i="6"/>
  <c r="W24" i="6"/>
  <c r="V24" i="6"/>
  <c r="Q24" i="6"/>
  <c r="I24" i="6"/>
  <c r="Z23" i="6"/>
  <c r="X23" i="6"/>
  <c r="W23" i="6"/>
  <c r="V23" i="6"/>
  <c r="Q23" i="6"/>
  <c r="I23" i="6"/>
  <c r="Z22" i="6"/>
  <c r="X22" i="6"/>
  <c r="W22" i="6"/>
  <c r="V22" i="6"/>
  <c r="Q22" i="6"/>
  <c r="I22" i="6"/>
  <c r="Z21" i="6"/>
  <c r="X21" i="6"/>
  <c r="W21" i="6"/>
  <c r="V21" i="6"/>
  <c r="Q21" i="6"/>
  <c r="I21" i="6"/>
  <c r="Z20" i="6"/>
  <c r="X20" i="6"/>
  <c r="W20" i="6"/>
  <c r="V20" i="6"/>
  <c r="Q20" i="6"/>
  <c r="I20" i="6"/>
  <c r="Z19" i="6"/>
  <c r="X19" i="6"/>
  <c r="W19" i="6"/>
  <c r="V19" i="6"/>
  <c r="Q19" i="6"/>
  <c r="I19" i="6"/>
  <c r="Z18" i="6"/>
  <c r="X18" i="6"/>
  <c r="W18" i="6"/>
  <c r="V18" i="6"/>
  <c r="Q18" i="6"/>
  <c r="I18" i="6"/>
  <c r="Z17" i="6"/>
  <c r="X17" i="6"/>
  <c r="W17" i="6"/>
  <c r="V17" i="6"/>
  <c r="Q17" i="6"/>
  <c r="I17" i="6"/>
  <c r="Z16" i="6"/>
  <c r="X16" i="6"/>
  <c r="W16" i="6"/>
  <c r="V16" i="6"/>
  <c r="Q16" i="6"/>
  <c r="I16" i="6"/>
  <c r="Z15" i="6"/>
  <c r="X15" i="6"/>
  <c r="W15" i="6"/>
  <c r="V15" i="6"/>
  <c r="Q15" i="6"/>
  <c r="I15" i="6"/>
  <c r="Z14" i="6"/>
  <c r="X14" i="6"/>
  <c r="W14" i="6"/>
  <c r="V14" i="6"/>
  <c r="Q14" i="6"/>
  <c r="I14" i="6"/>
  <c r="Z13" i="6"/>
  <c r="X13" i="6"/>
  <c r="W13" i="6"/>
  <c r="V13" i="6"/>
  <c r="Q13" i="6"/>
  <c r="I13" i="6"/>
  <c r="Z12" i="6"/>
  <c r="X12" i="6"/>
  <c r="W12" i="6"/>
  <c r="V12" i="6"/>
  <c r="Q12" i="6"/>
  <c r="I12" i="6"/>
  <c r="Z11" i="6"/>
  <c r="X11" i="6"/>
  <c r="W11" i="6"/>
  <c r="V11" i="6"/>
  <c r="Q11" i="6"/>
  <c r="I11" i="6"/>
  <c r="Z10" i="6"/>
  <c r="X10" i="6"/>
  <c r="W10" i="6"/>
  <c r="V10" i="6"/>
  <c r="Q10" i="6"/>
  <c r="I10" i="6"/>
  <c r="Z9" i="6"/>
  <c r="X9" i="6"/>
  <c r="W9" i="6"/>
  <c r="V9" i="6"/>
  <c r="Q9" i="6"/>
  <c r="I9" i="6"/>
  <c r="Z8" i="6"/>
  <c r="X8" i="6"/>
  <c r="W8" i="6"/>
  <c r="V8" i="6"/>
  <c r="Q8" i="6"/>
  <c r="I8" i="6"/>
  <c r="Z7" i="6"/>
  <c r="X7" i="6"/>
  <c r="W7" i="6"/>
  <c r="V7" i="6"/>
  <c r="Q7" i="6"/>
  <c r="I7" i="6"/>
  <c r="A7" i="6"/>
  <c r="A8" i="6" s="1"/>
  <c r="A9" i="6" s="1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A41" i="6" s="1"/>
  <c r="A42" i="6" s="1"/>
  <c r="A43" i="6" s="1"/>
  <c r="A44" i="6" s="1"/>
  <c r="A45" i="6" s="1"/>
  <c r="A46" i="6" s="1"/>
  <c r="A47" i="6" s="1"/>
  <c r="A48" i="6" s="1"/>
  <c r="A49" i="6" s="1"/>
  <c r="A50" i="6" s="1"/>
  <c r="A51" i="6" s="1"/>
  <c r="A52" i="6" s="1"/>
  <c r="A53" i="6" s="1"/>
  <c r="A54" i="6" s="1"/>
  <c r="A55" i="6" s="1"/>
  <c r="A56" i="6" s="1"/>
  <c r="A57" i="6" s="1"/>
  <c r="A58" i="6" s="1"/>
  <c r="A59" i="6" s="1"/>
  <c r="A60" i="6" s="1"/>
  <c r="A61" i="6" s="1"/>
  <c r="A62" i="6" s="1"/>
  <c r="A63" i="6" s="1"/>
  <c r="A64" i="6" s="1"/>
  <c r="A65" i="6" s="1"/>
  <c r="A66" i="6" s="1"/>
  <c r="Z6" i="6"/>
  <c r="X6" i="6"/>
  <c r="W6" i="6"/>
  <c r="V6" i="6"/>
  <c r="Q6" i="6"/>
  <c r="I6" i="6"/>
  <c r="B19" i="7"/>
  <c r="Q67" i="6" l="1"/>
  <c r="Z67" i="6"/>
  <c r="I67" i="6"/>
  <c r="X67" i="6"/>
  <c r="Y7" i="6"/>
  <c r="Y8" i="6"/>
  <c r="Y9" i="6"/>
  <c r="Y10" i="6"/>
  <c r="Y11" i="6"/>
  <c r="Y12" i="6"/>
  <c r="Y13" i="6"/>
  <c r="Y14" i="6"/>
  <c r="Y15" i="6"/>
  <c r="Y16" i="6"/>
  <c r="Y17" i="6"/>
  <c r="Y18" i="6"/>
  <c r="Y19" i="6"/>
  <c r="Y20" i="6"/>
  <c r="Y21" i="6"/>
  <c r="Y22" i="6"/>
  <c r="Y23" i="6"/>
  <c r="Y24" i="6"/>
  <c r="Y25" i="6"/>
  <c r="Y26" i="6"/>
  <c r="Y27" i="6"/>
  <c r="Y28" i="6"/>
  <c r="Y29" i="6"/>
  <c r="Y30" i="6"/>
  <c r="Y31" i="6"/>
  <c r="Y32" i="6"/>
  <c r="Y33" i="6"/>
  <c r="Y34" i="6"/>
  <c r="Y35" i="6"/>
  <c r="Y36" i="6"/>
  <c r="Y37" i="6"/>
  <c r="Y38" i="6"/>
  <c r="Y39" i="6"/>
  <c r="Y40" i="6"/>
  <c r="Y41" i="6"/>
  <c r="Y42" i="6"/>
  <c r="Y43" i="6"/>
  <c r="Y44" i="6"/>
  <c r="Y45" i="6"/>
  <c r="Y46" i="6"/>
  <c r="Y47" i="6"/>
  <c r="Y48" i="6"/>
  <c r="Y49" i="6"/>
  <c r="Y50" i="6"/>
  <c r="Y51" i="6"/>
  <c r="Y52" i="6"/>
  <c r="Y53" i="6"/>
  <c r="Y54" i="6"/>
  <c r="Y55" i="6"/>
  <c r="Y56" i="6"/>
  <c r="Y57" i="6"/>
  <c r="Y58" i="6"/>
  <c r="Y59" i="6"/>
  <c r="Y60" i="6"/>
  <c r="Y61" i="6"/>
  <c r="Y62" i="6"/>
  <c r="Y63" i="6"/>
  <c r="Y64" i="6"/>
  <c r="Y65" i="6"/>
  <c r="Y66" i="6"/>
  <c r="W67" i="6"/>
  <c r="V67" i="6"/>
  <c r="Y6" i="6"/>
  <c r="Y67" i="6" l="1"/>
  <c r="D15" i="10" l="1"/>
  <c r="E15" i="10"/>
  <c r="F46" i="1" l="1"/>
  <c r="H46" i="1" s="1"/>
  <c r="I46" i="1" s="1"/>
  <c r="A7" i="2" l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F6" i="1"/>
  <c r="F8" i="1"/>
  <c r="H8" i="1" s="1"/>
  <c r="I8" i="1" s="1"/>
  <c r="F9" i="1"/>
  <c r="H9" i="1" s="1"/>
  <c r="I9" i="1" s="1"/>
  <c r="F10" i="1"/>
  <c r="H10" i="1" s="1"/>
  <c r="I10" i="1" s="1"/>
  <c r="F11" i="1"/>
  <c r="H11" i="1" s="1"/>
  <c r="I11" i="1" s="1"/>
  <c r="F12" i="1"/>
  <c r="H12" i="1" s="1"/>
  <c r="I12" i="1" s="1"/>
  <c r="F13" i="1"/>
  <c r="H13" i="1" s="1"/>
  <c r="I13" i="1" s="1"/>
  <c r="F14" i="1"/>
  <c r="H14" i="1" s="1"/>
  <c r="I14" i="1" s="1"/>
  <c r="F15" i="1"/>
  <c r="H15" i="1" s="1"/>
  <c r="I15" i="1" s="1"/>
  <c r="F16" i="1"/>
  <c r="H16" i="1" s="1"/>
  <c r="I16" i="1" s="1"/>
  <c r="F17" i="1"/>
  <c r="H17" i="1" s="1"/>
  <c r="I17" i="1" s="1"/>
  <c r="F18" i="1"/>
  <c r="H18" i="1" s="1"/>
  <c r="I18" i="1" s="1"/>
  <c r="F19" i="1"/>
  <c r="H19" i="1" s="1"/>
  <c r="I19" i="1" s="1"/>
  <c r="F20" i="1"/>
  <c r="H20" i="1" s="1"/>
  <c r="I20" i="1" s="1"/>
  <c r="F21" i="1"/>
  <c r="H21" i="1" s="1"/>
  <c r="I21" i="1" s="1"/>
  <c r="F22" i="1"/>
  <c r="H22" i="1" s="1"/>
  <c r="I22" i="1" s="1"/>
  <c r="F23" i="1"/>
  <c r="H23" i="1" s="1"/>
  <c r="I23" i="1" s="1"/>
  <c r="F24" i="1"/>
  <c r="H24" i="1" s="1"/>
  <c r="I24" i="1" s="1"/>
  <c r="F25" i="1"/>
  <c r="H25" i="1" s="1"/>
  <c r="I25" i="1" s="1"/>
  <c r="F26" i="1"/>
  <c r="H26" i="1" s="1"/>
  <c r="I26" i="1" s="1"/>
  <c r="F27" i="1"/>
  <c r="H27" i="1" s="1"/>
  <c r="I27" i="1" s="1"/>
  <c r="F28" i="1"/>
  <c r="H28" i="1" s="1"/>
  <c r="I28" i="1" s="1"/>
  <c r="F29" i="1"/>
  <c r="H29" i="1" s="1"/>
  <c r="I29" i="1" s="1"/>
  <c r="F30" i="1"/>
  <c r="H30" i="1" s="1"/>
  <c r="I30" i="1" s="1"/>
  <c r="F31" i="1"/>
  <c r="H31" i="1" s="1"/>
  <c r="I31" i="1" s="1"/>
  <c r="F33" i="1"/>
  <c r="H33" i="1" s="1"/>
  <c r="I33" i="1" s="1"/>
  <c r="F34" i="1"/>
  <c r="H34" i="1" s="1"/>
  <c r="I34" i="1" s="1"/>
  <c r="F35" i="1"/>
  <c r="H35" i="1" s="1"/>
  <c r="I35" i="1" s="1"/>
  <c r="F36" i="1"/>
  <c r="H36" i="1" s="1"/>
  <c r="I36" i="1" s="1"/>
  <c r="F37" i="1"/>
  <c r="H37" i="1" s="1"/>
  <c r="I37" i="1" s="1"/>
  <c r="F38" i="1"/>
  <c r="H38" i="1" s="1"/>
  <c r="I38" i="1" s="1"/>
  <c r="F39" i="1"/>
  <c r="H39" i="1" s="1"/>
  <c r="I39" i="1" s="1"/>
  <c r="F40" i="1"/>
  <c r="H40" i="1" s="1"/>
  <c r="I40" i="1" s="1"/>
  <c r="F41" i="1"/>
  <c r="H41" i="1" s="1"/>
  <c r="I41" i="1" s="1"/>
  <c r="F42" i="1"/>
  <c r="H42" i="1" s="1"/>
  <c r="I42" i="1" s="1"/>
  <c r="F43" i="1"/>
  <c r="H43" i="1" s="1"/>
  <c r="I43" i="1" s="1"/>
  <c r="F44" i="1"/>
  <c r="H44" i="1" s="1"/>
  <c r="I44" i="1" s="1"/>
  <c r="F45" i="1"/>
  <c r="H45" i="1" s="1"/>
  <c r="F47" i="1"/>
  <c r="H47" i="1" s="1"/>
  <c r="I47" i="1" s="1"/>
  <c r="F48" i="1"/>
  <c r="H48" i="1" s="1"/>
  <c r="I48" i="1" s="1"/>
  <c r="F49" i="1"/>
  <c r="H49" i="1" s="1"/>
  <c r="I49" i="1" s="1"/>
  <c r="F50" i="1"/>
  <c r="H50" i="1" s="1"/>
  <c r="I50" i="1" s="1"/>
  <c r="F51" i="1"/>
  <c r="F52" i="1"/>
  <c r="H52" i="1" s="1"/>
  <c r="I52" i="1" s="1"/>
  <c r="F53" i="1"/>
  <c r="H53" i="1" s="1"/>
  <c r="I53" i="1" s="1"/>
  <c r="F54" i="1"/>
  <c r="H54" i="1" s="1"/>
  <c r="I54" i="1" s="1"/>
  <c r="F55" i="1"/>
  <c r="H55" i="1" s="1"/>
  <c r="I55" i="1" s="1"/>
  <c r="F56" i="1"/>
  <c r="H56" i="1" s="1"/>
  <c r="I56" i="1" s="1"/>
  <c r="F57" i="1"/>
  <c r="H57" i="1" s="1"/>
  <c r="I57" i="1" s="1"/>
  <c r="F58" i="1"/>
  <c r="H58" i="1" s="1"/>
  <c r="I58" i="1" s="1"/>
  <c r="F59" i="1"/>
  <c r="H59" i="1" s="1"/>
  <c r="I59" i="1" s="1"/>
  <c r="F60" i="1"/>
  <c r="H60" i="1" s="1"/>
  <c r="I60" i="1" s="1"/>
  <c r="F62" i="1"/>
  <c r="H62" i="1" s="1"/>
  <c r="I62" i="1" s="1"/>
  <c r="F63" i="1"/>
  <c r="H63" i="1" s="1"/>
  <c r="I63" i="1" s="1"/>
  <c r="F64" i="1"/>
  <c r="H64" i="1" s="1"/>
  <c r="I64" i="1" s="1"/>
  <c r="F65" i="1"/>
  <c r="H65" i="1" s="1"/>
  <c r="I65" i="1" s="1"/>
  <c r="F66" i="1"/>
  <c r="H66" i="1" s="1"/>
  <c r="I66" i="1" s="1"/>
  <c r="F7" i="3"/>
  <c r="F9" i="3"/>
  <c r="I9" i="3" s="1"/>
  <c r="F11" i="3"/>
  <c r="I11" i="3" s="1"/>
  <c r="F13" i="3"/>
  <c r="I13" i="3" s="1"/>
  <c r="F17" i="3"/>
  <c r="I17" i="3" s="1"/>
  <c r="F19" i="3"/>
  <c r="I19" i="3" s="1"/>
  <c r="F21" i="3"/>
  <c r="I21" i="3" s="1"/>
  <c r="F23" i="3"/>
  <c r="I23" i="3" s="1"/>
  <c r="F25" i="3"/>
  <c r="I25" i="3" s="1"/>
  <c r="F27" i="3"/>
  <c r="I27" i="3" s="1"/>
  <c r="F29" i="3"/>
  <c r="I29" i="3" s="1"/>
  <c r="F31" i="3"/>
  <c r="I31" i="3" s="1"/>
  <c r="F33" i="3"/>
  <c r="I33" i="3" s="1"/>
  <c r="F35" i="3"/>
  <c r="I35" i="3" s="1"/>
  <c r="F37" i="3"/>
  <c r="I37" i="3" s="1"/>
  <c r="F39" i="3"/>
  <c r="I39" i="3" s="1"/>
  <c r="F41" i="3"/>
  <c r="I41" i="3" s="1"/>
  <c r="F43" i="3"/>
  <c r="I43" i="3" s="1"/>
  <c r="F45" i="3"/>
  <c r="I45" i="3" s="1"/>
  <c r="F47" i="3"/>
  <c r="I47" i="3" s="1"/>
  <c r="F49" i="3"/>
  <c r="I49" i="3" s="1"/>
  <c r="F51" i="3"/>
  <c r="I51" i="3" s="1"/>
  <c r="F53" i="3"/>
  <c r="I53" i="3" s="1"/>
  <c r="F55" i="3"/>
  <c r="I55" i="3" s="1"/>
  <c r="F57" i="3"/>
  <c r="I57" i="3" s="1"/>
  <c r="F59" i="3"/>
  <c r="I59" i="3" s="1"/>
  <c r="F61" i="3"/>
  <c r="I61" i="3" s="1"/>
  <c r="F63" i="3"/>
  <c r="I63" i="3" s="1"/>
  <c r="F65" i="3"/>
  <c r="I65" i="3" s="1"/>
  <c r="F67" i="3"/>
  <c r="I67" i="3" s="1"/>
  <c r="H43" i="11"/>
  <c r="H57" i="11"/>
  <c r="H53" i="11"/>
  <c r="H6" i="11"/>
  <c r="H7" i="11"/>
  <c r="H11" i="11"/>
  <c r="H12" i="11"/>
  <c r="H14" i="11"/>
  <c r="H15" i="11"/>
  <c r="H19" i="11"/>
  <c r="H21" i="11"/>
  <c r="H27" i="11"/>
  <c r="H29" i="11"/>
  <c r="H34" i="11"/>
  <c r="H39" i="11"/>
  <c r="H41" i="11"/>
  <c r="H50" i="11"/>
  <c r="H52" i="11"/>
  <c r="H55" i="11"/>
  <c r="H61" i="11"/>
  <c r="H65" i="11"/>
  <c r="H36" i="11"/>
  <c r="H9" i="11"/>
  <c r="H13" i="11"/>
  <c r="H17" i="11"/>
  <c r="H20" i="11"/>
  <c r="H22" i="11"/>
  <c r="H24" i="11"/>
  <c r="H26" i="11"/>
  <c r="H28" i="11"/>
  <c r="H32" i="11"/>
  <c r="H37" i="11"/>
  <c r="H45" i="11"/>
  <c r="H48" i="11"/>
  <c r="H63" i="11"/>
  <c r="A7" i="11"/>
  <c r="A8" i="11" s="1"/>
  <c r="A9" i="11" s="1"/>
  <c r="A10" i="11" s="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A51" i="11" s="1"/>
  <c r="A52" i="11" s="1"/>
  <c r="A53" i="11" s="1"/>
  <c r="A54" i="11" s="1"/>
  <c r="A55" i="11" s="1"/>
  <c r="A56" i="11" s="1"/>
  <c r="A57" i="11" s="1"/>
  <c r="A58" i="11" s="1"/>
  <c r="A59" i="11" s="1"/>
  <c r="A60" i="11" s="1"/>
  <c r="A61" i="11" s="1"/>
  <c r="A62" i="11" s="1"/>
  <c r="A63" i="11" s="1"/>
  <c r="A64" i="11" s="1"/>
  <c r="A65" i="11" s="1"/>
  <c r="A66" i="11" s="1"/>
  <c r="A8" i="3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D67" i="1"/>
  <c r="E67" i="1"/>
  <c r="G67" i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I67" i="11"/>
  <c r="F67" i="11"/>
  <c r="H66" i="11"/>
  <c r="H64" i="11"/>
  <c r="H62" i="11"/>
  <c r="H60" i="11"/>
  <c r="H58" i="11"/>
  <c r="H56" i="11"/>
  <c r="H54" i="11"/>
  <c r="H51" i="11"/>
  <c r="H49" i="11"/>
  <c r="H44" i="11"/>
  <c r="H42" i="11"/>
  <c r="H40" i="11"/>
  <c r="H38" i="11"/>
  <c r="H35" i="11"/>
  <c r="H33" i="11"/>
  <c r="H31" i="11"/>
  <c r="D67" i="11"/>
  <c r="E67" i="11"/>
  <c r="H59" i="11"/>
  <c r="H47" i="11"/>
  <c r="H30" i="11"/>
  <c r="H25" i="11"/>
  <c r="H23" i="11"/>
  <c r="H16" i="11"/>
  <c r="H10" i="11"/>
  <c r="H8" i="11"/>
  <c r="H18" i="11"/>
  <c r="F32" i="1"/>
  <c r="H32" i="1" s="1"/>
  <c r="I32" i="1" s="1"/>
  <c r="H51" i="1"/>
  <c r="I51" i="1" s="1"/>
  <c r="F61" i="1"/>
  <c r="H61" i="1" s="1"/>
  <c r="I61" i="1" s="1"/>
  <c r="G67" i="11"/>
  <c r="H6" i="1"/>
  <c r="I6" i="1" s="1"/>
  <c r="F7" i="1"/>
  <c r="H7" i="1" s="1"/>
  <c r="I7" i="1" s="1"/>
  <c r="F66" i="3"/>
  <c r="I66" i="3" s="1"/>
  <c r="F64" i="3"/>
  <c r="I64" i="3" s="1"/>
  <c r="F62" i="3"/>
  <c r="I62" i="3" s="1"/>
  <c r="F60" i="3"/>
  <c r="I60" i="3" s="1"/>
  <c r="F58" i="3"/>
  <c r="I58" i="3" s="1"/>
  <c r="F56" i="3"/>
  <c r="I56" i="3" s="1"/>
  <c r="F54" i="3"/>
  <c r="I54" i="3" s="1"/>
  <c r="F52" i="3"/>
  <c r="I52" i="3" s="1"/>
  <c r="F50" i="3"/>
  <c r="I50" i="3" s="1"/>
  <c r="F48" i="3"/>
  <c r="I48" i="3" s="1"/>
  <c r="F46" i="3"/>
  <c r="I46" i="3" s="1"/>
  <c r="F44" i="3"/>
  <c r="I44" i="3" s="1"/>
  <c r="F42" i="3"/>
  <c r="I42" i="3" s="1"/>
  <c r="F40" i="3"/>
  <c r="I40" i="3" s="1"/>
  <c r="F38" i="3"/>
  <c r="I38" i="3" s="1"/>
  <c r="F36" i="3"/>
  <c r="I36" i="3" s="1"/>
  <c r="F34" i="3"/>
  <c r="I34" i="3" s="1"/>
  <c r="F32" i="3"/>
  <c r="I32" i="3" s="1"/>
  <c r="F30" i="3"/>
  <c r="I30" i="3" s="1"/>
  <c r="F28" i="3"/>
  <c r="I28" i="3" s="1"/>
  <c r="F26" i="3"/>
  <c r="I26" i="3" s="1"/>
  <c r="F24" i="3"/>
  <c r="I24" i="3" s="1"/>
  <c r="F22" i="3"/>
  <c r="I22" i="3" s="1"/>
  <c r="F20" i="3"/>
  <c r="I20" i="3" s="1"/>
  <c r="F18" i="3"/>
  <c r="I18" i="3" s="1"/>
  <c r="F16" i="3"/>
  <c r="I16" i="3" s="1"/>
  <c r="F14" i="3"/>
  <c r="I14" i="3" s="1"/>
  <c r="F12" i="3"/>
  <c r="I12" i="3" s="1"/>
  <c r="F10" i="3"/>
  <c r="I10" i="3" s="1"/>
  <c r="F8" i="3"/>
  <c r="I8" i="3" s="1"/>
  <c r="F15" i="10"/>
  <c r="I45" i="1" l="1"/>
  <c r="I7" i="3"/>
  <c r="I67" i="1"/>
  <c r="A46" i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G15" i="10"/>
  <c r="F67" i="1"/>
  <c r="H15" i="10"/>
  <c r="H67" i="11"/>
  <c r="H67" i="1"/>
  <c r="I9" i="10" l="1"/>
  <c r="I10" i="10"/>
  <c r="I15" i="10" l="1"/>
  <c r="F15" i="3"/>
  <c r="I15" i="3" s="1"/>
  <c r="I68" i="3" s="1"/>
  <c r="F68" i="3"/>
</calcChain>
</file>

<file path=xl/comments1.xml><?xml version="1.0" encoding="utf-8"?>
<comments xmlns="http://schemas.openxmlformats.org/spreadsheetml/2006/main">
  <authors>
    <author>Vitova Jarmila</author>
  </authors>
  <commentList>
    <comment ref="E18" authorId="0">
      <text>
        <r>
          <rPr>
            <b/>
            <sz val="9"/>
            <color indexed="81"/>
            <rFont val="Tahoma"/>
            <family val="2"/>
            <charset val="238"/>
          </rPr>
          <t>Vitova Jarmila:</t>
        </r>
        <r>
          <rPr>
            <sz val="9"/>
            <color indexed="81"/>
            <rFont val="Tahoma"/>
            <family val="2"/>
            <charset val="238"/>
          </rPr>
          <t xml:space="preserve">
z toho v r. 2016 přiděluji do:
RF 400 000,-
FO 100 000,-
zůstatek 458 273,40Kč</t>
        </r>
      </text>
    </comment>
    <comment ref="E21" authorId="0">
      <text>
        <r>
          <rPr>
            <b/>
            <sz val="9"/>
            <color indexed="81"/>
            <rFont val="Tahoma"/>
            <family val="2"/>
            <charset val="238"/>
          </rPr>
          <t>Vitova Jarmila:</t>
        </r>
        <r>
          <rPr>
            <sz val="9"/>
            <color indexed="81"/>
            <rFont val="Tahoma"/>
            <family val="2"/>
            <charset val="238"/>
          </rPr>
          <t xml:space="preserve">
v r. 2016 vše přiděluji do RF</t>
        </r>
      </text>
    </comment>
    <comment ref="E42" authorId="0">
      <text>
        <r>
          <rPr>
            <b/>
            <sz val="9"/>
            <color indexed="81"/>
            <rFont val="Tahoma"/>
            <family val="2"/>
            <charset val="238"/>
          </rPr>
          <t>Vitova Jarmila:</t>
        </r>
        <r>
          <rPr>
            <sz val="9"/>
            <color indexed="81"/>
            <rFont val="Tahoma"/>
            <family val="2"/>
            <charset val="238"/>
          </rPr>
          <t xml:space="preserve">
v r.2016 přidělují vše  do RF</t>
        </r>
      </text>
    </comment>
    <comment ref="E59" authorId="0">
      <text>
        <r>
          <rPr>
            <b/>
            <sz val="9"/>
            <color indexed="81"/>
            <rFont val="Tahoma"/>
            <family val="2"/>
            <charset val="238"/>
          </rPr>
          <t>Vitova Jarmila:</t>
        </r>
        <r>
          <rPr>
            <sz val="9"/>
            <color indexed="81"/>
            <rFont val="Tahoma"/>
            <family val="2"/>
            <charset val="238"/>
          </rPr>
          <t xml:space="preserve">
v r. 2016: do RF 12 123,-
zůstatek 405 874,14Kč
</t>
        </r>
      </text>
    </comment>
  </commentList>
</comments>
</file>

<file path=xl/sharedStrings.xml><?xml version="1.0" encoding="utf-8"?>
<sst xmlns="http://schemas.openxmlformats.org/spreadsheetml/2006/main" count="1006" uniqueCount="363">
  <si>
    <t>tabulka č.1</t>
  </si>
  <si>
    <t>v Kč</t>
  </si>
  <si>
    <t>číselník KÚ</t>
  </si>
  <si>
    <t>Název příspěvkové organizace</t>
  </si>
  <si>
    <t>celkem před zdaněním</t>
  </si>
  <si>
    <t>1401.</t>
  </si>
  <si>
    <t>Gymnázium, Česká Lípa, Žitavská 2969</t>
  </si>
  <si>
    <t>1402.</t>
  </si>
  <si>
    <t>Gymnázium, Mimoň, Letná 263</t>
  </si>
  <si>
    <t>1403.</t>
  </si>
  <si>
    <t>Gymnázium, Jablonec nad Nisou, U Balvanu 16</t>
  </si>
  <si>
    <t>1404.</t>
  </si>
  <si>
    <t>Gymnázium, Tanvald, Školní 305</t>
  </si>
  <si>
    <t>1405.</t>
  </si>
  <si>
    <t>Gymnázium F.X.Šaldy, Liberec 11, Partyzánská 530/3</t>
  </si>
  <si>
    <t>1406.</t>
  </si>
  <si>
    <t>Gymnázium, Frýdlant, Mládeže 884</t>
  </si>
  <si>
    <t>1407.</t>
  </si>
  <si>
    <t>Gymnázium Ivana Olbrachta, Semily, Nad Špejcharem 574</t>
  </si>
  <si>
    <t>1408.</t>
  </si>
  <si>
    <t>Gymnázium, Turnov, Jana Palacha 804</t>
  </si>
  <si>
    <t>1409.</t>
  </si>
  <si>
    <t>1410.</t>
  </si>
  <si>
    <t>Gymnázium a Střední odborná škola, Jilemnice, Tkalcovská 460</t>
  </si>
  <si>
    <t>1411.</t>
  </si>
  <si>
    <t>Gymnázium  a Střední odborná škola pedagogická, Liberec, Jeronýmova 27</t>
  </si>
  <si>
    <t>1412.</t>
  </si>
  <si>
    <t>Obchodní akademie, Česká Lípa, nám. Osvobození 422</t>
  </si>
  <si>
    <t>1413.</t>
  </si>
  <si>
    <t>1414.</t>
  </si>
  <si>
    <t>Obchodní akademie a Jazyková škola s právem státní jazykové zkoušky, Liberec, Šamánkova 8</t>
  </si>
  <si>
    <t>1418.</t>
  </si>
  <si>
    <t>Střední průmyslová škola, Česká Lípa, Havlíčkova 426</t>
  </si>
  <si>
    <t>1420.</t>
  </si>
  <si>
    <t>Střední průmyslová škola stavební, Liberec 1, Sokolovské nám. 14</t>
  </si>
  <si>
    <t>1421.</t>
  </si>
  <si>
    <t xml:space="preserve">Střední průmyslová škola strojní a elektrotechnická a Vyšší odborná škola, Liberec 1, Masarykova 3 </t>
  </si>
  <si>
    <t>1422.</t>
  </si>
  <si>
    <t>Střední průmyslová škola textilní, Liberec, Tyršova 1</t>
  </si>
  <si>
    <t>1424.</t>
  </si>
  <si>
    <t>VOŠ sklářská a Střední škola, Nový Bor, Wolkerova 316</t>
  </si>
  <si>
    <t>1425.</t>
  </si>
  <si>
    <t>Střední uměleckoprůmyslová škola sklářská, Kamenický Šenov, Havlíčkova 57</t>
  </si>
  <si>
    <t>1426.</t>
  </si>
  <si>
    <t>Střední uměleckoprůmyslová škola a Vyšší odborná škola, Jablonec nad Nisou, Horní náměstí 1</t>
  </si>
  <si>
    <t>1427.</t>
  </si>
  <si>
    <t>Střední uměleckoprůmyslová škola sklářská, Železný Brod, Smetanovo zátiší 470</t>
  </si>
  <si>
    <t>1428.</t>
  </si>
  <si>
    <t>Střední uměleckoprůmyslová škola a Vyšší odborná škola, Turnov, Skálova 373</t>
  </si>
  <si>
    <t>1429.</t>
  </si>
  <si>
    <t>Střední zdravotnická škola a Vyšší odborná škola zdravotnická, Liberec, Kostelní 9</t>
  </si>
  <si>
    <t>1430.</t>
  </si>
  <si>
    <t>Střední zdravotnická škola, Turnov, 28. října 1390</t>
  </si>
  <si>
    <t>1432.</t>
  </si>
  <si>
    <t>1433.</t>
  </si>
  <si>
    <t>Střední škola strojní, stavební a dopravní, Liberec II, Truhlářská 360/3</t>
  </si>
  <si>
    <t>1434.</t>
  </si>
  <si>
    <t>Integrovaná střední škola, Semily, 28. října 607</t>
  </si>
  <si>
    <t>1436.</t>
  </si>
  <si>
    <t>Integrovaná střední škola, Vysoké nad Jizerou, Dr. Farského 300</t>
  </si>
  <si>
    <t>1437.</t>
  </si>
  <si>
    <t>Střední odborná škola a Střední odborné učiliště, Česká Lípa, 28. října 2707</t>
  </si>
  <si>
    <t>1438.</t>
  </si>
  <si>
    <t>Střední průmyslová škola technická, Jablonec nad Nisou, Belgická 4852</t>
  </si>
  <si>
    <t>1440.</t>
  </si>
  <si>
    <t>Střední škola řemesel a služeb, Jablonec nad Nisou, Smetanova 66</t>
  </si>
  <si>
    <t>1442.</t>
  </si>
  <si>
    <t>Střední škola gastronomie a služeb, Liberec II, Dvorská 447/29</t>
  </si>
  <si>
    <t>1443.</t>
  </si>
  <si>
    <t>Střední škola, Lomnice nad Popelkou, Antala Staška 213</t>
  </si>
  <si>
    <t>1448.</t>
  </si>
  <si>
    <t xml:space="preserve">Střední škola hospodářská s lesnická, Frýdlant, Bělíkova 1387 </t>
  </si>
  <si>
    <t>1450.</t>
  </si>
  <si>
    <t>Střední odborná škola  Liberec, Jablonecká 999</t>
  </si>
  <si>
    <t>1452.</t>
  </si>
  <si>
    <t>Obchodní akademie, Hotelová škola a Střední odborná škola Turnov, Zborovská 519</t>
  </si>
  <si>
    <t>1455.</t>
  </si>
  <si>
    <t>1456.</t>
  </si>
  <si>
    <t>Základní škola a Mateřská škola pro tělesně postižené, Liberec, Lužická 920/7</t>
  </si>
  <si>
    <t>1457.</t>
  </si>
  <si>
    <t>Základní škola, Jablonec nad Nisou, Liberecká 1734/31</t>
  </si>
  <si>
    <t>1459.</t>
  </si>
  <si>
    <t>ZŠ a MŠ při dětské léčebně, Cvikov, Ústavní 531</t>
  </si>
  <si>
    <t>1460.</t>
  </si>
  <si>
    <t>Základní škola a Mateřská škola při nemocnici, Liberec, Husova 357/10</t>
  </si>
  <si>
    <t>1462.</t>
  </si>
  <si>
    <t>Základní škola a Mateřská škola, Jablonec nad Nisou, Kamenná 404/4</t>
  </si>
  <si>
    <t>1463.</t>
  </si>
  <si>
    <t>Základní škola, Tanvald, Údolí Kamenice 238</t>
  </si>
  <si>
    <t>1465.</t>
  </si>
  <si>
    <t>Základní škola,  Nové Město pod Smrkem, Textilanská 661</t>
  </si>
  <si>
    <t>1468.</t>
  </si>
  <si>
    <t>Základní škola a Mateřská škola, Jilemnice, Komenského 103</t>
  </si>
  <si>
    <t>1469.</t>
  </si>
  <si>
    <t>Základní škola speciální, Semily, Nádražní 213</t>
  </si>
  <si>
    <t>1470.</t>
  </si>
  <si>
    <t>Dětský domov, Česká Lípa, Mariánská 570</t>
  </si>
  <si>
    <t>1471.</t>
  </si>
  <si>
    <t>Dětský domov, Jablonné v Podještědí, Zámecká 1</t>
  </si>
  <si>
    <t>1472.</t>
  </si>
  <si>
    <t>Dětský domov, Základní škola a Mateřská škola, Krompach 47</t>
  </si>
  <si>
    <t>1473.</t>
  </si>
  <si>
    <t>Dětský domov, Dubá-Deštná 6</t>
  </si>
  <si>
    <t>1474.</t>
  </si>
  <si>
    <t>Dětský domov, Jablonec nad Nisou, Pasecká 20</t>
  </si>
  <si>
    <t>1475.</t>
  </si>
  <si>
    <t>Dětský domov, Frýdlant, Větrov 3005</t>
  </si>
  <si>
    <t>1476.</t>
  </si>
  <si>
    <t>Dětský domov, Semily, Nad Školami 480</t>
  </si>
  <si>
    <t>1481.</t>
  </si>
  <si>
    <t>Domov mládeže, Liberec, Zeyerova 33</t>
  </si>
  <si>
    <t>1485.</t>
  </si>
  <si>
    <t>Dům dětí a mládeže Větrník, Liberec 1, Riegrova 16</t>
  </si>
  <si>
    <t>1491.</t>
  </si>
  <si>
    <t>Pedagogicko-psychologická poradna, Česká Lípa, Havlíčkova 443</t>
  </si>
  <si>
    <t>1492.</t>
  </si>
  <si>
    <t>1493.</t>
  </si>
  <si>
    <t>Pedagogicko-psychologická poradna,  Liberec, Truhlářská 3</t>
  </si>
  <si>
    <t>1494.</t>
  </si>
  <si>
    <t>1499.</t>
  </si>
  <si>
    <t>VOŠ mezinárodního obchodu a Obchodní akademie, Jablonec nad Nisou, Horní náměstí 15</t>
  </si>
  <si>
    <t>p.č.</t>
  </si>
  <si>
    <t>Celkem</t>
  </si>
  <si>
    <t xml:space="preserve">vypracoval: </t>
  </si>
  <si>
    <t>tabulka č.2</t>
  </si>
  <si>
    <t>příděly</t>
  </si>
  <si>
    <t>rezervní fond      (účet 413)</t>
  </si>
  <si>
    <t>tabulka č.4</t>
  </si>
  <si>
    <t>pořadí</t>
  </si>
  <si>
    <t>předpokl. zdanění a dodateč.odvod daně</t>
  </si>
  <si>
    <t>tabulka č.5</t>
  </si>
  <si>
    <t>ztráta z hospodaření celkem</t>
  </si>
  <si>
    <t>na vrub zůstatku rezervního fondu</t>
  </si>
  <si>
    <t xml:space="preserve">     A. Výsledek hospodaření</t>
  </si>
  <si>
    <t>Výsledek hospodaření</t>
  </si>
  <si>
    <t>Kč</t>
  </si>
  <si>
    <t xml:space="preserve"> - z hlavní činnosti</t>
  </si>
  <si>
    <t xml:space="preserve"> - z jiné činnosti</t>
  </si>
  <si>
    <t>Předpokládané zdanění celkem</t>
  </si>
  <si>
    <t>Stav</t>
  </si>
  <si>
    <t>Ukazatel</t>
  </si>
  <si>
    <t>po přídělu</t>
  </si>
  <si>
    <t>(sl. 2 + sl. 3 této tabulky)</t>
  </si>
  <si>
    <t>KÚLK - Odbor školství, mládeže, tělovýchovy a sportu</t>
  </si>
  <si>
    <t>fond odměn</t>
  </si>
  <si>
    <t>fond kulturních a sociálních potřeb</t>
  </si>
  <si>
    <t>celkem</t>
  </si>
  <si>
    <t>stav po přídělu              (sl. 2+sl.3)</t>
  </si>
  <si>
    <t>ztráta min. let</t>
  </si>
  <si>
    <t>zapojení peněžních fondů v běžném roce (účet 648)</t>
  </si>
  <si>
    <t>FKSP</t>
  </si>
  <si>
    <t>RF</t>
  </si>
  <si>
    <t>FO</t>
  </si>
  <si>
    <t>IF - vyhláška 410/2009, §66          (účet 649)</t>
  </si>
  <si>
    <t>rezervní fond  (úč. 414 a  úč. 413)</t>
  </si>
  <si>
    <t xml:space="preserve">dne: </t>
  </si>
  <si>
    <t>přesun na neuhraz.ztrátu minulých let</t>
  </si>
  <si>
    <t>z nerozd.zisku min. let</t>
  </si>
  <si>
    <t>z doplňkové činnosti</t>
  </si>
  <si>
    <t xml:space="preserve"> </t>
  </si>
  <si>
    <t>Jarmila Vítová</t>
  </si>
  <si>
    <t>vypracoval: Jarmila Vítová</t>
  </si>
  <si>
    <t>z rozpočtu zřizovatele</t>
  </si>
  <si>
    <t>nerozdělený zisk min. let</t>
  </si>
  <si>
    <t>Celkem po zdanění (zisk +, ztráta -)</t>
  </si>
  <si>
    <t>Základní škola a mateřská škola logopedická, Liberec</t>
  </si>
  <si>
    <t>Centrum vzdělanosti Libereckého kraje</t>
  </si>
  <si>
    <t>ÚZ</t>
  </si>
  <si>
    <t>Vráceno v průběhu roku zpět na účet poskytovatele</t>
  </si>
  <si>
    <t>1</t>
  </si>
  <si>
    <t>2</t>
  </si>
  <si>
    <t>3</t>
  </si>
  <si>
    <t>4</t>
  </si>
  <si>
    <t>5</t>
  </si>
  <si>
    <t>v tom:</t>
  </si>
  <si>
    <t xml:space="preserve">       - příspěvek na čistý provoz</t>
  </si>
  <si>
    <t xml:space="preserve">       - příspěvek na odpisy </t>
  </si>
  <si>
    <t>Kapitola 926 04 - grantový fond - odbor školství</t>
  </si>
  <si>
    <t>Kapitola 923 - spolufinancování EU (neinvestice) - odbor školství KÚLK-SR</t>
  </si>
  <si>
    <t>Kapitola 923 - spolufinancování EU (neinvestice) - odbor školství KÚLK-EU</t>
  </si>
  <si>
    <t>Kapitola 923 - spolufinancování EU (neinvestice) - ostatní odbory KÚLK-SR</t>
  </si>
  <si>
    <t>Kapitola 923 - spolufinancování EU (neinvestice) - ostatní odbory KÚLK-EU</t>
  </si>
  <si>
    <t>v tom jednotlivé tituly:</t>
  </si>
  <si>
    <t>Kapitola 920 04 -kapitálové výdaje odbor školství</t>
  </si>
  <si>
    <t>x</t>
  </si>
  <si>
    <t>Od měst</t>
  </si>
  <si>
    <t>Ministerstva vyjma MŠMT</t>
  </si>
  <si>
    <t>Leonardo, NAEP</t>
  </si>
  <si>
    <t>Ostatní</t>
  </si>
  <si>
    <t>Vybavení škol pomůckami kompenzačního a rehabilitačního charakteru</t>
  </si>
  <si>
    <t>Studium krajanů na středních školách v ČR</t>
  </si>
  <si>
    <t>Podpora organizace a ukončování středního vzdělávání maturitní zkouškou na vybraných školách v podzimním zkušebním období</t>
  </si>
  <si>
    <t>Excelence středních škol</t>
  </si>
  <si>
    <t>Podpora zavádění diagnostických nástrojů</t>
  </si>
  <si>
    <t>Projekty romské komunity</t>
  </si>
  <si>
    <t>Soutěže</t>
  </si>
  <si>
    <t>Přímé náklady na vzdělávání</t>
  </si>
  <si>
    <t>Přímé náklady na vzdělávání - sportovní gymnázia</t>
  </si>
  <si>
    <t xml:space="preserve">Asistenti pedagogů pro děti, žáky a studenty se sociálním znevýhodněním </t>
  </si>
  <si>
    <t>Název p.o.</t>
  </si>
  <si>
    <t xml:space="preserve">     B. vypořádání  zhoršeného výsledku hospodaření</t>
  </si>
  <si>
    <t xml:space="preserve">     C. Rozdělení zlepšeného výsledku hospodaření</t>
  </si>
  <si>
    <t xml:space="preserve">       - přesun na  neuhrazenou ztrátu min. let</t>
  </si>
  <si>
    <t xml:space="preserve">       - z nerozděleného zisku min. let</t>
  </si>
  <si>
    <t xml:space="preserve">        - z rozpočtu zřizovatele</t>
  </si>
  <si>
    <t xml:space="preserve">         - na vrub zůstatku rezervního fondu</t>
  </si>
  <si>
    <t>z toho:</t>
  </si>
  <si>
    <t>KÚLK-OŠMTS</t>
  </si>
  <si>
    <t>celkem příděl z VH do fondů</t>
  </si>
  <si>
    <t>převod na neroz. zisk</t>
  </si>
  <si>
    <t>úhrada ztráty min. let</t>
  </si>
  <si>
    <t>Gymnázium Dr. Antona Randy, Jablonec nad Nisou</t>
  </si>
  <si>
    <t>Střední  škola a Mateřská škola, Liberec, Na Bojišti 15</t>
  </si>
  <si>
    <t>%-ní podíl na celk. zisku</t>
  </si>
  <si>
    <t>Rezervní fond z ost.titulů (účet 414)</t>
  </si>
  <si>
    <t>RF tvořený ze zlepšeného VH  (účet 413)</t>
  </si>
  <si>
    <t>Fond odměn (účet 411)</t>
  </si>
  <si>
    <t>Fond kulturních a sociálních potřeb (účet 412)</t>
  </si>
  <si>
    <t>Domov mládeže, Liberec, Zeyerova 33 (viz.pozn.)</t>
  </si>
  <si>
    <t xml:space="preserve">1/ Příspěvky na provoz od zřizovatele celkem </t>
  </si>
  <si>
    <t xml:space="preserve">       v tom jednotlivé tituly:</t>
  </si>
  <si>
    <t>Kapitola 926       - grantový fond - ostatní odbory KÚLK</t>
  </si>
  <si>
    <t>Podpora odborného vzdělávání</t>
  </si>
  <si>
    <t>Zvýšení platů pracovníků regionálního školství</t>
  </si>
  <si>
    <t>Vypracoval: Jana Plívová, Vlasta Vodičková</t>
  </si>
  <si>
    <t>PPP,  Liberec, Truhlářská 3</t>
  </si>
  <si>
    <t>PPP a speciálně pedagogické centrum Semily, Nádražní 213</t>
  </si>
  <si>
    <t>Výsledek hospodaření škol a školských zařízení v roce 2015</t>
  </si>
  <si>
    <t>výsledek hospodaření k 31.12.2015</t>
  </si>
  <si>
    <t>předpokl.zdanění,dodateč.odvod daně</t>
  </si>
  <si>
    <t>Vypořádání zlepšeného výsledků hospodaření z roku 2015</t>
  </si>
  <si>
    <r>
      <rPr>
        <b/>
        <sz val="8"/>
        <rFont val="Calibri"/>
        <family val="2"/>
        <charset val="238"/>
      </rPr>
      <t xml:space="preserve">∑  zlepšeného VH </t>
    </r>
    <r>
      <rPr>
        <b/>
        <sz val="8"/>
        <rFont val="Arial"/>
        <family val="2"/>
        <charset val="238"/>
      </rPr>
      <t>r.2015</t>
    </r>
  </si>
  <si>
    <t>%-ní podíl na zisku</t>
  </si>
  <si>
    <t>VH celkem po zdanění ( zisk)</t>
  </si>
  <si>
    <r>
      <t>z hlavní činnosti (+zisk/</t>
    </r>
    <r>
      <rPr>
        <sz val="8"/>
        <color rgb="FFFF0000"/>
        <rFont val="Arial"/>
        <family val="2"/>
        <charset val="238"/>
      </rPr>
      <t>-ztráta</t>
    </r>
    <r>
      <rPr>
        <sz val="8"/>
        <rFont val="Arial"/>
        <family val="2"/>
        <charset val="238"/>
      </rPr>
      <t>)</t>
    </r>
  </si>
  <si>
    <r>
      <t xml:space="preserve">z hlavní činnosti (+zisk/ </t>
    </r>
    <r>
      <rPr>
        <sz val="8"/>
        <color rgb="FFFF0000"/>
        <rFont val="Arial"/>
        <family val="2"/>
        <charset val="238"/>
      </rPr>
      <t>- ztráta</t>
    </r>
    <r>
      <rPr>
        <sz val="8"/>
        <rFont val="Arial"/>
        <family val="2"/>
        <charset val="238"/>
      </rPr>
      <t>)</t>
    </r>
  </si>
  <si>
    <r>
      <t xml:space="preserve">VH celkem po zdanění (+ zisk,          </t>
    </r>
    <r>
      <rPr>
        <b/>
        <sz val="8"/>
        <color rgb="FFFF0000"/>
        <rFont val="Arial"/>
        <family val="2"/>
        <charset val="238"/>
      </rPr>
      <t xml:space="preserve"> -ztráta</t>
    </r>
    <r>
      <rPr>
        <b/>
        <sz val="8"/>
        <rFont val="Arial"/>
        <family val="2"/>
        <charset val="238"/>
      </rPr>
      <t>)</t>
    </r>
  </si>
  <si>
    <t>%-ní podíl na ztrátě</t>
  </si>
  <si>
    <t>z hlavní činnosti (ztráta)</t>
  </si>
  <si>
    <t>z doplňkové činnosti (zisk)</t>
  </si>
  <si>
    <t>celkem před zdaněním (ztráta)</t>
  </si>
  <si>
    <t>celkem po zdanění              (ztráta)</t>
  </si>
  <si>
    <t>vyrovnání ztráty roku 2015</t>
  </si>
  <si>
    <t>výsledek hospodaření roku 2015</t>
  </si>
  <si>
    <t>fond odměn       (účet 411)</t>
  </si>
  <si>
    <t>Rozdělení zlepšeného výsledku hospodaření roku 2015 do fondů a jejich stavy po přídělu</t>
  </si>
  <si>
    <t>účet 414               stav k 1.1.2015</t>
  </si>
  <si>
    <t>účet 414              stav k 31.12.2015</t>
  </si>
  <si>
    <t>účet 413               stav k 1.1.2015</t>
  </si>
  <si>
    <t>účet 413              stav k 31.12.2015</t>
  </si>
  <si>
    <t>účet 413             příděl ze zlep. VH r. 2015</t>
  </si>
  <si>
    <t xml:space="preserve">účet 413             stav po přídělu ze zlep.VH r.2015              </t>
  </si>
  <si>
    <t>stav  krytí rezervních fondů k 31.12.2015</t>
  </si>
  <si>
    <t>stav k 1.1.2015</t>
  </si>
  <si>
    <t>stav k 31.12.2015</t>
  </si>
  <si>
    <t>stav peněžního krytí fondu k 31.12.2015</t>
  </si>
  <si>
    <t>příděl ze zlep. VH roku 2015</t>
  </si>
  <si>
    <t>tabulka č. 3</t>
  </si>
  <si>
    <t>tabulka č. 6</t>
  </si>
  <si>
    <t>tabulka č. 7</t>
  </si>
  <si>
    <t>tabulka č. 8</t>
  </si>
  <si>
    <t>tabulka č. 9</t>
  </si>
  <si>
    <t>Gymnázium  a SOŠ pedagogická, Liberec, Jeronýmova 27</t>
  </si>
  <si>
    <t>SPŠ, Česká Lípa, Havlíčkova 426</t>
  </si>
  <si>
    <t>SPŠ stavební, Liberec 1, Sokolovské nám. 14</t>
  </si>
  <si>
    <t>SPŠ textilní, Liberec, Tyršova 1</t>
  </si>
  <si>
    <t>VOŠ sklářská a SŠ, Nový Bor, Wolkerova 316</t>
  </si>
  <si>
    <t>SUPŠ sklářská, Kamenický Šenov, Havlíčkova 57</t>
  </si>
  <si>
    <t>SUPŠ sklářská, Železný Brod, Smetanovo zátiší 470</t>
  </si>
  <si>
    <t>SUPŠ a VOŠ, Jablonec nad Nisou, Horní náměstí 1</t>
  </si>
  <si>
    <t xml:space="preserve">SPŠ strojní a elektrotechnická a  VOŠ, Liberec 1, Masarykova 3 </t>
  </si>
  <si>
    <t>SUPŠ a  VOŠ, Turnov, Skálova 373</t>
  </si>
  <si>
    <t>SZŠ  a  VOŠ zdravotnická, Liberec, Kostelní 9</t>
  </si>
  <si>
    <t>SZŠ, Turnov, 28. října 1390</t>
  </si>
  <si>
    <t>SŠ a MŠ, Liberec, Na Bojišti 15</t>
  </si>
  <si>
    <t>SŠ strojní, stavební a dopravní, Liberec II, Truhlářská 360/3</t>
  </si>
  <si>
    <t>ISŠ, Semily, 28. října 607</t>
  </si>
  <si>
    <t>ISŠ, Vysoké nad Jizerou, Dr. Farského 300</t>
  </si>
  <si>
    <t>SOŠ a SOU, Česká Lípa, 28. října 2707</t>
  </si>
  <si>
    <t>SPŠ technická, Jablonec nad Nisou, Belgická 4852</t>
  </si>
  <si>
    <t>SŠ řemesel a služeb, Jablonec nad Nisou, Smetanova 66</t>
  </si>
  <si>
    <t>SŠ  gastronomie a služeb, Liberec II, Dvorská 447/29</t>
  </si>
  <si>
    <t>SŠ , Lomnice nad Popelkou, Antala Staška 213</t>
  </si>
  <si>
    <t xml:space="preserve">SŠ  hospodářská s lesnická, Frýdlant, Bělíkova 1387 </t>
  </si>
  <si>
    <t>SOŠ   Liberec, Jablonecká 999</t>
  </si>
  <si>
    <t>OA, HŠ a SOŠ Turnov, Zborovská 519</t>
  </si>
  <si>
    <t>Gymnázium a SOŠ, Jilemnice, Tkalcovská 460</t>
  </si>
  <si>
    <t>OA a Jazyková škola s právem státní jazykové zkoušky, Liberec, Šamánkova 8</t>
  </si>
  <si>
    <t>OA, Česká Lípa, nám. Osvobození 422</t>
  </si>
  <si>
    <t>ZŠ a MŠ při nemocnici, Liberec, Husova 357/10</t>
  </si>
  <si>
    <t>ZŠ a MŠ, Jablonec nad Nisou, Kamenná 404/4</t>
  </si>
  <si>
    <t>ZŠ a MŠ, Jilemnice, Komenského 103</t>
  </si>
  <si>
    <t>ZŠ a MŠa logopedická, Liberec</t>
  </si>
  <si>
    <t>ZŠ a MŠ pro tělesně postižené, Liberec, Lužická 920/7</t>
  </si>
  <si>
    <t>ZŠ a MŠ, Jablonec nad Nisou, Liberecká 1734/31</t>
  </si>
  <si>
    <t>ZŠ, Tanvald, Údolí Kamenice 238</t>
  </si>
  <si>
    <t>ZŠ,  Nové Město pod Smrkem, Textilanská 661</t>
  </si>
  <si>
    <t>ZŠ speciální, Semily, Nádražní 213</t>
  </si>
  <si>
    <t>DD, Česká Lípa, Mariánská 570</t>
  </si>
  <si>
    <t>DD, Jablonné v Podještědí, Zámecká 1</t>
  </si>
  <si>
    <t>DD, Dubá-Deštná 6</t>
  </si>
  <si>
    <t>DD, Jablonec nad Nisou, Pasecká 20</t>
  </si>
  <si>
    <t>DD, Frýdlant, Větrov 3005</t>
  </si>
  <si>
    <t>DD, Semily, Nad Školami 480</t>
  </si>
  <si>
    <t>DD, ZŠ a MŠ, Krompach 47</t>
  </si>
  <si>
    <t>DM, Liberec, Zeyerova 33 (viz.pozn.)</t>
  </si>
  <si>
    <t>DDM Větrník, Liberec 1, Riegrova 16</t>
  </si>
  <si>
    <t>PPP, Česká Lípa, Havlíčkova 443</t>
  </si>
  <si>
    <t>PPP a SPC Semily, Nádražní 213</t>
  </si>
  <si>
    <t>CVLK</t>
  </si>
  <si>
    <t>fond investic</t>
  </si>
  <si>
    <t>Úhrnný přehled o  výsledku hospodaření a stavu fondů příspěvkových organizací - rok 2015</t>
  </si>
  <si>
    <t>celkem k 31.12.2015 před zdaněním</t>
  </si>
  <si>
    <t>Ztráta z hospodaření celkem - za r.2015 v Kč</t>
  </si>
  <si>
    <t>k 1.1. 2015</t>
  </si>
  <si>
    <t>k 31. 12. 2015</t>
  </si>
  <si>
    <t xml:space="preserve"> Příděl ze zlepšeného VH roku 2015</t>
  </si>
  <si>
    <t>účet 432 -VH min. účet.      období k 31.12.2015</t>
  </si>
  <si>
    <t>Schvalovací řízení výsledků hospodaření p.o. v r.2016 a stav účtu 432 k 31. 12. 2015</t>
  </si>
  <si>
    <t xml:space="preserve">VH 2015 ve schval. řízení </t>
  </si>
  <si>
    <t>Zapojení peněžních fondů v  roce 2015</t>
  </si>
  <si>
    <t>Uplatnění vyhlášky č. 410/2009 Sb., v roce 2015</t>
  </si>
  <si>
    <t>PPP a spec.ped. centrum Semily, Nádražní 213</t>
  </si>
  <si>
    <t>PPP, Jablonec nad Nisou, Smetanova 66</t>
  </si>
  <si>
    <t>Pedagogicko-psychologická poradna, Jablonec nad Nisou, Smetanova 66</t>
  </si>
  <si>
    <t>Zhoršený výsledek hospodaření - rok 2015 a jeho vypořádání</t>
  </si>
  <si>
    <t>A.    Zhoršený výsledek hospodaření - rok 2015</t>
  </si>
  <si>
    <t>B.    Vypořádání zhoršeného výsledku hospodařeni roku 2015</t>
  </si>
  <si>
    <t>dne: 20.5.2016</t>
  </si>
  <si>
    <t>Fond investic (účet 416)</t>
  </si>
  <si>
    <t>Kladný a vyrovnaný výsledek hospodaření škol a školských zařízení v roce 2015</t>
  </si>
  <si>
    <t>FI</t>
  </si>
  <si>
    <t>Poskytnuto k 31.12.2015</t>
  </si>
  <si>
    <t>Použito k 31.12.2015</t>
  </si>
  <si>
    <t xml:space="preserve">       - účelově poskytnuté prostředky (dle určovacího dopisu - nájemné, sklářské hutě)</t>
  </si>
  <si>
    <t>2/ Ostatní transfery celkem</t>
  </si>
  <si>
    <t>Kapitola 920 04 -neinvestiční výdaje na opravu majetku odbor školství</t>
  </si>
  <si>
    <t xml:space="preserve">3/ Příspěvky na investice od zřizovatele celkem </t>
  </si>
  <si>
    <t xml:space="preserve">Kapitola 923 - spolufinancování EU -ostatní odbory KÚLK - SR </t>
  </si>
  <si>
    <t>Kapitola 923 - spolufinancování EU -ostatní odbory KÚLK - EU</t>
  </si>
  <si>
    <t>A/ celkem 1/+2/+3</t>
  </si>
  <si>
    <t>4/ Příspěvky, dotace od jiných poskytovatelů-ostn. neinv. celkem vyjma MŠMT</t>
  </si>
  <si>
    <t>5/Příspěvky, dotace od jiných poskytovatelů - ost. inv. celkem vyjma MŠMT</t>
  </si>
  <si>
    <t>Euroregion Nisa</t>
  </si>
  <si>
    <t>Labyrint Bohemia</t>
  </si>
  <si>
    <t>B./ celkem 4/+5/</t>
  </si>
  <si>
    <t>6/ Dotace poskytnuté ze státního rozpočtu s výjimkou dotací na projekty spolufinancované z rozpočtu Evropské unie a z prostředků finančních mechanismů</t>
  </si>
  <si>
    <t>33034</t>
  </si>
  <si>
    <t>33040</t>
  </si>
  <si>
    <t>33049</t>
  </si>
  <si>
    <t>Rozvojový program na podporu školních psychologů, speciálních pedagogů a metodiků - specialistů</t>
  </si>
  <si>
    <t>33050</t>
  </si>
  <si>
    <t>33052</t>
  </si>
  <si>
    <t>Zvýšení odměňování pracovníků regionálního školství v roce 2015</t>
  </si>
  <si>
    <t>Program sociální prevence a prevence kriminality</t>
  </si>
  <si>
    <t>C/ CELKEM A+B+C /1+2+3+4+5+6/</t>
  </si>
  <si>
    <t>Veškeré podklady k vyúčtování dotací roku 2015 jsou k dispozici ve škole / školském zařízení.</t>
  </si>
  <si>
    <t>sumář: Finanční vypořádání příspěvků, dotací a návratných finančních výpomocí - rok2015</t>
  </si>
  <si>
    <t>Dat. vrácení</t>
  </si>
  <si>
    <t>Vratka dotace a návratné fin. výpomoci při finančním vypořádání</t>
  </si>
  <si>
    <t>dne: 23.5.2016</t>
  </si>
  <si>
    <t>Kapitola 917 04  - transfery - odbor školství např. stipendia,sympozium, soutěže, EDUCA</t>
  </si>
  <si>
    <t>Kapitola 917       - transfery - ostatní odbory KÚLK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</si>
</sst>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#,##0.000"/>
    <numFmt numFmtId="166" formatCode="0.0"/>
  </numFmts>
  <fonts count="42" x14ac:knownFonts="1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2"/>
      <name val="Arial"/>
      <family val="2"/>
      <charset val="238"/>
    </font>
    <font>
      <sz val="10"/>
      <name val="Arial CE"/>
      <family val="2"/>
      <charset val="238"/>
    </font>
    <font>
      <b/>
      <sz val="8"/>
      <name val="Arial"/>
      <family val="2"/>
      <charset val="238"/>
    </font>
    <font>
      <sz val="8"/>
      <name val="Arial CE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color indexed="12"/>
      <name val="Arial"/>
      <family val="2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sz val="10"/>
      <color indexed="10"/>
      <name val="Arial"/>
      <family val="2"/>
      <charset val="238"/>
    </font>
    <font>
      <b/>
      <sz val="20"/>
      <name val="Arial"/>
      <family val="2"/>
      <charset val="238"/>
    </font>
    <font>
      <b/>
      <sz val="10"/>
      <color indexed="10"/>
      <name val="Arial"/>
      <family val="2"/>
      <charset val="238"/>
    </font>
    <font>
      <i/>
      <sz val="10"/>
      <name val="Arial"/>
      <family val="2"/>
      <charset val="238"/>
    </font>
    <font>
      <b/>
      <i/>
      <sz val="10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0"/>
      <color rgb="FF00B050"/>
      <name val="Arial"/>
      <family val="2"/>
      <charset val="238"/>
    </font>
    <font>
      <sz val="10"/>
      <color rgb="FF00B0F0"/>
      <name val="Arial"/>
      <family val="2"/>
      <charset val="238"/>
    </font>
    <font>
      <sz val="11"/>
      <name val="Arial"/>
      <family val="2"/>
      <charset val="238"/>
    </font>
    <font>
      <b/>
      <u/>
      <sz val="10"/>
      <name val="Arial"/>
      <family val="2"/>
      <charset val="238"/>
    </font>
    <font>
      <u/>
      <sz val="10"/>
      <name val="Arial"/>
      <family val="2"/>
      <charset val="238"/>
    </font>
    <font>
      <sz val="16"/>
      <color rgb="FFFF0000"/>
      <name val="Arial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20"/>
      <name val="Arial"/>
      <family val="2"/>
      <charset val="238"/>
    </font>
    <font>
      <sz val="9"/>
      <name val="Arial CE"/>
      <family val="2"/>
      <charset val="238"/>
    </font>
    <font>
      <sz val="22"/>
      <name val="Arial"/>
      <family val="2"/>
      <charset val="238"/>
    </font>
    <font>
      <b/>
      <sz val="11"/>
      <name val="Arial CE"/>
      <charset val="238"/>
    </font>
    <font>
      <b/>
      <sz val="11"/>
      <name val="Arial CE"/>
    </font>
    <font>
      <sz val="11"/>
      <name val="Arial CE"/>
    </font>
    <font>
      <b/>
      <i/>
      <sz val="11"/>
      <name val="Arial CE"/>
      <charset val="238"/>
    </font>
    <font>
      <sz val="11"/>
      <name val="Arial CE"/>
      <charset val="238"/>
    </font>
    <font>
      <b/>
      <sz val="8"/>
      <name val="Calibri"/>
      <family val="2"/>
      <charset val="238"/>
    </font>
    <font>
      <sz val="8"/>
      <color rgb="FFFF0000"/>
      <name val="Arial"/>
      <family val="2"/>
      <charset val="238"/>
    </font>
    <font>
      <b/>
      <sz val="8"/>
      <color rgb="FFFF0000"/>
      <name val="Arial"/>
      <family val="2"/>
      <charset val="238"/>
    </font>
    <font>
      <b/>
      <sz val="14"/>
      <name val="Arial"/>
      <family val="2"/>
      <charset val="238"/>
    </font>
    <font>
      <b/>
      <sz val="11"/>
      <name val="Arial CE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</fills>
  <borders count="6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34">
    <xf numFmtId="0" fontId="0" fillId="0" borderId="0" xfId="0"/>
    <xf numFmtId="2" fontId="2" fillId="0" borderId="0" xfId="0" applyNumberFormat="1" applyFont="1" applyFill="1" applyAlignment="1">
      <alignment horizontal="center"/>
    </xf>
    <xf numFmtId="0" fontId="1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right"/>
    </xf>
    <xf numFmtId="1" fontId="2" fillId="0" borderId="2" xfId="0" applyNumberFormat="1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6" fillId="0" borderId="2" xfId="0" applyFont="1" applyFill="1" applyBorder="1"/>
    <xf numFmtId="0" fontId="5" fillId="0" borderId="2" xfId="0" applyFont="1" applyFill="1" applyBorder="1" applyAlignment="1">
      <alignment horizontal="left"/>
    </xf>
    <xf numFmtId="0" fontId="5" fillId="0" borderId="0" xfId="0" applyFont="1" applyFill="1" applyAlignment="1">
      <alignment horizontal="right"/>
    </xf>
    <xf numFmtId="0" fontId="6" fillId="0" borderId="0" xfId="0" applyFont="1" applyFill="1" applyBorder="1" applyAlignment="1">
      <alignment horizontal="left"/>
    </xf>
    <xf numFmtId="14" fontId="2" fillId="0" borderId="0" xfId="0" applyNumberFormat="1" applyFont="1" applyFill="1" applyAlignment="1">
      <alignment horizontal="left"/>
    </xf>
    <xf numFmtId="0" fontId="2" fillId="0" borderId="0" xfId="0" applyFont="1" applyFill="1" applyAlignment="1"/>
    <xf numFmtId="0" fontId="2" fillId="0" borderId="0" xfId="0" applyFont="1" applyFill="1" applyAlignment="1">
      <alignment horizontal="center"/>
    </xf>
    <xf numFmtId="0" fontId="0" fillId="0" borderId="0" xfId="0" applyFill="1"/>
    <xf numFmtId="4" fontId="2" fillId="0" borderId="0" xfId="0" applyNumberFormat="1" applyFont="1" applyFill="1"/>
    <xf numFmtId="4" fontId="11" fillId="0" borderId="2" xfId="0" applyNumberFormat="1" applyFont="1" applyFill="1" applyBorder="1"/>
    <xf numFmtId="0" fontId="1" fillId="0" borderId="0" xfId="0" applyFont="1"/>
    <xf numFmtId="0" fontId="5" fillId="0" borderId="10" xfId="0" applyFont="1" applyFill="1" applyBorder="1" applyAlignment="1">
      <alignment horizontal="left"/>
    </xf>
    <xf numFmtId="0" fontId="7" fillId="0" borderId="0" xfId="0" applyFont="1" applyFill="1"/>
    <xf numFmtId="0" fontId="7" fillId="0" borderId="15" xfId="0" applyFont="1" applyFill="1" applyBorder="1" applyAlignment="1">
      <alignment horizontal="center" wrapText="1"/>
    </xf>
    <xf numFmtId="4" fontId="0" fillId="0" borderId="0" xfId="0" applyNumberFormat="1" applyFill="1"/>
    <xf numFmtId="4" fontId="1" fillId="0" borderId="0" xfId="0" applyNumberFormat="1" applyFont="1" applyFill="1"/>
    <xf numFmtId="4" fontId="7" fillId="0" borderId="2" xfId="0" applyNumberFormat="1" applyFont="1" applyFill="1" applyBorder="1"/>
    <xf numFmtId="4" fontId="7" fillId="0" borderId="0" xfId="0" applyNumberFormat="1" applyFont="1" applyFill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right"/>
    </xf>
    <xf numFmtId="0" fontId="2" fillId="0" borderId="43" xfId="0" applyFont="1" applyFill="1" applyBorder="1" applyAlignment="1">
      <alignment horizontal="center" wrapText="1"/>
    </xf>
    <xf numFmtId="0" fontId="2" fillId="0" borderId="14" xfId="0" applyFont="1" applyFill="1" applyBorder="1" applyAlignment="1">
      <alignment horizontal="center" wrapText="1"/>
    </xf>
    <xf numFmtId="4" fontId="2" fillId="0" borderId="32" xfId="0" applyNumberFormat="1" applyFont="1" applyFill="1" applyBorder="1" applyAlignment="1">
      <alignment horizontal="center" wrapText="1"/>
    </xf>
    <xf numFmtId="4" fontId="15" fillId="0" borderId="2" xfId="0" applyNumberFormat="1" applyFont="1" applyFill="1" applyBorder="1"/>
    <xf numFmtId="4" fontId="13" fillId="0" borderId="2" xfId="0" applyNumberFormat="1" applyFont="1" applyFill="1" applyBorder="1"/>
    <xf numFmtId="1" fontId="0" fillId="0" borderId="0" xfId="0" applyNumberFormat="1" applyFill="1"/>
    <xf numFmtId="4" fontId="0" fillId="0" borderId="2" xfId="0" applyNumberFormat="1" applyFill="1" applyBorder="1"/>
    <xf numFmtId="4" fontId="0" fillId="0" borderId="0" xfId="0" applyNumberFormat="1" applyFill="1" applyAlignment="1">
      <alignment horizontal="center"/>
    </xf>
    <xf numFmtId="4" fontId="2" fillId="0" borderId="0" xfId="0" applyNumberFormat="1" applyFont="1" applyFill="1" applyAlignment="1">
      <alignment horizontal="right"/>
    </xf>
    <xf numFmtId="3" fontId="0" fillId="0" borderId="2" xfId="0" applyNumberFormat="1" applyFill="1" applyBorder="1" applyAlignment="1">
      <alignment horizontal="center"/>
    </xf>
    <xf numFmtId="4" fontId="14" fillId="0" borderId="0" xfId="0" applyNumberFormat="1" applyFont="1" applyFill="1"/>
    <xf numFmtId="4" fontId="2" fillId="0" borderId="0" xfId="0" applyNumberFormat="1" applyFont="1" applyFill="1" applyAlignment="1"/>
    <xf numFmtId="2" fontId="2" fillId="0" borderId="2" xfId="0" applyNumberFormat="1" applyFont="1" applyFill="1" applyBorder="1" applyAlignment="1">
      <alignment horizontal="center" wrapText="1"/>
    </xf>
    <xf numFmtId="0" fontId="5" fillId="0" borderId="44" xfId="0" applyFont="1" applyFill="1" applyBorder="1" applyAlignment="1">
      <alignment horizontal="left"/>
    </xf>
    <xf numFmtId="4" fontId="7" fillId="0" borderId="37" xfId="0" applyNumberFormat="1" applyFont="1" applyFill="1" applyBorder="1"/>
    <xf numFmtId="0" fontId="16" fillId="0" borderId="0" xfId="0" applyFont="1" applyFill="1" applyAlignment="1">
      <alignment horizontal="center"/>
    </xf>
    <xf numFmtId="0" fontId="17" fillId="0" borderId="0" xfId="0" applyFont="1" applyFill="1" applyAlignment="1">
      <alignment horizontal="center"/>
    </xf>
    <xf numFmtId="4" fontId="0" fillId="0" borderId="0" xfId="0" applyNumberFormat="1" applyFill="1" applyAlignment="1"/>
    <xf numFmtId="0" fontId="6" fillId="0" borderId="2" xfId="0" applyFont="1" applyFill="1" applyBorder="1" applyAlignment="1">
      <alignment horizontal="left" vertical="top"/>
    </xf>
    <xf numFmtId="0" fontId="7" fillId="0" borderId="0" xfId="0" applyFont="1" applyFill="1" applyBorder="1"/>
    <xf numFmtId="4" fontId="7" fillId="0" borderId="0" xfId="0" applyNumberFormat="1" applyFont="1" applyFill="1" applyBorder="1"/>
    <xf numFmtId="4" fontId="19" fillId="0" borderId="2" xfId="0" applyNumberFormat="1" applyFont="1" applyFill="1" applyBorder="1"/>
    <xf numFmtId="4" fontId="20" fillId="0" borderId="2" xfId="0" applyNumberFormat="1" applyFont="1" applyFill="1" applyBorder="1"/>
    <xf numFmtId="4" fontId="1" fillId="0" borderId="2" xfId="0" applyNumberFormat="1" applyFont="1" applyFill="1" applyBorder="1"/>
    <xf numFmtId="4" fontId="1" fillId="0" borderId="2" xfId="0" applyNumberFormat="1" applyFont="1" applyBorder="1"/>
    <xf numFmtId="3" fontId="1" fillId="0" borderId="2" xfId="0" applyNumberFormat="1" applyFont="1" applyFill="1" applyBorder="1" applyAlignment="1">
      <alignment horizontal="center"/>
    </xf>
    <xf numFmtId="4" fontId="1" fillId="0" borderId="0" xfId="0" applyNumberFormat="1" applyFont="1"/>
    <xf numFmtId="1" fontId="1" fillId="0" borderId="0" xfId="0" applyNumberFormat="1" applyFont="1" applyFill="1"/>
    <xf numFmtId="164" fontId="1" fillId="0" borderId="0" xfId="0" applyNumberFormat="1" applyFont="1" applyFill="1"/>
    <xf numFmtId="164" fontId="1" fillId="0" borderId="2" xfId="0" applyNumberFormat="1" applyFont="1" applyFill="1" applyBorder="1"/>
    <xf numFmtId="0" fontId="19" fillId="0" borderId="0" xfId="0" applyFont="1" applyFill="1"/>
    <xf numFmtId="2" fontId="7" fillId="0" borderId="0" xfId="0" applyNumberFormat="1" applyFont="1" applyFill="1" applyBorder="1" applyAlignment="1">
      <alignment horizontal="right"/>
    </xf>
    <xf numFmtId="0" fontId="1" fillId="0" borderId="0" xfId="0" applyFont="1" applyFill="1" applyAlignment="1">
      <alignment horizontal="left"/>
    </xf>
    <xf numFmtId="0" fontId="1" fillId="0" borderId="0" xfId="0" applyFont="1" applyFill="1" applyAlignment="1">
      <alignment horizontal="left" wrapText="1"/>
    </xf>
    <xf numFmtId="0" fontId="7" fillId="0" borderId="0" xfId="0" applyFont="1" applyFill="1" applyAlignment="1">
      <alignment horizontal="left"/>
    </xf>
    <xf numFmtId="4" fontId="1" fillId="0" borderId="0" xfId="0" applyNumberFormat="1" applyFont="1" applyFill="1" applyBorder="1"/>
    <xf numFmtId="0" fontId="1" fillId="0" borderId="53" xfId="0" applyFont="1" applyFill="1" applyBorder="1" applyAlignment="1">
      <alignment horizontal="center" wrapText="1"/>
    </xf>
    <xf numFmtId="0" fontId="2" fillId="2" borderId="21" xfId="0" applyFont="1" applyFill="1" applyBorder="1" applyAlignment="1">
      <alignment horizontal="center" wrapText="1"/>
    </xf>
    <xf numFmtId="0" fontId="23" fillId="0" borderId="0" xfId="0" applyFont="1" applyFill="1"/>
    <xf numFmtId="0" fontId="10" fillId="0" borderId="0" xfId="0" applyFont="1" applyFill="1"/>
    <xf numFmtId="14" fontId="23" fillId="0" borderId="0" xfId="0" applyNumberFormat="1" applyFont="1" applyFill="1" applyAlignment="1">
      <alignment horizontal="left"/>
    </xf>
    <xf numFmtId="0" fontId="1" fillId="0" borderId="0" xfId="0" applyFont="1" applyFill="1" applyBorder="1"/>
    <xf numFmtId="0" fontId="0" fillId="0" borderId="0" xfId="0" applyFill="1" applyBorder="1"/>
    <xf numFmtId="0" fontId="25" fillId="0" borderId="0" xfId="0" applyFont="1" applyFill="1" applyBorder="1"/>
    <xf numFmtId="0" fontId="2" fillId="0" borderId="2" xfId="0" applyFont="1" applyFill="1" applyBorder="1" applyAlignment="1"/>
    <xf numFmtId="0" fontId="1" fillId="0" borderId="0" xfId="0" applyFont="1" applyBorder="1"/>
    <xf numFmtId="0" fontId="1" fillId="0" borderId="0" xfId="0" applyFont="1" applyFill="1" applyBorder="1" applyAlignment="1">
      <alignment horizontal="right"/>
    </xf>
    <xf numFmtId="0" fontId="1" fillId="0" borderId="0" xfId="0" applyFont="1" applyFill="1" applyBorder="1" applyAlignment="1">
      <alignment horizontal="center"/>
    </xf>
    <xf numFmtId="1" fontId="0" fillId="0" borderId="0" xfId="0" applyNumberFormat="1" applyFill="1" applyBorder="1"/>
    <xf numFmtId="4" fontId="24" fillId="0" borderId="0" xfId="0" applyNumberFormat="1" applyFont="1" applyFill="1" applyBorder="1"/>
    <xf numFmtId="4" fontId="21" fillId="0" borderId="0" xfId="0" applyNumberFormat="1" applyFont="1" applyFill="1" applyBorder="1"/>
    <xf numFmtId="0" fontId="21" fillId="0" borderId="0" xfId="0" applyFont="1" applyFill="1" applyBorder="1"/>
    <xf numFmtId="4" fontId="20" fillId="0" borderId="0" xfId="0" applyNumberFormat="1" applyFont="1" applyFill="1" applyBorder="1"/>
    <xf numFmtId="0" fontId="19" fillId="0" borderId="0" xfId="0" applyFont="1" applyFill="1" applyBorder="1"/>
    <xf numFmtId="0" fontId="18" fillId="0" borderId="0" xfId="0" applyFont="1" applyFill="1" applyAlignment="1">
      <alignment horizontal="right"/>
    </xf>
    <xf numFmtId="4" fontId="1" fillId="0" borderId="0" xfId="0" applyNumberFormat="1" applyFont="1" applyBorder="1"/>
    <xf numFmtId="4" fontId="9" fillId="0" borderId="0" xfId="0" applyNumberFormat="1" applyFont="1"/>
    <xf numFmtId="1" fontId="7" fillId="0" borderId="50" xfId="0" applyNumberFormat="1" applyFont="1" applyBorder="1" applyAlignment="1">
      <alignment horizontal="center"/>
    </xf>
    <xf numFmtId="0" fontId="2" fillId="3" borderId="8" xfId="0" applyFont="1" applyFill="1" applyBorder="1" applyAlignment="1">
      <alignment horizontal="center" wrapText="1"/>
    </xf>
    <xf numFmtId="0" fontId="2" fillId="3" borderId="21" xfId="0" applyFont="1" applyFill="1" applyBorder="1" applyAlignment="1">
      <alignment horizontal="center" wrapText="1"/>
    </xf>
    <xf numFmtId="0" fontId="2" fillId="3" borderId="15" xfId="0" applyFont="1" applyFill="1" applyBorder="1" applyAlignment="1">
      <alignment horizontal="center" wrapText="1"/>
    </xf>
    <xf numFmtId="4" fontId="2" fillId="2" borderId="38" xfId="0" applyNumberFormat="1" applyFont="1" applyFill="1" applyBorder="1" applyAlignment="1">
      <alignment horizontal="center" wrapText="1"/>
    </xf>
    <xf numFmtId="4" fontId="2" fillId="2" borderId="31" xfId="0" applyNumberFormat="1" applyFont="1" applyFill="1" applyBorder="1" applyAlignment="1">
      <alignment horizontal="center" wrapText="1"/>
    </xf>
    <xf numFmtId="0" fontId="2" fillId="2" borderId="45" xfId="0" applyFont="1" applyFill="1" applyBorder="1" applyAlignment="1">
      <alignment horizontal="center" wrapText="1"/>
    </xf>
    <xf numFmtId="4" fontId="7" fillId="2" borderId="33" xfId="0" applyNumberFormat="1" applyFont="1" applyFill="1" applyBorder="1"/>
    <xf numFmtId="4" fontId="7" fillId="2" borderId="34" xfId="0" applyNumberFormat="1" applyFont="1" applyFill="1" applyBorder="1"/>
    <xf numFmtId="4" fontId="7" fillId="2" borderId="35" xfId="0" applyNumberFormat="1" applyFont="1" applyFill="1" applyBorder="1"/>
    <xf numFmtId="4" fontId="7" fillId="2" borderId="36" xfId="0" applyNumberFormat="1" applyFont="1" applyFill="1" applyBorder="1"/>
    <xf numFmtId="4" fontId="7" fillId="0" borderId="0" xfId="0" applyNumberFormat="1" applyFont="1" applyBorder="1" applyAlignment="1">
      <alignment horizontal="center"/>
    </xf>
    <xf numFmtId="4" fontId="7" fillId="0" borderId="0" xfId="0" applyNumberFormat="1" applyFont="1" applyFill="1" applyBorder="1" applyAlignment="1">
      <alignment horizontal="center"/>
    </xf>
    <xf numFmtId="4" fontId="1" fillId="0" borderId="0" xfId="0" applyNumberFormat="1" applyFont="1" applyBorder="1" applyAlignment="1">
      <alignment vertical="center"/>
    </xf>
    <xf numFmtId="4" fontId="7" fillId="0" borderId="0" xfId="0" applyNumberFormat="1" applyFont="1" applyAlignment="1">
      <alignment horizontal="center"/>
    </xf>
    <xf numFmtId="4" fontId="1" fillId="0" borderId="49" xfId="0" applyNumberFormat="1" applyFont="1" applyBorder="1" applyAlignment="1">
      <alignment horizontal="center"/>
    </xf>
    <xf numFmtId="4" fontId="1" fillId="0" borderId="50" xfId="0" applyNumberFormat="1" applyFont="1" applyBorder="1" applyAlignment="1">
      <alignment horizontal="center"/>
    </xf>
    <xf numFmtId="4" fontId="1" fillId="0" borderId="51" xfId="0" applyNumberFormat="1" applyFont="1" applyBorder="1" applyAlignment="1">
      <alignment horizontal="center"/>
    </xf>
    <xf numFmtId="4" fontId="1" fillId="0" borderId="54" xfId="0" applyNumberFormat="1" applyFont="1" applyBorder="1" applyAlignment="1">
      <alignment horizontal="center"/>
    </xf>
    <xf numFmtId="4" fontId="1" fillId="0" borderId="7" xfId="0" applyNumberFormat="1" applyFont="1" applyBorder="1" applyAlignment="1">
      <alignment horizontal="center"/>
    </xf>
    <xf numFmtId="4" fontId="1" fillId="0" borderId="45" xfId="0" applyNumberFormat="1" applyFont="1" applyBorder="1" applyAlignment="1">
      <alignment horizontal="center"/>
    </xf>
    <xf numFmtId="1" fontId="7" fillId="0" borderId="55" xfId="0" applyNumberFormat="1" applyFont="1" applyBorder="1" applyAlignment="1">
      <alignment horizontal="center"/>
    </xf>
    <xf numFmtId="1" fontId="7" fillId="0" borderId="51" xfId="0" applyNumberFormat="1" applyFont="1" applyBorder="1" applyAlignment="1">
      <alignment horizontal="center"/>
    </xf>
    <xf numFmtId="4" fontId="1" fillId="0" borderId="0" xfId="0" applyNumberFormat="1" applyFont="1" applyBorder="1" applyAlignment="1">
      <alignment horizontal="right"/>
    </xf>
    <xf numFmtId="4" fontId="1" fillId="0" borderId="0" xfId="0" applyNumberFormat="1" applyFont="1" applyBorder="1" applyAlignment="1">
      <alignment horizontal="left"/>
    </xf>
    <xf numFmtId="4" fontId="9" fillId="0" borderId="0" xfId="0" applyNumberFormat="1" applyFont="1" applyBorder="1" applyAlignment="1">
      <alignment horizontal="center"/>
    </xf>
    <xf numFmtId="4" fontId="9" fillId="0" borderId="0" xfId="0" applyNumberFormat="1" applyFont="1" applyBorder="1"/>
    <xf numFmtId="4" fontId="7" fillId="0" borderId="0" xfId="0" applyNumberFormat="1" applyFont="1" applyBorder="1" applyAlignment="1">
      <alignment horizontal="left" vertical="center" wrapText="1"/>
    </xf>
    <xf numFmtId="4" fontId="7" fillId="0" borderId="1" xfId="0" applyNumberFormat="1" applyFont="1" applyBorder="1" applyAlignment="1">
      <alignment horizontal="center" vertical="center"/>
    </xf>
    <xf numFmtId="4" fontId="1" fillId="0" borderId="56" xfId="0" applyNumberFormat="1" applyFont="1" applyBorder="1"/>
    <xf numFmtId="4" fontId="1" fillId="0" borderId="57" xfId="0" applyNumberFormat="1" applyFont="1" applyBorder="1"/>
    <xf numFmtId="4" fontId="7" fillId="0" borderId="0" xfId="0" applyNumberFormat="1" applyFont="1" applyBorder="1"/>
    <xf numFmtId="4" fontId="13" fillId="0" borderId="0" xfId="0" applyNumberFormat="1" applyFont="1" applyBorder="1"/>
    <xf numFmtId="4" fontId="1" fillId="0" borderId="2" xfId="0" applyNumberFormat="1" applyFont="1" applyFill="1" applyBorder="1" applyAlignment="1">
      <alignment horizontal="right"/>
    </xf>
    <xf numFmtId="4" fontId="1" fillId="0" borderId="2" xfId="0" applyNumberFormat="1" applyFont="1" applyBorder="1" applyAlignment="1" applyProtection="1">
      <alignment horizontal="right"/>
      <protection locked="0"/>
    </xf>
    <xf numFmtId="4" fontId="1" fillId="0" borderId="2" xfId="0" applyNumberFormat="1" applyFont="1" applyFill="1" applyBorder="1" applyAlignment="1"/>
    <xf numFmtId="4" fontId="1" fillId="0" borderId="44" xfId="0" applyNumberFormat="1" applyFont="1" applyFill="1" applyBorder="1" applyAlignment="1">
      <alignment horizontal="right"/>
    </xf>
    <xf numFmtId="4" fontId="1" fillId="0" borderId="16" xfId="0" applyNumberFormat="1" applyFont="1" applyFill="1" applyBorder="1" applyAlignment="1">
      <alignment horizontal="right"/>
    </xf>
    <xf numFmtId="4" fontId="7" fillId="0" borderId="2" xfId="0" applyNumberFormat="1" applyFont="1" applyBorder="1" applyAlignment="1">
      <alignment horizontal="center"/>
    </xf>
    <xf numFmtId="4" fontId="7" fillId="0" borderId="2" xfId="0" applyNumberFormat="1" applyFont="1" applyBorder="1" applyAlignment="1">
      <alignment horizontal="centerContinuous"/>
    </xf>
    <xf numFmtId="4" fontId="1" fillId="0" borderId="2" xfId="0" applyNumberFormat="1" applyFont="1" applyBorder="1" applyAlignment="1">
      <alignment vertical="center"/>
    </xf>
    <xf numFmtId="4" fontId="1" fillId="0" borderId="2" xfId="0" applyNumberFormat="1" applyFont="1" applyBorder="1" applyAlignment="1">
      <alignment vertical="center" wrapText="1"/>
    </xf>
    <xf numFmtId="4" fontId="7" fillId="0" borderId="2" xfId="0" applyNumberFormat="1" applyFont="1" applyBorder="1" applyAlignment="1">
      <alignment vertical="center"/>
    </xf>
    <xf numFmtId="4" fontId="7" fillId="0" borderId="60" xfId="0" applyNumberFormat="1" applyFont="1" applyBorder="1" applyAlignment="1">
      <alignment horizontal="center"/>
    </xf>
    <xf numFmtId="4" fontId="1" fillId="0" borderId="11" xfId="0" applyNumberFormat="1" applyFont="1" applyBorder="1" applyAlignment="1">
      <alignment horizontal="left"/>
    </xf>
    <xf numFmtId="4" fontId="1" fillId="0" borderId="13" xfId="0" applyNumberFormat="1" applyFont="1" applyBorder="1" applyAlignment="1">
      <alignment horizontal="left"/>
    </xf>
    <xf numFmtId="4" fontId="1" fillId="0" borderId="13" xfId="0" applyNumberFormat="1" applyFont="1" applyFill="1" applyBorder="1" applyAlignment="1">
      <alignment horizontal="left"/>
    </xf>
    <xf numFmtId="4" fontId="1" fillId="0" borderId="43" xfId="0" applyNumberFormat="1" applyFont="1" applyBorder="1" applyAlignment="1">
      <alignment horizontal="left"/>
    </xf>
    <xf numFmtId="4" fontId="1" fillId="0" borderId="55" xfId="0" applyNumberFormat="1" applyFont="1" applyBorder="1" applyAlignment="1">
      <alignment horizontal="left" vertical="center"/>
    </xf>
    <xf numFmtId="4" fontId="2" fillId="0" borderId="45" xfId="0" applyNumberFormat="1" applyFont="1" applyBorder="1" applyAlignment="1">
      <alignment horizontal="center"/>
    </xf>
    <xf numFmtId="4" fontId="1" fillId="0" borderId="0" xfId="0" applyNumberFormat="1" applyFont="1" applyFill="1" applyBorder="1" applyAlignment="1">
      <alignment horizontal="center"/>
    </xf>
    <xf numFmtId="2" fontId="1" fillId="0" borderId="0" xfId="0" applyNumberFormat="1" applyFont="1" applyFill="1" applyBorder="1" applyAlignment="1">
      <alignment horizontal="center"/>
    </xf>
    <xf numFmtId="0" fontId="26" fillId="0" borderId="0" xfId="0" applyFont="1" applyFill="1"/>
    <xf numFmtId="0" fontId="10" fillId="0" borderId="0" xfId="0" applyFont="1" applyFill="1" applyAlignment="1">
      <alignment horizontal="left"/>
    </xf>
    <xf numFmtId="0" fontId="0" fillId="0" borderId="0" xfId="0" applyFill="1" applyAlignment="1"/>
    <xf numFmtId="0" fontId="29" fillId="0" borderId="0" xfId="0" applyFont="1" applyFill="1" applyAlignment="1"/>
    <xf numFmtId="4" fontId="7" fillId="3" borderId="35" xfId="0" applyNumberFormat="1" applyFont="1" applyFill="1" applyBorder="1"/>
    <xf numFmtId="4" fontId="7" fillId="3" borderId="36" xfId="0" applyNumberFormat="1" applyFont="1" applyFill="1" applyBorder="1"/>
    <xf numFmtId="4" fontId="7" fillId="3" borderId="34" xfId="0" applyNumberFormat="1" applyFont="1" applyFill="1" applyBorder="1"/>
    <xf numFmtId="4" fontId="1" fillId="0" borderId="0" xfId="0" applyNumberFormat="1" applyFont="1" applyFill="1" applyAlignment="1">
      <alignment horizontal="center"/>
    </xf>
    <xf numFmtId="4" fontId="1" fillId="0" borderId="14" xfId="0" applyNumberFormat="1" applyFont="1" applyFill="1" applyBorder="1"/>
    <xf numFmtId="4" fontId="1" fillId="0" borderId="44" xfId="0" applyNumberFormat="1" applyFont="1" applyFill="1" applyBorder="1"/>
    <xf numFmtId="1" fontId="7" fillId="0" borderId="0" xfId="0" applyNumberFormat="1" applyFont="1" applyFill="1" applyAlignment="1">
      <alignment horizontal="center"/>
    </xf>
    <xf numFmtId="0" fontId="2" fillId="2" borderId="15" xfId="0" applyFont="1" applyFill="1" applyBorder="1" applyAlignment="1">
      <alignment horizontal="center" wrapText="1"/>
    </xf>
    <xf numFmtId="4" fontId="2" fillId="4" borderId="40" xfId="0" applyNumberFormat="1" applyFont="1" applyFill="1" applyBorder="1" applyAlignment="1">
      <alignment horizontal="center" wrapText="1"/>
    </xf>
    <xf numFmtId="4" fontId="2" fillId="4" borderId="31" xfId="0" applyNumberFormat="1" applyFont="1" applyFill="1" applyBorder="1" applyAlignment="1">
      <alignment horizontal="center" wrapText="1"/>
    </xf>
    <xf numFmtId="0" fontId="2" fillId="4" borderId="21" xfId="0" applyFont="1" applyFill="1" applyBorder="1" applyAlignment="1">
      <alignment horizontal="center" wrapText="1"/>
    </xf>
    <xf numFmtId="0" fontId="2" fillId="4" borderId="39" xfId="0" applyFont="1" applyFill="1" applyBorder="1" applyAlignment="1">
      <alignment horizontal="center" wrapText="1"/>
    </xf>
    <xf numFmtId="4" fontId="7" fillId="4" borderId="35" xfId="0" applyNumberFormat="1" applyFont="1" applyFill="1" applyBorder="1"/>
    <xf numFmtId="4" fontId="7" fillId="4" borderId="36" xfId="0" applyNumberFormat="1" applyFont="1" applyFill="1" applyBorder="1"/>
    <xf numFmtId="4" fontId="7" fillId="4" borderId="34" xfId="0" applyNumberFormat="1" applyFont="1" applyFill="1" applyBorder="1"/>
    <xf numFmtId="0" fontId="2" fillId="2" borderId="8" xfId="0" applyFont="1" applyFill="1" applyBorder="1" applyAlignment="1">
      <alignment horizontal="center" wrapText="1"/>
    </xf>
    <xf numFmtId="0" fontId="23" fillId="0" borderId="2" xfId="0" applyFont="1" applyFill="1" applyBorder="1"/>
    <xf numFmtId="4" fontId="23" fillId="0" borderId="2" xfId="0" applyNumberFormat="1" applyFont="1" applyFill="1" applyBorder="1"/>
    <xf numFmtId="4" fontId="1" fillId="0" borderId="27" xfId="0" applyNumberFormat="1" applyFont="1" applyBorder="1"/>
    <xf numFmtId="4" fontId="1" fillId="0" borderId="61" xfId="0" applyNumberFormat="1" applyFont="1" applyBorder="1"/>
    <xf numFmtId="4" fontId="1" fillId="0" borderId="37" xfId="0" applyNumberFormat="1" applyFont="1" applyBorder="1" applyAlignment="1">
      <alignment horizontal="right"/>
    </xf>
    <xf numFmtId="4" fontId="0" fillId="0" borderId="44" xfId="0" applyNumberFormat="1" applyFill="1" applyBorder="1"/>
    <xf numFmtId="1" fontId="2" fillId="0" borderId="11" xfId="0" applyNumberFormat="1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0" fontId="6" fillId="0" borderId="12" xfId="0" applyFont="1" applyFill="1" applyBorder="1"/>
    <xf numFmtId="1" fontId="2" fillId="0" borderId="13" xfId="0" applyNumberFormat="1" applyFont="1" applyFill="1" applyBorder="1" applyAlignment="1">
      <alignment horizontal="center"/>
    </xf>
    <xf numFmtId="0" fontId="4" fillId="0" borderId="14" xfId="0" applyFont="1" applyFill="1" applyBorder="1" applyAlignment="1">
      <alignment horizontal="center"/>
    </xf>
    <xf numFmtId="0" fontId="1" fillId="0" borderId="9" xfId="0" applyFont="1" applyFill="1" applyBorder="1" applyAlignment="1">
      <alignment horizontal="center" wrapText="1"/>
    </xf>
    <xf numFmtId="4" fontId="7" fillId="0" borderId="12" xfId="0" applyNumberFormat="1" applyFont="1" applyFill="1" applyBorder="1"/>
    <xf numFmtId="4" fontId="7" fillId="0" borderId="6" xfId="0" applyNumberFormat="1" applyFont="1" applyFill="1" applyBorder="1"/>
    <xf numFmtId="4" fontId="7" fillId="0" borderId="14" xfId="0" applyNumberFormat="1" applyFont="1" applyFill="1" applyBorder="1"/>
    <xf numFmtId="4" fontId="1" fillId="0" borderId="52" xfId="0" applyNumberFormat="1" applyFont="1" applyFill="1" applyBorder="1"/>
    <xf numFmtId="4" fontId="1" fillId="0" borderId="0" xfId="0" applyNumberFormat="1" applyFont="1" applyFill="1" applyAlignment="1">
      <alignment horizontal="right"/>
    </xf>
    <xf numFmtId="0" fontId="10" fillId="0" borderId="0" xfId="0" applyFont="1" applyFill="1" applyAlignment="1"/>
    <xf numFmtId="0" fontId="2" fillId="0" borderId="6" xfId="0" applyFont="1" applyFill="1" applyBorder="1"/>
    <xf numFmtId="0" fontId="6" fillId="0" borderId="2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left"/>
    </xf>
    <xf numFmtId="0" fontId="1" fillId="0" borderId="0" xfId="0" applyFont="1" applyFill="1" applyAlignment="1"/>
    <xf numFmtId="165" fontId="1" fillId="0" borderId="2" xfId="0" applyNumberFormat="1" applyFont="1" applyFill="1" applyBorder="1"/>
    <xf numFmtId="165" fontId="7" fillId="0" borderId="2" xfId="0" applyNumberFormat="1" applyFont="1" applyFill="1" applyBorder="1"/>
    <xf numFmtId="1" fontId="2" fillId="0" borderId="0" xfId="0" applyNumberFormat="1" applyFont="1" applyFill="1" applyBorder="1" applyAlignment="1">
      <alignment horizontal="center" vertical="center" wrapText="1"/>
    </xf>
    <xf numFmtId="165" fontId="1" fillId="0" borderId="0" xfId="0" applyNumberFormat="1" applyFont="1" applyFill="1" applyBorder="1"/>
    <xf numFmtId="165" fontId="7" fillId="0" borderId="0" xfId="0" applyNumberFormat="1" applyFont="1" applyFill="1" applyBorder="1"/>
    <xf numFmtId="4" fontId="1" fillId="0" borderId="58" xfId="0" applyNumberFormat="1" applyFont="1" applyBorder="1"/>
    <xf numFmtId="4" fontId="1" fillId="0" borderId="59" xfId="0" applyNumberFormat="1" applyFont="1" applyBorder="1"/>
    <xf numFmtId="0" fontId="30" fillId="0" borderId="0" xfId="0" applyFont="1" applyFill="1" applyBorder="1" applyAlignment="1">
      <alignment horizontal="left"/>
    </xf>
    <xf numFmtId="0" fontId="18" fillId="0" borderId="0" xfId="0" applyFont="1" applyFill="1" applyAlignment="1"/>
    <xf numFmtId="0" fontId="23" fillId="0" borderId="0" xfId="0" applyFont="1" applyFill="1" applyAlignment="1">
      <alignment horizontal="center"/>
    </xf>
    <xf numFmtId="4" fontId="1" fillId="0" borderId="50" xfId="0" applyNumberFormat="1" applyFont="1" applyBorder="1" applyAlignment="1">
      <alignment horizontal="right"/>
    </xf>
    <xf numFmtId="4" fontId="1" fillId="0" borderId="2" xfId="0" applyNumberFormat="1" applyFont="1" applyBorder="1" applyAlignment="1">
      <alignment horizontal="right"/>
    </xf>
    <xf numFmtId="4" fontId="1" fillId="0" borderId="44" xfId="0" applyNumberFormat="1" applyFont="1" applyBorder="1" applyAlignment="1">
      <alignment horizontal="right"/>
    </xf>
    <xf numFmtId="0" fontId="31" fillId="0" borderId="0" xfId="0" applyFont="1" applyFill="1" applyAlignment="1"/>
    <xf numFmtId="0" fontId="23" fillId="0" borderId="0" xfId="0" applyFont="1" applyBorder="1"/>
    <xf numFmtId="0" fontId="23" fillId="0" borderId="0" xfId="0" applyFont="1"/>
    <xf numFmtId="0" fontId="32" fillId="0" borderId="0" xfId="0" applyFont="1" applyBorder="1" applyAlignment="1">
      <alignment horizontal="right"/>
    </xf>
    <xf numFmtId="0" fontId="23" fillId="0" borderId="0" xfId="0" applyFont="1" applyFill="1" applyAlignment="1">
      <alignment horizontal="right"/>
    </xf>
    <xf numFmtId="0" fontId="23" fillId="0" borderId="0" xfId="0" applyFont="1" applyFill="1" applyBorder="1"/>
    <xf numFmtId="0" fontId="32" fillId="0" borderId="0" xfId="0" applyFont="1" applyBorder="1" applyAlignment="1">
      <alignment horizontal="left"/>
    </xf>
    <xf numFmtId="0" fontId="23" fillId="0" borderId="0" xfId="0" applyFont="1" applyBorder="1" applyAlignment="1">
      <alignment horizontal="right"/>
    </xf>
    <xf numFmtId="0" fontId="23" fillId="0" borderId="2" xfId="0" applyFont="1" applyFill="1" applyBorder="1" applyAlignment="1">
      <alignment horizontal="center"/>
    </xf>
    <xf numFmtId="0" fontId="23" fillId="5" borderId="2" xfId="0" applyFont="1" applyFill="1" applyBorder="1" applyAlignment="1">
      <alignment horizontal="center"/>
    </xf>
    <xf numFmtId="4" fontId="23" fillId="5" borderId="2" xfId="0" applyNumberFormat="1" applyFont="1" applyFill="1" applyBorder="1"/>
    <xf numFmtId="4" fontId="23" fillId="0" borderId="0" xfId="0" applyNumberFormat="1" applyFont="1"/>
    <xf numFmtId="3" fontId="23" fillId="0" borderId="2" xfId="0" applyNumberFormat="1" applyFont="1" applyFill="1" applyBorder="1" applyAlignment="1">
      <alignment horizontal="center"/>
    </xf>
    <xf numFmtId="0" fontId="36" fillId="0" borderId="2" xfId="0" applyFont="1" applyFill="1" applyBorder="1" applyAlignment="1">
      <alignment wrapText="1"/>
    </xf>
    <xf numFmtId="0" fontId="36" fillId="0" borderId="0" xfId="0" applyFont="1" applyFill="1" applyBorder="1"/>
    <xf numFmtId="1" fontId="16" fillId="0" borderId="2" xfId="0" applyNumberFormat="1" applyFont="1" applyFill="1" applyBorder="1" applyAlignment="1">
      <alignment horizontal="right"/>
    </xf>
    <xf numFmtId="0" fontId="1" fillId="0" borderId="0" xfId="0" applyFont="1" applyFill="1" applyAlignment="1"/>
    <xf numFmtId="0" fontId="2" fillId="0" borderId="6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wrapText="1"/>
    </xf>
    <xf numFmtId="0" fontId="2" fillId="0" borderId="19" xfId="0" applyFont="1" applyFill="1" applyBorder="1" applyAlignment="1">
      <alignment vertical="center" wrapText="1"/>
    </xf>
    <xf numFmtId="166" fontId="0" fillId="0" borderId="0" xfId="0" applyNumberFormat="1" applyFill="1"/>
    <xf numFmtId="4" fontId="7" fillId="0" borderId="44" xfId="0" applyNumberFormat="1" applyFont="1" applyFill="1" applyBorder="1"/>
    <xf numFmtId="1" fontId="2" fillId="0" borderId="14" xfId="0" applyNumberFormat="1" applyFont="1" applyFill="1" applyBorder="1" applyAlignment="1">
      <alignment horizontal="center"/>
    </xf>
    <xf numFmtId="0" fontId="6" fillId="0" borderId="14" xfId="0" applyFont="1" applyFill="1" applyBorder="1"/>
    <xf numFmtId="4" fontId="0" fillId="0" borderId="14" xfId="0" applyNumberFormat="1" applyFill="1" applyBorder="1"/>
    <xf numFmtId="0" fontId="5" fillId="0" borderId="44" xfId="0" applyFont="1" applyFill="1" applyBorder="1" applyAlignment="1">
      <alignment horizontal="center" vertical="center" wrapText="1"/>
    </xf>
    <xf numFmtId="1" fontId="1" fillId="0" borderId="0" xfId="0" applyNumberFormat="1" applyFont="1" applyFill="1" applyBorder="1"/>
    <xf numFmtId="4" fontId="19" fillId="0" borderId="44" xfId="0" applyNumberFormat="1" applyFont="1" applyFill="1" applyBorder="1"/>
    <xf numFmtId="4" fontId="20" fillId="0" borderId="44" xfId="0" applyNumberFormat="1" applyFont="1" applyFill="1" applyBorder="1"/>
    <xf numFmtId="0" fontId="4" fillId="0" borderId="44" xfId="0" applyFont="1" applyFill="1" applyBorder="1" applyAlignment="1">
      <alignment horizontal="center"/>
    </xf>
    <xf numFmtId="4" fontId="19" fillId="0" borderId="6" xfId="0" applyNumberFormat="1" applyFont="1" applyFill="1" applyBorder="1"/>
    <xf numFmtId="4" fontId="11" fillId="0" borderId="6" xfId="0" applyNumberFormat="1" applyFont="1" applyFill="1" applyBorder="1"/>
    <xf numFmtId="4" fontId="1" fillId="0" borderId="6" xfId="0" applyNumberFormat="1" applyFont="1" applyFill="1" applyBorder="1"/>
    <xf numFmtId="4" fontId="20" fillId="0" borderId="6" xfId="0" applyNumberFormat="1" applyFont="1" applyFill="1" applyBorder="1"/>
    <xf numFmtId="0" fontId="30" fillId="0" borderId="2" xfId="0" applyFont="1" applyFill="1" applyBorder="1" applyAlignment="1">
      <alignment horizontal="left"/>
    </xf>
    <xf numFmtId="0" fontId="30" fillId="0" borderId="44" xfId="0" applyFont="1" applyFill="1" applyBorder="1" applyAlignment="1">
      <alignment horizontal="left"/>
    </xf>
    <xf numFmtId="0" fontId="18" fillId="0" borderId="6" xfId="0" applyFont="1" applyFill="1" applyBorder="1" applyAlignment="1"/>
    <xf numFmtId="4" fontId="18" fillId="0" borderId="0" xfId="0" applyNumberFormat="1" applyFont="1" applyFill="1"/>
    <xf numFmtId="0" fontId="30" fillId="0" borderId="2" xfId="0" applyFont="1" applyFill="1" applyBorder="1"/>
    <xf numFmtId="0" fontId="30" fillId="0" borderId="44" xfId="0" applyFont="1" applyFill="1" applyBorder="1"/>
    <xf numFmtId="4" fontId="1" fillId="2" borderId="22" xfId="0" applyNumberFormat="1" applyFont="1" applyFill="1" applyBorder="1"/>
    <xf numFmtId="4" fontId="1" fillId="2" borderId="2" xfId="0" applyNumberFormat="1" applyFont="1" applyFill="1" applyBorder="1"/>
    <xf numFmtId="4" fontId="1" fillId="4" borderId="24" xfId="0" applyNumberFormat="1" applyFont="1" applyFill="1" applyBorder="1"/>
    <xf numFmtId="4" fontId="1" fillId="4" borderId="20" xfId="0" applyNumberFormat="1" applyFont="1" applyFill="1" applyBorder="1"/>
    <xf numFmtId="4" fontId="1" fillId="4" borderId="23" xfId="0" applyNumberFormat="1" applyFont="1" applyFill="1" applyBorder="1"/>
    <xf numFmtId="4" fontId="1" fillId="3" borderId="41" xfId="0" applyNumberFormat="1" applyFont="1" applyFill="1" applyBorder="1"/>
    <xf numFmtId="4" fontId="1" fillId="3" borderId="20" xfId="0" applyNumberFormat="1" applyFont="1" applyFill="1" applyBorder="1"/>
    <xf numFmtId="4" fontId="1" fillId="3" borderId="23" xfId="0" applyNumberFormat="1" applyFont="1" applyFill="1" applyBorder="1"/>
    <xf numFmtId="4" fontId="1" fillId="2" borderId="24" xfId="0" applyNumberFormat="1" applyFont="1" applyFill="1" applyBorder="1"/>
    <xf numFmtId="4" fontId="1" fillId="2" borderId="25" xfId="0" applyNumberFormat="1" applyFont="1" applyFill="1" applyBorder="1"/>
    <xf numFmtId="4" fontId="1" fillId="2" borderId="23" xfId="0" applyNumberFormat="1" applyFont="1" applyFill="1" applyBorder="1"/>
    <xf numFmtId="4" fontId="1" fillId="2" borderId="12" xfId="0" applyNumberFormat="1" applyFont="1" applyFill="1" applyBorder="1"/>
    <xf numFmtId="4" fontId="1" fillId="0" borderId="12" xfId="0" applyNumberFormat="1" applyFont="1" applyFill="1" applyBorder="1"/>
    <xf numFmtId="4" fontId="1" fillId="0" borderId="50" xfId="0" applyNumberFormat="1" applyFont="1" applyFill="1" applyBorder="1"/>
    <xf numFmtId="4" fontId="1" fillId="2" borderId="42" xfId="0" applyNumberFormat="1" applyFont="1" applyFill="1" applyBorder="1"/>
    <xf numFmtId="4" fontId="1" fillId="4" borderId="1" xfId="0" applyNumberFormat="1" applyFont="1" applyFill="1" applyBorder="1"/>
    <xf numFmtId="4" fontId="1" fillId="4" borderId="19" xfId="0" applyNumberFormat="1" applyFont="1" applyFill="1" applyBorder="1"/>
    <xf numFmtId="4" fontId="1" fillId="3" borderId="42" xfId="0" applyNumberFormat="1" applyFont="1" applyFill="1" applyBorder="1"/>
    <xf numFmtId="4" fontId="1" fillId="3" borderId="19" xfId="0" applyNumberFormat="1" applyFont="1" applyFill="1" applyBorder="1"/>
    <xf numFmtId="4" fontId="1" fillId="2" borderId="1" xfId="0" applyNumberFormat="1" applyFont="1" applyFill="1" applyBorder="1"/>
    <xf numFmtId="4" fontId="1" fillId="2" borderId="20" xfId="0" applyNumberFormat="1" applyFont="1" applyFill="1" applyBorder="1"/>
    <xf numFmtId="4" fontId="1" fillId="2" borderId="19" xfId="0" applyNumberFormat="1" applyFont="1" applyFill="1" applyBorder="1"/>
    <xf numFmtId="4" fontId="1" fillId="2" borderId="28" xfId="0" applyNumberFormat="1" applyFont="1" applyFill="1" applyBorder="1"/>
    <xf numFmtId="4" fontId="1" fillId="2" borderId="3" xfId="0" applyNumberFormat="1" applyFont="1" applyFill="1" applyBorder="1"/>
    <xf numFmtId="4" fontId="1" fillId="4" borderId="30" xfId="0" applyNumberFormat="1" applyFont="1" applyFill="1" applyBorder="1"/>
    <xf numFmtId="4" fontId="1" fillId="4" borderId="29" xfId="0" applyNumberFormat="1" applyFont="1" applyFill="1" applyBorder="1"/>
    <xf numFmtId="4" fontId="1" fillId="3" borderId="8" xfId="0" applyNumberFormat="1" applyFont="1" applyFill="1" applyBorder="1"/>
    <xf numFmtId="4" fontId="1" fillId="3" borderId="29" xfId="0" applyNumberFormat="1" applyFont="1" applyFill="1" applyBorder="1"/>
    <xf numFmtId="4" fontId="1" fillId="2" borderId="30" xfId="0" applyNumberFormat="1" applyFont="1" applyFill="1" applyBorder="1"/>
    <xf numFmtId="4" fontId="1" fillId="2" borderId="21" xfId="0" applyNumberFormat="1" applyFont="1" applyFill="1" applyBorder="1"/>
    <xf numFmtId="4" fontId="1" fillId="2" borderId="14" xfId="0" applyNumberFormat="1" applyFont="1" applyFill="1" applyBorder="1"/>
    <xf numFmtId="0" fontId="2" fillId="0" borderId="0" xfId="0" applyFont="1" applyFill="1" applyAlignment="1">
      <alignment horizontal="left"/>
    </xf>
    <xf numFmtId="0" fontId="6" fillId="0" borderId="1" xfId="0" applyFont="1" applyFill="1" applyBorder="1" applyAlignment="1">
      <alignment horizontal="left"/>
    </xf>
    <xf numFmtId="0" fontId="2" fillId="0" borderId="2" xfId="0" applyFont="1" applyFill="1" applyBorder="1" applyAlignment="1">
      <alignment horizontal="left"/>
    </xf>
    <xf numFmtId="0" fontId="7" fillId="0" borderId="1" xfId="0" applyFont="1" applyFill="1" applyBorder="1" applyAlignment="1">
      <alignment horizontal="left"/>
    </xf>
    <xf numFmtId="0" fontId="6" fillId="0" borderId="2" xfId="0" applyFont="1" applyFill="1" applyBorder="1" applyAlignment="1">
      <alignment horizontal="left"/>
    </xf>
    <xf numFmtId="4" fontId="20" fillId="0" borderId="2" xfId="0" applyNumberFormat="1" applyFont="1" applyBorder="1"/>
    <xf numFmtId="4" fontId="19" fillId="0" borderId="58" xfId="0" applyNumberFormat="1" applyFont="1" applyBorder="1"/>
    <xf numFmtId="4" fontId="19" fillId="0" borderId="58" xfId="0" applyNumberFormat="1" applyFont="1" applyBorder="1" applyAlignment="1"/>
    <xf numFmtId="4" fontId="38" fillId="0" borderId="0" xfId="0" applyNumberFormat="1" applyFont="1" applyFill="1"/>
    <xf numFmtId="4" fontId="23" fillId="0" borderId="44" xfId="0" applyNumberFormat="1" applyFont="1" applyFill="1" applyBorder="1"/>
    <xf numFmtId="4" fontId="0" fillId="0" borderId="0" xfId="0" applyNumberFormat="1" applyFill="1" applyBorder="1"/>
    <xf numFmtId="0" fontId="3" fillId="0" borderId="0" xfId="0" applyFont="1" applyFill="1" applyAlignment="1">
      <alignment horizontal="left"/>
    </xf>
    <xf numFmtId="0" fontId="2" fillId="0" borderId="1" xfId="0" applyFont="1" applyFill="1" applyBorder="1" applyAlignment="1">
      <alignment horizontal="center" wrapText="1"/>
    </xf>
    <xf numFmtId="4" fontId="2" fillId="0" borderId="2" xfId="0" applyNumberFormat="1" applyFont="1" applyFill="1" applyBorder="1" applyAlignment="1">
      <alignment horizontal="center" wrapText="1"/>
    </xf>
    <xf numFmtId="0" fontId="1" fillId="0" borderId="0" xfId="0" applyFont="1" applyFill="1" applyAlignment="1"/>
    <xf numFmtId="4" fontId="12" fillId="0" borderId="2" xfId="0" applyNumberFormat="1" applyFont="1" applyFill="1" applyBorder="1" applyAlignment="1">
      <alignment horizontal="center" wrapText="1"/>
    </xf>
    <xf numFmtId="0" fontId="8" fillId="0" borderId="0" xfId="0" applyFont="1" applyFill="1"/>
    <xf numFmtId="4" fontId="18" fillId="0" borderId="0" xfId="0" applyNumberFormat="1" applyFont="1" applyFill="1" applyBorder="1"/>
    <xf numFmtId="4" fontId="1" fillId="0" borderId="27" xfId="0" applyNumberFormat="1" applyFont="1" applyFill="1" applyBorder="1"/>
    <xf numFmtId="3" fontId="1" fillId="0" borderId="13" xfId="0" applyNumberFormat="1" applyFont="1" applyFill="1" applyBorder="1" applyAlignment="1">
      <alignment horizontal="center"/>
    </xf>
    <xf numFmtId="4" fontId="1" fillId="0" borderId="64" xfId="0" applyNumberFormat="1" applyFont="1" applyFill="1" applyBorder="1"/>
    <xf numFmtId="4" fontId="1" fillId="0" borderId="61" xfId="0" applyNumberFormat="1" applyFont="1" applyFill="1" applyBorder="1"/>
    <xf numFmtId="4" fontId="9" fillId="0" borderId="0" xfId="0" applyNumberFormat="1" applyFont="1" applyFill="1" applyBorder="1"/>
    <xf numFmtId="4" fontId="22" fillId="0" borderId="0" xfId="0" applyNumberFormat="1" applyFont="1" applyFill="1" applyBorder="1"/>
    <xf numFmtId="0" fontId="2" fillId="0" borderId="0" xfId="0" applyFont="1" applyFill="1" applyBorder="1" applyAlignment="1"/>
    <xf numFmtId="0" fontId="18" fillId="0" borderId="0" xfId="0" applyFont="1" applyFill="1" applyBorder="1" applyAlignment="1"/>
    <xf numFmtId="0" fontId="3" fillId="0" borderId="0" xfId="0" applyFont="1" applyFill="1" applyBorder="1" applyAlignment="1">
      <alignment horizontal="center"/>
    </xf>
    <xf numFmtId="2" fontId="2" fillId="0" borderId="0" xfId="0" applyNumberFormat="1" applyFont="1" applyFill="1" applyBorder="1" applyAlignment="1"/>
    <xf numFmtId="0" fontId="2" fillId="0" borderId="0" xfId="0" applyFont="1" applyFill="1" applyBorder="1"/>
    <xf numFmtId="0" fontId="12" fillId="0" borderId="0" xfId="0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center" wrapText="1"/>
    </xf>
    <xf numFmtId="2" fontId="2" fillId="0" borderId="0" xfId="0" applyNumberFormat="1" applyFont="1" applyFill="1" applyBorder="1"/>
    <xf numFmtId="0" fontId="2" fillId="0" borderId="0" xfId="0" applyFont="1" applyFill="1" applyBorder="1" applyAlignment="1">
      <alignment horizontal="right"/>
    </xf>
    <xf numFmtId="4" fontId="18" fillId="0" borderId="0" xfId="0" applyNumberFormat="1" applyFont="1" applyFill="1" applyBorder="1" applyAlignment="1">
      <alignment horizontal="right"/>
    </xf>
    <xf numFmtId="0" fontId="40" fillId="0" borderId="0" xfId="0" applyFont="1" applyFill="1"/>
    <xf numFmtId="4" fontId="10" fillId="0" borderId="0" xfId="0" applyNumberFormat="1" applyFont="1" applyFill="1" applyBorder="1" applyAlignment="1">
      <alignment horizontal="left"/>
    </xf>
    <xf numFmtId="4" fontId="2" fillId="0" borderId="0" xfId="0" applyNumberFormat="1" applyFont="1" applyFill="1" applyBorder="1" applyAlignment="1"/>
    <xf numFmtId="4" fontId="18" fillId="0" borderId="0" xfId="0" applyNumberFormat="1" applyFont="1" applyFill="1" applyBorder="1" applyAlignment="1"/>
    <xf numFmtId="0" fontId="26" fillId="0" borderId="0" xfId="0" applyFont="1" applyFill="1" applyBorder="1"/>
    <xf numFmtId="4" fontId="0" fillId="0" borderId="0" xfId="0" applyNumberFormat="1" applyFill="1" applyBorder="1" applyAlignment="1"/>
    <xf numFmtId="4" fontId="1" fillId="0" borderId="0" xfId="0" applyNumberFormat="1" applyFont="1" applyFill="1" applyBorder="1" applyAlignment="1"/>
    <xf numFmtId="4" fontId="2" fillId="0" borderId="60" xfId="0" applyNumberFormat="1" applyFont="1" applyFill="1" applyBorder="1" applyAlignment="1">
      <alignment horizontal="center"/>
    </xf>
    <xf numFmtId="4" fontId="2" fillId="0" borderId="60" xfId="0" applyNumberFormat="1" applyFont="1" applyFill="1" applyBorder="1"/>
    <xf numFmtId="4" fontId="18" fillId="0" borderId="60" xfId="0" applyNumberFormat="1" applyFont="1" applyFill="1" applyBorder="1"/>
    <xf numFmtId="4" fontId="0" fillId="0" borderId="60" xfId="0" applyNumberFormat="1" applyFill="1" applyBorder="1"/>
    <xf numFmtId="4" fontId="2" fillId="0" borderId="60" xfId="0" applyNumberFormat="1" applyFont="1" applyFill="1" applyBorder="1" applyAlignment="1">
      <alignment horizontal="right"/>
    </xf>
    <xf numFmtId="4" fontId="1" fillId="0" borderId="60" xfId="0" applyNumberFormat="1" applyFont="1" applyFill="1" applyBorder="1"/>
    <xf numFmtId="3" fontId="1" fillId="0" borderId="65" xfId="0" applyNumberFormat="1" applyFont="1" applyFill="1" applyBorder="1" applyAlignment="1">
      <alignment horizontal="center"/>
    </xf>
    <xf numFmtId="4" fontId="12" fillId="0" borderId="2" xfId="0" applyNumberFormat="1" applyFont="1" applyFill="1" applyBorder="1" applyAlignment="1">
      <alignment horizontal="left"/>
    </xf>
    <xf numFmtId="4" fontId="0" fillId="0" borderId="0" xfId="0" applyNumberFormat="1" applyFill="1" applyBorder="1" applyAlignment="1">
      <alignment horizontal="center"/>
    </xf>
    <xf numFmtId="0" fontId="10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/>
    </xf>
    <xf numFmtId="3" fontId="1" fillId="0" borderId="19" xfId="0" applyNumberFormat="1" applyFont="1" applyFill="1" applyBorder="1" applyAlignment="1">
      <alignment horizontal="center"/>
    </xf>
    <xf numFmtId="3" fontId="1" fillId="0" borderId="3" xfId="0" applyNumberFormat="1" applyFont="1" applyFill="1" applyBorder="1" applyAlignment="1">
      <alignment horizontal="center"/>
    </xf>
    <xf numFmtId="0" fontId="12" fillId="0" borderId="2" xfId="0" applyFont="1" applyFill="1" applyBorder="1" applyAlignment="1">
      <alignment horizontal="left"/>
    </xf>
    <xf numFmtId="0" fontId="1" fillId="0" borderId="0" xfId="0" applyFont="1" applyFill="1" applyAlignment="1"/>
    <xf numFmtId="4" fontId="20" fillId="0" borderId="66" xfId="0" applyNumberFormat="1" applyFont="1" applyFill="1" applyBorder="1" applyAlignment="1">
      <alignment horizontal="center"/>
    </xf>
    <xf numFmtId="0" fontId="3" fillId="0" borderId="0" xfId="0" applyFont="1" applyFill="1" applyAlignment="1"/>
    <xf numFmtId="0" fontId="23" fillId="7" borderId="2" xfId="0" applyFont="1" applyFill="1" applyBorder="1"/>
    <xf numFmtId="4" fontId="23" fillId="7" borderId="2" xfId="0" applyNumberFormat="1" applyFont="1" applyFill="1" applyBorder="1"/>
    <xf numFmtId="0" fontId="23" fillId="0" borderId="2" xfId="0" applyFont="1" applyFill="1" applyBorder="1" applyAlignment="1">
      <alignment horizontal="right"/>
    </xf>
    <xf numFmtId="4" fontId="23" fillId="0" borderId="0" xfId="0" applyNumberFormat="1" applyFont="1" applyFill="1" applyBorder="1"/>
    <xf numFmtId="0" fontId="41" fillId="0" borderId="0" xfId="0" applyFont="1" applyFill="1"/>
    <xf numFmtId="0" fontId="32" fillId="0" borderId="2" xfId="0" applyFont="1" applyFill="1" applyBorder="1" applyAlignment="1">
      <alignment horizontal="center"/>
    </xf>
    <xf numFmtId="49" fontId="36" fillId="0" borderId="2" xfId="0" applyNumberFormat="1" applyFont="1" applyFill="1" applyBorder="1" applyAlignment="1">
      <alignment horizontal="center"/>
    </xf>
    <xf numFmtId="49" fontId="32" fillId="0" borderId="2" xfId="0" applyNumberFormat="1" applyFont="1" applyFill="1" applyBorder="1" applyAlignment="1">
      <alignment horizontal="center"/>
    </xf>
    <xf numFmtId="0" fontId="35" fillId="6" borderId="2" xfId="0" applyFont="1" applyFill="1" applyBorder="1"/>
    <xf numFmtId="0" fontId="23" fillId="6" borderId="2" xfId="0" applyFont="1" applyFill="1" applyBorder="1" applyAlignment="1">
      <alignment horizontal="center"/>
    </xf>
    <xf numFmtId="4" fontId="23" fillId="6" borderId="2" xfId="0" applyNumberFormat="1" applyFont="1" applyFill="1" applyBorder="1"/>
    <xf numFmtId="4" fontId="23" fillId="6" borderId="2" xfId="0" applyNumberFormat="1" applyFont="1" applyFill="1" applyBorder="1" applyAlignment="1">
      <alignment horizontal="center"/>
    </xf>
    <xf numFmtId="49" fontId="23" fillId="5" borderId="2" xfId="0" applyNumberFormat="1" applyFont="1" applyFill="1" applyBorder="1"/>
    <xf numFmtId="49" fontId="23" fillId="0" borderId="2" xfId="0" applyNumberFormat="1" applyFont="1" applyFill="1" applyBorder="1"/>
    <xf numFmtId="0" fontId="35" fillId="7" borderId="2" xfId="1" applyFont="1" applyFill="1" applyBorder="1"/>
    <xf numFmtId="49" fontId="23" fillId="0" borderId="2" xfId="1" applyNumberFormat="1" applyFont="1" applyFill="1" applyBorder="1"/>
    <xf numFmtId="0" fontId="23" fillId="0" borderId="2" xfId="1" applyFont="1" applyFill="1" applyBorder="1"/>
    <xf numFmtId="0" fontId="32" fillId="8" borderId="2" xfId="0" applyFont="1" applyFill="1" applyBorder="1"/>
    <xf numFmtId="0" fontId="23" fillId="8" borderId="2" xfId="0" applyFont="1" applyFill="1" applyBorder="1" applyAlignment="1">
      <alignment horizontal="center"/>
    </xf>
    <xf numFmtId="4" fontId="23" fillId="8" borderId="2" xfId="0" applyNumberFormat="1" applyFont="1" applyFill="1" applyBorder="1"/>
    <xf numFmtId="0" fontId="35" fillId="7" borderId="2" xfId="0" applyFont="1" applyFill="1" applyBorder="1"/>
    <xf numFmtId="0" fontId="23" fillId="7" borderId="2" xfId="0" applyFont="1" applyFill="1" applyBorder="1" applyAlignment="1">
      <alignment horizontal="center"/>
    </xf>
    <xf numFmtId="0" fontId="36" fillId="0" borderId="2" xfId="0" applyFont="1" applyFill="1" applyBorder="1"/>
    <xf numFmtId="0" fontId="32" fillId="7" borderId="2" xfId="0" applyFont="1" applyFill="1" applyBorder="1" applyAlignment="1">
      <alignment wrapText="1"/>
    </xf>
    <xf numFmtId="0" fontId="32" fillId="8" borderId="2" xfId="0" applyFont="1" applyFill="1" applyBorder="1" applyAlignment="1">
      <alignment wrapText="1"/>
    </xf>
    <xf numFmtId="4" fontId="10" fillId="8" borderId="2" xfId="0" applyNumberFormat="1" applyFont="1" applyFill="1" applyBorder="1"/>
    <xf numFmtId="0" fontId="10" fillId="0" borderId="0" xfId="0" applyFont="1" applyBorder="1"/>
    <xf numFmtId="0" fontId="10" fillId="8" borderId="2" xfId="0" applyFont="1" applyFill="1" applyBorder="1"/>
    <xf numFmtId="1" fontId="2" fillId="0" borderId="6" xfId="0" applyNumberFormat="1" applyFont="1" applyFill="1" applyBorder="1" applyAlignment="1">
      <alignment horizontal="center" vertical="center" wrapText="1"/>
    </xf>
    <xf numFmtId="1" fontId="2" fillId="0" borderId="44" xfId="0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wrapText="1"/>
    </xf>
    <xf numFmtId="0" fontId="1" fillId="0" borderId="44" xfId="0" applyFont="1" applyFill="1" applyBorder="1" applyAlignment="1">
      <alignment horizontal="center" wrapText="1"/>
    </xf>
    <xf numFmtId="0" fontId="5" fillId="0" borderId="6" xfId="0" applyFont="1" applyFill="1" applyBorder="1" applyAlignment="1">
      <alignment horizontal="center" wrapText="1"/>
    </xf>
    <xf numFmtId="0" fontId="5" fillId="0" borderId="44" xfId="0" applyFont="1" applyFill="1" applyBorder="1" applyAlignment="1">
      <alignment horizontal="center" wrapText="1"/>
    </xf>
    <xf numFmtId="2" fontId="2" fillId="0" borderId="6" xfId="0" applyNumberFormat="1" applyFont="1" applyFill="1" applyBorder="1" applyAlignment="1">
      <alignment horizontal="center" wrapText="1"/>
    </xf>
    <xf numFmtId="2" fontId="2" fillId="0" borderId="44" xfId="0" applyNumberFormat="1" applyFont="1" applyFill="1" applyBorder="1" applyAlignment="1">
      <alignment horizontal="center" wrapText="1"/>
    </xf>
    <xf numFmtId="0" fontId="4" fillId="0" borderId="6" xfId="0" applyFont="1" applyFill="1" applyBorder="1" applyAlignment="1">
      <alignment horizontal="center" wrapText="1"/>
    </xf>
    <xf numFmtId="0" fontId="1" fillId="0" borderId="44" xfId="0" applyFont="1" applyFill="1" applyBorder="1" applyAlignment="1">
      <alignment wrapText="1"/>
    </xf>
    <xf numFmtId="0" fontId="2" fillId="0" borderId="6" xfId="0" applyFont="1" applyFill="1" applyBorder="1" applyAlignment="1">
      <alignment horizontal="center"/>
    </xf>
    <xf numFmtId="0" fontId="2" fillId="0" borderId="44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wrapText="1"/>
    </xf>
    <xf numFmtId="0" fontId="2" fillId="0" borderId="47" xfId="0" applyFont="1" applyFill="1" applyBorder="1" applyAlignment="1">
      <alignment horizontal="center" wrapText="1"/>
    </xf>
    <xf numFmtId="0" fontId="2" fillId="0" borderId="19" xfId="0" applyFont="1" applyFill="1" applyBorder="1" applyAlignment="1">
      <alignment horizontal="center" wrapText="1"/>
    </xf>
    <xf numFmtId="1" fontId="2" fillId="0" borderId="6" xfId="0" applyNumberFormat="1" applyFont="1" applyFill="1" applyBorder="1" applyAlignment="1">
      <alignment vertical="center" wrapText="1"/>
    </xf>
    <xf numFmtId="1" fontId="2" fillId="0" borderId="44" xfId="0" applyNumberFormat="1" applyFont="1" applyFill="1" applyBorder="1" applyAlignment="1">
      <alignment vertical="center" wrapText="1"/>
    </xf>
    <xf numFmtId="0" fontId="2" fillId="0" borderId="44" xfId="0" applyFont="1" applyFill="1" applyBorder="1" applyAlignment="1">
      <alignment horizontal="center" wrapText="1"/>
    </xf>
    <xf numFmtId="4" fontId="2" fillId="0" borderId="2" xfId="0" applyNumberFormat="1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/>
    </xf>
    <xf numFmtId="0" fontId="1" fillId="0" borderId="47" xfId="0" applyFont="1" applyFill="1" applyBorder="1" applyAlignment="1">
      <alignment horizontal="center"/>
    </xf>
    <xf numFmtId="4" fontId="2" fillId="0" borderId="2" xfId="0" applyNumberFormat="1" applyFont="1" applyFill="1" applyBorder="1" applyAlignment="1">
      <alignment horizontal="center" vertical="center" wrapText="1"/>
    </xf>
    <xf numFmtId="4" fontId="1" fillId="0" borderId="2" xfId="0" applyNumberFormat="1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center" vertical="center" wrapText="1"/>
    </xf>
    <xf numFmtId="4" fontId="6" fillId="0" borderId="2" xfId="0" applyNumberFormat="1" applyFont="1" applyFill="1" applyBorder="1" applyAlignment="1">
      <alignment horizontal="center"/>
    </xf>
    <xf numFmtId="4" fontId="0" fillId="0" borderId="2" xfId="0" applyNumberFormat="1" applyFill="1" applyBorder="1" applyAlignment="1">
      <alignment horizontal="center"/>
    </xf>
    <xf numFmtId="4" fontId="6" fillId="0" borderId="2" xfId="0" applyNumberFormat="1" applyFont="1" applyFill="1" applyBorder="1" applyAlignment="1">
      <alignment horizontal="center" wrapText="1"/>
    </xf>
    <xf numFmtId="4" fontId="0" fillId="0" borderId="2" xfId="0" applyNumberFormat="1" applyFill="1" applyBorder="1" applyAlignment="1">
      <alignment wrapText="1"/>
    </xf>
    <xf numFmtId="4" fontId="18" fillId="0" borderId="2" xfId="0" applyNumberFormat="1" applyFont="1" applyFill="1" applyBorder="1" applyAlignment="1">
      <alignment horizontal="center"/>
    </xf>
    <xf numFmtId="4" fontId="1" fillId="0" borderId="2" xfId="0" applyNumberFormat="1" applyFont="1" applyFill="1" applyBorder="1" applyAlignment="1">
      <alignment horizontal="center" wrapText="1"/>
    </xf>
    <xf numFmtId="0" fontId="6" fillId="0" borderId="2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 wrapText="1"/>
    </xf>
    <xf numFmtId="0" fontId="18" fillId="0" borderId="2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 wrapText="1"/>
    </xf>
    <xf numFmtId="0" fontId="1" fillId="0" borderId="2" xfId="0" applyFont="1" applyFill="1" applyBorder="1" applyAlignment="1">
      <alignment horizontal="center" wrapText="1"/>
    </xf>
    <xf numFmtId="4" fontId="1" fillId="0" borderId="50" xfId="0" applyNumberFormat="1" applyFont="1" applyBorder="1" applyAlignment="1">
      <alignment horizontal="center" vertical="center" wrapText="1"/>
    </xf>
    <xf numFmtId="4" fontId="1" fillId="0" borderId="7" xfId="0" applyNumberFormat="1" applyFont="1" applyBorder="1" applyAlignment="1">
      <alignment horizontal="center" vertical="center" wrapText="1"/>
    </xf>
    <xf numFmtId="4" fontId="1" fillId="0" borderId="16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left"/>
    </xf>
    <xf numFmtId="4" fontId="7" fillId="0" borderId="0" xfId="0" applyNumberFormat="1" applyFont="1" applyAlignment="1">
      <alignment horizontal="left"/>
    </xf>
    <xf numFmtId="4" fontId="16" fillId="0" borderId="62" xfId="0" applyNumberFormat="1" applyFont="1" applyBorder="1" applyAlignment="1"/>
    <xf numFmtId="4" fontId="16" fillId="0" borderId="63" xfId="0" applyNumberFormat="1" applyFont="1" applyBorder="1" applyAlignment="1"/>
    <xf numFmtId="4" fontId="10" fillId="0" borderId="0" xfId="0" applyNumberFormat="1" applyFont="1" applyAlignment="1">
      <alignment horizontal="left"/>
    </xf>
    <xf numFmtId="0" fontId="1" fillId="0" borderId="41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0" fontId="1" fillId="0" borderId="48" xfId="0" applyFont="1" applyFill="1" applyBorder="1" applyAlignment="1">
      <alignment horizontal="center"/>
    </xf>
    <xf numFmtId="0" fontId="1" fillId="2" borderId="41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1" fillId="2" borderId="48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center" textRotation="60"/>
    </xf>
    <xf numFmtId="0" fontId="1" fillId="0" borderId="44" xfId="0" applyFont="1" applyFill="1" applyBorder="1" applyAlignment="1">
      <alignment horizontal="center" textRotation="60"/>
    </xf>
    <xf numFmtId="0" fontId="6" fillId="0" borderId="6" xfId="0" applyFont="1" applyFill="1" applyBorder="1" applyAlignment="1">
      <alignment horizontal="center" wrapText="1"/>
    </xf>
    <xf numFmtId="0" fontId="2" fillId="0" borderId="61" xfId="0" applyFont="1" applyFill="1" applyBorder="1" applyAlignment="1">
      <alignment horizontal="center"/>
    </xf>
    <xf numFmtId="0" fontId="2" fillId="0" borderId="64" xfId="0" applyFont="1" applyFill="1" applyBorder="1" applyAlignment="1">
      <alignment horizontal="center"/>
    </xf>
    <xf numFmtId="0" fontId="1" fillId="3" borderId="41" xfId="0" applyFont="1" applyFill="1" applyBorder="1" applyAlignment="1">
      <alignment horizontal="center"/>
    </xf>
    <xf numFmtId="0" fontId="1" fillId="3" borderId="18" xfId="0" applyFont="1" applyFill="1" applyBorder="1" applyAlignment="1">
      <alignment horizontal="center"/>
    </xf>
    <xf numFmtId="0" fontId="1" fillId="3" borderId="48" xfId="0" applyFont="1" applyFill="1" applyBorder="1" applyAlignment="1">
      <alignment horizontal="center"/>
    </xf>
    <xf numFmtId="4" fontId="1" fillId="0" borderId="41" xfId="0" applyNumberFormat="1" applyFont="1" applyFill="1" applyBorder="1" applyAlignment="1">
      <alignment horizontal="center" wrapText="1"/>
    </xf>
    <xf numFmtId="4" fontId="1" fillId="0" borderId="18" xfId="0" applyNumberFormat="1" applyFont="1" applyFill="1" applyBorder="1" applyAlignment="1">
      <alignment horizontal="center" wrapText="1"/>
    </xf>
    <xf numFmtId="0" fontId="1" fillId="0" borderId="18" xfId="0" applyFont="1" applyFill="1" applyBorder="1" applyAlignment="1">
      <alignment horizontal="center" wrapText="1"/>
    </xf>
    <xf numFmtId="0" fontId="1" fillId="0" borderId="48" xfId="0" applyFont="1" applyFill="1" applyBorder="1" applyAlignment="1">
      <alignment horizontal="center" wrapText="1"/>
    </xf>
    <xf numFmtId="4" fontId="12" fillId="0" borderId="6" xfId="0" applyNumberFormat="1" applyFont="1" applyFill="1" applyBorder="1" applyAlignment="1">
      <alignment horizontal="center" wrapText="1"/>
    </xf>
    <xf numFmtId="4" fontId="12" fillId="0" borderId="44" xfId="0" applyNumberFormat="1" applyFont="1" applyFill="1" applyBorder="1" applyAlignment="1">
      <alignment horizontal="center" wrapText="1"/>
    </xf>
    <xf numFmtId="0" fontId="6" fillId="0" borderId="6" xfId="0" applyFont="1" applyFill="1" applyBorder="1" applyAlignment="1">
      <alignment horizontal="center"/>
    </xf>
    <xf numFmtId="0" fontId="1" fillId="0" borderId="44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4" fontId="12" fillId="0" borderId="2" xfId="0" applyNumberFormat="1" applyFont="1" applyFill="1" applyBorder="1" applyAlignment="1">
      <alignment horizontal="center" wrapText="1"/>
    </xf>
    <xf numFmtId="0" fontId="12" fillId="0" borderId="46" xfId="0" applyFont="1" applyFill="1" applyBorder="1" applyAlignment="1">
      <alignment horizontal="center" wrapText="1"/>
    </xf>
    <xf numFmtId="0" fontId="12" fillId="0" borderId="17" xfId="0" applyFont="1" applyFill="1" applyBorder="1" applyAlignment="1">
      <alignment horizontal="center" wrapText="1"/>
    </xf>
    <xf numFmtId="0" fontId="6" fillId="0" borderId="49" xfId="0" applyFont="1" applyFill="1" applyBorder="1" applyAlignment="1">
      <alignment horizontal="center" textRotation="67"/>
    </xf>
    <xf numFmtId="0" fontId="1" fillId="0" borderId="10" xfId="0" applyFont="1" applyFill="1" applyBorder="1" applyAlignment="1">
      <alignment horizontal="center" textRotation="67"/>
    </xf>
    <xf numFmtId="0" fontId="6" fillId="0" borderId="50" xfId="0" applyFont="1" applyFill="1" applyBorder="1" applyAlignment="1">
      <alignment horizontal="center" wrapText="1"/>
    </xf>
    <xf numFmtId="0" fontId="1" fillId="0" borderId="16" xfId="0" applyFont="1" applyFill="1" applyBorder="1" applyAlignment="1">
      <alignment wrapText="1"/>
    </xf>
    <xf numFmtId="0" fontId="1" fillId="0" borderId="51" xfId="0" applyFont="1" applyFill="1" applyBorder="1" applyAlignment="1">
      <alignment horizontal="center"/>
    </xf>
    <xf numFmtId="0" fontId="1" fillId="0" borderId="52" xfId="0" applyFont="1" applyFill="1" applyBorder="1" applyAlignment="1">
      <alignment horizontal="center"/>
    </xf>
    <xf numFmtId="0" fontId="7" fillId="0" borderId="11" xfId="0" applyFont="1" applyFill="1" applyBorder="1" applyAlignment="1">
      <alignment horizontal="center" wrapText="1"/>
    </xf>
    <xf numFmtId="0" fontId="7" fillId="0" borderId="12" xfId="0" applyFont="1" applyFill="1" applyBorder="1" applyAlignment="1">
      <alignment horizontal="center" wrapText="1"/>
    </xf>
    <xf numFmtId="0" fontId="7" fillId="0" borderId="26" xfId="0" applyFont="1" applyFill="1" applyBorder="1" applyAlignment="1"/>
    <xf numFmtId="0" fontId="33" fillId="0" borderId="2" xfId="0" applyFont="1" applyFill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0" fontId="33" fillId="0" borderId="2" xfId="0" applyFont="1" applyFill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34" fillId="0" borderId="2" xfId="0" applyFont="1" applyFill="1" applyBorder="1" applyAlignment="1">
      <alignment horizontal="center" vertical="center"/>
    </xf>
    <xf numFmtId="0" fontId="34" fillId="0" borderId="2" xfId="0" applyFont="1" applyBorder="1" applyAlignment="1">
      <alignment horizontal="center" vertical="center"/>
    </xf>
    <xf numFmtId="0" fontId="34" fillId="0" borderId="2" xfId="0" applyFont="1" applyFill="1" applyBorder="1" applyAlignment="1">
      <alignment horizontal="center" vertical="center" wrapText="1"/>
    </xf>
  </cellXfs>
  <cellStyles count="2">
    <cellStyle name="Normální" xfId="0" builtinId="0"/>
    <cellStyle name="Normální 2" xfId="1"/>
  </cellStyles>
  <dxfs count="0"/>
  <tableStyles count="0" defaultTableStyle="TableStyleMedium2" defaultPivotStyle="PivotStyleLight16"/>
  <colors>
    <mruColors>
      <color rgb="FFCCFFCC"/>
      <color rgb="FFFFFFCC"/>
      <color rgb="FFFFFF99"/>
      <color rgb="FFFF7C80"/>
      <color rgb="FFCCFF66"/>
      <color rgb="FFFFCCFF"/>
      <color rgb="FFCCFFFF"/>
      <color rgb="FF99FF66"/>
      <color rgb="FFFF5050"/>
      <color rgb="FFFFC9C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78"/>
  <sheetViews>
    <sheetView tabSelected="1" zoomScaleNormal="100" workbookViewId="0">
      <selection activeCell="L68" sqref="L68"/>
    </sheetView>
  </sheetViews>
  <sheetFormatPr defaultColWidth="9.140625" defaultRowHeight="12.75" x14ac:dyDescent="0.2"/>
  <cols>
    <col min="1" max="1" width="4" style="2" customWidth="1"/>
    <col min="2" max="2" width="9" style="2" customWidth="1"/>
    <col min="3" max="3" width="29.5703125" style="2" customWidth="1"/>
    <col min="4" max="4" width="13.7109375" style="2" customWidth="1"/>
    <col min="5" max="5" width="12.85546875" style="2" customWidth="1"/>
    <col min="6" max="6" width="13.5703125" style="2" customWidth="1"/>
    <col min="7" max="7" width="12.42578125" style="2" customWidth="1"/>
    <col min="8" max="8" width="13.28515625" style="19" customWidth="1"/>
    <col min="9" max="9" width="9.28515625" style="22" hidden="1" customWidth="1"/>
    <col min="10" max="10" width="3" style="22" customWidth="1"/>
    <col min="11" max="11" width="10.42578125" style="2" bestFit="1" customWidth="1"/>
    <col min="12" max="16384" width="9.140625" style="2"/>
  </cols>
  <sheetData>
    <row r="1" spans="1:11" x14ac:dyDescent="0.2">
      <c r="A1" s="2" t="s">
        <v>143</v>
      </c>
      <c r="H1" s="26" t="s">
        <v>0</v>
      </c>
      <c r="K1" s="2" t="s">
        <v>159</v>
      </c>
    </row>
    <row r="2" spans="1:11" ht="15" customHeight="1" x14ac:dyDescent="0.25">
      <c r="A2" s="273" t="s">
        <v>227</v>
      </c>
      <c r="B2" s="59"/>
      <c r="D2" s="59"/>
      <c r="E2" s="59"/>
      <c r="F2" s="59"/>
      <c r="I2" s="26" t="s">
        <v>0</v>
      </c>
    </row>
    <row r="3" spans="1:11" x14ac:dyDescent="0.2">
      <c r="A3" s="1"/>
      <c r="D3" s="3"/>
      <c r="E3" s="3"/>
      <c r="F3" s="3"/>
      <c r="H3" s="9" t="s">
        <v>1</v>
      </c>
    </row>
    <row r="4" spans="1:11" ht="12.4" customHeight="1" x14ac:dyDescent="0.2">
      <c r="A4" s="354" t="s">
        <v>121</v>
      </c>
      <c r="B4" s="356" t="s">
        <v>2</v>
      </c>
      <c r="C4" s="358" t="s">
        <v>3</v>
      </c>
      <c r="D4" s="360" t="s">
        <v>228</v>
      </c>
      <c r="E4" s="361"/>
      <c r="F4" s="362"/>
      <c r="G4" s="350" t="s">
        <v>229</v>
      </c>
      <c r="H4" s="352" t="s">
        <v>236</v>
      </c>
      <c r="I4" s="348" t="s">
        <v>213</v>
      </c>
      <c r="J4" s="180"/>
    </row>
    <row r="5" spans="1:11" ht="22.5" x14ac:dyDescent="0.2">
      <c r="A5" s="355"/>
      <c r="B5" s="357"/>
      <c r="C5" s="359"/>
      <c r="D5" s="209" t="s">
        <v>235</v>
      </c>
      <c r="E5" s="209" t="s">
        <v>158</v>
      </c>
      <c r="F5" s="209" t="s">
        <v>4</v>
      </c>
      <c r="G5" s="351"/>
      <c r="H5" s="353"/>
      <c r="I5" s="349"/>
      <c r="J5" s="180"/>
    </row>
    <row r="6" spans="1:11" x14ac:dyDescent="0.2">
      <c r="A6" s="5">
        <v>1</v>
      </c>
      <c r="B6" s="6" t="s">
        <v>5</v>
      </c>
      <c r="C6" s="45" t="s">
        <v>6</v>
      </c>
      <c r="D6" s="50">
        <v>16114.8</v>
      </c>
      <c r="E6" s="50">
        <v>20080</v>
      </c>
      <c r="F6" s="50">
        <f>D6+E6</f>
        <v>36194.800000000003</v>
      </c>
      <c r="G6" s="50"/>
      <c r="H6" s="23">
        <f>F6-G6</f>
        <v>36194.800000000003</v>
      </c>
      <c r="I6" s="178">
        <f>H6*100/25318188.2</f>
        <v>0.14295967671177989</v>
      </c>
      <c r="J6" s="181"/>
    </row>
    <row r="7" spans="1:11" x14ac:dyDescent="0.2">
      <c r="A7" s="5">
        <f>A6+1</f>
        <v>2</v>
      </c>
      <c r="B7" s="6" t="s">
        <v>7</v>
      </c>
      <c r="C7" s="45" t="s">
        <v>8</v>
      </c>
      <c r="D7" s="50">
        <v>4067.57</v>
      </c>
      <c r="E7" s="50">
        <v>21709.14</v>
      </c>
      <c r="F7" s="50">
        <f t="shared" ref="F7:F66" si="0">D7+E7</f>
        <v>25776.71</v>
      </c>
      <c r="G7" s="50"/>
      <c r="H7" s="23">
        <f t="shared" ref="H7:H66" si="1">F7-G7</f>
        <v>25776.71</v>
      </c>
      <c r="I7" s="178">
        <f t="shared" ref="I7:I66" si="2">H7*100/25318188.2</f>
        <v>0.10181103717366316</v>
      </c>
      <c r="J7" s="181"/>
    </row>
    <row r="8" spans="1:11" x14ac:dyDescent="0.2">
      <c r="A8" s="5">
        <f t="shared" ref="A8:A66" si="3">A7+1</f>
        <v>3</v>
      </c>
      <c r="B8" s="6" t="s">
        <v>9</v>
      </c>
      <c r="C8" s="45" t="s">
        <v>10</v>
      </c>
      <c r="D8" s="48">
        <v>-559.21</v>
      </c>
      <c r="E8" s="50">
        <v>48892</v>
      </c>
      <c r="F8" s="50">
        <f t="shared" si="0"/>
        <v>48332.79</v>
      </c>
      <c r="G8" s="50"/>
      <c r="H8" s="23">
        <f t="shared" si="1"/>
        <v>48332.79</v>
      </c>
      <c r="I8" s="178">
        <f t="shared" si="2"/>
        <v>0.190901456368825</v>
      </c>
      <c r="J8" s="181"/>
    </row>
    <row r="9" spans="1:11" x14ac:dyDescent="0.2">
      <c r="A9" s="5">
        <f t="shared" si="3"/>
        <v>4</v>
      </c>
      <c r="B9" s="6" t="s">
        <v>11</v>
      </c>
      <c r="C9" s="45" t="s">
        <v>12</v>
      </c>
      <c r="D9" s="48">
        <v>-235895.64</v>
      </c>
      <c r="E9" s="50">
        <v>115600.59</v>
      </c>
      <c r="F9" s="48">
        <f t="shared" si="0"/>
        <v>-120295.05000000002</v>
      </c>
      <c r="G9" s="50"/>
      <c r="H9" s="49">
        <f t="shared" si="1"/>
        <v>-120295.05000000002</v>
      </c>
      <c r="I9" s="178">
        <f t="shared" si="2"/>
        <v>-0.47513293230042436</v>
      </c>
      <c r="J9" s="181"/>
      <c r="K9" s="22"/>
    </row>
    <row r="10" spans="1:11" x14ac:dyDescent="0.2">
      <c r="A10" s="5">
        <f t="shared" si="3"/>
        <v>5</v>
      </c>
      <c r="B10" s="6" t="s">
        <v>13</v>
      </c>
      <c r="C10" s="45" t="s">
        <v>14</v>
      </c>
      <c r="D10" s="50">
        <v>10560.81</v>
      </c>
      <c r="E10" s="50">
        <v>216719.37</v>
      </c>
      <c r="F10" s="50">
        <f t="shared" si="0"/>
        <v>227280.18</v>
      </c>
      <c r="G10" s="50"/>
      <c r="H10" s="23">
        <f t="shared" si="1"/>
        <v>227280.18</v>
      </c>
      <c r="I10" s="178">
        <f t="shared" si="2"/>
        <v>0.8976952782111004</v>
      </c>
      <c r="J10" s="181"/>
    </row>
    <row r="11" spans="1:11" x14ac:dyDescent="0.2">
      <c r="A11" s="5">
        <f t="shared" si="3"/>
        <v>6</v>
      </c>
      <c r="B11" s="6" t="s">
        <v>15</v>
      </c>
      <c r="C11" s="45" t="s">
        <v>16</v>
      </c>
      <c r="D11" s="50">
        <v>5872.25</v>
      </c>
      <c r="E11" s="50">
        <v>57416.95</v>
      </c>
      <c r="F11" s="50">
        <f t="shared" si="0"/>
        <v>63289.2</v>
      </c>
      <c r="G11" s="50"/>
      <c r="H11" s="23">
        <f t="shared" si="1"/>
        <v>63289.2</v>
      </c>
      <c r="I11" s="178">
        <f t="shared" si="2"/>
        <v>0.24997523321988735</v>
      </c>
      <c r="J11" s="181"/>
    </row>
    <row r="12" spans="1:11" x14ac:dyDescent="0.2">
      <c r="A12" s="5">
        <f t="shared" si="3"/>
        <v>7</v>
      </c>
      <c r="B12" s="6" t="s">
        <v>17</v>
      </c>
      <c r="C12" s="45" t="s">
        <v>18</v>
      </c>
      <c r="D12" s="50">
        <v>6.6</v>
      </c>
      <c r="E12" s="50">
        <v>163612.64000000001</v>
      </c>
      <c r="F12" s="50">
        <f t="shared" si="0"/>
        <v>163619.24000000002</v>
      </c>
      <c r="G12" s="50">
        <v>64720</v>
      </c>
      <c r="H12" s="23">
        <f t="shared" si="1"/>
        <v>98899.24000000002</v>
      </c>
      <c r="I12" s="178">
        <f t="shared" si="2"/>
        <v>0.39062526598960989</v>
      </c>
      <c r="J12" s="181"/>
    </row>
    <row r="13" spans="1:11" x14ac:dyDescent="0.2">
      <c r="A13" s="5">
        <f t="shared" si="3"/>
        <v>8</v>
      </c>
      <c r="B13" s="6" t="s">
        <v>19</v>
      </c>
      <c r="C13" s="45" t="s">
        <v>20</v>
      </c>
      <c r="D13" s="50">
        <v>53569.2</v>
      </c>
      <c r="E13" s="50">
        <v>43586.86</v>
      </c>
      <c r="F13" s="50">
        <f t="shared" si="0"/>
        <v>97156.06</v>
      </c>
      <c r="G13" s="50"/>
      <c r="H13" s="23">
        <f t="shared" si="1"/>
        <v>97156.06</v>
      </c>
      <c r="I13" s="178">
        <f t="shared" si="2"/>
        <v>0.38374017616315848</v>
      </c>
      <c r="J13" s="181"/>
    </row>
    <row r="14" spans="1:11" x14ac:dyDescent="0.2">
      <c r="A14" s="5">
        <f t="shared" si="3"/>
        <v>9</v>
      </c>
      <c r="B14" s="6" t="s">
        <v>21</v>
      </c>
      <c r="C14" s="45" t="s">
        <v>211</v>
      </c>
      <c r="D14" s="50">
        <v>11946.07</v>
      </c>
      <c r="E14" s="50">
        <v>34382.400000000001</v>
      </c>
      <c r="F14" s="50">
        <f t="shared" si="0"/>
        <v>46328.47</v>
      </c>
      <c r="G14" s="50"/>
      <c r="H14" s="23">
        <f t="shared" si="1"/>
        <v>46328.47</v>
      </c>
      <c r="I14" s="178">
        <f t="shared" si="2"/>
        <v>0.18298493412731642</v>
      </c>
      <c r="J14" s="181"/>
    </row>
    <row r="15" spans="1:11" x14ac:dyDescent="0.2">
      <c r="A15" s="5">
        <f t="shared" si="3"/>
        <v>10</v>
      </c>
      <c r="B15" s="6" t="s">
        <v>22</v>
      </c>
      <c r="C15" s="45" t="s">
        <v>23</v>
      </c>
      <c r="D15" s="50">
        <v>618.86</v>
      </c>
      <c r="E15" s="50">
        <v>87265</v>
      </c>
      <c r="F15" s="50">
        <f t="shared" si="0"/>
        <v>87883.86</v>
      </c>
      <c r="G15" s="50"/>
      <c r="H15" s="23">
        <f t="shared" si="1"/>
        <v>87883.86</v>
      </c>
      <c r="I15" s="178">
        <f t="shared" si="2"/>
        <v>0.34711749239623713</v>
      </c>
      <c r="J15" s="181"/>
    </row>
    <row r="16" spans="1:11" x14ac:dyDescent="0.2">
      <c r="A16" s="5">
        <f t="shared" si="3"/>
        <v>11</v>
      </c>
      <c r="B16" s="6" t="s">
        <v>24</v>
      </c>
      <c r="C16" s="45" t="s">
        <v>25</v>
      </c>
      <c r="D16" s="48">
        <v>-32.799999999999997</v>
      </c>
      <c r="E16" s="50">
        <v>341926.40000000002</v>
      </c>
      <c r="F16" s="50">
        <f t="shared" si="0"/>
        <v>341893.60000000003</v>
      </c>
      <c r="G16" s="50">
        <v>-1</v>
      </c>
      <c r="H16" s="23">
        <f t="shared" si="1"/>
        <v>341894.60000000003</v>
      </c>
      <c r="I16" s="178">
        <f t="shared" si="2"/>
        <v>1.3503912574597261</v>
      </c>
      <c r="J16" s="181"/>
    </row>
    <row r="17" spans="1:10" x14ac:dyDescent="0.2">
      <c r="A17" s="5">
        <f t="shared" si="3"/>
        <v>12</v>
      </c>
      <c r="B17" s="6" t="s">
        <v>26</v>
      </c>
      <c r="C17" s="45" t="s">
        <v>27</v>
      </c>
      <c r="D17" s="50">
        <v>0</v>
      </c>
      <c r="E17" s="50">
        <v>51013.55</v>
      </c>
      <c r="F17" s="50">
        <f t="shared" si="0"/>
        <v>51013.55</v>
      </c>
      <c r="G17" s="50"/>
      <c r="H17" s="23">
        <f t="shared" si="1"/>
        <v>51013.55</v>
      </c>
      <c r="I17" s="178">
        <f t="shared" si="2"/>
        <v>0.20148973377170804</v>
      </c>
      <c r="J17" s="181"/>
    </row>
    <row r="18" spans="1:10" x14ac:dyDescent="0.2">
      <c r="A18" s="5">
        <f t="shared" si="3"/>
        <v>13</v>
      </c>
      <c r="B18" s="6" t="s">
        <v>28</v>
      </c>
      <c r="C18" s="45" t="s">
        <v>120</v>
      </c>
      <c r="D18" s="50">
        <v>4359.5</v>
      </c>
      <c r="E18" s="50">
        <v>27057.11</v>
      </c>
      <c r="F18" s="50">
        <f t="shared" si="0"/>
        <v>31416.61</v>
      </c>
      <c r="G18" s="50"/>
      <c r="H18" s="23">
        <f t="shared" si="1"/>
        <v>31416.61</v>
      </c>
      <c r="I18" s="178">
        <f t="shared" si="2"/>
        <v>0.12408711773459366</v>
      </c>
      <c r="J18" s="181"/>
    </row>
    <row r="19" spans="1:10" x14ac:dyDescent="0.2">
      <c r="A19" s="5">
        <f t="shared" si="3"/>
        <v>14</v>
      </c>
      <c r="B19" s="6" t="s">
        <v>29</v>
      </c>
      <c r="C19" s="45" t="s">
        <v>30</v>
      </c>
      <c r="D19" s="50">
        <v>0</v>
      </c>
      <c r="E19" s="50">
        <v>309010.2</v>
      </c>
      <c r="F19" s="50">
        <f t="shared" si="0"/>
        <v>309010.2</v>
      </c>
      <c r="G19" s="50"/>
      <c r="H19" s="23">
        <f t="shared" si="1"/>
        <v>309010.2</v>
      </c>
      <c r="I19" s="178">
        <f t="shared" si="2"/>
        <v>1.2205067659620288</v>
      </c>
      <c r="J19" s="181"/>
    </row>
    <row r="20" spans="1:10" x14ac:dyDescent="0.2">
      <c r="A20" s="5">
        <f t="shared" si="3"/>
        <v>15</v>
      </c>
      <c r="B20" s="6" t="s">
        <v>31</v>
      </c>
      <c r="C20" s="45" t="s">
        <v>32</v>
      </c>
      <c r="D20" s="50">
        <v>1100</v>
      </c>
      <c r="E20" s="50">
        <v>1873.58</v>
      </c>
      <c r="F20" s="50">
        <f t="shared" si="0"/>
        <v>2973.58</v>
      </c>
      <c r="G20" s="50"/>
      <c r="H20" s="23">
        <f t="shared" si="1"/>
        <v>2973.58</v>
      </c>
      <c r="I20" s="178">
        <f t="shared" si="2"/>
        <v>1.1744837254981776E-2</v>
      </c>
      <c r="J20" s="181"/>
    </row>
    <row r="21" spans="1:10" x14ac:dyDescent="0.2">
      <c r="A21" s="5">
        <f t="shared" si="3"/>
        <v>16</v>
      </c>
      <c r="B21" s="6" t="s">
        <v>33</v>
      </c>
      <c r="C21" s="45" t="s">
        <v>34</v>
      </c>
      <c r="D21" s="50">
        <v>0</v>
      </c>
      <c r="E21" s="50">
        <v>77140.100000000006</v>
      </c>
      <c r="F21" s="50">
        <f t="shared" si="0"/>
        <v>77140.100000000006</v>
      </c>
      <c r="G21" s="50"/>
      <c r="H21" s="23">
        <f t="shared" si="1"/>
        <v>77140.100000000006</v>
      </c>
      <c r="I21" s="178">
        <f t="shared" si="2"/>
        <v>0.30468254438522585</v>
      </c>
      <c r="J21" s="181"/>
    </row>
    <row r="22" spans="1:10" x14ac:dyDescent="0.2">
      <c r="A22" s="5">
        <f t="shared" si="3"/>
        <v>17</v>
      </c>
      <c r="B22" s="6" t="s">
        <v>35</v>
      </c>
      <c r="C22" s="45" t="s">
        <v>36</v>
      </c>
      <c r="D22" s="48">
        <v>-50993.02</v>
      </c>
      <c r="E22" s="50">
        <v>326291.71999999997</v>
      </c>
      <c r="F22" s="50">
        <f t="shared" si="0"/>
        <v>275298.69999999995</v>
      </c>
      <c r="G22" s="50"/>
      <c r="H22" s="23">
        <f t="shared" si="1"/>
        <v>275298.69999999995</v>
      </c>
      <c r="I22" s="178">
        <f t="shared" si="2"/>
        <v>1.0873554530256631</v>
      </c>
      <c r="J22" s="181"/>
    </row>
    <row r="23" spans="1:10" x14ac:dyDescent="0.2">
      <c r="A23" s="5">
        <f t="shared" si="3"/>
        <v>18</v>
      </c>
      <c r="B23" s="6" t="s">
        <v>37</v>
      </c>
      <c r="C23" s="45" t="s">
        <v>38</v>
      </c>
      <c r="D23" s="48">
        <v>-359988.75</v>
      </c>
      <c r="E23" s="50">
        <v>378038.75</v>
      </c>
      <c r="F23" s="50">
        <f t="shared" si="0"/>
        <v>18050</v>
      </c>
      <c r="G23" s="50">
        <v>18050</v>
      </c>
      <c r="H23" s="23">
        <f t="shared" si="1"/>
        <v>0</v>
      </c>
      <c r="I23" s="178">
        <f t="shared" si="2"/>
        <v>0</v>
      </c>
      <c r="J23" s="181"/>
    </row>
    <row r="24" spans="1:10" x14ac:dyDescent="0.2">
      <c r="A24" s="5">
        <f t="shared" si="3"/>
        <v>19</v>
      </c>
      <c r="B24" s="6" t="s">
        <v>39</v>
      </c>
      <c r="C24" s="45" t="s">
        <v>40</v>
      </c>
      <c r="D24" s="48">
        <v>-476049.56</v>
      </c>
      <c r="E24" s="50">
        <v>1441643.52</v>
      </c>
      <c r="F24" s="50">
        <f t="shared" si="0"/>
        <v>965593.96</v>
      </c>
      <c r="G24" s="50">
        <v>158851</v>
      </c>
      <c r="H24" s="23">
        <f t="shared" si="1"/>
        <v>806742.96</v>
      </c>
      <c r="I24" s="178">
        <f t="shared" si="2"/>
        <v>3.1864166330827732</v>
      </c>
      <c r="J24" s="181"/>
    </row>
    <row r="25" spans="1:10" x14ac:dyDescent="0.2">
      <c r="A25" s="5">
        <f t="shared" si="3"/>
        <v>20</v>
      </c>
      <c r="B25" s="6" t="s">
        <v>41</v>
      </c>
      <c r="C25" s="45" t="s">
        <v>42</v>
      </c>
      <c r="D25" s="50">
        <v>1596.86</v>
      </c>
      <c r="E25" s="50">
        <v>1927.36</v>
      </c>
      <c r="F25" s="50">
        <f t="shared" si="0"/>
        <v>3524.22</v>
      </c>
      <c r="G25" s="50"/>
      <c r="H25" s="23">
        <f t="shared" si="1"/>
        <v>3524.22</v>
      </c>
      <c r="I25" s="178">
        <f t="shared" si="2"/>
        <v>1.3919716419518519E-2</v>
      </c>
      <c r="J25" s="181"/>
    </row>
    <row r="26" spans="1:10" x14ac:dyDescent="0.2">
      <c r="A26" s="5">
        <f t="shared" si="3"/>
        <v>21</v>
      </c>
      <c r="B26" s="6" t="s">
        <v>43</v>
      </c>
      <c r="C26" s="45" t="s">
        <v>44</v>
      </c>
      <c r="D26" s="50">
        <v>104757.19</v>
      </c>
      <c r="E26" s="50">
        <v>248142.97</v>
      </c>
      <c r="F26" s="50">
        <f t="shared" si="0"/>
        <v>352900.16000000003</v>
      </c>
      <c r="G26" s="50"/>
      <c r="H26" s="23">
        <f t="shared" si="1"/>
        <v>352900.16000000003</v>
      </c>
      <c r="I26" s="178">
        <f t="shared" si="2"/>
        <v>1.3938602447073998</v>
      </c>
      <c r="J26" s="181"/>
    </row>
    <row r="27" spans="1:10" x14ac:dyDescent="0.2">
      <c r="A27" s="5">
        <f t="shared" si="3"/>
        <v>22</v>
      </c>
      <c r="B27" s="6" t="s">
        <v>45</v>
      </c>
      <c r="C27" s="45" t="s">
        <v>46</v>
      </c>
      <c r="D27" s="50">
        <v>282891.99</v>
      </c>
      <c r="E27" s="50">
        <v>501203.1</v>
      </c>
      <c r="F27" s="50">
        <f t="shared" si="0"/>
        <v>784095.09</v>
      </c>
      <c r="G27" s="50">
        <v>25917</v>
      </c>
      <c r="H27" s="23">
        <f t="shared" si="1"/>
        <v>758178.09</v>
      </c>
      <c r="I27" s="178">
        <f t="shared" si="2"/>
        <v>2.9945985234441066</v>
      </c>
      <c r="J27" s="181"/>
    </row>
    <row r="28" spans="1:10" x14ac:dyDescent="0.2">
      <c r="A28" s="5">
        <f t="shared" si="3"/>
        <v>23</v>
      </c>
      <c r="B28" s="6" t="s">
        <v>47</v>
      </c>
      <c r="C28" s="45" t="s">
        <v>48</v>
      </c>
      <c r="D28" s="50">
        <v>297718.5</v>
      </c>
      <c r="E28" s="50">
        <v>107969.96</v>
      </c>
      <c r="F28" s="50">
        <f t="shared" si="0"/>
        <v>405688.46</v>
      </c>
      <c r="G28" s="50">
        <v>3800</v>
      </c>
      <c r="H28" s="23">
        <f t="shared" si="1"/>
        <v>401888.46</v>
      </c>
      <c r="I28" s="178">
        <f t="shared" si="2"/>
        <v>1.5873507883948821</v>
      </c>
      <c r="J28" s="181"/>
    </row>
    <row r="29" spans="1:10" x14ac:dyDescent="0.2">
      <c r="A29" s="5">
        <f t="shared" si="3"/>
        <v>24</v>
      </c>
      <c r="B29" s="6" t="s">
        <v>49</v>
      </c>
      <c r="C29" s="45" t="s">
        <v>50</v>
      </c>
      <c r="D29" s="50">
        <v>244036.96</v>
      </c>
      <c r="E29" s="50">
        <v>41634.129999999997</v>
      </c>
      <c r="F29" s="50">
        <f t="shared" si="0"/>
        <v>285671.08999999997</v>
      </c>
      <c r="G29" s="50"/>
      <c r="H29" s="23">
        <f t="shared" si="1"/>
        <v>285671.08999999997</v>
      </c>
      <c r="I29" s="178">
        <f t="shared" si="2"/>
        <v>1.12832358991628</v>
      </c>
      <c r="J29" s="181"/>
    </row>
    <row r="30" spans="1:10" x14ac:dyDescent="0.2">
      <c r="A30" s="5">
        <f t="shared" si="3"/>
        <v>25</v>
      </c>
      <c r="B30" s="6" t="s">
        <v>51</v>
      </c>
      <c r="C30" s="45" t="s">
        <v>52</v>
      </c>
      <c r="D30" s="50">
        <v>0</v>
      </c>
      <c r="E30" s="50">
        <v>241684</v>
      </c>
      <c r="F30" s="50">
        <f t="shared" si="0"/>
        <v>241684</v>
      </c>
      <c r="G30" s="50"/>
      <c r="H30" s="23">
        <f t="shared" si="1"/>
        <v>241684</v>
      </c>
      <c r="I30" s="178">
        <f t="shared" si="2"/>
        <v>0.95458647392470208</v>
      </c>
      <c r="J30" s="181"/>
    </row>
    <row r="31" spans="1:10" x14ac:dyDescent="0.2">
      <c r="A31" s="5">
        <f t="shared" si="3"/>
        <v>26</v>
      </c>
      <c r="B31" s="6" t="s">
        <v>53</v>
      </c>
      <c r="C31" s="45" t="s">
        <v>212</v>
      </c>
      <c r="D31" s="50">
        <v>810584.68</v>
      </c>
      <c r="E31" s="50">
        <v>63740.4</v>
      </c>
      <c r="F31" s="50">
        <f t="shared" si="0"/>
        <v>874325.08000000007</v>
      </c>
      <c r="G31" s="50">
        <v>7790</v>
      </c>
      <c r="H31" s="23">
        <f t="shared" si="1"/>
        <v>866535.08000000007</v>
      </c>
      <c r="I31" s="178">
        <f t="shared" si="2"/>
        <v>3.4225793455473248</v>
      </c>
      <c r="J31" s="181"/>
    </row>
    <row r="32" spans="1:10" x14ac:dyDescent="0.2">
      <c r="A32" s="5">
        <f t="shared" si="3"/>
        <v>27</v>
      </c>
      <c r="B32" s="6" t="s">
        <v>54</v>
      </c>
      <c r="C32" s="45" t="s">
        <v>55</v>
      </c>
      <c r="D32" s="50">
        <v>55743.99</v>
      </c>
      <c r="E32" s="50">
        <v>371978.11</v>
      </c>
      <c r="F32" s="50">
        <f t="shared" si="0"/>
        <v>427722.1</v>
      </c>
      <c r="G32" s="50"/>
      <c r="H32" s="23">
        <f t="shared" si="1"/>
        <v>427722.1</v>
      </c>
      <c r="I32" s="178">
        <f t="shared" si="2"/>
        <v>1.6893866836806277</v>
      </c>
      <c r="J32" s="181"/>
    </row>
    <row r="33" spans="1:10" x14ac:dyDescent="0.2">
      <c r="A33" s="5">
        <f t="shared" si="3"/>
        <v>28</v>
      </c>
      <c r="B33" s="6" t="s">
        <v>56</v>
      </c>
      <c r="C33" s="45" t="s">
        <v>57</v>
      </c>
      <c r="D33" s="50">
        <v>113023.64</v>
      </c>
      <c r="E33" s="50">
        <v>9776.48</v>
      </c>
      <c r="F33" s="50">
        <f t="shared" si="0"/>
        <v>122800.12</v>
      </c>
      <c r="G33" s="50">
        <v>-6000</v>
      </c>
      <c r="H33" s="23">
        <f t="shared" si="1"/>
        <v>128800.12</v>
      </c>
      <c r="I33" s="178">
        <f t="shared" si="2"/>
        <v>0.50872565991906171</v>
      </c>
      <c r="J33" s="181"/>
    </row>
    <row r="34" spans="1:10" x14ac:dyDescent="0.2">
      <c r="A34" s="5">
        <f t="shared" si="3"/>
        <v>29</v>
      </c>
      <c r="B34" s="6" t="s">
        <v>58</v>
      </c>
      <c r="C34" s="45" t="s">
        <v>59</v>
      </c>
      <c r="D34" s="50">
        <v>267187.15000000002</v>
      </c>
      <c r="E34" s="50">
        <v>820710.68</v>
      </c>
      <c r="F34" s="50">
        <f t="shared" si="0"/>
        <v>1087897.83</v>
      </c>
      <c r="G34" s="50">
        <v>167960</v>
      </c>
      <c r="H34" s="23">
        <f t="shared" si="1"/>
        <v>919937.83000000007</v>
      </c>
      <c r="I34" s="178">
        <f t="shared" si="2"/>
        <v>3.6335057735292451</v>
      </c>
      <c r="J34" s="181"/>
    </row>
    <row r="35" spans="1:10" x14ac:dyDescent="0.2">
      <c r="A35" s="5">
        <f t="shared" si="3"/>
        <v>30</v>
      </c>
      <c r="B35" s="6" t="s">
        <v>60</v>
      </c>
      <c r="C35" s="45" t="s">
        <v>61</v>
      </c>
      <c r="D35" s="50">
        <v>0</v>
      </c>
      <c r="E35" s="50">
        <v>115481.09</v>
      </c>
      <c r="F35" s="50">
        <f t="shared" si="0"/>
        <v>115481.09</v>
      </c>
      <c r="G35" s="50"/>
      <c r="H35" s="23">
        <f t="shared" si="1"/>
        <v>115481.09</v>
      </c>
      <c r="I35" s="178">
        <f t="shared" si="2"/>
        <v>0.45611909149170476</v>
      </c>
      <c r="J35" s="181"/>
    </row>
    <row r="36" spans="1:10" x14ac:dyDescent="0.2">
      <c r="A36" s="5">
        <f t="shared" si="3"/>
        <v>31</v>
      </c>
      <c r="B36" s="6" t="s">
        <v>62</v>
      </c>
      <c r="C36" s="45" t="s">
        <v>63</v>
      </c>
      <c r="D36" s="50">
        <v>0</v>
      </c>
      <c r="E36" s="50">
        <v>213188.57</v>
      </c>
      <c r="F36" s="50">
        <f t="shared" si="0"/>
        <v>213188.57</v>
      </c>
      <c r="G36" s="50"/>
      <c r="H36" s="23">
        <f t="shared" si="1"/>
        <v>213188.57</v>
      </c>
      <c r="I36" s="178">
        <f t="shared" si="2"/>
        <v>0.84203722760856958</v>
      </c>
      <c r="J36" s="181"/>
    </row>
    <row r="37" spans="1:10" x14ac:dyDescent="0.2">
      <c r="A37" s="5">
        <f t="shared" si="3"/>
        <v>32</v>
      </c>
      <c r="B37" s="6" t="s">
        <v>64</v>
      </c>
      <c r="C37" s="45" t="s">
        <v>65</v>
      </c>
      <c r="D37" s="50">
        <v>711489.23</v>
      </c>
      <c r="E37" s="50">
        <v>1098401.4099999999</v>
      </c>
      <c r="F37" s="50">
        <f t="shared" si="0"/>
        <v>1809890.64</v>
      </c>
      <c r="G37" s="50">
        <v>181360</v>
      </c>
      <c r="H37" s="23">
        <f t="shared" si="1"/>
        <v>1628530.64</v>
      </c>
      <c r="I37" s="178">
        <f t="shared" si="2"/>
        <v>6.4322558436468213</v>
      </c>
      <c r="J37" s="181"/>
    </row>
    <row r="38" spans="1:10" x14ac:dyDescent="0.2">
      <c r="A38" s="5">
        <f t="shared" si="3"/>
        <v>33</v>
      </c>
      <c r="B38" s="6" t="s">
        <v>66</v>
      </c>
      <c r="C38" s="45" t="s">
        <v>67</v>
      </c>
      <c r="D38" s="50">
        <v>504241.32</v>
      </c>
      <c r="E38" s="50">
        <v>154595.53</v>
      </c>
      <c r="F38" s="50">
        <f t="shared" si="0"/>
        <v>658836.85</v>
      </c>
      <c r="G38" s="50">
        <v>72960</v>
      </c>
      <c r="H38" s="23">
        <f t="shared" si="1"/>
        <v>585876.85</v>
      </c>
      <c r="I38" s="178">
        <f t="shared" si="2"/>
        <v>2.3140551976780075</v>
      </c>
      <c r="J38" s="181"/>
    </row>
    <row r="39" spans="1:10" x14ac:dyDescent="0.2">
      <c r="A39" s="5">
        <f t="shared" si="3"/>
        <v>34</v>
      </c>
      <c r="B39" s="6" t="s">
        <v>68</v>
      </c>
      <c r="C39" s="45" t="s">
        <v>69</v>
      </c>
      <c r="D39" s="50">
        <v>18401.52</v>
      </c>
      <c r="E39" s="50">
        <v>169320.7</v>
      </c>
      <c r="F39" s="50">
        <f t="shared" si="0"/>
        <v>187722.22</v>
      </c>
      <c r="G39" s="50"/>
      <c r="H39" s="23">
        <f t="shared" si="1"/>
        <v>187722.22</v>
      </c>
      <c r="I39" s="178">
        <f t="shared" si="2"/>
        <v>0.74145202854602366</v>
      </c>
      <c r="J39" s="181"/>
    </row>
    <row r="40" spans="1:10" x14ac:dyDescent="0.2">
      <c r="A40" s="5">
        <f t="shared" si="3"/>
        <v>35</v>
      </c>
      <c r="B40" s="6" t="s">
        <v>70</v>
      </c>
      <c r="C40" s="45" t="s">
        <v>71</v>
      </c>
      <c r="D40" s="48">
        <v>-294357.25</v>
      </c>
      <c r="E40" s="50">
        <v>851159.47</v>
      </c>
      <c r="F40" s="50">
        <f t="shared" si="0"/>
        <v>556802.22</v>
      </c>
      <c r="G40" s="50">
        <v>150670</v>
      </c>
      <c r="H40" s="23">
        <f t="shared" si="1"/>
        <v>406132.22</v>
      </c>
      <c r="I40" s="178">
        <f t="shared" si="2"/>
        <v>1.6041124933260431</v>
      </c>
      <c r="J40" s="181"/>
    </row>
    <row r="41" spans="1:10" x14ac:dyDescent="0.2">
      <c r="A41" s="5">
        <f t="shared" si="3"/>
        <v>36</v>
      </c>
      <c r="B41" s="6" t="s">
        <v>72</v>
      </c>
      <c r="C41" s="45" t="s">
        <v>73</v>
      </c>
      <c r="D41" s="50">
        <v>243215.91</v>
      </c>
      <c r="E41" s="50">
        <v>363409.68</v>
      </c>
      <c r="F41" s="50">
        <f t="shared" si="0"/>
        <v>606625.59</v>
      </c>
      <c r="G41" s="50">
        <v>95520</v>
      </c>
      <c r="H41" s="23">
        <f t="shared" si="1"/>
        <v>511105.58999999997</v>
      </c>
      <c r="I41" s="178">
        <f t="shared" si="2"/>
        <v>2.0187289310062084</v>
      </c>
      <c r="J41" s="181"/>
    </row>
    <row r="42" spans="1:10" x14ac:dyDescent="0.2">
      <c r="A42" s="5">
        <f t="shared" si="3"/>
        <v>37</v>
      </c>
      <c r="B42" s="6" t="s">
        <v>74</v>
      </c>
      <c r="C42" s="45" t="s">
        <v>75</v>
      </c>
      <c r="D42" s="50">
        <v>84683.96</v>
      </c>
      <c r="E42" s="50">
        <v>885636.02</v>
      </c>
      <c r="F42" s="50">
        <f t="shared" si="0"/>
        <v>970319.98</v>
      </c>
      <c r="G42" s="50">
        <v>98782.45</v>
      </c>
      <c r="H42" s="23">
        <f t="shared" si="1"/>
        <v>871537.53</v>
      </c>
      <c r="I42" s="178">
        <f t="shared" si="2"/>
        <v>3.4423376709080631</v>
      </c>
      <c r="J42" s="181"/>
    </row>
    <row r="43" spans="1:10" x14ac:dyDescent="0.2">
      <c r="A43" s="5">
        <f t="shared" si="3"/>
        <v>38</v>
      </c>
      <c r="B43" s="6" t="s">
        <v>76</v>
      </c>
      <c r="C43" s="71" t="s">
        <v>165</v>
      </c>
      <c r="D43" s="50">
        <v>76720.479999999996</v>
      </c>
      <c r="E43" s="50">
        <v>91463.43</v>
      </c>
      <c r="F43" s="50">
        <f t="shared" si="0"/>
        <v>168183.90999999997</v>
      </c>
      <c r="G43" s="50"/>
      <c r="H43" s="23">
        <f t="shared" si="1"/>
        <v>168183.90999999997</v>
      </c>
      <c r="I43" s="178">
        <f t="shared" si="2"/>
        <v>0.66428098516148948</v>
      </c>
      <c r="J43" s="181"/>
    </row>
    <row r="44" spans="1:10" x14ac:dyDescent="0.2">
      <c r="A44" s="5">
        <f t="shared" si="3"/>
        <v>39</v>
      </c>
      <c r="B44" s="6" t="s">
        <v>77</v>
      </c>
      <c r="C44" s="45" t="s">
        <v>78</v>
      </c>
      <c r="D44" s="50">
        <v>19569.650000000001</v>
      </c>
      <c r="E44" s="50">
        <v>117470</v>
      </c>
      <c r="F44" s="50">
        <f t="shared" si="0"/>
        <v>137039.65</v>
      </c>
      <c r="G44" s="50"/>
      <c r="H44" s="23">
        <f t="shared" si="1"/>
        <v>137039.65</v>
      </c>
      <c r="I44" s="178">
        <f t="shared" si="2"/>
        <v>0.54126957631194161</v>
      </c>
      <c r="J44" s="181"/>
    </row>
    <row r="45" spans="1:10" x14ac:dyDescent="0.2">
      <c r="A45" s="5">
        <f t="shared" si="3"/>
        <v>40</v>
      </c>
      <c r="B45" s="6" t="s">
        <v>79</v>
      </c>
      <c r="C45" s="45" t="s">
        <v>80</v>
      </c>
      <c r="D45" s="48">
        <v>-3547.72</v>
      </c>
      <c r="E45" s="50">
        <v>0</v>
      </c>
      <c r="F45" s="50">
        <f t="shared" si="0"/>
        <v>-3547.72</v>
      </c>
      <c r="G45" s="50"/>
      <c r="H45" s="49">
        <f t="shared" si="1"/>
        <v>-3547.72</v>
      </c>
      <c r="I45" s="178">
        <f t="shared" si="2"/>
        <v>-1.4012535067576439E-2</v>
      </c>
      <c r="J45" s="181"/>
    </row>
    <row r="46" spans="1:10" x14ac:dyDescent="0.2">
      <c r="A46" s="5">
        <f t="shared" si="3"/>
        <v>41</v>
      </c>
      <c r="B46" s="6" t="s">
        <v>81</v>
      </c>
      <c r="C46" s="45" t="s">
        <v>82</v>
      </c>
      <c r="D46" s="50">
        <v>0</v>
      </c>
      <c r="E46" s="50">
        <v>0</v>
      </c>
      <c r="F46" s="50">
        <f t="shared" si="0"/>
        <v>0</v>
      </c>
      <c r="G46" s="50"/>
      <c r="H46" s="23">
        <f t="shared" si="1"/>
        <v>0</v>
      </c>
      <c r="I46" s="178">
        <f t="shared" si="2"/>
        <v>0</v>
      </c>
      <c r="J46" s="181"/>
    </row>
    <row r="47" spans="1:10" x14ac:dyDescent="0.2">
      <c r="A47" s="5">
        <f t="shared" si="3"/>
        <v>42</v>
      </c>
      <c r="B47" s="6" t="s">
        <v>83</v>
      </c>
      <c r="C47" s="45" t="s">
        <v>84</v>
      </c>
      <c r="D47" s="50">
        <v>9871</v>
      </c>
      <c r="E47" s="50">
        <v>0</v>
      </c>
      <c r="F47" s="50">
        <f t="shared" si="0"/>
        <v>9871</v>
      </c>
      <c r="G47" s="50"/>
      <c r="H47" s="23">
        <f t="shared" si="1"/>
        <v>9871</v>
      </c>
      <c r="I47" s="178">
        <f t="shared" si="2"/>
        <v>3.8987781914031273E-2</v>
      </c>
      <c r="J47" s="181"/>
    </row>
    <row r="48" spans="1:10" x14ac:dyDescent="0.2">
      <c r="A48" s="5">
        <f t="shared" si="3"/>
        <v>43</v>
      </c>
      <c r="B48" s="6" t="s">
        <v>85</v>
      </c>
      <c r="C48" s="45" t="s">
        <v>86</v>
      </c>
      <c r="D48" s="50">
        <v>0</v>
      </c>
      <c r="E48" s="50">
        <v>2960</v>
      </c>
      <c r="F48" s="50">
        <f t="shared" si="0"/>
        <v>2960</v>
      </c>
      <c r="G48" s="50"/>
      <c r="H48" s="23">
        <f t="shared" si="1"/>
        <v>2960</v>
      </c>
      <c r="I48" s="178">
        <f t="shared" si="2"/>
        <v>1.1691199925593412E-2</v>
      </c>
      <c r="J48" s="181"/>
    </row>
    <row r="49" spans="1:10" x14ac:dyDescent="0.2">
      <c r="A49" s="5">
        <f t="shared" si="3"/>
        <v>44</v>
      </c>
      <c r="B49" s="6" t="s">
        <v>87</v>
      </c>
      <c r="C49" s="45" t="s">
        <v>88</v>
      </c>
      <c r="D49" s="50">
        <v>130620.27</v>
      </c>
      <c r="E49" s="50">
        <v>0</v>
      </c>
      <c r="F49" s="50">
        <f t="shared" si="0"/>
        <v>130620.27</v>
      </c>
      <c r="G49" s="50"/>
      <c r="H49" s="23">
        <f t="shared" si="1"/>
        <v>130620.27</v>
      </c>
      <c r="I49" s="178">
        <f t="shared" si="2"/>
        <v>0.51591476044087548</v>
      </c>
      <c r="J49" s="181"/>
    </row>
    <row r="50" spans="1:10" x14ac:dyDescent="0.2">
      <c r="A50" s="5">
        <f t="shared" si="3"/>
        <v>45</v>
      </c>
      <c r="B50" s="6" t="s">
        <v>89</v>
      </c>
      <c r="C50" s="45" t="s">
        <v>90</v>
      </c>
      <c r="D50" s="50">
        <v>0</v>
      </c>
      <c r="E50" s="50">
        <v>0</v>
      </c>
      <c r="F50" s="50">
        <f t="shared" si="0"/>
        <v>0</v>
      </c>
      <c r="G50" s="50"/>
      <c r="H50" s="23">
        <f t="shared" si="1"/>
        <v>0</v>
      </c>
      <c r="I50" s="178">
        <f t="shared" si="2"/>
        <v>0</v>
      </c>
      <c r="J50" s="181"/>
    </row>
    <row r="51" spans="1:10" x14ac:dyDescent="0.2">
      <c r="A51" s="5">
        <f t="shared" si="3"/>
        <v>46</v>
      </c>
      <c r="B51" s="6" t="s">
        <v>91</v>
      </c>
      <c r="C51" s="45" t="s">
        <v>92</v>
      </c>
      <c r="D51" s="50">
        <v>0</v>
      </c>
      <c r="E51" s="50">
        <v>0</v>
      </c>
      <c r="F51" s="50">
        <f t="shared" si="0"/>
        <v>0</v>
      </c>
      <c r="G51" s="50"/>
      <c r="H51" s="23">
        <f t="shared" si="1"/>
        <v>0</v>
      </c>
      <c r="I51" s="178">
        <f t="shared" si="2"/>
        <v>0</v>
      </c>
      <c r="J51" s="181"/>
    </row>
    <row r="52" spans="1:10" x14ac:dyDescent="0.2">
      <c r="A52" s="5">
        <f t="shared" si="3"/>
        <v>47</v>
      </c>
      <c r="B52" s="6" t="s">
        <v>93</v>
      </c>
      <c r="C52" s="45" t="s">
        <v>94</v>
      </c>
      <c r="D52" s="48">
        <v>-602.28</v>
      </c>
      <c r="E52" s="50">
        <v>143544.24</v>
      </c>
      <c r="F52" s="50">
        <f t="shared" si="0"/>
        <v>142941.96</v>
      </c>
      <c r="G52" s="50"/>
      <c r="H52" s="23">
        <f t="shared" si="1"/>
        <v>142941.96</v>
      </c>
      <c r="I52" s="178">
        <f t="shared" si="2"/>
        <v>0.56458210544465426</v>
      </c>
      <c r="J52" s="181"/>
    </row>
    <row r="53" spans="1:10" x14ac:dyDescent="0.2">
      <c r="A53" s="5">
        <f t="shared" si="3"/>
        <v>48</v>
      </c>
      <c r="B53" s="6" t="s">
        <v>95</v>
      </c>
      <c r="C53" s="45" t="s">
        <v>96</v>
      </c>
      <c r="D53" s="50">
        <v>232686.18</v>
      </c>
      <c r="E53" s="50">
        <v>0</v>
      </c>
      <c r="F53" s="50">
        <f t="shared" si="0"/>
        <v>232686.18</v>
      </c>
      <c r="G53" s="50"/>
      <c r="H53" s="23">
        <f t="shared" si="1"/>
        <v>232686.18</v>
      </c>
      <c r="I53" s="178">
        <f t="shared" si="2"/>
        <v>0.91904751699412679</v>
      </c>
      <c r="J53" s="181"/>
    </row>
    <row r="54" spans="1:10" x14ac:dyDescent="0.2">
      <c r="A54" s="5">
        <f t="shared" si="3"/>
        <v>49</v>
      </c>
      <c r="B54" s="6" t="s">
        <v>97</v>
      </c>
      <c r="C54" s="45" t="s">
        <v>98</v>
      </c>
      <c r="D54" s="50">
        <v>17407.12</v>
      </c>
      <c r="E54" s="50">
        <v>55721.75</v>
      </c>
      <c r="F54" s="50">
        <f t="shared" si="0"/>
        <v>73128.87</v>
      </c>
      <c r="G54" s="50"/>
      <c r="H54" s="23">
        <f t="shared" si="1"/>
        <v>73128.87</v>
      </c>
      <c r="I54" s="178">
        <f t="shared" si="2"/>
        <v>0.28883927010227378</v>
      </c>
      <c r="J54" s="181"/>
    </row>
    <row r="55" spans="1:10" x14ac:dyDescent="0.2">
      <c r="A55" s="5">
        <f t="shared" si="3"/>
        <v>50</v>
      </c>
      <c r="B55" s="6" t="s">
        <v>99</v>
      </c>
      <c r="C55" s="45" t="s">
        <v>100</v>
      </c>
      <c r="D55" s="50">
        <v>103069.47</v>
      </c>
      <c r="E55" s="50">
        <v>0</v>
      </c>
      <c r="F55" s="50">
        <f t="shared" si="0"/>
        <v>103069.47</v>
      </c>
      <c r="G55" s="50"/>
      <c r="H55" s="23">
        <f t="shared" si="1"/>
        <v>103069.47</v>
      </c>
      <c r="I55" s="178">
        <f t="shared" si="2"/>
        <v>0.40709654729559203</v>
      </c>
      <c r="J55" s="181"/>
    </row>
    <row r="56" spans="1:10" x14ac:dyDescent="0.2">
      <c r="A56" s="5">
        <f t="shared" si="3"/>
        <v>51</v>
      </c>
      <c r="B56" s="6" t="s">
        <v>101</v>
      </c>
      <c r="C56" s="45" t="s">
        <v>102</v>
      </c>
      <c r="D56" s="50">
        <v>146.22999999999999</v>
      </c>
      <c r="E56" s="50">
        <v>0</v>
      </c>
      <c r="F56" s="50">
        <f t="shared" si="0"/>
        <v>146.22999999999999</v>
      </c>
      <c r="G56" s="50"/>
      <c r="H56" s="23">
        <f t="shared" si="1"/>
        <v>146.22999999999999</v>
      </c>
      <c r="I56" s="178">
        <f t="shared" si="2"/>
        <v>5.7756897470254208E-4</v>
      </c>
      <c r="J56" s="181"/>
    </row>
    <row r="57" spans="1:10" x14ac:dyDescent="0.2">
      <c r="A57" s="5">
        <f t="shared" si="3"/>
        <v>52</v>
      </c>
      <c r="B57" s="6" t="s">
        <v>103</v>
      </c>
      <c r="C57" s="45" t="s">
        <v>104</v>
      </c>
      <c r="D57" s="50">
        <v>0</v>
      </c>
      <c r="E57" s="50">
        <v>0</v>
      </c>
      <c r="F57" s="50">
        <f t="shared" si="0"/>
        <v>0</v>
      </c>
      <c r="G57" s="50"/>
      <c r="H57" s="23">
        <f t="shared" si="1"/>
        <v>0</v>
      </c>
      <c r="I57" s="178">
        <f t="shared" si="2"/>
        <v>0</v>
      </c>
      <c r="J57" s="181"/>
    </row>
    <row r="58" spans="1:10" x14ac:dyDescent="0.2">
      <c r="A58" s="5">
        <f t="shared" si="3"/>
        <v>53</v>
      </c>
      <c r="B58" s="6" t="s">
        <v>105</v>
      </c>
      <c r="C58" s="45" t="s">
        <v>106</v>
      </c>
      <c r="D58" s="50">
        <v>0</v>
      </c>
      <c r="E58" s="50">
        <v>0</v>
      </c>
      <c r="F58" s="50">
        <f t="shared" si="0"/>
        <v>0</v>
      </c>
      <c r="G58" s="50"/>
      <c r="H58" s="23">
        <f t="shared" si="1"/>
        <v>0</v>
      </c>
      <c r="I58" s="178">
        <f t="shared" si="2"/>
        <v>0</v>
      </c>
      <c r="J58" s="181"/>
    </row>
    <row r="59" spans="1:10" x14ac:dyDescent="0.2">
      <c r="A59" s="5">
        <f t="shared" si="3"/>
        <v>54</v>
      </c>
      <c r="B59" s="6" t="s">
        <v>107</v>
      </c>
      <c r="C59" s="45" t="s">
        <v>108</v>
      </c>
      <c r="D59" s="50">
        <v>0</v>
      </c>
      <c r="E59" s="50">
        <v>156.09</v>
      </c>
      <c r="F59" s="50">
        <f t="shared" si="0"/>
        <v>156.09</v>
      </c>
      <c r="G59" s="50"/>
      <c r="H59" s="23">
        <f t="shared" si="1"/>
        <v>156.09</v>
      </c>
      <c r="I59" s="178">
        <f t="shared" si="2"/>
        <v>6.1651330958982292E-4</v>
      </c>
      <c r="J59" s="181"/>
    </row>
    <row r="60" spans="1:10" x14ac:dyDescent="0.2">
      <c r="A60" s="5">
        <f t="shared" si="3"/>
        <v>55</v>
      </c>
      <c r="B60" s="6" t="s">
        <v>109</v>
      </c>
      <c r="C60" s="45" t="s">
        <v>110</v>
      </c>
      <c r="D60" s="50">
        <v>7905.32</v>
      </c>
      <c r="E60" s="50">
        <v>262350.82</v>
      </c>
      <c r="F60" s="50">
        <f t="shared" si="0"/>
        <v>270256.14</v>
      </c>
      <c r="G60" s="50"/>
      <c r="H60" s="23">
        <f t="shared" si="1"/>
        <v>270256.14</v>
      </c>
      <c r="I60" s="178">
        <f t="shared" si="2"/>
        <v>1.0674387040064739</v>
      </c>
      <c r="J60" s="181"/>
    </row>
    <row r="61" spans="1:10" x14ac:dyDescent="0.2">
      <c r="A61" s="5">
        <f t="shared" si="3"/>
        <v>56</v>
      </c>
      <c r="B61" s="6" t="s">
        <v>111</v>
      </c>
      <c r="C61" s="45" t="s">
        <v>112</v>
      </c>
      <c r="D61" s="50">
        <v>0</v>
      </c>
      <c r="E61" s="50">
        <v>44310.2</v>
      </c>
      <c r="F61" s="50">
        <f t="shared" si="0"/>
        <v>44310.2</v>
      </c>
      <c r="G61" s="50"/>
      <c r="H61" s="23">
        <f t="shared" si="1"/>
        <v>44310.2</v>
      </c>
      <c r="I61" s="178">
        <f t="shared" si="2"/>
        <v>0.17501331315642879</v>
      </c>
      <c r="J61" s="181"/>
    </row>
    <row r="62" spans="1:10" x14ac:dyDescent="0.2">
      <c r="A62" s="5">
        <f t="shared" si="3"/>
        <v>57</v>
      </c>
      <c r="B62" s="6" t="s">
        <v>113</v>
      </c>
      <c r="C62" s="45" t="s">
        <v>307</v>
      </c>
      <c r="D62" s="50">
        <v>466.52</v>
      </c>
      <c r="E62" s="50">
        <v>7890.2</v>
      </c>
      <c r="F62" s="50">
        <f t="shared" si="0"/>
        <v>8356.7199999999993</v>
      </c>
      <c r="G62" s="50"/>
      <c r="H62" s="23">
        <f t="shared" si="1"/>
        <v>8356.7199999999993</v>
      </c>
      <c r="I62" s="178">
        <f t="shared" si="2"/>
        <v>3.300678521696114E-2</v>
      </c>
      <c r="J62" s="181"/>
    </row>
    <row r="63" spans="1:10" x14ac:dyDescent="0.2">
      <c r="A63" s="5">
        <f t="shared" si="3"/>
        <v>58</v>
      </c>
      <c r="B63" s="6" t="s">
        <v>115</v>
      </c>
      <c r="C63" s="45" t="s">
        <v>323</v>
      </c>
      <c r="D63" s="50">
        <v>3479.86</v>
      </c>
      <c r="E63" s="50">
        <v>17103.87</v>
      </c>
      <c r="F63" s="50">
        <f t="shared" si="0"/>
        <v>20583.73</v>
      </c>
      <c r="G63" s="50"/>
      <c r="H63" s="23">
        <f t="shared" si="1"/>
        <v>20583.73</v>
      </c>
      <c r="I63" s="178">
        <f t="shared" si="2"/>
        <v>8.1300169812309087E-2</v>
      </c>
      <c r="J63" s="181"/>
    </row>
    <row r="64" spans="1:10" x14ac:dyDescent="0.2">
      <c r="A64" s="5">
        <f t="shared" si="3"/>
        <v>59</v>
      </c>
      <c r="B64" s="6" t="s">
        <v>116</v>
      </c>
      <c r="C64" s="45" t="s">
        <v>225</v>
      </c>
      <c r="D64" s="50">
        <v>948.96</v>
      </c>
      <c r="E64" s="50">
        <v>0</v>
      </c>
      <c r="F64" s="50">
        <f t="shared" si="0"/>
        <v>948.96</v>
      </c>
      <c r="G64" s="50"/>
      <c r="H64" s="23">
        <f t="shared" si="1"/>
        <v>948.96</v>
      </c>
      <c r="I64" s="178">
        <f t="shared" si="2"/>
        <v>3.7481355004699746E-3</v>
      </c>
      <c r="J64" s="181"/>
    </row>
    <row r="65" spans="1:10" x14ac:dyDescent="0.2">
      <c r="A65" s="5">
        <f t="shared" si="3"/>
        <v>60</v>
      </c>
      <c r="B65" s="6" t="s">
        <v>118</v>
      </c>
      <c r="C65" s="45" t="s">
        <v>322</v>
      </c>
      <c r="D65" s="50">
        <v>128416.43</v>
      </c>
      <c r="E65" s="50">
        <v>0</v>
      </c>
      <c r="F65" s="50">
        <f t="shared" si="0"/>
        <v>128416.43</v>
      </c>
      <c r="G65" s="50"/>
      <c r="H65" s="23">
        <f t="shared" si="1"/>
        <v>128416.43</v>
      </c>
      <c r="I65" s="178">
        <f t="shared" si="2"/>
        <v>0.50721018812870666</v>
      </c>
      <c r="J65" s="181"/>
    </row>
    <row r="66" spans="1:10" x14ac:dyDescent="0.2">
      <c r="A66" s="5">
        <f t="shared" si="3"/>
        <v>61</v>
      </c>
      <c r="B66" s="6" t="s">
        <v>119</v>
      </c>
      <c r="C66" s="71" t="s">
        <v>166</v>
      </c>
      <c r="D66" s="48">
        <v>-18291.080000000002</v>
      </c>
      <c r="E66" s="50">
        <v>191632.65</v>
      </c>
      <c r="F66" s="50">
        <f t="shared" si="0"/>
        <v>173341.57</v>
      </c>
      <c r="G66" s="50"/>
      <c r="H66" s="23">
        <f t="shared" si="1"/>
        <v>173341.57</v>
      </c>
      <c r="I66" s="178">
        <f t="shared" si="2"/>
        <v>0.68465234806967745</v>
      </c>
      <c r="J66" s="181"/>
    </row>
    <row r="67" spans="1:10" s="19" customFormat="1" ht="18" customHeight="1" x14ac:dyDescent="0.2">
      <c r="C67" s="8" t="s">
        <v>122</v>
      </c>
      <c r="D67" s="23">
        <f t="shared" ref="D67:I67" si="4">SUM(D6:D66)</f>
        <v>3138778.74</v>
      </c>
      <c r="E67" s="23">
        <f t="shared" si="4"/>
        <v>10957822.789999999</v>
      </c>
      <c r="F67" s="23">
        <f t="shared" si="4"/>
        <v>14096601.530000003</v>
      </c>
      <c r="G67" s="23">
        <f t="shared" si="4"/>
        <v>1040379.45</v>
      </c>
      <c r="H67" s="23">
        <f t="shared" si="4"/>
        <v>13056222.080000004</v>
      </c>
      <c r="I67" s="179">
        <f t="shared" si="4"/>
        <v>51.568548179130765</v>
      </c>
      <c r="J67" s="182"/>
    </row>
    <row r="68" spans="1:10" x14ac:dyDescent="0.2">
      <c r="F68" s="22"/>
      <c r="H68" s="24"/>
    </row>
    <row r="69" spans="1:10" x14ac:dyDescent="0.2">
      <c r="B69" s="10" t="s">
        <v>155</v>
      </c>
      <c r="C69" s="11">
        <v>42513</v>
      </c>
      <c r="D69" s="25"/>
      <c r="E69" s="25"/>
      <c r="H69" s="24"/>
    </row>
    <row r="70" spans="1:10" x14ac:dyDescent="0.2">
      <c r="B70" s="12" t="s">
        <v>123</v>
      </c>
      <c r="C70" s="12" t="s">
        <v>160</v>
      </c>
      <c r="D70" s="134"/>
      <c r="E70" s="74"/>
      <c r="F70" s="68"/>
      <c r="G70" s="74"/>
      <c r="H70" s="74"/>
    </row>
    <row r="71" spans="1:10" x14ac:dyDescent="0.2">
      <c r="D71" s="134"/>
      <c r="E71" s="135"/>
      <c r="F71" s="135"/>
      <c r="G71" s="23"/>
      <c r="H71" s="58"/>
    </row>
    <row r="72" spans="1:10" x14ac:dyDescent="0.2">
      <c r="H72" s="24"/>
    </row>
    <row r="73" spans="1:10" x14ac:dyDescent="0.2">
      <c r="D73" s="22"/>
      <c r="F73" s="22"/>
      <c r="H73" s="24"/>
    </row>
    <row r="74" spans="1:10" x14ac:dyDescent="0.2">
      <c r="D74" s="22"/>
    </row>
    <row r="75" spans="1:10" x14ac:dyDescent="0.2">
      <c r="G75" s="22"/>
      <c r="H75" s="22"/>
    </row>
    <row r="76" spans="1:10" x14ac:dyDescent="0.2">
      <c r="F76" s="22"/>
      <c r="H76" s="2"/>
    </row>
    <row r="77" spans="1:10" x14ac:dyDescent="0.2">
      <c r="H77" s="2"/>
    </row>
    <row r="78" spans="1:10" x14ac:dyDescent="0.2">
      <c r="H78" s="24"/>
    </row>
  </sheetData>
  <mergeCells count="7">
    <mergeCell ref="I4:I5"/>
    <mergeCell ref="G4:G5"/>
    <mergeCell ref="H4:H5"/>
    <mergeCell ref="A4:A5"/>
    <mergeCell ref="B4:B5"/>
    <mergeCell ref="C4:C5"/>
    <mergeCell ref="D4:F4"/>
  </mergeCells>
  <phoneticPr fontId="2" type="noConversion"/>
  <pageMargins left="0.35433070866141736" right="0.27559055118110237" top="0.35433070866141736" bottom="0.27559055118110237" header="0.23622047244094491" footer="0.19685039370078741"/>
  <pageSetup paperSize="9" scale="86" fitToWidth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0"/>
  <sheetViews>
    <sheetView showRuler="0" zoomScaleNormal="100" workbookViewId="0">
      <selection activeCell="P10" sqref="P10"/>
    </sheetView>
  </sheetViews>
  <sheetFormatPr defaultColWidth="9.140625" defaultRowHeight="12.75" x14ac:dyDescent="0.2"/>
  <cols>
    <col min="1" max="1" width="3.85546875" style="2" customWidth="1"/>
    <col min="2" max="2" width="8.42578125" style="2" customWidth="1"/>
    <col min="3" max="3" width="33" style="2" customWidth="1"/>
    <col min="4" max="4" width="12.5703125" style="2" customWidth="1"/>
    <col min="5" max="5" width="12.7109375" style="2" customWidth="1"/>
    <col min="6" max="6" width="13" style="2" customWidth="1"/>
    <col min="7" max="7" width="12.7109375" style="2" customWidth="1"/>
    <col min="8" max="8" width="12.7109375" style="19" customWidth="1"/>
    <col min="9" max="9" width="8" style="54" customWidth="1"/>
    <col min="10" max="16384" width="9.140625" style="2"/>
  </cols>
  <sheetData>
    <row r="1" spans="1:14" x14ac:dyDescent="0.2">
      <c r="A1" s="2" t="s">
        <v>143</v>
      </c>
      <c r="I1" s="26" t="s">
        <v>124</v>
      </c>
    </row>
    <row r="2" spans="1:14" ht="15" customHeight="1" x14ac:dyDescent="0.25">
      <c r="A2" s="319" t="s">
        <v>330</v>
      </c>
      <c r="B2" s="317"/>
      <c r="C2" s="317"/>
      <c r="D2" s="317"/>
      <c r="E2" s="317"/>
      <c r="F2" s="317"/>
    </row>
    <row r="3" spans="1:14" x14ac:dyDescent="0.2">
      <c r="A3" s="1"/>
      <c r="D3" s="3"/>
      <c r="E3" s="3"/>
      <c r="F3" s="3"/>
      <c r="H3" s="9" t="s">
        <v>1</v>
      </c>
    </row>
    <row r="4" spans="1:14" ht="12.75" customHeight="1" x14ac:dyDescent="0.2">
      <c r="A4" s="354" t="s">
        <v>121</v>
      </c>
      <c r="B4" s="356" t="s">
        <v>2</v>
      </c>
      <c r="C4" s="358" t="s">
        <v>3</v>
      </c>
      <c r="D4" s="360" t="s">
        <v>228</v>
      </c>
      <c r="E4" s="361"/>
      <c r="F4" s="362"/>
      <c r="G4" s="350" t="s">
        <v>229</v>
      </c>
      <c r="H4" s="350" t="s">
        <v>233</v>
      </c>
      <c r="I4" s="363" t="s">
        <v>232</v>
      </c>
    </row>
    <row r="5" spans="1:14" ht="28.15" customHeight="1" x14ac:dyDescent="0.3">
      <c r="A5" s="355"/>
      <c r="B5" s="357"/>
      <c r="C5" s="359"/>
      <c r="D5" s="209" t="s">
        <v>234</v>
      </c>
      <c r="E5" s="209" t="s">
        <v>158</v>
      </c>
      <c r="F5" s="209" t="s">
        <v>4</v>
      </c>
      <c r="G5" s="351"/>
      <c r="H5" s="365"/>
      <c r="I5" s="364"/>
      <c r="L5" s="136"/>
      <c r="M5" s="57"/>
      <c r="N5" s="57"/>
    </row>
    <row r="6" spans="1:14" x14ac:dyDescent="0.2">
      <c r="A6" s="5">
        <v>1</v>
      </c>
      <c r="B6" s="6" t="s">
        <v>5</v>
      </c>
      <c r="C6" s="45" t="s">
        <v>6</v>
      </c>
      <c r="D6" s="50">
        <v>16114.8</v>
      </c>
      <c r="E6" s="50">
        <v>20080</v>
      </c>
      <c r="F6" s="50">
        <f>D6+E6</f>
        <v>36194.800000000003</v>
      </c>
      <c r="G6" s="50"/>
      <c r="H6" s="23">
        <f>F6-G6</f>
        <v>36194.800000000003</v>
      </c>
      <c r="I6" s="56">
        <f>H6*100/H65</f>
        <v>0.27461776866750393</v>
      </c>
      <c r="L6" s="57"/>
    </row>
    <row r="7" spans="1:14" x14ac:dyDescent="0.2">
      <c r="A7" s="5">
        <f>A6+1</f>
        <v>2</v>
      </c>
      <c r="B7" s="6" t="s">
        <v>7</v>
      </c>
      <c r="C7" s="45" t="s">
        <v>8</v>
      </c>
      <c r="D7" s="50">
        <v>4067.57</v>
      </c>
      <c r="E7" s="50">
        <v>21709.14</v>
      </c>
      <c r="F7" s="50">
        <f t="shared" ref="F7:F64" si="0">D7+E7</f>
        <v>25776.71</v>
      </c>
      <c r="G7" s="50"/>
      <c r="H7" s="23">
        <f t="shared" ref="H7:H64" si="1">F7-G7</f>
        <v>25776.71</v>
      </c>
      <c r="I7" s="56">
        <f>H7*100/H65</f>
        <v>0.19557346866923794</v>
      </c>
    </row>
    <row r="8" spans="1:14" x14ac:dyDescent="0.2">
      <c r="A8" s="5">
        <f t="shared" ref="A8:A64" si="2">A7+1</f>
        <v>3</v>
      </c>
      <c r="B8" s="6" t="s">
        <v>9</v>
      </c>
      <c r="C8" s="45" t="s">
        <v>10</v>
      </c>
      <c r="D8" s="48">
        <v>-559.21</v>
      </c>
      <c r="E8" s="50">
        <v>48892</v>
      </c>
      <c r="F8" s="50">
        <f t="shared" si="0"/>
        <v>48332.79</v>
      </c>
      <c r="G8" s="50"/>
      <c r="H8" s="23">
        <f t="shared" si="1"/>
        <v>48332.79</v>
      </c>
      <c r="I8" s="56">
        <f>H8*100/H65</f>
        <v>0.36671132160628167</v>
      </c>
    </row>
    <row r="9" spans="1:14" x14ac:dyDescent="0.2">
      <c r="A9" s="5">
        <f t="shared" si="2"/>
        <v>4</v>
      </c>
      <c r="B9" s="6" t="s">
        <v>13</v>
      </c>
      <c r="C9" s="45" t="s">
        <v>14</v>
      </c>
      <c r="D9" s="50">
        <v>10560.81</v>
      </c>
      <c r="E9" s="50">
        <v>216719.37</v>
      </c>
      <c r="F9" s="50">
        <f t="shared" si="0"/>
        <v>227280.18</v>
      </c>
      <c r="G9" s="50"/>
      <c r="H9" s="23">
        <f t="shared" si="1"/>
        <v>227280.18</v>
      </c>
      <c r="I9" s="56">
        <f>H9*100/H65</f>
        <v>1.7244238369585863</v>
      </c>
    </row>
    <row r="10" spans="1:14" x14ac:dyDescent="0.2">
      <c r="A10" s="5">
        <f t="shared" si="2"/>
        <v>5</v>
      </c>
      <c r="B10" s="6" t="s">
        <v>15</v>
      </c>
      <c r="C10" s="45" t="s">
        <v>16</v>
      </c>
      <c r="D10" s="50">
        <v>5872.25</v>
      </c>
      <c r="E10" s="50">
        <v>57416.95</v>
      </c>
      <c r="F10" s="50">
        <f t="shared" si="0"/>
        <v>63289.2</v>
      </c>
      <c r="G10" s="50"/>
      <c r="H10" s="23">
        <f t="shared" si="1"/>
        <v>63289.2</v>
      </c>
      <c r="I10" s="56">
        <f>H10*100/H65</f>
        <v>0.48018883609665991</v>
      </c>
    </row>
    <row r="11" spans="1:14" x14ac:dyDescent="0.2">
      <c r="A11" s="5">
        <f t="shared" si="2"/>
        <v>6</v>
      </c>
      <c r="B11" s="6" t="s">
        <v>17</v>
      </c>
      <c r="C11" s="45" t="s">
        <v>18</v>
      </c>
      <c r="D11" s="50">
        <v>6.6</v>
      </c>
      <c r="E11" s="50">
        <v>163612.64000000001</v>
      </c>
      <c r="F11" s="50">
        <f t="shared" si="0"/>
        <v>163619.24000000002</v>
      </c>
      <c r="G11" s="50">
        <v>64720</v>
      </c>
      <c r="H11" s="23">
        <f t="shared" si="1"/>
        <v>98899.24000000002</v>
      </c>
      <c r="I11" s="56">
        <f>H11*100/H65</f>
        <v>0.75036990428768635</v>
      </c>
    </row>
    <row r="12" spans="1:14" x14ac:dyDescent="0.2">
      <c r="A12" s="5">
        <f t="shared" si="2"/>
        <v>7</v>
      </c>
      <c r="B12" s="6" t="s">
        <v>19</v>
      </c>
      <c r="C12" s="45" t="s">
        <v>20</v>
      </c>
      <c r="D12" s="50">
        <v>53569.2</v>
      </c>
      <c r="E12" s="50">
        <v>43586.86</v>
      </c>
      <c r="F12" s="50">
        <f t="shared" si="0"/>
        <v>97156.06</v>
      </c>
      <c r="G12" s="50"/>
      <c r="H12" s="23">
        <f t="shared" si="1"/>
        <v>97156.06</v>
      </c>
      <c r="I12" s="56">
        <f>H12*100/H65</f>
        <v>0.73714402095677078</v>
      </c>
    </row>
    <row r="13" spans="1:14" x14ac:dyDescent="0.2">
      <c r="A13" s="5">
        <f t="shared" si="2"/>
        <v>8</v>
      </c>
      <c r="B13" s="6" t="s">
        <v>21</v>
      </c>
      <c r="C13" s="45" t="s">
        <v>211</v>
      </c>
      <c r="D13" s="50">
        <v>11946.07</v>
      </c>
      <c r="E13" s="50">
        <v>34382.400000000001</v>
      </c>
      <c r="F13" s="50">
        <f t="shared" si="0"/>
        <v>46328.47</v>
      </c>
      <c r="G13" s="50"/>
      <c r="H13" s="23">
        <f t="shared" si="1"/>
        <v>46328.47</v>
      </c>
      <c r="I13" s="56">
        <f>H13*100/H65</f>
        <v>0.35150411266754872</v>
      </c>
    </row>
    <row r="14" spans="1:14" x14ac:dyDescent="0.2">
      <c r="A14" s="5">
        <f t="shared" si="2"/>
        <v>9</v>
      </c>
      <c r="B14" s="6" t="s">
        <v>22</v>
      </c>
      <c r="C14" s="45" t="s">
        <v>23</v>
      </c>
      <c r="D14" s="50">
        <v>618.86</v>
      </c>
      <c r="E14" s="50">
        <v>87265</v>
      </c>
      <c r="F14" s="50">
        <f t="shared" si="0"/>
        <v>87883.86</v>
      </c>
      <c r="G14" s="50"/>
      <c r="H14" s="23">
        <f t="shared" si="1"/>
        <v>87883.86</v>
      </c>
      <c r="I14" s="56">
        <f>H14*100/H65</f>
        <v>0.66679383599542741</v>
      </c>
    </row>
    <row r="15" spans="1:14" x14ac:dyDescent="0.2">
      <c r="A15" s="5">
        <f t="shared" si="2"/>
        <v>10</v>
      </c>
      <c r="B15" s="6" t="s">
        <v>24</v>
      </c>
      <c r="C15" s="45" t="s">
        <v>25</v>
      </c>
      <c r="D15" s="48">
        <v>-32.799999999999997</v>
      </c>
      <c r="E15" s="50">
        <v>341926.40000000002</v>
      </c>
      <c r="F15" s="50">
        <f t="shared" si="0"/>
        <v>341893.60000000003</v>
      </c>
      <c r="G15" s="50">
        <v>-1</v>
      </c>
      <c r="H15" s="23">
        <f t="shared" si="1"/>
        <v>341894.60000000003</v>
      </c>
      <c r="I15" s="56">
        <f>H15*100/H65</f>
        <v>2.5940282076836665</v>
      </c>
    </row>
    <row r="16" spans="1:14" x14ac:dyDescent="0.2">
      <c r="A16" s="5">
        <f t="shared" si="2"/>
        <v>11</v>
      </c>
      <c r="B16" s="6" t="s">
        <v>26</v>
      </c>
      <c r="C16" s="45" t="s">
        <v>27</v>
      </c>
      <c r="D16" s="50">
        <v>0</v>
      </c>
      <c r="E16" s="50">
        <v>51013.55</v>
      </c>
      <c r="F16" s="50">
        <f t="shared" si="0"/>
        <v>51013.55</v>
      </c>
      <c r="G16" s="50"/>
      <c r="H16" s="23">
        <f t="shared" si="1"/>
        <v>51013.55</v>
      </c>
      <c r="I16" s="56">
        <f>H16*100/H65</f>
        <v>0.38705082699194754</v>
      </c>
    </row>
    <row r="17" spans="1:9" x14ac:dyDescent="0.2">
      <c r="A17" s="5">
        <f t="shared" si="2"/>
        <v>12</v>
      </c>
      <c r="B17" s="6" t="s">
        <v>28</v>
      </c>
      <c r="C17" s="45" t="s">
        <v>120</v>
      </c>
      <c r="D17" s="50">
        <v>4359.5</v>
      </c>
      <c r="E17" s="50">
        <v>27057.11</v>
      </c>
      <c r="F17" s="50">
        <f t="shared" si="0"/>
        <v>31416.61</v>
      </c>
      <c r="G17" s="50"/>
      <c r="H17" s="23">
        <f t="shared" si="1"/>
        <v>31416.61</v>
      </c>
      <c r="I17" s="56">
        <f>H17*100/H65</f>
        <v>0.23836460865365158</v>
      </c>
    </row>
    <row r="18" spans="1:9" x14ac:dyDescent="0.2">
      <c r="A18" s="5">
        <f t="shared" si="2"/>
        <v>13</v>
      </c>
      <c r="B18" s="6" t="s">
        <v>29</v>
      </c>
      <c r="C18" s="45" t="s">
        <v>30</v>
      </c>
      <c r="D18" s="50">
        <v>0</v>
      </c>
      <c r="E18" s="50">
        <v>309010.2</v>
      </c>
      <c r="F18" s="50">
        <f t="shared" si="0"/>
        <v>309010.2</v>
      </c>
      <c r="G18" s="50"/>
      <c r="H18" s="23">
        <f t="shared" si="1"/>
        <v>309010.2</v>
      </c>
      <c r="I18" s="56">
        <f>H18*100/H65</f>
        <v>2.3445271591360943</v>
      </c>
    </row>
    <row r="19" spans="1:9" x14ac:dyDescent="0.2">
      <c r="A19" s="5">
        <f t="shared" si="2"/>
        <v>14</v>
      </c>
      <c r="B19" s="6" t="s">
        <v>31</v>
      </c>
      <c r="C19" s="45" t="s">
        <v>32</v>
      </c>
      <c r="D19" s="50">
        <v>1100</v>
      </c>
      <c r="E19" s="50">
        <v>1873.58</v>
      </c>
      <c r="F19" s="50">
        <f t="shared" si="0"/>
        <v>2973.58</v>
      </c>
      <c r="G19" s="50"/>
      <c r="H19" s="23">
        <f t="shared" si="1"/>
        <v>2973.58</v>
      </c>
      <c r="I19" s="56">
        <f>H19*100/H65</f>
        <v>2.2561193998980964E-2</v>
      </c>
    </row>
    <row r="20" spans="1:9" x14ac:dyDescent="0.2">
      <c r="A20" s="5">
        <f t="shared" si="2"/>
        <v>15</v>
      </c>
      <c r="B20" s="6" t="s">
        <v>33</v>
      </c>
      <c r="C20" s="45" t="s">
        <v>34</v>
      </c>
      <c r="D20" s="50">
        <v>0</v>
      </c>
      <c r="E20" s="50">
        <v>77140.100000000006</v>
      </c>
      <c r="F20" s="50">
        <f t="shared" si="0"/>
        <v>77140.100000000006</v>
      </c>
      <c r="G20" s="50"/>
      <c r="H20" s="23">
        <f t="shared" si="1"/>
        <v>77140.100000000006</v>
      </c>
      <c r="I20" s="56">
        <f>H20*100/H65</f>
        <v>0.58527860733553216</v>
      </c>
    </row>
    <row r="21" spans="1:9" x14ac:dyDescent="0.2">
      <c r="A21" s="5">
        <f t="shared" si="2"/>
        <v>16</v>
      </c>
      <c r="B21" s="6" t="s">
        <v>35</v>
      </c>
      <c r="C21" s="45" t="s">
        <v>36</v>
      </c>
      <c r="D21" s="48">
        <v>-50993.02</v>
      </c>
      <c r="E21" s="50">
        <v>326291.71999999997</v>
      </c>
      <c r="F21" s="50">
        <f t="shared" si="0"/>
        <v>275298.69999999995</v>
      </c>
      <c r="G21" s="50"/>
      <c r="H21" s="23">
        <f t="shared" si="1"/>
        <v>275298.69999999995</v>
      </c>
      <c r="I21" s="56">
        <f>H21*100/H65</f>
        <v>2.0887507241665801</v>
      </c>
    </row>
    <row r="22" spans="1:9" x14ac:dyDescent="0.2">
      <c r="A22" s="5">
        <f t="shared" si="2"/>
        <v>17</v>
      </c>
      <c r="B22" s="6" t="s">
        <v>37</v>
      </c>
      <c r="C22" s="45" t="s">
        <v>38</v>
      </c>
      <c r="D22" s="48">
        <v>-359988.75</v>
      </c>
      <c r="E22" s="50">
        <v>378038.75</v>
      </c>
      <c r="F22" s="50">
        <f t="shared" si="0"/>
        <v>18050</v>
      </c>
      <c r="G22" s="50">
        <v>18050</v>
      </c>
      <c r="H22" s="23">
        <f t="shared" si="1"/>
        <v>0</v>
      </c>
      <c r="I22" s="56">
        <f>H22*100/H65</f>
        <v>0</v>
      </c>
    </row>
    <row r="23" spans="1:9" x14ac:dyDescent="0.2">
      <c r="A23" s="5">
        <f t="shared" si="2"/>
        <v>18</v>
      </c>
      <c r="B23" s="6" t="s">
        <v>39</v>
      </c>
      <c r="C23" s="45" t="s">
        <v>40</v>
      </c>
      <c r="D23" s="48">
        <v>-476049.56</v>
      </c>
      <c r="E23" s="50">
        <v>1441643.52</v>
      </c>
      <c r="F23" s="50">
        <f t="shared" si="0"/>
        <v>965593.96</v>
      </c>
      <c r="G23" s="50">
        <v>158851</v>
      </c>
      <c r="H23" s="23">
        <f t="shared" si="1"/>
        <v>806742.96</v>
      </c>
      <c r="I23" s="56">
        <f>H23*100/H65</f>
        <v>6.1209331606589155</v>
      </c>
    </row>
    <row r="24" spans="1:9" x14ac:dyDescent="0.2">
      <c r="A24" s="5">
        <f t="shared" si="2"/>
        <v>19</v>
      </c>
      <c r="B24" s="6" t="s">
        <v>41</v>
      </c>
      <c r="C24" s="45" t="s">
        <v>42</v>
      </c>
      <c r="D24" s="50">
        <v>1596.86</v>
      </c>
      <c r="E24" s="50">
        <v>1927.36</v>
      </c>
      <c r="F24" s="50">
        <f t="shared" si="0"/>
        <v>3524.22</v>
      </c>
      <c r="G24" s="50"/>
      <c r="H24" s="23">
        <f t="shared" si="1"/>
        <v>3524.22</v>
      </c>
      <c r="I24" s="56">
        <f>H24*100/H65</f>
        <v>2.6739018662719244E-2</v>
      </c>
    </row>
    <row r="25" spans="1:9" x14ac:dyDescent="0.2">
      <c r="A25" s="5">
        <f t="shared" si="2"/>
        <v>20</v>
      </c>
      <c r="B25" s="6" t="s">
        <v>43</v>
      </c>
      <c r="C25" s="45" t="s">
        <v>44</v>
      </c>
      <c r="D25" s="50">
        <v>104757.19</v>
      </c>
      <c r="E25" s="50">
        <v>248142.97</v>
      </c>
      <c r="F25" s="50">
        <f t="shared" si="0"/>
        <v>352900.16000000003</v>
      </c>
      <c r="G25" s="50"/>
      <c r="H25" s="23">
        <f t="shared" si="1"/>
        <v>352900.16000000003</v>
      </c>
      <c r="I25" s="56">
        <f>H25*100/H65</f>
        <v>2.6775297695139937</v>
      </c>
    </row>
    <row r="26" spans="1:9" x14ac:dyDescent="0.2">
      <c r="A26" s="5">
        <f t="shared" si="2"/>
        <v>21</v>
      </c>
      <c r="B26" s="6" t="s">
        <v>45</v>
      </c>
      <c r="C26" s="45" t="s">
        <v>46</v>
      </c>
      <c r="D26" s="50">
        <v>282891.99</v>
      </c>
      <c r="E26" s="50">
        <v>501203.1</v>
      </c>
      <c r="F26" s="50">
        <f t="shared" si="0"/>
        <v>784095.09</v>
      </c>
      <c r="G26" s="50">
        <v>25917</v>
      </c>
      <c r="H26" s="23">
        <f t="shared" si="1"/>
        <v>758178.09</v>
      </c>
      <c r="I26" s="56">
        <f>H26*100/H65</f>
        <v>5.7524609979441781</v>
      </c>
    </row>
    <row r="27" spans="1:9" x14ac:dyDescent="0.2">
      <c r="A27" s="5">
        <f t="shared" si="2"/>
        <v>22</v>
      </c>
      <c r="B27" s="6" t="s">
        <v>47</v>
      </c>
      <c r="C27" s="45" t="s">
        <v>48</v>
      </c>
      <c r="D27" s="50">
        <v>297718.5</v>
      </c>
      <c r="E27" s="50">
        <v>107969.96</v>
      </c>
      <c r="F27" s="50">
        <f t="shared" si="0"/>
        <v>405688.46</v>
      </c>
      <c r="G27" s="50">
        <v>3800</v>
      </c>
      <c r="H27" s="23">
        <f t="shared" si="1"/>
        <v>401888.46</v>
      </c>
      <c r="I27" s="56">
        <f>H27*100/H65</f>
        <v>3.0492145871345988</v>
      </c>
    </row>
    <row r="28" spans="1:9" x14ac:dyDescent="0.2">
      <c r="A28" s="5">
        <f t="shared" si="2"/>
        <v>23</v>
      </c>
      <c r="B28" s="6" t="s">
        <v>49</v>
      </c>
      <c r="C28" s="45" t="s">
        <v>50</v>
      </c>
      <c r="D28" s="50">
        <v>244036.96</v>
      </c>
      <c r="E28" s="50">
        <v>41634.129999999997</v>
      </c>
      <c r="F28" s="50">
        <f t="shared" si="0"/>
        <v>285671.08999999997</v>
      </c>
      <c r="G28" s="50"/>
      <c r="H28" s="23">
        <f t="shared" si="1"/>
        <v>285671.08999999997</v>
      </c>
      <c r="I28" s="56">
        <f>H28*100/H65</f>
        <v>2.16744828838987</v>
      </c>
    </row>
    <row r="29" spans="1:9" x14ac:dyDescent="0.2">
      <c r="A29" s="5">
        <f t="shared" si="2"/>
        <v>24</v>
      </c>
      <c r="B29" s="6" t="s">
        <v>51</v>
      </c>
      <c r="C29" s="45" t="s">
        <v>52</v>
      </c>
      <c r="D29" s="50">
        <v>0</v>
      </c>
      <c r="E29" s="50">
        <v>241684</v>
      </c>
      <c r="F29" s="50">
        <f t="shared" si="0"/>
        <v>241684</v>
      </c>
      <c r="G29" s="50"/>
      <c r="H29" s="23">
        <f t="shared" si="1"/>
        <v>241684</v>
      </c>
      <c r="I29" s="56">
        <f>H29*100/H65</f>
        <v>1.8337087317138652</v>
      </c>
    </row>
    <row r="30" spans="1:9" x14ac:dyDescent="0.2">
      <c r="A30" s="5">
        <f t="shared" si="2"/>
        <v>25</v>
      </c>
      <c r="B30" s="6" t="s">
        <v>53</v>
      </c>
      <c r="C30" s="45" t="s">
        <v>212</v>
      </c>
      <c r="D30" s="50">
        <v>810584.68</v>
      </c>
      <c r="E30" s="50">
        <v>63740.4</v>
      </c>
      <c r="F30" s="50">
        <f t="shared" si="0"/>
        <v>874325.08000000007</v>
      </c>
      <c r="G30" s="50">
        <v>7790</v>
      </c>
      <c r="H30" s="23">
        <f t="shared" si="1"/>
        <v>866535.08000000007</v>
      </c>
      <c r="I30" s="56">
        <f>H30*100/H65</f>
        <v>6.5745888951373388</v>
      </c>
    </row>
    <row r="31" spans="1:9" x14ac:dyDescent="0.2">
      <c r="A31" s="5">
        <f t="shared" si="2"/>
        <v>26</v>
      </c>
      <c r="B31" s="6" t="s">
        <v>54</v>
      </c>
      <c r="C31" s="45" t="s">
        <v>55</v>
      </c>
      <c r="D31" s="50">
        <v>55743.99</v>
      </c>
      <c r="E31" s="50">
        <v>371978.11</v>
      </c>
      <c r="F31" s="50">
        <f t="shared" si="0"/>
        <v>427722.1</v>
      </c>
      <c r="G31" s="50"/>
      <c r="H31" s="23">
        <f t="shared" si="1"/>
        <v>427722.1</v>
      </c>
      <c r="I31" s="56">
        <f>H31*100/H65</f>
        <v>3.2452199960154209</v>
      </c>
    </row>
    <row r="32" spans="1:9" x14ac:dyDescent="0.2">
      <c r="A32" s="5">
        <f t="shared" si="2"/>
        <v>27</v>
      </c>
      <c r="B32" s="6" t="s">
        <v>56</v>
      </c>
      <c r="C32" s="45" t="s">
        <v>57</v>
      </c>
      <c r="D32" s="50">
        <v>113023.64</v>
      </c>
      <c r="E32" s="50">
        <v>9776.48</v>
      </c>
      <c r="F32" s="50">
        <f t="shared" si="0"/>
        <v>122800.12</v>
      </c>
      <c r="G32" s="50">
        <v>-6000</v>
      </c>
      <c r="H32" s="23">
        <f t="shared" si="1"/>
        <v>128800.12</v>
      </c>
      <c r="I32" s="56">
        <f>H32*100/H65</f>
        <v>0.97723434190841607</v>
      </c>
    </row>
    <row r="33" spans="1:11" x14ac:dyDescent="0.2">
      <c r="A33" s="5">
        <f t="shared" si="2"/>
        <v>28</v>
      </c>
      <c r="B33" s="6" t="s">
        <v>58</v>
      </c>
      <c r="C33" s="45" t="s">
        <v>59</v>
      </c>
      <c r="D33" s="50">
        <v>267187.15000000002</v>
      </c>
      <c r="E33" s="50">
        <v>820710.68</v>
      </c>
      <c r="F33" s="50">
        <f t="shared" si="0"/>
        <v>1087897.83</v>
      </c>
      <c r="G33" s="50">
        <v>167960</v>
      </c>
      <c r="H33" s="23">
        <f t="shared" si="1"/>
        <v>919937.83000000007</v>
      </c>
      <c r="I33" s="56">
        <f>H33*100/H65</f>
        <v>6.9797670987939018</v>
      </c>
    </row>
    <row r="34" spans="1:11" x14ac:dyDescent="0.2">
      <c r="A34" s="5">
        <f t="shared" si="2"/>
        <v>29</v>
      </c>
      <c r="B34" s="6" t="s">
        <v>60</v>
      </c>
      <c r="C34" s="45" t="s">
        <v>61</v>
      </c>
      <c r="D34" s="50">
        <v>0</v>
      </c>
      <c r="E34" s="50">
        <v>115481.09</v>
      </c>
      <c r="F34" s="50">
        <f t="shared" si="0"/>
        <v>115481.09</v>
      </c>
      <c r="G34" s="50"/>
      <c r="H34" s="23">
        <f t="shared" si="1"/>
        <v>115481.09</v>
      </c>
      <c r="I34" s="56">
        <f>H34*100/H65</f>
        <v>0.87617998328741131</v>
      </c>
    </row>
    <row r="35" spans="1:11" x14ac:dyDescent="0.2">
      <c r="A35" s="5">
        <f t="shared" si="2"/>
        <v>30</v>
      </c>
      <c r="B35" s="6" t="s">
        <v>62</v>
      </c>
      <c r="C35" s="45" t="s">
        <v>63</v>
      </c>
      <c r="D35" s="50">
        <v>0</v>
      </c>
      <c r="E35" s="50">
        <v>213188.57</v>
      </c>
      <c r="F35" s="50">
        <f t="shared" si="0"/>
        <v>213188.57</v>
      </c>
      <c r="G35" s="50"/>
      <c r="H35" s="23">
        <f t="shared" si="1"/>
        <v>213188.57</v>
      </c>
      <c r="I35" s="56">
        <f>H35*100/H65</f>
        <v>1.6175077469364647</v>
      </c>
    </row>
    <row r="36" spans="1:11" x14ac:dyDescent="0.2">
      <c r="A36" s="5">
        <f t="shared" si="2"/>
        <v>31</v>
      </c>
      <c r="B36" s="6" t="s">
        <v>64</v>
      </c>
      <c r="C36" s="45" t="s">
        <v>65</v>
      </c>
      <c r="D36" s="50">
        <v>711489.23</v>
      </c>
      <c r="E36" s="50">
        <v>1098401.4099999999</v>
      </c>
      <c r="F36" s="50">
        <f t="shared" si="0"/>
        <v>1809890.64</v>
      </c>
      <c r="G36" s="50">
        <v>181360</v>
      </c>
      <c r="H36" s="23">
        <f t="shared" si="1"/>
        <v>1628530.64</v>
      </c>
      <c r="I36" s="56">
        <f>H36*100/H65</f>
        <v>12.356013862860467</v>
      </c>
    </row>
    <row r="37" spans="1:11" x14ac:dyDescent="0.2">
      <c r="A37" s="5">
        <f t="shared" si="2"/>
        <v>32</v>
      </c>
      <c r="B37" s="6" t="s">
        <v>66</v>
      </c>
      <c r="C37" s="45" t="s">
        <v>67</v>
      </c>
      <c r="D37" s="50">
        <v>504241.32</v>
      </c>
      <c r="E37" s="50">
        <v>154595.53</v>
      </c>
      <c r="F37" s="50">
        <f t="shared" si="0"/>
        <v>658836.85</v>
      </c>
      <c r="G37" s="50">
        <v>72960</v>
      </c>
      <c r="H37" s="23">
        <f t="shared" si="1"/>
        <v>585876.85</v>
      </c>
      <c r="I37" s="56">
        <f>H37*100/H65</f>
        <v>4.4451742587594314</v>
      </c>
    </row>
    <row r="38" spans="1:11" x14ac:dyDescent="0.2">
      <c r="A38" s="5">
        <f t="shared" si="2"/>
        <v>33</v>
      </c>
      <c r="B38" s="6" t="s">
        <v>68</v>
      </c>
      <c r="C38" s="45" t="s">
        <v>69</v>
      </c>
      <c r="D38" s="50">
        <v>18401.52</v>
      </c>
      <c r="E38" s="50">
        <v>169320.7</v>
      </c>
      <c r="F38" s="50">
        <f t="shared" si="0"/>
        <v>187722.22</v>
      </c>
      <c r="G38" s="50"/>
      <c r="H38" s="23">
        <f t="shared" si="1"/>
        <v>187722.22</v>
      </c>
      <c r="I38" s="56">
        <f>H38*100/H65</f>
        <v>1.4242890466506313</v>
      </c>
    </row>
    <row r="39" spans="1:11" x14ac:dyDescent="0.2">
      <c r="A39" s="5">
        <f t="shared" si="2"/>
        <v>34</v>
      </c>
      <c r="B39" s="6" t="s">
        <v>70</v>
      </c>
      <c r="C39" s="45" t="s">
        <v>71</v>
      </c>
      <c r="D39" s="48">
        <v>-294357.25</v>
      </c>
      <c r="E39" s="50">
        <v>851159.47</v>
      </c>
      <c r="F39" s="50">
        <f t="shared" si="0"/>
        <v>556802.22</v>
      </c>
      <c r="G39" s="50">
        <v>150670</v>
      </c>
      <c r="H39" s="23">
        <f t="shared" si="1"/>
        <v>406132.22</v>
      </c>
      <c r="I39" s="56">
        <f>H39*100/H65</f>
        <v>3.0814129112574125</v>
      </c>
    </row>
    <row r="40" spans="1:11" x14ac:dyDescent="0.2">
      <c r="A40" s="5">
        <f t="shared" si="2"/>
        <v>35</v>
      </c>
      <c r="B40" s="6" t="s">
        <v>72</v>
      </c>
      <c r="C40" s="45" t="s">
        <v>73</v>
      </c>
      <c r="D40" s="50">
        <v>243215.91</v>
      </c>
      <c r="E40" s="50">
        <v>363409.68</v>
      </c>
      <c r="F40" s="50">
        <f t="shared" si="0"/>
        <v>606625.59</v>
      </c>
      <c r="G40" s="50">
        <v>95520</v>
      </c>
      <c r="H40" s="23">
        <f t="shared" si="1"/>
        <v>511105.58999999997</v>
      </c>
      <c r="I40" s="56">
        <f>H40*100/H65</f>
        <v>3.8778685523690717</v>
      </c>
    </row>
    <row r="41" spans="1:11" x14ac:dyDescent="0.2">
      <c r="A41" s="5">
        <f t="shared" si="2"/>
        <v>36</v>
      </c>
      <c r="B41" s="6" t="s">
        <v>74</v>
      </c>
      <c r="C41" s="45" t="s">
        <v>75</v>
      </c>
      <c r="D41" s="50">
        <v>84683.96</v>
      </c>
      <c r="E41" s="50">
        <v>885636.02</v>
      </c>
      <c r="F41" s="50">
        <f t="shared" si="0"/>
        <v>970319.98</v>
      </c>
      <c r="G41" s="50">
        <v>98782.45</v>
      </c>
      <c r="H41" s="23">
        <f t="shared" si="1"/>
        <v>871537.53</v>
      </c>
      <c r="I41" s="56">
        <f>H41*100/H65</f>
        <v>6.6125435642298811</v>
      </c>
    </row>
    <row r="42" spans="1:11" x14ac:dyDescent="0.2">
      <c r="A42" s="5">
        <f t="shared" si="2"/>
        <v>37</v>
      </c>
      <c r="B42" s="6" t="s">
        <v>76</v>
      </c>
      <c r="C42" s="71" t="s">
        <v>165</v>
      </c>
      <c r="D42" s="50">
        <v>76720.479999999996</v>
      </c>
      <c r="E42" s="50">
        <v>91463.43</v>
      </c>
      <c r="F42" s="50">
        <f t="shared" si="0"/>
        <v>168183.90999999997</v>
      </c>
      <c r="G42" s="50"/>
      <c r="H42" s="23">
        <f t="shared" si="1"/>
        <v>168183.90999999997</v>
      </c>
      <c r="I42" s="56">
        <f>H42*100/H65</f>
        <v>1.2760476667912595</v>
      </c>
    </row>
    <row r="43" spans="1:11" x14ac:dyDescent="0.2">
      <c r="A43" s="5">
        <f t="shared" si="2"/>
        <v>38</v>
      </c>
      <c r="B43" s="6" t="s">
        <v>77</v>
      </c>
      <c r="C43" s="45" t="s">
        <v>78</v>
      </c>
      <c r="D43" s="50">
        <v>19569.650000000001</v>
      </c>
      <c r="E43" s="50">
        <v>117470</v>
      </c>
      <c r="F43" s="50">
        <f t="shared" si="0"/>
        <v>137039.65</v>
      </c>
      <c r="G43" s="50"/>
      <c r="H43" s="23">
        <f t="shared" si="1"/>
        <v>137039.65</v>
      </c>
      <c r="I43" s="56">
        <f>H43*100/H65</f>
        <v>1.039749436437712</v>
      </c>
      <c r="K43" s="55"/>
    </row>
    <row r="44" spans="1:11" x14ac:dyDescent="0.2">
      <c r="A44" s="5">
        <f t="shared" si="2"/>
        <v>39</v>
      </c>
      <c r="B44" s="6" t="s">
        <v>81</v>
      </c>
      <c r="C44" s="45" t="s">
        <v>82</v>
      </c>
      <c r="D44" s="50">
        <v>0</v>
      </c>
      <c r="E44" s="50">
        <v>0</v>
      </c>
      <c r="F44" s="50">
        <f t="shared" si="0"/>
        <v>0</v>
      </c>
      <c r="G44" s="50"/>
      <c r="H44" s="23">
        <f t="shared" si="1"/>
        <v>0</v>
      </c>
      <c r="I44" s="56">
        <f>H44*100/H65</f>
        <v>0</v>
      </c>
    </row>
    <row r="45" spans="1:11" x14ac:dyDescent="0.2">
      <c r="A45" s="5">
        <f t="shared" si="2"/>
        <v>40</v>
      </c>
      <c r="B45" s="6" t="s">
        <v>83</v>
      </c>
      <c r="C45" s="45" t="s">
        <v>84</v>
      </c>
      <c r="D45" s="50">
        <v>9871</v>
      </c>
      <c r="E45" s="50">
        <v>0</v>
      </c>
      <c r="F45" s="50">
        <f t="shared" si="0"/>
        <v>9871</v>
      </c>
      <c r="G45" s="50"/>
      <c r="H45" s="23">
        <f t="shared" si="1"/>
        <v>9871</v>
      </c>
      <c r="I45" s="56">
        <f>H45*100/H65</f>
        <v>7.4893409951620971E-2</v>
      </c>
    </row>
    <row r="46" spans="1:11" x14ac:dyDescent="0.2">
      <c r="A46" s="5">
        <f t="shared" si="2"/>
        <v>41</v>
      </c>
      <c r="B46" s="6" t="s">
        <v>85</v>
      </c>
      <c r="C46" s="45" t="s">
        <v>86</v>
      </c>
      <c r="D46" s="50">
        <v>0</v>
      </c>
      <c r="E46" s="50">
        <v>2960</v>
      </c>
      <c r="F46" s="50">
        <f t="shared" si="0"/>
        <v>2960</v>
      </c>
      <c r="G46" s="50"/>
      <c r="H46" s="23">
        <f t="shared" si="1"/>
        <v>2960</v>
      </c>
      <c r="I46" s="56">
        <f>H46*100/H65</f>
        <v>2.2458159604578875E-2</v>
      </c>
    </row>
    <row r="47" spans="1:11" x14ac:dyDescent="0.2">
      <c r="A47" s="5">
        <f t="shared" si="2"/>
        <v>42</v>
      </c>
      <c r="B47" s="6" t="s">
        <v>87</v>
      </c>
      <c r="C47" s="45" t="s">
        <v>88</v>
      </c>
      <c r="D47" s="50">
        <v>130620.27</v>
      </c>
      <c r="E47" s="50">
        <v>0</v>
      </c>
      <c r="F47" s="50">
        <f t="shared" si="0"/>
        <v>130620.27</v>
      </c>
      <c r="G47" s="50"/>
      <c r="H47" s="23">
        <f t="shared" si="1"/>
        <v>130620.27</v>
      </c>
      <c r="I47" s="56">
        <f>H47*100/H65</f>
        <v>0.99104421326121139</v>
      </c>
    </row>
    <row r="48" spans="1:11" x14ac:dyDescent="0.2">
      <c r="A48" s="5">
        <f t="shared" si="2"/>
        <v>43</v>
      </c>
      <c r="B48" s="6" t="s">
        <v>89</v>
      </c>
      <c r="C48" s="45" t="s">
        <v>90</v>
      </c>
      <c r="D48" s="50">
        <v>0</v>
      </c>
      <c r="E48" s="50">
        <v>0</v>
      </c>
      <c r="F48" s="50">
        <f t="shared" si="0"/>
        <v>0</v>
      </c>
      <c r="G48" s="50"/>
      <c r="H48" s="23">
        <f t="shared" si="1"/>
        <v>0</v>
      </c>
      <c r="I48" s="56">
        <f>H48*100/H65</f>
        <v>0</v>
      </c>
    </row>
    <row r="49" spans="1:9" x14ac:dyDescent="0.2">
      <c r="A49" s="5">
        <f t="shared" si="2"/>
        <v>44</v>
      </c>
      <c r="B49" s="6" t="s">
        <v>91</v>
      </c>
      <c r="C49" s="45" t="s">
        <v>92</v>
      </c>
      <c r="D49" s="50">
        <v>0</v>
      </c>
      <c r="E49" s="50">
        <v>0</v>
      </c>
      <c r="F49" s="50">
        <f t="shared" si="0"/>
        <v>0</v>
      </c>
      <c r="G49" s="50"/>
      <c r="H49" s="23">
        <f t="shared" si="1"/>
        <v>0</v>
      </c>
      <c r="I49" s="56">
        <f>H49*100/H65</f>
        <v>0</v>
      </c>
    </row>
    <row r="50" spans="1:9" x14ac:dyDescent="0.2">
      <c r="A50" s="5">
        <f t="shared" si="2"/>
        <v>45</v>
      </c>
      <c r="B50" s="6" t="s">
        <v>93</v>
      </c>
      <c r="C50" s="45" t="s">
        <v>94</v>
      </c>
      <c r="D50" s="48">
        <v>-602.28</v>
      </c>
      <c r="E50" s="50">
        <v>143544.24</v>
      </c>
      <c r="F50" s="50">
        <f t="shared" si="0"/>
        <v>142941.96</v>
      </c>
      <c r="G50" s="50"/>
      <c r="H50" s="23">
        <f t="shared" si="1"/>
        <v>142941.96</v>
      </c>
      <c r="I50" s="56">
        <f>H50*100/H65</f>
        <v>1.0845315377943681</v>
      </c>
    </row>
    <row r="51" spans="1:9" x14ac:dyDescent="0.2">
      <c r="A51" s="5">
        <f t="shared" si="2"/>
        <v>46</v>
      </c>
      <c r="B51" s="6" t="s">
        <v>95</v>
      </c>
      <c r="C51" s="45" t="s">
        <v>96</v>
      </c>
      <c r="D51" s="50">
        <v>232686.18</v>
      </c>
      <c r="E51" s="50">
        <v>0</v>
      </c>
      <c r="F51" s="50">
        <f t="shared" si="0"/>
        <v>232686.18</v>
      </c>
      <c r="G51" s="50"/>
      <c r="H51" s="23">
        <f t="shared" si="1"/>
        <v>232686.18</v>
      </c>
      <c r="I51" s="56">
        <f>H51*100/H65</f>
        <v>1.7654403271012733</v>
      </c>
    </row>
    <row r="52" spans="1:9" x14ac:dyDescent="0.2">
      <c r="A52" s="5">
        <f t="shared" si="2"/>
        <v>47</v>
      </c>
      <c r="B52" s="6" t="s">
        <v>97</v>
      </c>
      <c r="C52" s="45" t="s">
        <v>98</v>
      </c>
      <c r="D52" s="50">
        <v>17407.12</v>
      </c>
      <c r="E52" s="50">
        <v>55721.75</v>
      </c>
      <c r="F52" s="50">
        <f t="shared" si="0"/>
        <v>73128.87</v>
      </c>
      <c r="G52" s="50"/>
      <c r="H52" s="23">
        <f t="shared" si="1"/>
        <v>73128.87</v>
      </c>
      <c r="I52" s="56">
        <f>H52*100/H65</f>
        <v>0.55484453856841209</v>
      </c>
    </row>
    <row r="53" spans="1:9" x14ac:dyDescent="0.2">
      <c r="A53" s="5">
        <f t="shared" si="2"/>
        <v>48</v>
      </c>
      <c r="B53" s="6" t="s">
        <v>99</v>
      </c>
      <c r="C53" s="45" t="s">
        <v>100</v>
      </c>
      <c r="D53" s="50">
        <v>103069.47</v>
      </c>
      <c r="E53" s="50">
        <v>0</v>
      </c>
      <c r="F53" s="50">
        <f t="shared" si="0"/>
        <v>103069.47</v>
      </c>
      <c r="G53" s="50"/>
      <c r="H53" s="23">
        <f t="shared" si="1"/>
        <v>103069.47</v>
      </c>
      <c r="I53" s="56">
        <f>H53*100/H65</f>
        <v>0.78201034041194395</v>
      </c>
    </row>
    <row r="54" spans="1:9" x14ac:dyDescent="0.2">
      <c r="A54" s="5">
        <f t="shared" si="2"/>
        <v>49</v>
      </c>
      <c r="B54" s="6" t="s">
        <v>101</v>
      </c>
      <c r="C54" s="45" t="s">
        <v>102</v>
      </c>
      <c r="D54" s="50">
        <v>146.22999999999999</v>
      </c>
      <c r="E54" s="50">
        <v>0</v>
      </c>
      <c r="F54" s="50">
        <f t="shared" si="0"/>
        <v>146.22999999999999</v>
      </c>
      <c r="G54" s="50"/>
      <c r="H54" s="23">
        <f t="shared" si="1"/>
        <v>146.22999999999999</v>
      </c>
      <c r="I54" s="56">
        <f>H54*100/H65</f>
        <v>1.1094786077626921E-3</v>
      </c>
    </row>
    <row r="55" spans="1:9" x14ac:dyDescent="0.2">
      <c r="A55" s="5">
        <f t="shared" si="2"/>
        <v>50</v>
      </c>
      <c r="B55" s="6" t="s">
        <v>103</v>
      </c>
      <c r="C55" s="45" t="s">
        <v>104</v>
      </c>
      <c r="D55" s="50">
        <v>0</v>
      </c>
      <c r="E55" s="50">
        <v>0</v>
      </c>
      <c r="F55" s="50">
        <f t="shared" si="0"/>
        <v>0</v>
      </c>
      <c r="G55" s="50"/>
      <c r="H55" s="23">
        <f t="shared" si="1"/>
        <v>0</v>
      </c>
      <c r="I55" s="56">
        <f>H55*100/H65</f>
        <v>0</v>
      </c>
    </row>
    <row r="56" spans="1:9" x14ac:dyDescent="0.2">
      <c r="A56" s="5">
        <f t="shared" si="2"/>
        <v>51</v>
      </c>
      <c r="B56" s="6" t="s">
        <v>105</v>
      </c>
      <c r="C56" s="45" t="s">
        <v>106</v>
      </c>
      <c r="D56" s="50">
        <v>0</v>
      </c>
      <c r="E56" s="50">
        <v>0</v>
      </c>
      <c r="F56" s="50">
        <f t="shared" si="0"/>
        <v>0</v>
      </c>
      <c r="G56" s="50"/>
      <c r="H56" s="23">
        <f t="shared" si="1"/>
        <v>0</v>
      </c>
      <c r="I56" s="56">
        <f>H56*100/H65</f>
        <v>0</v>
      </c>
    </row>
    <row r="57" spans="1:9" x14ac:dyDescent="0.2">
      <c r="A57" s="5">
        <f t="shared" si="2"/>
        <v>52</v>
      </c>
      <c r="B57" s="6" t="s">
        <v>107</v>
      </c>
      <c r="C57" s="45" t="s">
        <v>108</v>
      </c>
      <c r="D57" s="50">
        <v>0</v>
      </c>
      <c r="E57" s="50">
        <v>156.09</v>
      </c>
      <c r="F57" s="50">
        <f t="shared" si="0"/>
        <v>156.09</v>
      </c>
      <c r="G57" s="50"/>
      <c r="H57" s="23">
        <f t="shared" si="1"/>
        <v>156.09</v>
      </c>
      <c r="I57" s="56">
        <f>H57*100/H65</f>
        <v>1.1842885583374042E-3</v>
      </c>
    </row>
    <row r="58" spans="1:9" x14ac:dyDescent="0.2">
      <c r="A58" s="5">
        <f t="shared" si="2"/>
        <v>53</v>
      </c>
      <c r="B58" s="6" t="s">
        <v>109</v>
      </c>
      <c r="C58" s="45" t="s">
        <v>110</v>
      </c>
      <c r="D58" s="50">
        <v>7905.32</v>
      </c>
      <c r="E58" s="50">
        <v>262350.82</v>
      </c>
      <c r="F58" s="50">
        <f t="shared" si="0"/>
        <v>270256.14</v>
      </c>
      <c r="G58" s="50"/>
      <c r="H58" s="23">
        <f t="shared" si="1"/>
        <v>270256.14</v>
      </c>
      <c r="I58" s="56">
        <f>H58*100/H65</f>
        <v>2.050491731836964</v>
      </c>
    </row>
    <row r="59" spans="1:9" x14ac:dyDescent="0.2">
      <c r="A59" s="5">
        <f t="shared" si="2"/>
        <v>54</v>
      </c>
      <c r="B59" s="6" t="s">
        <v>111</v>
      </c>
      <c r="C59" s="45" t="s">
        <v>112</v>
      </c>
      <c r="D59" s="50">
        <v>0</v>
      </c>
      <c r="E59" s="50">
        <v>44310.2</v>
      </c>
      <c r="F59" s="50">
        <f t="shared" si="0"/>
        <v>44310.2</v>
      </c>
      <c r="G59" s="50"/>
      <c r="H59" s="23">
        <f t="shared" si="1"/>
        <v>44310.2</v>
      </c>
      <c r="I59" s="56">
        <f>H59*100/H65</f>
        <v>0.33619106206446314</v>
      </c>
    </row>
    <row r="60" spans="1:9" s="19" customFormat="1" ht="18" customHeight="1" x14ac:dyDescent="0.2">
      <c r="A60" s="5">
        <f t="shared" si="2"/>
        <v>55</v>
      </c>
      <c r="B60" s="6" t="s">
        <v>113</v>
      </c>
      <c r="C60" s="45" t="s">
        <v>114</v>
      </c>
      <c r="D60" s="50">
        <v>466.52</v>
      </c>
      <c r="E60" s="50">
        <v>7890.2</v>
      </c>
      <c r="F60" s="50">
        <f t="shared" si="0"/>
        <v>8356.7199999999993</v>
      </c>
      <c r="G60" s="50"/>
      <c r="H60" s="23">
        <f t="shared" si="1"/>
        <v>8356.7199999999993</v>
      </c>
      <c r="I60" s="56">
        <f>H60*100/H65</f>
        <v>6.3404240382019042E-2</v>
      </c>
    </row>
    <row r="61" spans="1:9" ht="27" customHeight="1" x14ac:dyDescent="0.2">
      <c r="A61" s="5">
        <f t="shared" si="2"/>
        <v>56</v>
      </c>
      <c r="B61" s="6" t="s">
        <v>115</v>
      </c>
      <c r="C61" s="45" t="s">
        <v>323</v>
      </c>
      <c r="D61" s="50">
        <v>3479.86</v>
      </c>
      <c r="E61" s="50">
        <v>17103.87</v>
      </c>
      <c r="F61" s="50">
        <f t="shared" si="0"/>
        <v>20583.73</v>
      </c>
      <c r="G61" s="50"/>
      <c r="H61" s="23">
        <f t="shared" si="1"/>
        <v>20583.73</v>
      </c>
      <c r="I61" s="56">
        <f>H61*100/H65</f>
        <v>0.15617320729647241</v>
      </c>
    </row>
    <row r="62" spans="1:9" ht="21.75" customHeight="1" x14ac:dyDescent="0.2">
      <c r="A62" s="5">
        <f t="shared" si="2"/>
        <v>57</v>
      </c>
      <c r="B62" s="6" t="s">
        <v>116</v>
      </c>
      <c r="C62" s="45" t="s">
        <v>225</v>
      </c>
      <c r="D62" s="50">
        <v>948.96</v>
      </c>
      <c r="E62" s="50">
        <v>0</v>
      </c>
      <c r="F62" s="50">
        <f t="shared" si="0"/>
        <v>948.96</v>
      </c>
      <c r="G62" s="50"/>
      <c r="H62" s="23">
        <f t="shared" si="1"/>
        <v>948.96</v>
      </c>
      <c r="I62" s="56">
        <f>H62*100/H65</f>
        <v>7.1999645737706652E-3</v>
      </c>
    </row>
    <row r="63" spans="1:9" x14ac:dyDescent="0.2">
      <c r="A63" s="5">
        <f t="shared" si="2"/>
        <v>58</v>
      </c>
      <c r="B63" s="6" t="s">
        <v>118</v>
      </c>
      <c r="C63" s="45" t="s">
        <v>226</v>
      </c>
      <c r="D63" s="50">
        <v>128416.43</v>
      </c>
      <c r="E63" s="50">
        <v>0</v>
      </c>
      <c r="F63" s="50">
        <f t="shared" si="0"/>
        <v>128416.43</v>
      </c>
      <c r="G63" s="50"/>
      <c r="H63" s="23">
        <f t="shared" si="1"/>
        <v>128416.43</v>
      </c>
      <c r="I63" s="56">
        <f>H63*100/H65</f>
        <v>0.97432320296967256</v>
      </c>
    </row>
    <row r="64" spans="1:9" x14ac:dyDescent="0.2">
      <c r="A64" s="5">
        <f t="shared" si="2"/>
        <v>59</v>
      </c>
      <c r="B64" s="6" t="s">
        <v>119</v>
      </c>
      <c r="C64" s="71" t="s">
        <v>166</v>
      </c>
      <c r="D64" s="48">
        <v>-18291.080000000002</v>
      </c>
      <c r="E64" s="50">
        <v>191632.65</v>
      </c>
      <c r="F64" s="50">
        <f t="shared" si="0"/>
        <v>173341.57</v>
      </c>
      <c r="G64" s="50"/>
      <c r="H64" s="23">
        <f t="shared" si="1"/>
        <v>173341.57</v>
      </c>
      <c r="I64" s="56">
        <f>H64*100/H65</f>
        <v>1.315179947691987</v>
      </c>
    </row>
    <row r="65" spans="2:10" x14ac:dyDescent="0.2">
      <c r="B65" s="19"/>
      <c r="C65" s="8" t="s">
        <v>122</v>
      </c>
      <c r="D65" s="23">
        <f t="shared" ref="D65:H65" si="3">SUM(D6:D64)</f>
        <v>3378222.1000000006</v>
      </c>
      <c r="E65" s="23">
        <f t="shared" si="3"/>
        <v>10842222.199999999</v>
      </c>
      <c r="F65" s="23">
        <f t="shared" si="3"/>
        <v>14220444.300000004</v>
      </c>
      <c r="G65" s="23">
        <f t="shared" si="3"/>
        <v>1040379.45</v>
      </c>
      <c r="H65" s="23">
        <f t="shared" si="3"/>
        <v>13180064.850000003</v>
      </c>
      <c r="I65" s="206">
        <f>SUM(I6:I64)</f>
        <v>99.999999999999972</v>
      </c>
    </row>
    <row r="66" spans="2:10" x14ac:dyDescent="0.2">
      <c r="D66" s="42"/>
      <c r="E66" s="42"/>
      <c r="F66" s="42"/>
      <c r="G66" s="42"/>
      <c r="H66" s="43"/>
    </row>
    <row r="67" spans="2:10" x14ac:dyDescent="0.2">
      <c r="B67" s="10" t="s">
        <v>155</v>
      </c>
      <c r="C67" s="11">
        <v>42510</v>
      </c>
      <c r="J67" s="2" t="s">
        <v>159</v>
      </c>
    </row>
    <row r="68" spans="2:10" x14ac:dyDescent="0.2">
      <c r="B68" s="12" t="s">
        <v>123</v>
      </c>
      <c r="C68" s="12" t="s">
        <v>160</v>
      </c>
    </row>
    <row r="69" spans="2:10" x14ac:dyDescent="0.2">
      <c r="H69" s="24"/>
    </row>
    <row r="70" spans="2:10" x14ac:dyDescent="0.2">
      <c r="H70" s="24"/>
    </row>
  </sheetData>
  <mergeCells count="7">
    <mergeCell ref="I4:I5"/>
    <mergeCell ref="A4:A5"/>
    <mergeCell ref="B4:B5"/>
    <mergeCell ref="C4:C5"/>
    <mergeCell ref="D4:F4"/>
    <mergeCell ref="G4:G5"/>
    <mergeCell ref="H4:H5"/>
  </mergeCells>
  <phoneticPr fontId="2" type="noConversion"/>
  <pageMargins left="0.22" right="0.26" top="0.35" bottom="0.28999999999999998" header="0.25" footer="0.2"/>
  <pageSetup paperSize="9" scale="8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78"/>
  <sheetViews>
    <sheetView zoomScaleNormal="100" workbookViewId="0">
      <selection activeCell="M72" sqref="M72"/>
    </sheetView>
  </sheetViews>
  <sheetFormatPr defaultColWidth="9.140625" defaultRowHeight="12.75" x14ac:dyDescent="0.2"/>
  <cols>
    <col min="1" max="1" width="3.5703125" style="2" customWidth="1"/>
    <col min="2" max="2" width="6.42578125" style="2" customWidth="1"/>
    <col min="3" max="3" width="59.42578125" style="14" customWidth="1"/>
    <col min="4" max="4" width="14.42578125" style="14" customWidth="1"/>
    <col min="5" max="5" width="14" style="14" customWidth="1"/>
    <col min="6" max="6" width="16.7109375" style="2" customWidth="1"/>
    <col min="7" max="7" width="13.42578125" style="21" customWidth="1"/>
    <col min="8" max="8" width="7.5703125" style="21" customWidth="1"/>
    <col min="9" max="9" width="15.28515625" style="14" customWidth="1"/>
    <col min="10" max="10" width="9.140625" style="14"/>
    <col min="11" max="11" width="9.28515625" style="21" bestFit="1" customWidth="1"/>
    <col min="12" max="14" width="9.85546875" style="21" bestFit="1" customWidth="1"/>
    <col min="15" max="16384" width="9.140625" style="14"/>
  </cols>
  <sheetData>
    <row r="1" spans="1:9" x14ac:dyDescent="0.2">
      <c r="A1" s="2" t="s">
        <v>143</v>
      </c>
      <c r="I1" s="26" t="s">
        <v>257</v>
      </c>
    </row>
    <row r="2" spans="1:9" ht="15" x14ac:dyDescent="0.25">
      <c r="A2" s="173" t="s">
        <v>230</v>
      </c>
      <c r="B2" s="138"/>
      <c r="C2" s="138"/>
      <c r="D2" s="138"/>
      <c r="E2" s="138"/>
      <c r="I2" s="187"/>
    </row>
    <row r="4" spans="1:9" x14ac:dyDescent="0.2">
      <c r="A4" s="13"/>
      <c r="B4" s="3"/>
      <c r="C4" s="2"/>
      <c r="D4" s="3"/>
      <c r="E4" s="3"/>
      <c r="I4" s="4" t="s">
        <v>1</v>
      </c>
    </row>
    <row r="5" spans="1:9" ht="12.4" customHeight="1" x14ac:dyDescent="0.2">
      <c r="A5" s="354" t="s">
        <v>121</v>
      </c>
      <c r="B5" s="356" t="s">
        <v>2</v>
      </c>
      <c r="C5" s="350" t="s">
        <v>3</v>
      </c>
      <c r="D5" s="367" t="s">
        <v>125</v>
      </c>
      <c r="E5" s="368"/>
      <c r="F5" s="210"/>
      <c r="G5" s="366" t="s">
        <v>209</v>
      </c>
      <c r="H5" s="366" t="s">
        <v>210</v>
      </c>
      <c r="I5" s="174"/>
    </row>
    <row r="6" spans="1:9" ht="24.95" customHeight="1" x14ac:dyDescent="0.2">
      <c r="A6" s="355"/>
      <c r="B6" s="357"/>
      <c r="C6" s="365"/>
      <c r="D6" s="209" t="s">
        <v>126</v>
      </c>
      <c r="E6" s="274" t="s">
        <v>244</v>
      </c>
      <c r="F6" s="208" t="s">
        <v>208</v>
      </c>
      <c r="G6" s="366"/>
      <c r="H6" s="366"/>
      <c r="I6" s="216" t="s">
        <v>231</v>
      </c>
    </row>
    <row r="7" spans="1:9" x14ac:dyDescent="0.2">
      <c r="A7" s="5">
        <v>1</v>
      </c>
      <c r="B7" s="6" t="s">
        <v>5</v>
      </c>
      <c r="C7" s="7" t="s">
        <v>6</v>
      </c>
      <c r="D7" s="33">
        <v>35840.800000000003</v>
      </c>
      <c r="E7" s="33">
        <v>354</v>
      </c>
      <c r="F7" s="50">
        <f>D7+E7</f>
        <v>36194.800000000003</v>
      </c>
      <c r="G7" s="161"/>
      <c r="H7" s="161"/>
      <c r="I7" s="33">
        <f>F7+G7+H7</f>
        <v>36194.800000000003</v>
      </c>
    </row>
    <row r="8" spans="1:9" x14ac:dyDescent="0.2">
      <c r="A8" s="5">
        <f>A7+1</f>
        <v>2</v>
      </c>
      <c r="B8" s="6" t="s">
        <v>7</v>
      </c>
      <c r="C8" s="7" t="s">
        <v>8</v>
      </c>
      <c r="D8" s="33">
        <v>25776.71</v>
      </c>
      <c r="E8" s="33">
        <v>0</v>
      </c>
      <c r="F8" s="50">
        <f t="shared" ref="F8:F67" si="0">D8+E8</f>
        <v>25776.71</v>
      </c>
      <c r="G8" s="33"/>
      <c r="H8" s="33"/>
      <c r="I8" s="33">
        <f t="shared" ref="I8:I67" si="1">F8+G8+H8</f>
        <v>25776.71</v>
      </c>
    </row>
    <row r="9" spans="1:9" x14ac:dyDescent="0.2">
      <c r="A9" s="5">
        <f t="shared" ref="A9:A67" si="2">A8+1</f>
        <v>3</v>
      </c>
      <c r="B9" s="6" t="s">
        <v>9</v>
      </c>
      <c r="C9" s="7" t="s">
        <v>10</v>
      </c>
      <c r="D9" s="33">
        <v>48332.79</v>
      </c>
      <c r="E9" s="33">
        <v>0</v>
      </c>
      <c r="F9" s="50">
        <f t="shared" si="0"/>
        <v>48332.79</v>
      </c>
      <c r="G9" s="33"/>
      <c r="H9" s="33"/>
      <c r="I9" s="33">
        <f t="shared" si="1"/>
        <v>48332.79</v>
      </c>
    </row>
    <row r="10" spans="1:9" x14ac:dyDescent="0.2">
      <c r="A10" s="5">
        <f t="shared" si="2"/>
        <v>4</v>
      </c>
      <c r="B10" s="6" t="s">
        <v>11</v>
      </c>
      <c r="C10" s="7" t="s">
        <v>12</v>
      </c>
      <c r="D10" s="33">
        <v>0</v>
      </c>
      <c r="E10" s="33">
        <v>0</v>
      </c>
      <c r="F10" s="50">
        <f t="shared" si="0"/>
        <v>0</v>
      </c>
      <c r="G10" s="33"/>
      <c r="H10" s="33"/>
      <c r="I10" s="48">
        <f t="shared" si="1"/>
        <v>0</v>
      </c>
    </row>
    <row r="11" spans="1:9" x14ac:dyDescent="0.2">
      <c r="A11" s="5">
        <f t="shared" si="2"/>
        <v>5</v>
      </c>
      <c r="B11" s="6" t="s">
        <v>13</v>
      </c>
      <c r="C11" s="7" t="s">
        <v>14</v>
      </c>
      <c r="D11" s="33">
        <v>182280.18</v>
      </c>
      <c r="E11" s="33">
        <v>45000</v>
      </c>
      <c r="F11" s="50">
        <f t="shared" si="0"/>
        <v>227280.18</v>
      </c>
      <c r="G11" s="33"/>
      <c r="H11" s="33"/>
      <c r="I11" s="33">
        <f t="shared" si="1"/>
        <v>227280.18</v>
      </c>
    </row>
    <row r="12" spans="1:9" x14ac:dyDescent="0.2">
      <c r="A12" s="5">
        <f t="shared" si="2"/>
        <v>6</v>
      </c>
      <c r="B12" s="6" t="s">
        <v>15</v>
      </c>
      <c r="C12" s="7" t="s">
        <v>16</v>
      </c>
      <c r="D12" s="33">
        <v>63289.2</v>
      </c>
      <c r="E12" s="33">
        <v>0</v>
      </c>
      <c r="F12" s="50">
        <f t="shared" si="0"/>
        <v>63289.2</v>
      </c>
      <c r="G12" s="33"/>
      <c r="H12" s="33"/>
      <c r="I12" s="33">
        <f t="shared" si="1"/>
        <v>63289.2</v>
      </c>
    </row>
    <row r="13" spans="1:9" x14ac:dyDescent="0.2">
      <c r="A13" s="5">
        <f t="shared" si="2"/>
        <v>7</v>
      </c>
      <c r="B13" s="6" t="s">
        <v>17</v>
      </c>
      <c r="C13" s="7" t="s">
        <v>18</v>
      </c>
      <c r="D13" s="33">
        <v>79119.39</v>
      </c>
      <c r="E13" s="33">
        <v>19779.849999999999</v>
      </c>
      <c r="F13" s="50">
        <f t="shared" si="0"/>
        <v>98899.239999999991</v>
      </c>
      <c r="G13" s="33"/>
      <c r="H13" s="33"/>
      <c r="I13" s="33">
        <f t="shared" si="1"/>
        <v>98899.239999999991</v>
      </c>
    </row>
    <row r="14" spans="1:9" x14ac:dyDescent="0.2">
      <c r="A14" s="5">
        <f t="shared" si="2"/>
        <v>8</v>
      </c>
      <c r="B14" s="6" t="s">
        <v>19</v>
      </c>
      <c r="C14" s="7" t="s">
        <v>20</v>
      </c>
      <c r="D14" s="33">
        <v>79156.06</v>
      </c>
      <c r="E14" s="33">
        <v>18000</v>
      </c>
      <c r="F14" s="50">
        <f t="shared" si="0"/>
        <v>97156.06</v>
      </c>
      <c r="G14" s="33"/>
      <c r="H14" s="33"/>
      <c r="I14" s="33">
        <f t="shared" si="1"/>
        <v>97156.06</v>
      </c>
    </row>
    <row r="15" spans="1:9" x14ac:dyDescent="0.2">
      <c r="A15" s="5">
        <f t="shared" si="2"/>
        <v>9</v>
      </c>
      <c r="B15" s="6" t="s">
        <v>21</v>
      </c>
      <c r="C15" s="175" t="s">
        <v>211</v>
      </c>
      <c r="D15" s="33">
        <v>37063.47</v>
      </c>
      <c r="E15" s="33">
        <v>9265</v>
      </c>
      <c r="F15" s="50">
        <f t="shared" si="0"/>
        <v>46328.47</v>
      </c>
      <c r="G15" s="33"/>
      <c r="H15" s="33"/>
      <c r="I15" s="33">
        <f t="shared" si="1"/>
        <v>46328.47</v>
      </c>
    </row>
    <row r="16" spans="1:9" x14ac:dyDescent="0.2">
      <c r="A16" s="5">
        <f t="shared" si="2"/>
        <v>10</v>
      </c>
      <c r="B16" s="6" t="s">
        <v>22</v>
      </c>
      <c r="C16" s="7" t="s">
        <v>23</v>
      </c>
      <c r="D16" s="33">
        <v>70307.09</v>
      </c>
      <c r="E16" s="33">
        <v>17576.77</v>
      </c>
      <c r="F16" s="50">
        <f t="shared" si="0"/>
        <v>87883.86</v>
      </c>
      <c r="G16" s="33"/>
      <c r="H16" s="33"/>
      <c r="I16" s="33">
        <f t="shared" si="1"/>
        <v>87883.86</v>
      </c>
    </row>
    <row r="17" spans="1:14" x14ac:dyDescent="0.2">
      <c r="A17" s="5">
        <f t="shared" si="2"/>
        <v>11</v>
      </c>
      <c r="B17" s="6" t="s">
        <v>24</v>
      </c>
      <c r="C17" s="7" t="s">
        <v>25</v>
      </c>
      <c r="D17" s="33">
        <v>276894.59999999998</v>
      </c>
      <c r="E17" s="33">
        <v>65000</v>
      </c>
      <c r="F17" s="50">
        <f t="shared" si="0"/>
        <v>341894.6</v>
      </c>
      <c r="G17" s="33"/>
      <c r="H17" s="33"/>
      <c r="I17" s="33">
        <f t="shared" si="1"/>
        <v>341894.6</v>
      </c>
    </row>
    <row r="18" spans="1:14" x14ac:dyDescent="0.2">
      <c r="A18" s="5">
        <f t="shared" si="2"/>
        <v>12</v>
      </c>
      <c r="B18" s="6" t="s">
        <v>26</v>
      </c>
      <c r="C18" s="7" t="s">
        <v>27</v>
      </c>
      <c r="D18" s="33">
        <v>51013.55</v>
      </c>
      <c r="E18" s="33">
        <v>0</v>
      </c>
      <c r="F18" s="50">
        <f t="shared" si="0"/>
        <v>51013.55</v>
      </c>
      <c r="G18" s="33"/>
      <c r="H18" s="33"/>
      <c r="I18" s="33">
        <f t="shared" si="1"/>
        <v>51013.55</v>
      </c>
    </row>
    <row r="19" spans="1:14" x14ac:dyDescent="0.2">
      <c r="A19" s="5">
        <f t="shared" si="2"/>
        <v>13</v>
      </c>
      <c r="B19" s="6" t="s">
        <v>28</v>
      </c>
      <c r="C19" s="7" t="s">
        <v>120</v>
      </c>
      <c r="D19" s="33">
        <v>25133.29</v>
      </c>
      <c r="E19" s="33">
        <v>6283.32</v>
      </c>
      <c r="F19" s="50">
        <f t="shared" si="0"/>
        <v>31416.61</v>
      </c>
      <c r="G19" s="33"/>
      <c r="H19" s="33"/>
      <c r="I19" s="33">
        <f t="shared" si="1"/>
        <v>31416.61</v>
      </c>
    </row>
    <row r="20" spans="1:14" x14ac:dyDescent="0.2">
      <c r="A20" s="5">
        <f t="shared" si="2"/>
        <v>14</v>
      </c>
      <c r="B20" s="6" t="s">
        <v>29</v>
      </c>
      <c r="C20" s="7" t="s">
        <v>30</v>
      </c>
      <c r="D20" s="33">
        <v>247208.2</v>
      </c>
      <c r="E20" s="33">
        <v>61802</v>
      </c>
      <c r="F20" s="50">
        <f t="shared" si="0"/>
        <v>309010.2</v>
      </c>
      <c r="G20" s="33"/>
      <c r="H20" s="33"/>
      <c r="I20" s="33">
        <f t="shared" si="1"/>
        <v>309010.2</v>
      </c>
    </row>
    <row r="21" spans="1:14" x14ac:dyDescent="0.2">
      <c r="A21" s="5">
        <f t="shared" si="2"/>
        <v>15</v>
      </c>
      <c r="B21" s="6" t="s">
        <v>31</v>
      </c>
      <c r="C21" s="7" t="s">
        <v>32</v>
      </c>
      <c r="D21" s="33">
        <v>2973.58</v>
      </c>
      <c r="E21" s="33">
        <v>0</v>
      </c>
      <c r="F21" s="50">
        <f t="shared" si="0"/>
        <v>2973.58</v>
      </c>
      <c r="G21" s="33"/>
      <c r="H21" s="33"/>
      <c r="I21" s="33">
        <f t="shared" si="1"/>
        <v>2973.58</v>
      </c>
    </row>
    <row r="22" spans="1:14" x14ac:dyDescent="0.2">
      <c r="A22" s="5">
        <f t="shared" si="2"/>
        <v>16</v>
      </c>
      <c r="B22" s="6" t="s">
        <v>33</v>
      </c>
      <c r="C22" s="7" t="s">
        <v>34</v>
      </c>
      <c r="D22" s="33">
        <v>62140.1</v>
      </c>
      <c r="E22" s="33">
        <v>15000</v>
      </c>
      <c r="F22" s="50">
        <f t="shared" si="0"/>
        <v>77140.100000000006</v>
      </c>
      <c r="G22" s="33"/>
      <c r="H22" s="33"/>
      <c r="I22" s="33">
        <f t="shared" si="1"/>
        <v>77140.100000000006</v>
      </c>
    </row>
    <row r="23" spans="1:14" x14ac:dyDescent="0.2">
      <c r="A23" s="5">
        <f t="shared" si="2"/>
        <v>17</v>
      </c>
      <c r="B23" s="6" t="s">
        <v>35</v>
      </c>
      <c r="C23" s="7" t="s">
        <v>36</v>
      </c>
      <c r="D23" s="33">
        <v>220298.7</v>
      </c>
      <c r="E23" s="33">
        <v>55000</v>
      </c>
      <c r="F23" s="50">
        <f t="shared" si="0"/>
        <v>275298.7</v>
      </c>
      <c r="G23" s="33"/>
      <c r="H23" s="33"/>
      <c r="I23" s="33">
        <f t="shared" si="1"/>
        <v>275298.7</v>
      </c>
    </row>
    <row r="24" spans="1:14" x14ac:dyDescent="0.2">
      <c r="A24" s="5">
        <f t="shared" si="2"/>
        <v>18</v>
      </c>
      <c r="B24" s="6" t="s">
        <v>37</v>
      </c>
      <c r="C24" s="7" t="s">
        <v>38</v>
      </c>
      <c r="D24" s="33">
        <v>0</v>
      </c>
      <c r="E24" s="33">
        <v>0</v>
      </c>
      <c r="F24" s="50">
        <f t="shared" si="0"/>
        <v>0</v>
      </c>
      <c r="G24" s="33"/>
      <c r="H24" s="33"/>
      <c r="I24" s="33">
        <f t="shared" si="1"/>
        <v>0</v>
      </c>
    </row>
    <row r="25" spans="1:14" x14ac:dyDescent="0.2">
      <c r="A25" s="5">
        <f t="shared" si="2"/>
        <v>19</v>
      </c>
      <c r="B25" s="6" t="s">
        <v>39</v>
      </c>
      <c r="C25" s="7" t="s">
        <v>40</v>
      </c>
      <c r="D25" s="33">
        <v>645394.37</v>
      </c>
      <c r="E25" s="33">
        <v>161348.59</v>
      </c>
      <c r="F25" s="50">
        <f t="shared" si="0"/>
        <v>806742.96</v>
      </c>
      <c r="G25" s="33"/>
      <c r="H25" s="33"/>
      <c r="I25" s="33">
        <f t="shared" si="1"/>
        <v>806742.96</v>
      </c>
    </row>
    <row r="26" spans="1:14" s="2" customFormat="1" x14ac:dyDescent="0.2">
      <c r="A26" s="5">
        <f t="shared" si="2"/>
        <v>20</v>
      </c>
      <c r="B26" s="6" t="s">
        <v>41</v>
      </c>
      <c r="C26" s="7" t="s">
        <v>42</v>
      </c>
      <c r="D26" s="33">
        <v>0</v>
      </c>
      <c r="E26" s="50">
        <v>0</v>
      </c>
      <c r="F26" s="50">
        <f t="shared" si="0"/>
        <v>0</v>
      </c>
      <c r="G26" s="50">
        <v>3524.22</v>
      </c>
      <c r="H26" s="50"/>
      <c r="I26" s="33">
        <f t="shared" si="1"/>
        <v>3524.22</v>
      </c>
      <c r="K26" s="22"/>
      <c r="L26" s="22"/>
      <c r="M26" s="22"/>
      <c r="N26" s="22"/>
    </row>
    <row r="27" spans="1:14" x14ac:dyDescent="0.2">
      <c r="A27" s="5">
        <f t="shared" si="2"/>
        <v>21</v>
      </c>
      <c r="B27" s="6" t="s">
        <v>43</v>
      </c>
      <c r="C27" s="7" t="s">
        <v>44</v>
      </c>
      <c r="D27" s="33">
        <v>352900.16</v>
      </c>
      <c r="E27" s="33">
        <v>0</v>
      </c>
      <c r="F27" s="50">
        <f t="shared" si="0"/>
        <v>352900.16</v>
      </c>
      <c r="G27" s="33"/>
      <c r="H27" s="33"/>
      <c r="I27" s="33">
        <f t="shared" si="1"/>
        <v>352900.16</v>
      </c>
    </row>
    <row r="28" spans="1:14" x14ac:dyDescent="0.2">
      <c r="A28" s="5">
        <f t="shared" si="2"/>
        <v>22</v>
      </c>
      <c r="B28" s="6" t="s">
        <v>45</v>
      </c>
      <c r="C28" s="7" t="s">
        <v>46</v>
      </c>
      <c r="D28" s="33">
        <v>682361.09</v>
      </c>
      <c r="E28" s="33">
        <v>75817</v>
      </c>
      <c r="F28" s="50">
        <f t="shared" si="0"/>
        <v>758178.09</v>
      </c>
      <c r="G28" s="33"/>
      <c r="H28" s="33"/>
      <c r="I28" s="33">
        <f t="shared" si="1"/>
        <v>758178.09</v>
      </c>
    </row>
    <row r="29" spans="1:14" x14ac:dyDescent="0.2">
      <c r="A29" s="5">
        <f t="shared" si="2"/>
        <v>23</v>
      </c>
      <c r="B29" s="6" t="s">
        <v>47</v>
      </c>
      <c r="C29" s="7" t="s">
        <v>48</v>
      </c>
      <c r="D29" s="33">
        <v>401888.46</v>
      </c>
      <c r="E29" s="33">
        <v>0</v>
      </c>
      <c r="F29" s="50">
        <f t="shared" si="0"/>
        <v>401888.46</v>
      </c>
      <c r="G29" s="33"/>
      <c r="H29" s="33"/>
      <c r="I29" s="33">
        <f t="shared" si="1"/>
        <v>401888.46</v>
      </c>
    </row>
    <row r="30" spans="1:14" x14ac:dyDescent="0.2">
      <c r="A30" s="5">
        <f t="shared" si="2"/>
        <v>24</v>
      </c>
      <c r="B30" s="6" t="s">
        <v>49</v>
      </c>
      <c r="C30" s="7" t="s">
        <v>50</v>
      </c>
      <c r="D30" s="33">
        <v>221643.89</v>
      </c>
      <c r="E30" s="33">
        <v>41634.129999999997</v>
      </c>
      <c r="F30" s="50">
        <f t="shared" si="0"/>
        <v>263278.02</v>
      </c>
      <c r="G30" s="33">
        <v>22393.07</v>
      </c>
      <c r="H30" s="33"/>
      <c r="I30" s="33">
        <f t="shared" si="1"/>
        <v>285671.09000000003</v>
      </c>
      <c r="M30" s="272"/>
    </row>
    <row r="31" spans="1:14" x14ac:dyDescent="0.2">
      <c r="A31" s="5">
        <f t="shared" si="2"/>
        <v>25</v>
      </c>
      <c r="B31" s="6" t="s">
        <v>51</v>
      </c>
      <c r="C31" s="7" t="s">
        <v>52</v>
      </c>
      <c r="D31" s="33">
        <v>241684</v>
      </c>
      <c r="E31" s="33">
        <v>0</v>
      </c>
      <c r="F31" s="50">
        <f t="shared" si="0"/>
        <v>241684</v>
      </c>
      <c r="G31" s="33"/>
      <c r="H31" s="33"/>
      <c r="I31" s="33">
        <f t="shared" si="1"/>
        <v>241684</v>
      </c>
    </row>
    <row r="32" spans="1:14" x14ac:dyDescent="0.2">
      <c r="A32" s="5">
        <f t="shared" si="2"/>
        <v>26</v>
      </c>
      <c r="B32" s="6" t="s">
        <v>53</v>
      </c>
      <c r="C32" s="7" t="s">
        <v>212</v>
      </c>
      <c r="D32" s="33">
        <v>866535.08</v>
      </c>
      <c r="E32" s="33">
        <v>0</v>
      </c>
      <c r="F32" s="50">
        <f t="shared" si="0"/>
        <v>866535.08</v>
      </c>
      <c r="G32" s="33"/>
      <c r="H32" s="33"/>
      <c r="I32" s="33">
        <f t="shared" si="1"/>
        <v>866535.08</v>
      </c>
    </row>
    <row r="33" spans="1:14" x14ac:dyDescent="0.2">
      <c r="A33" s="5">
        <f t="shared" si="2"/>
        <v>27</v>
      </c>
      <c r="B33" s="6" t="s">
        <v>54</v>
      </c>
      <c r="C33" s="7" t="s">
        <v>55</v>
      </c>
      <c r="D33" s="33">
        <v>342179.1</v>
      </c>
      <c r="E33" s="33">
        <v>85543</v>
      </c>
      <c r="F33" s="50">
        <f t="shared" si="0"/>
        <v>427722.1</v>
      </c>
      <c r="G33" s="33"/>
      <c r="H33" s="33"/>
      <c r="I33" s="33">
        <f t="shared" si="1"/>
        <v>427722.1</v>
      </c>
    </row>
    <row r="34" spans="1:14" x14ac:dyDescent="0.2">
      <c r="A34" s="5">
        <f t="shared" si="2"/>
        <v>28</v>
      </c>
      <c r="B34" s="6" t="s">
        <v>56</v>
      </c>
      <c r="C34" s="7" t="s">
        <v>57</v>
      </c>
      <c r="D34" s="33">
        <v>119023.64</v>
      </c>
      <c r="E34" s="33">
        <v>9776.48</v>
      </c>
      <c r="F34" s="50">
        <f t="shared" si="0"/>
        <v>128800.12</v>
      </c>
      <c r="G34" s="33"/>
      <c r="H34" s="33"/>
      <c r="I34" s="33">
        <f t="shared" si="1"/>
        <v>128800.12</v>
      </c>
    </row>
    <row r="35" spans="1:14" x14ac:dyDescent="0.2">
      <c r="A35" s="5">
        <f t="shared" si="2"/>
        <v>29</v>
      </c>
      <c r="B35" s="6" t="s">
        <v>58</v>
      </c>
      <c r="C35" s="7" t="s">
        <v>59</v>
      </c>
      <c r="D35" s="33">
        <v>919937.83</v>
      </c>
      <c r="E35" s="33">
        <v>0</v>
      </c>
      <c r="F35" s="50">
        <f t="shared" si="0"/>
        <v>919937.83</v>
      </c>
      <c r="G35" s="33"/>
      <c r="H35" s="33"/>
      <c r="I35" s="33">
        <f t="shared" si="1"/>
        <v>919937.83</v>
      </c>
    </row>
    <row r="36" spans="1:14" x14ac:dyDescent="0.2">
      <c r="A36" s="5">
        <f t="shared" si="2"/>
        <v>30</v>
      </c>
      <c r="B36" s="6" t="s">
        <v>60</v>
      </c>
      <c r="C36" s="7" t="s">
        <v>61</v>
      </c>
      <c r="D36" s="33">
        <v>92384.87</v>
      </c>
      <c r="E36" s="33">
        <v>23096.22</v>
      </c>
      <c r="F36" s="50">
        <f t="shared" si="0"/>
        <v>115481.09</v>
      </c>
      <c r="G36" s="33"/>
      <c r="H36" s="33"/>
      <c r="I36" s="33">
        <f t="shared" si="1"/>
        <v>115481.09</v>
      </c>
    </row>
    <row r="37" spans="1:14" x14ac:dyDescent="0.2">
      <c r="A37" s="5">
        <f t="shared" si="2"/>
        <v>31</v>
      </c>
      <c r="B37" s="6" t="s">
        <v>62</v>
      </c>
      <c r="C37" s="7" t="s">
        <v>63</v>
      </c>
      <c r="D37" s="33">
        <v>183188.57</v>
      </c>
      <c r="E37" s="33">
        <v>30000</v>
      </c>
      <c r="F37" s="50">
        <f t="shared" si="0"/>
        <v>213188.57</v>
      </c>
      <c r="G37" s="33"/>
      <c r="H37" s="33"/>
      <c r="I37" s="33">
        <f t="shared" si="1"/>
        <v>213188.57</v>
      </c>
    </row>
    <row r="38" spans="1:14" x14ac:dyDescent="0.2">
      <c r="A38" s="5">
        <f t="shared" si="2"/>
        <v>32</v>
      </c>
      <c r="B38" s="6" t="s">
        <v>64</v>
      </c>
      <c r="C38" s="7" t="s">
        <v>65</v>
      </c>
      <c r="D38" s="33">
        <v>1428530.64</v>
      </c>
      <c r="E38" s="33">
        <v>200000</v>
      </c>
      <c r="F38" s="50">
        <f t="shared" si="0"/>
        <v>1628530.64</v>
      </c>
      <c r="G38" s="33"/>
      <c r="H38" s="33"/>
      <c r="I38" s="33">
        <f t="shared" si="1"/>
        <v>1628530.64</v>
      </c>
    </row>
    <row r="39" spans="1:14" x14ac:dyDescent="0.2">
      <c r="A39" s="5">
        <f t="shared" si="2"/>
        <v>33</v>
      </c>
      <c r="B39" s="6" t="s">
        <v>66</v>
      </c>
      <c r="C39" s="7" t="s">
        <v>67</v>
      </c>
      <c r="D39" s="33">
        <v>485876.85</v>
      </c>
      <c r="E39" s="33">
        <v>100000</v>
      </c>
      <c r="F39" s="50">
        <f t="shared" si="0"/>
        <v>585876.85</v>
      </c>
      <c r="G39" s="33"/>
      <c r="H39" s="33"/>
      <c r="I39" s="33">
        <f t="shared" si="1"/>
        <v>585876.85</v>
      </c>
    </row>
    <row r="40" spans="1:14" x14ac:dyDescent="0.2">
      <c r="A40" s="5">
        <f t="shared" si="2"/>
        <v>34</v>
      </c>
      <c r="B40" s="6" t="s">
        <v>68</v>
      </c>
      <c r="C40" s="7" t="s">
        <v>69</v>
      </c>
      <c r="D40" s="33">
        <v>150177.78</v>
      </c>
      <c r="E40" s="33">
        <v>37544.44</v>
      </c>
      <c r="F40" s="50">
        <f t="shared" si="0"/>
        <v>187722.22</v>
      </c>
      <c r="G40" s="33"/>
      <c r="H40" s="33"/>
      <c r="I40" s="33">
        <f t="shared" si="1"/>
        <v>187722.22</v>
      </c>
    </row>
    <row r="41" spans="1:14" x14ac:dyDescent="0.2">
      <c r="A41" s="5">
        <f t="shared" si="2"/>
        <v>35</v>
      </c>
      <c r="B41" s="6" t="s">
        <v>70</v>
      </c>
      <c r="C41" s="7" t="s">
        <v>71</v>
      </c>
      <c r="D41" s="33">
        <v>325132.21999999997</v>
      </c>
      <c r="E41" s="33">
        <v>81000</v>
      </c>
      <c r="F41" s="50">
        <f t="shared" si="0"/>
        <v>406132.22</v>
      </c>
      <c r="G41" s="33"/>
      <c r="H41" s="33"/>
      <c r="I41" s="33">
        <f t="shared" si="1"/>
        <v>406132.22</v>
      </c>
    </row>
    <row r="42" spans="1:14" s="2" customFormat="1" x14ac:dyDescent="0.2">
      <c r="A42" s="5">
        <f t="shared" si="2"/>
        <v>36</v>
      </c>
      <c r="B42" s="6" t="s">
        <v>72</v>
      </c>
      <c r="C42" s="7" t="s">
        <v>73</v>
      </c>
      <c r="D42" s="33">
        <v>408884.47</v>
      </c>
      <c r="E42" s="50">
        <v>102221.12</v>
      </c>
      <c r="F42" s="50">
        <f t="shared" si="0"/>
        <v>511105.58999999997</v>
      </c>
      <c r="G42" s="50"/>
      <c r="H42" s="50"/>
      <c r="I42" s="33">
        <f t="shared" si="1"/>
        <v>511105.58999999997</v>
      </c>
      <c r="K42" s="22"/>
      <c r="L42" s="22"/>
      <c r="M42" s="22"/>
      <c r="N42" s="22"/>
    </row>
    <row r="43" spans="1:14" x14ac:dyDescent="0.2">
      <c r="A43" s="5">
        <f t="shared" si="2"/>
        <v>37</v>
      </c>
      <c r="B43" s="6" t="s">
        <v>74</v>
      </c>
      <c r="C43" s="7" t="s">
        <v>75</v>
      </c>
      <c r="D43" s="33">
        <v>871537.53</v>
      </c>
      <c r="E43" s="33">
        <v>0</v>
      </c>
      <c r="F43" s="50">
        <f t="shared" si="0"/>
        <v>871537.53</v>
      </c>
      <c r="G43" s="33"/>
      <c r="H43" s="33"/>
      <c r="I43" s="33">
        <f t="shared" si="1"/>
        <v>871537.53</v>
      </c>
    </row>
    <row r="44" spans="1:14" x14ac:dyDescent="0.2">
      <c r="A44" s="5">
        <f t="shared" si="2"/>
        <v>38</v>
      </c>
      <c r="B44" s="6" t="s">
        <v>76</v>
      </c>
      <c r="C44" s="71" t="s">
        <v>165</v>
      </c>
      <c r="D44" s="33">
        <v>168183.91</v>
      </c>
      <c r="E44" s="33">
        <v>0</v>
      </c>
      <c r="F44" s="50">
        <f t="shared" si="0"/>
        <v>168183.91</v>
      </c>
      <c r="G44" s="33"/>
      <c r="H44" s="33"/>
      <c r="I44" s="33">
        <f t="shared" si="1"/>
        <v>168183.91</v>
      </c>
    </row>
    <row r="45" spans="1:14" x14ac:dyDescent="0.2">
      <c r="A45" s="5">
        <f t="shared" si="2"/>
        <v>39</v>
      </c>
      <c r="B45" s="6" t="s">
        <v>77</v>
      </c>
      <c r="C45" s="7" t="s">
        <v>78</v>
      </c>
      <c r="D45" s="33">
        <v>137039.65</v>
      </c>
      <c r="E45" s="33">
        <v>0</v>
      </c>
      <c r="F45" s="50">
        <f t="shared" si="0"/>
        <v>137039.65</v>
      </c>
      <c r="G45" s="33"/>
      <c r="H45" s="33"/>
      <c r="I45" s="33">
        <f t="shared" si="1"/>
        <v>137039.65</v>
      </c>
    </row>
    <row r="46" spans="1:14" x14ac:dyDescent="0.2">
      <c r="A46" s="5">
        <f t="shared" si="2"/>
        <v>40</v>
      </c>
      <c r="B46" s="6" t="s">
        <v>79</v>
      </c>
      <c r="C46" s="7" t="s">
        <v>80</v>
      </c>
      <c r="D46" s="33">
        <v>0</v>
      </c>
      <c r="E46" s="33">
        <v>0</v>
      </c>
      <c r="F46" s="50">
        <f t="shared" si="0"/>
        <v>0</v>
      </c>
      <c r="G46" s="33"/>
      <c r="H46" s="33"/>
      <c r="I46" s="48">
        <f t="shared" si="1"/>
        <v>0</v>
      </c>
    </row>
    <row r="47" spans="1:14" x14ac:dyDescent="0.2">
      <c r="A47" s="5">
        <f t="shared" si="2"/>
        <v>41</v>
      </c>
      <c r="B47" s="6" t="s">
        <v>81</v>
      </c>
      <c r="C47" s="7" t="s">
        <v>82</v>
      </c>
      <c r="D47" s="33">
        <v>0</v>
      </c>
      <c r="E47" s="33">
        <v>0</v>
      </c>
      <c r="F47" s="50">
        <f t="shared" si="0"/>
        <v>0</v>
      </c>
      <c r="G47" s="33"/>
      <c r="H47" s="33"/>
      <c r="I47" s="33">
        <f t="shared" si="1"/>
        <v>0</v>
      </c>
    </row>
    <row r="48" spans="1:14" x14ac:dyDescent="0.2">
      <c r="A48" s="5">
        <f t="shared" si="2"/>
        <v>42</v>
      </c>
      <c r="B48" s="6" t="s">
        <v>83</v>
      </c>
      <c r="C48" s="7" t="s">
        <v>84</v>
      </c>
      <c r="D48" s="33">
        <v>0</v>
      </c>
      <c r="E48" s="33">
        <v>0</v>
      </c>
      <c r="F48" s="50">
        <f t="shared" si="0"/>
        <v>0</v>
      </c>
      <c r="G48" s="33">
        <v>9871</v>
      </c>
      <c r="H48" s="33"/>
      <c r="I48" s="33">
        <f t="shared" si="1"/>
        <v>9871</v>
      </c>
    </row>
    <row r="49" spans="1:9" x14ac:dyDescent="0.2">
      <c r="A49" s="5">
        <f t="shared" si="2"/>
        <v>43</v>
      </c>
      <c r="B49" s="6" t="s">
        <v>85</v>
      </c>
      <c r="C49" s="7" t="s">
        <v>86</v>
      </c>
      <c r="D49" s="33">
        <v>2960</v>
      </c>
      <c r="E49" s="33">
        <v>0</v>
      </c>
      <c r="F49" s="50">
        <f t="shared" si="0"/>
        <v>2960</v>
      </c>
      <c r="G49" s="33"/>
      <c r="H49" s="33"/>
      <c r="I49" s="33">
        <f t="shared" si="1"/>
        <v>2960</v>
      </c>
    </row>
    <row r="50" spans="1:9" x14ac:dyDescent="0.2">
      <c r="A50" s="5">
        <f t="shared" si="2"/>
        <v>44</v>
      </c>
      <c r="B50" s="6" t="s">
        <v>87</v>
      </c>
      <c r="C50" s="7" t="s">
        <v>88</v>
      </c>
      <c r="D50" s="33">
        <v>130620.27</v>
      </c>
      <c r="E50" s="33">
        <v>0</v>
      </c>
      <c r="F50" s="50">
        <f t="shared" si="0"/>
        <v>130620.27</v>
      </c>
      <c r="G50" s="33"/>
      <c r="H50" s="33"/>
      <c r="I50" s="33">
        <f t="shared" si="1"/>
        <v>130620.27</v>
      </c>
    </row>
    <row r="51" spans="1:9" x14ac:dyDescent="0.2">
      <c r="A51" s="5">
        <f t="shared" si="2"/>
        <v>45</v>
      </c>
      <c r="B51" s="6" t="s">
        <v>89</v>
      </c>
      <c r="C51" s="7" t="s">
        <v>90</v>
      </c>
      <c r="D51" s="33">
        <v>0</v>
      </c>
      <c r="E51" s="33">
        <v>0</v>
      </c>
      <c r="F51" s="50">
        <f t="shared" si="0"/>
        <v>0</v>
      </c>
      <c r="G51" s="33"/>
      <c r="H51" s="33"/>
      <c r="I51" s="33">
        <f t="shared" si="1"/>
        <v>0</v>
      </c>
    </row>
    <row r="52" spans="1:9" x14ac:dyDescent="0.2">
      <c r="A52" s="5">
        <f t="shared" si="2"/>
        <v>46</v>
      </c>
      <c r="B52" s="6" t="s">
        <v>91</v>
      </c>
      <c r="C52" s="7" t="s">
        <v>92</v>
      </c>
      <c r="D52" s="33">
        <v>0</v>
      </c>
      <c r="E52" s="33">
        <v>0</v>
      </c>
      <c r="F52" s="50">
        <f t="shared" si="0"/>
        <v>0</v>
      </c>
      <c r="G52" s="33"/>
      <c r="H52" s="33"/>
      <c r="I52" s="33">
        <f t="shared" si="1"/>
        <v>0</v>
      </c>
    </row>
    <row r="53" spans="1:9" x14ac:dyDescent="0.2">
      <c r="A53" s="5">
        <f t="shared" si="2"/>
        <v>47</v>
      </c>
      <c r="B53" s="6" t="s">
        <v>93</v>
      </c>
      <c r="C53" s="7" t="s">
        <v>94</v>
      </c>
      <c r="D53" s="33">
        <v>114941.96</v>
      </c>
      <c r="E53" s="33">
        <v>28000</v>
      </c>
      <c r="F53" s="50">
        <f t="shared" si="0"/>
        <v>142941.96000000002</v>
      </c>
      <c r="G53" s="33"/>
      <c r="H53" s="33"/>
      <c r="I53" s="33">
        <f t="shared" si="1"/>
        <v>142941.96000000002</v>
      </c>
    </row>
    <row r="54" spans="1:9" x14ac:dyDescent="0.2">
      <c r="A54" s="5">
        <f t="shared" si="2"/>
        <v>48</v>
      </c>
      <c r="B54" s="6" t="s">
        <v>95</v>
      </c>
      <c r="C54" s="7" t="s">
        <v>96</v>
      </c>
      <c r="D54" s="33">
        <v>232686.18</v>
      </c>
      <c r="E54" s="33">
        <v>0</v>
      </c>
      <c r="F54" s="50">
        <f t="shared" si="0"/>
        <v>232686.18</v>
      </c>
      <c r="G54" s="33"/>
      <c r="H54" s="33"/>
      <c r="I54" s="33">
        <f t="shared" si="1"/>
        <v>232686.18</v>
      </c>
    </row>
    <row r="55" spans="1:9" x14ac:dyDescent="0.2">
      <c r="A55" s="5">
        <f t="shared" si="2"/>
        <v>49</v>
      </c>
      <c r="B55" s="6" t="s">
        <v>97</v>
      </c>
      <c r="C55" s="7" t="s">
        <v>98</v>
      </c>
      <c r="D55" s="33">
        <v>58503.87</v>
      </c>
      <c r="E55" s="33">
        <v>14625</v>
      </c>
      <c r="F55" s="50">
        <f t="shared" si="0"/>
        <v>73128.87</v>
      </c>
      <c r="G55" s="33"/>
      <c r="H55" s="33"/>
      <c r="I55" s="33">
        <f t="shared" si="1"/>
        <v>73128.87</v>
      </c>
    </row>
    <row r="56" spans="1:9" x14ac:dyDescent="0.2">
      <c r="A56" s="5">
        <f t="shared" si="2"/>
        <v>50</v>
      </c>
      <c r="B56" s="6" t="s">
        <v>99</v>
      </c>
      <c r="C56" s="7" t="s">
        <v>100</v>
      </c>
      <c r="D56" s="33">
        <v>103069.47</v>
      </c>
      <c r="E56" s="33">
        <v>0</v>
      </c>
      <c r="F56" s="50">
        <f t="shared" si="0"/>
        <v>103069.47</v>
      </c>
      <c r="G56" s="33"/>
      <c r="H56" s="33"/>
      <c r="I56" s="33">
        <f t="shared" si="1"/>
        <v>103069.47</v>
      </c>
    </row>
    <row r="57" spans="1:9" x14ac:dyDescent="0.2">
      <c r="A57" s="5">
        <f t="shared" si="2"/>
        <v>51</v>
      </c>
      <c r="B57" s="6" t="s">
        <v>101</v>
      </c>
      <c r="C57" s="7" t="s">
        <v>102</v>
      </c>
      <c r="D57" s="33">
        <v>146.22999999999999</v>
      </c>
      <c r="E57" s="33">
        <v>0</v>
      </c>
      <c r="F57" s="50">
        <f t="shared" si="0"/>
        <v>146.22999999999999</v>
      </c>
      <c r="G57" s="33"/>
      <c r="H57" s="33"/>
      <c r="I57" s="33">
        <f t="shared" si="1"/>
        <v>146.22999999999999</v>
      </c>
    </row>
    <row r="58" spans="1:9" x14ac:dyDescent="0.2">
      <c r="A58" s="5">
        <f t="shared" si="2"/>
        <v>52</v>
      </c>
      <c r="B58" s="6" t="s">
        <v>103</v>
      </c>
      <c r="C58" s="7" t="s">
        <v>104</v>
      </c>
      <c r="D58" s="33">
        <v>0</v>
      </c>
      <c r="E58" s="33">
        <v>0</v>
      </c>
      <c r="F58" s="50">
        <f t="shared" si="0"/>
        <v>0</v>
      </c>
      <c r="G58" s="33"/>
      <c r="H58" s="33"/>
      <c r="I58" s="33">
        <f t="shared" si="1"/>
        <v>0</v>
      </c>
    </row>
    <row r="59" spans="1:9" x14ac:dyDescent="0.2">
      <c r="A59" s="5">
        <f t="shared" si="2"/>
        <v>53</v>
      </c>
      <c r="B59" s="6" t="s">
        <v>105</v>
      </c>
      <c r="C59" s="7" t="s">
        <v>106</v>
      </c>
      <c r="D59" s="33">
        <v>0</v>
      </c>
      <c r="E59" s="33">
        <v>0</v>
      </c>
      <c r="F59" s="50">
        <f t="shared" si="0"/>
        <v>0</v>
      </c>
      <c r="G59" s="33"/>
      <c r="H59" s="33"/>
      <c r="I59" s="33">
        <f t="shared" si="1"/>
        <v>0</v>
      </c>
    </row>
    <row r="60" spans="1:9" x14ac:dyDescent="0.2">
      <c r="A60" s="5">
        <f t="shared" si="2"/>
        <v>54</v>
      </c>
      <c r="B60" s="6" t="s">
        <v>107</v>
      </c>
      <c r="C60" s="7" t="s">
        <v>108</v>
      </c>
      <c r="D60" s="33">
        <v>156.09</v>
      </c>
      <c r="E60" s="33">
        <v>0</v>
      </c>
      <c r="F60" s="50">
        <f t="shared" si="0"/>
        <v>156.09</v>
      </c>
      <c r="G60" s="33"/>
      <c r="H60" s="33"/>
      <c r="I60" s="33">
        <f t="shared" si="1"/>
        <v>156.09</v>
      </c>
    </row>
    <row r="61" spans="1:9" x14ac:dyDescent="0.2">
      <c r="A61" s="5">
        <f t="shared" si="2"/>
        <v>55</v>
      </c>
      <c r="B61" s="6" t="s">
        <v>109</v>
      </c>
      <c r="C61" s="7" t="s">
        <v>110</v>
      </c>
      <c r="D61" s="33">
        <v>216206.14</v>
      </c>
      <c r="E61" s="33">
        <v>54050</v>
      </c>
      <c r="F61" s="50">
        <f t="shared" si="0"/>
        <v>270256.14</v>
      </c>
      <c r="G61" s="33"/>
      <c r="H61" s="33"/>
      <c r="I61" s="33">
        <f t="shared" si="1"/>
        <v>270256.14</v>
      </c>
    </row>
    <row r="62" spans="1:9" x14ac:dyDescent="0.2">
      <c r="A62" s="5">
        <f t="shared" si="2"/>
        <v>56</v>
      </c>
      <c r="B62" s="6" t="s">
        <v>111</v>
      </c>
      <c r="C62" s="7" t="s">
        <v>112</v>
      </c>
      <c r="D62" s="33">
        <v>35448.160000000003</v>
      </c>
      <c r="E62" s="33">
        <v>8862.0400000000009</v>
      </c>
      <c r="F62" s="50">
        <f t="shared" si="0"/>
        <v>44310.200000000004</v>
      </c>
      <c r="G62" s="33"/>
      <c r="H62" s="33"/>
      <c r="I62" s="33">
        <f t="shared" si="1"/>
        <v>44310.200000000004</v>
      </c>
    </row>
    <row r="63" spans="1:9" x14ac:dyDescent="0.2">
      <c r="A63" s="5">
        <f t="shared" si="2"/>
        <v>57</v>
      </c>
      <c r="B63" s="6" t="s">
        <v>113</v>
      </c>
      <c r="C63" s="7" t="s">
        <v>114</v>
      </c>
      <c r="D63" s="33">
        <v>8356.7199999999993</v>
      </c>
      <c r="E63" s="33">
        <v>0</v>
      </c>
      <c r="F63" s="50">
        <f t="shared" si="0"/>
        <v>8356.7199999999993</v>
      </c>
      <c r="G63" s="33"/>
      <c r="H63" s="33"/>
      <c r="I63" s="33">
        <f t="shared" si="1"/>
        <v>8356.7199999999993</v>
      </c>
    </row>
    <row r="64" spans="1:9" x14ac:dyDescent="0.2">
      <c r="A64" s="5">
        <f t="shared" si="2"/>
        <v>58</v>
      </c>
      <c r="B64" s="6" t="s">
        <v>115</v>
      </c>
      <c r="C64" s="45" t="s">
        <v>323</v>
      </c>
      <c r="D64" s="33">
        <v>20583.73</v>
      </c>
      <c r="E64" s="33">
        <v>0</v>
      </c>
      <c r="F64" s="50">
        <f t="shared" si="0"/>
        <v>20583.73</v>
      </c>
      <c r="G64" s="33"/>
      <c r="H64" s="33"/>
      <c r="I64" s="33">
        <f t="shared" si="1"/>
        <v>20583.73</v>
      </c>
    </row>
    <row r="65" spans="1:14" x14ac:dyDescent="0.2">
      <c r="A65" s="5">
        <f t="shared" si="2"/>
        <v>59</v>
      </c>
      <c r="B65" s="6" t="s">
        <v>116</v>
      </c>
      <c r="C65" s="7" t="s">
        <v>225</v>
      </c>
      <c r="D65" s="33">
        <v>948.96</v>
      </c>
      <c r="E65" s="33">
        <v>0</v>
      </c>
      <c r="F65" s="50">
        <f t="shared" si="0"/>
        <v>948.96</v>
      </c>
      <c r="G65" s="33"/>
      <c r="H65" s="33"/>
      <c r="I65" s="33">
        <f t="shared" si="1"/>
        <v>948.96</v>
      </c>
    </row>
    <row r="66" spans="1:14" x14ac:dyDescent="0.2">
      <c r="A66" s="5">
        <f t="shared" si="2"/>
        <v>60</v>
      </c>
      <c r="B66" s="6" t="s">
        <v>118</v>
      </c>
      <c r="C66" s="7" t="s">
        <v>226</v>
      </c>
      <c r="D66" s="33">
        <v>128416.43</v>
      </c>
      <c r="E66" s="33">
        <v>0</v>
      </c>
      <c r="F66" s="50">
        <f t="shared" si="0"/>
        <v>128416.43</v>
      </c>
      <c r="G66" s="33"/>
      <c r="H66" s="33"/>
      <c r="I66" s="33">
        <f t="shared" si="1"/>
        <v>128416.43</v>
      </c>
    </row>
    <row r="67" spans="1:14" ht="13.5" thickBot="1" x14ac:dyDescent="0.25">
      <c r="A67" s="213">
        <f t="shared" si="2"/>
        <v>61</v>
      </c>
      <c r="B67" s="166" t="s">
        <v>119</v>
      </c>
      <c r="C67" s="214" t="s">
        <v>166</v>
      </c>
      <c r="D67" s="215">
        <v>138673.57</v>
      </c>
      <c r="E67" s="215">
        <v>34668</v>
      </c>
      <c r="F67" s="144">
        <f t="shared" si="0"/>
        <v>173341.57</v>
      </c>
      <c r="G67" s="215"/>
      <c r="H67" s="215"/>
      <c r="I67" s="215">
        <f t="shared" si="1"/>
        <v>173341.57</v>
      </c>
    </row>
    <row r="68" spans="1:14" s="19" customFormat="1" ht="16.5" customHeight="1" x14ac:dyDescent="0.2">
      <c r="C68" s="40" t="s">
        <v>122</v>
      </c>
      <c r="D68" s="212">
        <f>SUM(D7:D67)</f>
        <v>11743029.600000003</v>
      </c>
      <c r="E68" s="212">
        <f t="shared" ref="E68:I68" si="3">SUM(E7:E67)</f>
        <v>1401246.96</v>
      </c>
      <c r="F68" s="212">
        <f t="shared" si="3"/>
        <v>13144276.560000002</v>
      </c>
      <c r="G68" s="212">
        <f t="shared" si="3"/>
        <v>35788.29</v>
      </c>
      <c r="H68" s="212">
        <f t="shared" si="3"/>
        <v>0</v>
      </c>
      <c r="I68" s="212">
        <f t="shared" si="3"/>
        <v>13180064.850000003</v>
      </c>
      <c r="K68" s="24"/>
      <c r="L68" s="24"/>
      <c r="M68" s="24"/>
      <c r="N68" s="24"/>
    </row>
    <row r="69" spans="1:14" s="32" customFormat="1" x14ac:dyDescent="0.2">
      <c r="A69" s="54"/>
      <c r="D69" s="75"/>
      <c r="E69" s="75"/>
      <c r="F69" s="217"/>
      <c r="G69" s="21"/>
      <c r="H69" s="21"/>
      <c r="K69" s="21"/>
      <c r="L69" s="21"/>
      <c r="M69" s="21"/>
      <c r="N69" s="21"/>
    </row>
    <row r="70" spans="1:14" x14ac:dyDescent="0.2">
      <c r="B70" s="10" t="s">
        <v>155</v>
      </c>
      <c r="C70" s="11">
        <v>42510</v>
      </c>
      <c r="D70" s="69"/>
      <c r="E70" s="73"/>
      <c r="F70" s="68"/>
      <c r="I70" s="211"/>
    </row>
    <row r="71" spans="1:14" ht="14.25" x14ac:dyDescent="0.2">
      <c r="B71" s="12" t="s">
        <v>161</v>
      </c>
      <c r="D71" s="47"/>
      <c r="E71" s="68"/>
      <c r="F71" s="196"/>
    </row>
    <row r="72" spans="1:14" ht="14.25" x14ac:dyDescent="0.2">
      <c r="D72" s="47"/>
      <c r="E72" s="68"/>
      <c r="F72" s="196"/>
    </row>
    <row r="73" spans="1:14" x14ac:dyDescent="0.2">
      <c r="D73" s="76"/>
      <c r="E73" s="70"/>
      <c r="F73" s="68"/>
    </row>
    <row r="74" spans="1:14" x14ac:dyDescent="0.2">
      <c r="D74" s="77"/>
      <c r="E74" s="78"/>
      <c r="F74" s="68"/>
    </row>
    <row r="75" spans="1:14" x14ac:dyDescent="0.2">
      <c r="D75" s="79"/>
      <c r="E75" s="80"/>
      <c r="F75" s="68"/>
    </row>
    <row r="76" spans="1:14" x14ac:dyDescent="0.2">
      <c r="D76" s="62"/>
      <c r="E76" s="46"/>
      <c r="F76" s="68"/>
    </row>
    <row r="77" spans="1:14" x14ac:dyDescent="0.2">
      <c r="D77" s="69"/>
      <c r="E77" s="69"/>
      <c r="F77" s="68"/>
    </row>
    <row r="78" spans="1:14" x14ac:dyDescent="0.2">
      <c r="D78" s="69"/>
      <c r="E78" s="69"/>
      <c r="F78" s="68"/>
    </row>
  </sheetData>
  <mergeCells count="6">
    <mergeCell ref="G5:G6"/>
    <mergeCell ref="H5:H6"/>
    <mergeCell ref="A5:A6"/>
    <mergeCell ref="B5:B6"/>
    <mergeCell ref="C5:C6"/>
    <mergeCell ref="D5:E5"/>
  </mergeCells>
  <phoneticPr fontId="2" type="noConversion"/>
  <pageMargins left="0.32" right="0.33" top="0.27" bottom="0.25" header="0.25" footer="0.2"/>
  <pageSetup paperSize="9" scale="95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7"/>
  <sheetViews>
    <sheetView zoomScaleNormal="100" workbookViewId="0">
      <selection activeCell="M72" sqref="M72"/>
    </sheetView>
  </sheetViews>
  <sheetFormatPr defaultColWidth="9.140625" defaultRowHeight="12.75" x14ac:dyDescent="0.2"/>
  <cols>
    <col min="1" max="1" width="5" style="34" customWidth="1"/>
    <col min="2" max="2" width="6.85546875" style="21" customWidth="1"/>
    <col min="3" max="3" width="63.28515625" style="228" customWidth="1"/>
    <col min="4" max="4" width="12.42578125" style="21" customWidth="1"/>
    <col min="5" max="5" width="10.7109375" style="21" customWidth="1"/>
    <col min="6" max="6" width="12.5703125" style="21" customWidth="1"/>
    <col min="7" max="7" width="11.28515625" style="21" customWidth="1"/>
    <col min="8" max="8" width="12.5703125" style="21" customWidth="1"/>
    <col min="9" max="9" width="10" style="22" customWidth="1"/>
    <col min="10" max="16384" width="9.140625" style="21"/>
  </cols>
  <sheetData>
    <row r="1" spans="1:11" x14ac:dyDescent="0.2">
      <c r="A1" s="278" t="s">
        <v>143</v>
      </c>
      <c r="I1" s="22" t="s">
        <v>127</v>
      </c>
    </row>
    <row r="2" spans="1:11" x14ac:dyDescent="0.2">
      <c r="A2" s="278"/>
    </row>
    <row r="3" spans="1:11" ht="18" x14ac:dyDescent="0.25">
      <c r="A3" s="296" t="s">
        <v>325</v>
      </c>
    </row>
    <row r="5" spans="1:11" s="44" customFormat="1" ht="20.25" x14ac:dyDescent="0.3">
      <c r="A5" s="297" t="s">
        <v>326</v>
      </c>
      <c r="B5" s="298"/>
      <c r="C5" s="299"/>
      <c r="D5" s="300"/>
      <c r="E5" s="298"/>
      <c r="F5" s="298"/>
      <c r="G5" s="301"/>
      <c r="H5" s="301"/>
      <c r="I5" s="302"/>
    </row>
    <row r="6" spans="1:11" ht="10.5" customHeight="1" x14ac:dyDescent="0.2">
      <c r="A6" s="303"/>
      <c r="B6" s="304"/>
      <c r="C6" s="305"/>
      <c r="D6" s="304"/>
      <c r="E6" s="304"/>
      <c r="F6" s="304"/>
      <c r="G6" s="306"/>
      <c r="H6" s="307" t="s">
        <v>1</v>
      </c>
      <c r="I6" s="308"/>
    </row>
    <row r="7" spans="1:11" x14ac:dyDescent="0.2">
      <c r="A7" s="372" t="s">
        <v>128</v>
      </c>
      <c r="B7" s="374" t="s">
        <v>2</v>
      </c>
      <c r="C7" s="376" t="s">
        <v>3</v>
      </c>
      <c r="D7" s="377" t="s">
        <v>243</v>
      </c>
      <c r="E7" s="377"/>
      <c r="F7" s="377"/>
      <c r="G7" s="369" t="s">
        <v>129</v>
      </c>
      <c r="H7" s="371" t="s">
        <v>241</v>
      </c>
      <c r="I7" s="369" t="s">
        <v>237</v>
      </c>
    </row>
    <row r="8" spans="1:11" ht="46.5" customHeight="1" x14ac:dyDescent="0.2">
      <c r="A8" s="373"/>
      <c r="B8" s="375"/>
      <c r="C8" s="376"/>
      <c r="D8" s="275" t="s">
        <v>238</v>
      </c>
      <c r="E8" s="209" t="s">
        <v>239</v>
      </c>
      <c r="F8" s="275" t="s">
        <v>240</v>
      </c>
      <c r="G8" s="370"/>
      <c r="H8" s="371"/>
      <c r="I8" s="369"/>
    </row>
    <row r="9" spans="1:11" ht="20.100000000000001" customHeight="1" x14ac:dyDescent="0.2">
      <c r="A9" s="36">
        <v>1</v>
      </c>
      <c r="B9" s="6">
        <v>1404</v>
      </c>
      <c r="C9" s="225" t="s">
        <v>12</v>
      </c>
      <c r="D9" s="31">
        <v>-235895.64</v>
      </c>
      <c r="E9" s="16">
        <v>115600.59</v>
      </c>
      <c r="F9" s="31">
        <v>-120295.05000000002</v>
      </c>
      <c r="G9" s="16"/>
      <c r="H9" s="30">
        <v>-120295.05000000002</v>
      </c>
      <c r="I9" s="50">
        <f>H9*100/H15</f>
        <v>97.135303094399461</v>
      </c>
    </row>
    <row r="10" spans="1:11" ht="20.100000000000001" customHeight="1" x14ac:dyDescent="0.2">
      <c r="A10" s="52">
        <v>2</v>
      </c>
      <c r="B10" s="6" t="s">
        <v>79</v>
      </c>
      <c r="C10" s="225" t="s">
        <v>80</v>
      </c>
      <c r="D10" s="48">
        <v>-3547.72</v>
      </c>
      <c r="E10" s="16">
        <v>0</v>
      </c>
      <c r="F10" s="48">
        <v>-3547.72</v>
      </c>
      <c r="G10" s="50"/>
      <c r="H10" s="49">
        <v>-3547.72</v>
      </c>
      <c r="I10" s="50">
        <f>H10*100/H15</f>
        <v>2.8646969056005447</v>
      </c>
    </row>
    <row r="11" spans="1:11" ht="20.100000000000001" hidden="1" customHeight="1" x14ac:dyDescent="0.2">
      <c r="A11" s="309"/>
      <c r="B11" s="220"/>
      <c r="C11" s="226"/>
      <c r="D11" s="218"/>
      <c r="E11" s="145"/>
      <c r="F11" s="218"/>
      <c r="G11" s="145"/>
      <c r="H11" s="219"/>
      <c r="I11" s="282"/>
    </row>
    <row r="12" spans="1:11" ht="20.100000000000001" hidden="1" customHeight="1" x14ac:dyDescent="0.2">
      <c r="A12" s="281"/>
      <c r="B12" s="6"/>
      <c r="C12" s="225"/>
      <c r="D12" s="48"/>
      <c r="E12" s="50"/>
      <c r="F12" s="48"/>
      <c r="G12" s="50"/>
      <c r="H12" s="49"/>
      <c r="I12" s="280"/>
    </row>
    <row r="13" spans="1:11" ht="20.100000000000001" hidden="1" customHeight="1" x14ac:dyDescent="0.2">
      <c r="A13" s="281"/>
      <c r="B13" s="6"/>
      <c r="C13" s="225"/>
      <c r="D13" s="48"/>
      <c r="E13" s="50"/>
      <c r="F13" s="48"/>
      <c r="G13" s="50"/>
      <c r="H13" s="49"/>
      <c r="I13" s="280"/>
    </row>
    <row r="14" spans="1:11" ht="20.100000000000001" hidden="1" customHeight="1" x14ac:dyDescent="0.4">
      <c r="A14" s="281"/>
      <c r="B14" s="6"/>
      <c r="C14" s="227"/>
      <c r="D14" s="221"/>
      <c r="E14" s="222"/>
      <c r="F14" s="221"/>
      <c r="G14" s="223"/>
      <c r="H14" s="224"/>
      <c r="I14" s="283"/>
      <c r="K14" s="37"/>
    </row>
    <row r="15" spans="1:11" s="24" customFormat="1" ht="24" customHeight="1" x14ac:dyDescent="0.2">
      <c r="A15" s="318"/>
      <c r="B15" s="79"/>
      <c r="C15" s="310" t="s">
        <v>122</v>
      </c>
      <c r="D15" s="49">
        <f t="shared" ref="D15:I15" si="0">SUM(D9:D14)</f>
        <v>-239443.36000000002</v>
      </c>
      <c r="E15" s="23">
        <f>SUM(E9:E14)</f>
        <v>115600.59</v>
      </c>
      <c r="F15" s="49">
        <f>SUM(F9:F14)</f>
        <v>-123842.77000000002</v>
      </c>
      <c r="G15" s="23">
        <f>SUM(G9:G14)</f>
        <v>0</v>
      </c>
      <c r="H15" s="49">
        <f t="shared" si="0"/>
        <v>-123842.77000000002</v>
      </c>
      <c r="I15" s="50">
        <f t="shared" si="0"/>
        <v>100</v>
      </c>
    </row>
    <row r="16" spans="1:11" x14ac:dyDescent="0.2">
      <c r="A16" s="311"/>
      <c r="B16" s="272"/>
      <c r="C16" s="279"/>
      <c r="D16" s="272"/>
      <c r="E16" s="272"/>
      <c r="F16" s="62"/>
      <c r="G16" s="284"/>
      <c r="H16" s="285"/>
      <c r="I16" s="62"/>
    </row>
    <row r="17" spans="1:9" ht="40.700000000000003" customHeight="1" x14ac:dyDescent="0.2">
      <c r="A17" s="311"/>
      <c r="B17" s="272"/>
      <c r="C17" s="279"/>
      <c r="D17" s="272"/>
      <c r="E17" s="272"/>
      <c r="F17" s="272"/>
      <c r="G17" s="284"/>
      <c r="H17" s="285"/>
      <c r="I17" s="62"/>
    </row>
    <row r="18" spans="1:9" x14ac:dyDescent="0.2">
      <c r="A18" s="311"/>
      <c r="B18" s="272"/>
      <c r="C18" s="279"/>
      <c r="D18" s="272"/>
      <c r="E18" s="272"/>
      <c r="F18" s="272"/>
      <c r="G18" s="272"/>
      <c r="H18" s="285"/>
      <c r="I18" s="62"/>
    </row>
    <row r="19" spans="1:9" ht="15.75" x14ac:dyDescent="0.25">
      <c r="A19" s="312" t="s">
        <v>327</v>
      </c>
      <c r="B19" s="286"/>
      <c r="C19" s="287"/>
      <c r="D19" s="288"/>
      <c r="E19" s="289"/>
      <c r="F19" s="286"/>
      <c r="G19" s="286"/>
      <c r="H19" s="286"/>
      <c r="I19" s="62"/>
    </row>
    <row r="20" spans="1:9" ht="11.1" customHeight="1" x14ac:dyDescent="0.25">
      <c r="A20" s="313"/>
      <c r="B20" s="290"/>
      <c r="C20" s="291"/>
      <c r="D20" s="292"/>
      <c r="E20" s="293"/>
      <c r="F20" s="290"/>
      <c r="G20" s="290"/>
      <c r="H20" s="294" t="s">
        <v>1</v>
      </c>
      <c r="I20" s="62"/>
    </row>
    <row r="21" spans="1:9" x14ac:dyDescent="0.2">
      <c r="A21" s="378" t="s">
        <v>128</v>
      </c>
      <c r="B21" s="379" t="s">
        <v>2</v>
      </c>
      <c r="C21" s="380" t="s">
        <v>3</v>
      </c>
      <c r="D21" s="381" t="s">
        <v>131</v>
      </c>
      <c r="E21" s="382" t="s">
        <v>242</v>
      </c>
      <c r="F21" s="382"/>
      <c r="G21" s="382"/>
      <c r="H21" s="382"/>
      <c r="I21" s="62"/>
    </row>
    <row r="22" spans="1:9" ht="45" x14ac:dyDescent="0.2">
      <c r="A22" s="378"/>
      <c r="B22" s="379"/>
      <c r="C22" s="380"/>
      <c r="D22" s="381"/>
      <c r="E22" s="39" t="s">
        <v>132</v>
      </c>
      <c r="F22" s="209" t="s">
        <v>162</v>
      </c>
      <c r="G22" s="209" t="s">
        <v>157</v>
      </c>
      <c r="H22" s="209" t="s">
        <v>156</v>
      </c>
      <c r="I22" s="62"/>
    </row>
    <row r="23" spans="1:9" ht="20.25" customHeight="1" x14ac:dyDescent="0.2">
      <c r="A23" s="52">
        <v>1</v>
      </c>
      <c r="B23" s="6">
        <v>1404</v>
      </c>
      <c r="C23" s="229" t="s">
        <v>12</v>
      </c>
      <c r="D23" s="50">
        <v>120295.05</v>
      </c>
      <c r="E23" s="50">
        <v>92886.83</v>
      </c>
      <c r="F23" s="50">
        <v>0</v>
      </c>
      <c r="G23" s="50">
        <v>0</v>
      </c>
      <c r="H23" s="50">
        <v>27408.22</v>
      </c>
      <c r="I23" s="62"/>
    </row>
    <row r="24" spans="1:9" ht="20.25" customHeight="1" x14ac:dyDescent="0.2">
      <c r="A24" s="52">
        <v>2</v>
      </c>
      <c r="B24" s="6" t="s">
        <v>79</v>
      </c>
      <c r="C24" s="229" t="s">
        <v>80</v>
      </c>
      <c r="D24" s="50">
        <v>3547.72</v>
      </c>
      <c r="E24" s="50">
        <v>3547.72</v>
      </c>
      <c r="F24" s="50">
        <v>0</v>
      </c>
      <c r="G24" s="50">
        <v>0</v>
      </c>
      <c r="H24" s="50">
        <v>0</v>
      </c>
      <c r="I24" s="62"/>
    </row>
    <row r="25" spans="1:9" ht="20.25" hidden="1" customHeight="1" x14ac:dyDescent="0.2">
      <c r="A25" s="315"/>
      <c r="B25" s="220"/>
      <c r="C25" s="230"/>
      <c r="D25" s="145"/>
      <c r="E25" s="145"/>
      <c r="F25" s="145"/>
      <c r="G25" s="145"/>
      <c r="H25" s="145"/>
      <c r="I25" s="62"/>
    </row>
    <row r="26" spans="1:9" ht="20.25" hidden="1" customHeight="1" x14ac:dyDescent="0.2">
      <c r="A26" s="314"/>
      <c r="B26" s="6"/>
      <c r="C26" s="229"/>
      <c r="D26" s="50"/>
      <c r="E26" s="50"/>
      <c r="F26" s="50"/>
      <c r="G26" s="50"/>
      <c r="H26" s="50"/>
      <c r="I26" s="62"/>
    </row>
    <row r="27" spans="1:9" ht="20.25" hidden="1" customHeight="1" x14ac:dyDescent="0.2">
      <c r="A27" s="314"/>
      <c r="B27" s="6"/>
      <c r="C27" s="229"/>
      <c r="D27" s="50"/>
      <c r="E27" s="50"/>
      <c r="F27" s="50"/>
      <c r="G27" s="50"/>
      <c r="H27" s="50"/>
      <c r="I27" s="62"/>
    </row>
    <row r="28" spans="1:9" ht="20.25" hidden="1" customHeight="1" x14ac:dyDescent="0.2">
      <c r="A28" s="314"/>
      <c r="B28" s="6"/>
      <c r="C28" s="227"/>
      <c r="D28" s="223"/>
      <c r="E28" s="223"/>
      <c r="F28" s="223"/>
      <c r="G28" s="223"/>
      <c r="H28" s="223"/>
      <c r="I28" s="62"/>
    </row>
    <row r="29" spans="1:9" ht="20.25" customHeight="1" x14ac:dyDescent="0.2">
      <c r="A29" s="46"/>
      <c r="B29" s="46"/>
      <c r="C29" s="316" t="s">
        <v>122</v>
      </c>
      <c r="D29" s="23">
        <f>SUM(D23:D28)</f>
        <v>123842.77</v>
      </c>
      <c r="E29" s="23">
        <f>SUM(E23:E28)</f>
        <v>96434.55</v>
      </c>
      <c r="F29" s="23">
        <f>SUM(F23:F28)</f>
        <v>0</v>
      </c>
      <c r="G29" s="23">
        <f>SUM(G23:G28)</f>
        <v>0</v>
      </c>
      <c r="H29" s="23">
        <f>SUM(H23:H28)</f>
        <v>27408.22</v>
      </c>
      <c r="I29" s="62"/>
    </row>
    <row r="30" spans="1:9" x14ac:dyDescent="0.2">
      <c r="A30" s="311"/>
      <c r="B30" s="272"/>
      <c r="C30" s="295"/>
      <c r="D30" s="272"/>
      <c r="E30" s="272"/>
      <c r="F30" s="272"/>
      <c r="G30" s="272"/>
      <c r="H30" s="272"/>
      <c r="I30" s="62"/>
    </row>
    <row r="31" spans="1:9" x14ac:dyDescent="0.2">
      <c r="A31" s="311"/>
      <c r="B31" s="272"/>
      <c r="C31" s="295"/>
      <c r="D31" s="272"/>
      <c r="E31" s="272"/>
      <c r="F31" s="272"/>
      <c r="G31" s="272"/>
      <c r="H31" s="272"/>
      <c r="I31" s="62"/>
    </row>
    <row r="36" spans="2:3" x14ac:dyDescent="0.2">
      <c r="B36" s="10" t="s">
        <v>155</v>
      </c>
      <c r="C36" s="11">
        <v>42510</v>
      </c>
    </row>
    <row r="37" spans="2:3" x14ac:dyDescent="0.2">
      <c r="B37" s="12" t="s">
        <v>161</v>
      </c>
      <c r="C37" s="15"/>
    </row>
  </sheetData>
  <mergeCells count="12">
    <mergeCell ref="A21:A22"/>
    <mergeCell ref="B21:B22"/>
    <mergeCell ref="C21:C22"/>
    <mergeCell ref="D21:D22"/>
    <mergeCell ref="E21:H21"/>
    <mergeCell ref="G7:G8"/>
    <mergeCell ref="H7:H8"/>
    <mergeCell ref="I7:I8"/>
    <mergeCell ref="A7:A8"/>
    <mergeCell ref="B7:B8"/>
    <mergeCell ref="C7:C8"/>
    <mergeCell ref="D7:F7"/>
  </mergeCells>
  <phoneticPr fontId="2" type="noConversion"/>
  <pageMargins left="0.39" right="0.25" top="0.6" bottom="0.39" header="0.4921259845" footer="0.28000000000000003"/>
  <pageSetup paperSize="9" scale="94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9"/>
  <sheetViews>
    <sheetView zoomScaleNormal="100" workbookViewId="0">
      <selection activeCell="M72" sqref="M72"/>
    </sheetView>
  </sheetViews>
  <sheetFormatPr defaultColWidth="9.140625" defaultRowHeight="15" x14ac:dyDescent="0.25"/>
  <cols>
    <col min="1" max="1" width="44.42578125" style="66" customWidth="1"/>
    <col min="2" max="2" width="15.140625" style="65" customWidth="1"/>
    <col min="3" max="3" width="15.28515625" style="65" customWidth="1"/>
    <col min="4" max="4" width="17.5703125" style="65" customWidth="1"/>
    <col min="5" max="5" width="19.5703125" style="65" customWidth="1"/>
    <col min="6" max="6" width="13.7109375" style="65" customWidth="1"/>
    <col min="7" max="16384" width="9.140625" style="65"/>
  </cols>
  <sheetData>
    <row r="1" spans="1:5" ht="16.5" customHeight="1" x14ac:dyDescent="0.2">
      <c r="A1" s="65" t="s">
        <v>143</v>
      </c>
      <c r="E1" s="81" t="s">
        <v>130</v>
      </c>
    </row>
    <row r="3" spans="1:5" ht="21" customHeight="1" x14ac:dyDescent="0.25">
      <c r="A3" s="66" t="s">
        <v>311</v>
      </c>
    </row>
    <row r="4" spans="1:5" ht="20.100000000000001" customHeight="1" x14ac:dyDescent="0.25">
      <c r="E4" s="187"/>
    </row>
    <row r="5" spans="1:5" ht="20.100000000000001" customHeight="1" x14ac:dyDescent="0.25">
      <c r="A5" s="386" t="s">
        <v>133</v>
      </c>
      <c r="B5" s="386"/>
      <c r="C5" s="17"/>
      <c r="D5" s="17"/>
      <c r="E5" s="17"/>
    </row>
    <row r="6" spans="1:5" ht="20.100000000000001" customHeight="1" x14ac:dyDescent="0.2">
      <c r="A6" s="17"/>
      <c r="B6" s="72"/>
      <c r="C6" s="72"/>
      <c r="D6" s="72"/>
      <c r="E6" s="72"/>
    </row>
    <row r="7" spans="1:5" ht="20.100000000000001" customHeight="1" x14ac:dyDescent="0.2">
      <c r="A7" s="127"/>
      <c r="B7" s="127"/>
      <c r="C7" s="95"/>
      <c r="D7" s="95"/>
      <c r="E7" s="96"/>
    </row>
    <row r="8" spans="1:5" ht="20.100000000000001" customHeight="1" x14ac:dyDescent="0.2">
      <c r="A8" s="122" t="s">
        <v>134</v>
      </c>
      <c r="B8" s="123" t="s">
        <v>135</v>
      </c>
      <c r="C8" s="95"/>
      <c r="D8" s="95"/>
      <c r="E8" s="96"/>
    </row>
    <row r="9" spans="1:5" ht="7.15" customHeight="1" x14ac:dyDescent="0.2">
      <c r="A9" s="122"/>
      <c r="B9" s="51"/>
      <c r="C9" s="107"/>
      <c r="D9" s="108"/>
      <c r="E9" s="82"/>
    </row>
    <row r="10" spans="1:5" ht="20.100000000000001" customHeight="1" x14ac:dyDescent="0.2">
      <c r="A10" s="124" t="s">
        <v>136</v>
      </c>
      <c r="B10" s="124">
        <v>3138778.74</v>
      </c>
      <c r="C10" s="82"/>
      <c r="D10" s="82"/>
      <c r="E10" s="82"/>
    </row>
    <row r="11" spans="1:5" ht="20.100000000000001" customHeight="1" x14ac:dyDescent="0.2">
      <c r="A11" s="124" t="s">
        <v>137</v>
      </c>
      <c r="B11" s="124">
        <v>10957822.789999999</v>
      </c>
      <c r="C11" s="109"/>
      <c r="D11" s="82"/>
      <c r="E11" s="82"/>
    </row>
    <row r="12" spans="1:5" ht="20.100000000000001" customHeight="1" x14ac:dyDescent="0.2">
      <c r="A12" s="125" t="s">
        <v>312</v>
      </c>
      <c r="B12" s="126">
        <f>B10+B11</f>
        <v>14096601.529999999</v>
      </c>
      <c r="C12" s="110"/>
      <c r="D12" s="82"/>
      <c r="E12" s="111"/>
    </row>
    <row r="13" spans="1:5" ht="20.100000000000001" customHeight="1" x14ac:dyDescent="0.2">
      <c r="A13" s="124" t="s">
        <v>138</v>
      </c>
      <c r="B13" s="124">
        <v>1040379.45</v>
      </c>
      <c r="C13" s="97"/>
      <c r="D13" s="97"/>
      <c r="E13" s="97"/>
    </row>
    <row r="14" spans="1:5" ht="20.100000000000001" customHeight="1" x14ac:dyDescent="0.2">
      <c r="A14" s="125" t="s">
        <v>164</v>
      </c>
      <c r="B14" s="126">
        <f>B12-B13</f>
        <v>13056222.08</v>
      </c>
      <c r="C14" s="110"/>
      <c r="D14" s="82"/>
      <c r="E14" s="82"/>
    </row>
    <row r="15" spans="1:5" ht="20.100000000000001" customHeight="1" x14ac:dyDescent="0.2">
      <c r="A15" s="53"/>
      <c r="B15" s="53"/>
      <c r="C15" s="53"/>
      <c r="D15" s="53"/>
      <c r="E15" s="53"/>
    </row>
    <row r="16" spans="1:5" ht="20.100000000000001" customHeight="1" x14ac:dyDescent="0.2">
      <c r="A16" s="53"/>
      <c r="B16" s="53"/>
      <c r="C16" s="53"/>
      <c r="D16" s="53"/>
      <c r="E16" s="53"/>
    </row>
    <row r="17" spans="1:5" ht="20.100000000000001" customHeight="1" x14ac:dyDescent="0.2">
      <c r="A17" s="387" t="s">
        <v>200</v>
      </c>
      <c r="B17" s="387"/>
      <c r="C17" s="53"/>
      <c r="D17" s="53"/>
      <c r="E17" s="53"/>
    </row>
    <row r="18" spans="1:5" ht="20.100000000000001" customHeight="1" x14ac:dyDescent="0.2">
      <c r="A18" s="53"/>
      <c r="B18" s="53"/>
      <c r="C18" s="53"/>
      <c r="D18" s="53"/>
      <c r="E18" s="53"/>
    </row>
    <row r="19" spans="1:5" ht="20.100000000000001" customHeight="1" x14ac:dyDescent="0.2">
      <c r="A19" s="112" t="s">
        <v>313</v>
      </c>
      <c r="B19" s="267">
        <f>B21+B22+B23+B24</f>
        <v>123842.77</v>
      </c>
      <c r="C19" s="83"/>
      <c r="D19" s="53"/>
      <c r="E19" s="53"/>
    </row>
    <row r="20" spans="1:5" ht="20.100000000000001" customHeight="1" x14ac:dyDescent="0.2">
      <c r="A20" s="388" t="s">
        <v>206</v>
      </c>
      <c r="B20" s="389"/>
      <c r="C20" s="53"/>
      <c r="D20" s="53"/>
      <c r="E20" s="53"/>
    </row>
    <row r="21" spans="1:5" ht="20.100000000000001" customHeight="1" x14ac:dyDescent="0.2">
      <c r="A21" s="113" t="s">
        <v>205</v>
      </c>
      <c r="B21" s="268">
        <v>96434.55</v>
      </c>
      <c r="C21" s="53"/>
      <c r="D21" s="53"/>
      <c r="E21" s="53"/>
    </row>
    <row r="22" spans="1:5" ht="20.100000000000001" customHeight="1" x14ac:dyDescent="0.2">
      <c r="A22" s="113" t="s">
        <v>204</v>
      </c>
      <c r="B22" s="183">
        <v>0</v>
      </c>
      <c r="C22" s="53"/>
      <c r="D22" s="53"/>
      <c r="E22" s="53"/>
    </row>
    <row r="23" spans="1:5" ht="20.100000000000001" customHeight="1" x14ac:dyDescent="0.2">
      <c r="A23" s="113" t="s">
        <v>202</v>
      </c>
      <c r="B23" s="269">
        <v>27408.22</v>
      </c>
      <c r="C23" s="53"/>
      <c r="D23" s="53"/>
      <c r="E23" s="53"/>
    </row>
    <row r="24" spans="1:5" ht="20.100000000000001" customHeight="1" x14ac:dyDescent="0.2">
      <c r="A24" s="114" t="s">
        <v>203</v>
      </c>
      <c r="B24" s="184">
        <v>0</v>
      </c>
      <c r="C24" s="53"/>
      <c r="D24" s="53"/>
      <c r="E24" s="53"/>
    </row>
    <row r="25" spans="1:5" ht="20.100000000000001" customHeight="1" x14ac:dyDescent="0.2">
      <c r="A25" s="115"/>
      <c r="B25" s="116"/>
      <c r="C25" s="53"/>
      <c r="D25" s="53"/>
      <c r="E25" s="53"/>
    </row>
    <row r="26" spans="1:5" ht="20.100000000000001" customHeight="1" x14ac:dyDescent="0.2">
      <c r="A26" s="82"/>
      <c r="B26" s="82"/>
      <c r="C26" s="53"/>
      <c r="D26" s="53"/>
      <c r="E26" s="53"/>
    </row>
    <row r="27" spans="1:5" ht="20.100000000000001" customHeight="1" x14ac:dyDescent="0.2">
      <c r="A27" s="82"/>
      <c r="B27" s="82"/>
      <c r="C27" s="53"/>
      <c r="D27" s="53"/>
      <c r="E27" s="53"/>
    </row>
    <row r="28" spans="1:5" ht="20.100000000000001" customHeight="1" x14ac:dyDescent="0.25">
      <c r="A28" s="390" t="s">
        <v>201</v>
      </c>
      <c r="B28" s="390"/>
      <c r="C28" s="390"/>
      <c r="D28" s="390"/>
      <c r="E28" s="390"/>
    </row>
    <row r="29" spans="1:5" ht="20.100000000000001" customHeight="1" thickBot="1" x14ac:dyDescent="0.25">
      <c r="A29" s="53"/>
      <c r="B29" s="53"/>
      <c r="C29" s="53"/>
      <c r="D29" s="98"/>
      <c r="E29" s="53"/>
    </row>
    <row r="30" spans="1:5" s="66" customFormat="1" ht="20.100000000000001" customHeight="1" x14ac:dyDescent="0.25">
      <c r="A30" s="99"/>
      <c r="B30" s="100" t="s">
        <v>139</v>
      </c>
      <c r="C30" s="100" t="s">
        <v>139</v>
      </c>
      <c r="D30" s="383" t="s">
        <v>316</v>
      </c>
      <c r="E30" s="101" t="s">
        <v>139</v>
      </c>
    </row>
    <row r="31" spans="1:5" s="66" customFormat="1" ht="20.100000000000001" customHeight="1" x14ac:dyDescent="0.25">
      <c r="A31" s="102" t="s">
        <v>140</v>
      </c>
      <c r="B31" s="103" t="s">
        <v>314</v>
      </c>
      <c r="C31" s="103" t="s">
        <v>315</v>
      </c>
      <c r="D31" s="384"/>
      <c r="E31" s="104" t="s">
        <v>141</v>
      </c>
    </row>
    <row r="32" spans="1:5" s="66" customFormat="1" ht="20.100000000000001" customHeight="1" thickBot="1" x14ac:dyDescent="0.3">
      <c r="A32" s="102"/>
      <c r="B32" s="103"/>
      <c r="C32" s="103"/>
      <c r="D32" s="385"/>
      <c r="E32" s="133" t="s">
        <v>142</v>
      </c>
    </row>
    <row r="33" spans="1:5" ht="20.100000000000001" customHeight="1" thickBot="1" x14ac:dyDescent="0.25">
      <c r="A33" s="105"/>
      <c r="B33" s="84">
        <v>1</v>
      </c>
      <c r="C33" s="84">
        <v>2</v>
      </c>
      <c r="D33" s="84">
        <v>3</v>
      </c>
      <c r="E33" s="106">
        <v>4</v>
      </c>
    </row>
    <row r="34" spans="1:5" ht="20.100000000000001" customHeight="1" x14ac:dyDescent="0.2">
      <c r="A34" s="128" t="s">
        <v>214</v>
      </c>
      <c r="B34" s="188">
        <v>14635335.24</v>
      </c>
      <c r="C34" s="117">
        <v>15264141.110000001</v>
      </c>
      <c r="D34" s="118"/>
      <c r="E34" s="158">
        <v>15264141.110000001</v>
      </c>
    </row>
    <row r="35" spans="1:5" ht="20.100000000000001" customHeight="1" x14ac:dyDescent="0.2">
      <c r="A35" s="129" t="s">
        <v>215</v>
      </c>
      <c r="B35" s="189">
        <v>31822436.59</v>
      </c>
      <c r="C35" s="117">
        <v>41330912.449999988</v>
      </c>
      <c r="D35" s="117">
        <v>11743029.604000002</v>
      </c>
      <c r="E35" s="158">
        <v>53073942.054000005</v>
      </c>
    </row>
    <row r="36" spans="1:5" ht="20.100000000000001" customHeight="1" x14ac:dyDescent="0.2">
      <c r="A36" s="129" t="s">
        <v>329</v>
      </c>
      <c r="B36" s="189">
        <v>88392714.250000015</v>
      </c>
      <c r="C36" s="117">
        <v>68862566.49000001</v>
      </c>
      <c r="D36" s="119"/>
      <c r="E36" s="158">
        <v>68862566.49000001</v>
      </c>
    </row>
    <row r="37" spans="1:5" ht="20.100000000000001" customHeight="1" x14ac:dyDescent="0.2">
      <c r="A37" s="130" t="s">
        <v>216</v>
      </c>
      <c r="B37" s="189">
        <v>10924255.460000005</v>
      </c>
      <c r="C37" s="117">
        <v>11269490.760000002</v>
      </c>
      <c r="D37" s="117">
        <v>1401246.956</v>
      </c>
      <c r="E37" s="158">
        <v>12670737.716000002</v>
      </c>
    </row>
    <row r="38" spans="1:5" ht="20.100000000000001" customHeight="1" thickBot="1" x14ac:dyDescent="0.25">
      <c r="A38" s="131" t="s">
        <v>217</v>
      </c>
      <c r="B38" s="190">
        <v>9807595.8199999984</v>
      </c>
      <c r="C38" s="120">
        <v>9742802.1800000016</v>
      </c>
      <c r="D38" s="121"/>
      <c r="E38" s="159">
        <v>9742802.1800000016</v>
      </c>
    </row>
    <row r="39" spans="1:5" s="66" customFormat="1" ht="23.25" customHeight="1" thickBot="1" x14ac:dyDescent="0.3">
      <c r="A39" s="132" t="s">
        <v>122</v>
      </c>
      <c r="B39" s="160">
        <f>SUM(B34:B38)</f>
        <v>155582337.36000001</v>
      </c>
      <c r="C39" s="160">
        <f t="shared" ref="C39:E39" si="0">SUM(C34:C38)</f>
        <v>146469912.99000001</v>
      </c>
      <c r="D39" s="160">
        <f t="shared" si="0"/>
        <v>13144276.560000002</v>
      </c>
      <c r="E39" s="160">
        <f t="shared" si="0"/>
        <v>159614189.55000001</v>
      </c>
    </row>
    <row r="41" spans="1:5" ht="14.25" x14ac:dyDescent="0.2">
      <c r="A41" s="3"/>
      <c r="D41" s="107"/>
    </row>
    <row r="42" spans="1:5" ht="14.25" x14ac:dyDescent="0.2">
      <c r="A42" s="185" t="s">
        <v>328</v>
      </c>
    </row>
    <row r="43" spans="1:5" ht="14.25" x14ac:dyDescent="0.2">
      <c r="A43" s="186" t="s">
        <v>161</v>
      </c>
    </row>
    <row r="44" spans="1:5" ht="14.25" x14ac:dyDescent="0.2">
      <c r="A44" s="65"/>
    </row>
    <row r="48" spans="1:5" ht="14.25" x14ac:dyDescent="0.2">
      <c r="A48" s="65"/>
      <c r="B48" s="67"/>
    </row>
    <row r="49" spans="1:1" ht="14.25" x14ac:dyDescent="0.2">
      <c r="A49" s="65"/>
    </row>
  </sheetData>
  <mergeCells count="5">
    <mergeCell ref="D30:D32"/>
    <mergeCell ref="A5:B5"/>
    <mergeCell ref="A17:B17"/>
    <mergeCell ref="A20:B20"/>
    <mergeCell ref="A28:E28"/>
  </mergeCells>
  <phoneticPr fontId="2" type="noConversion"/>
  <pageMargins left="0.25" right="0.25" top="0.3" bottom="0.37" header="0.18" footer="0.25"/>
  <pageSetup paperSize="9" scale="76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72"/>
  <sheetViews>
    <sheetView zoomScaleNormal="100" workbookViewId="0">
      <selection activeCell="M72" sqref="M72"/>
    </sheetView>
  </sheetViews>
  <sheetFormatPr defaultColWidth="9.140625" defaultRowHeight="12.75" x14ac:dyDescent="0.2"/>
  <cols>
    <col min="1" max="1" width="3.42578125" style="25" customWidth="1"/>
    <col min="2" max="2" width="6.5703125" style="2" customWidth="1"/>
    <col min="3" max="3" width="26.5703125" style="59" customWidth="1"/>
    <col min="4" max="4" width="12.5703125" style="2" customWidth="1"/>
    <col min="5" max="6" width="13" style="2" customWidth="1"/>
    <col min="7" max="8" width="12.5703125" style="2" customWidth="1"/>
    <col min="9" max="9" width="12.42578125" style="2" customWidth="1"/>
    <col min="10" max="10" width="12.7109375" style="2" customWidth="1"/>
    <col min="11" max="11" width="13" style="2" customWidth="1"/>
    <col min="12" max="12" width="12.42578125" style="2" customWidth="1"/>
    <col min="13" max="13" width="12.85546875" style="2" customWidth="1"/>
    <col min="14" max="15" width="12.42578125" style="2" customWidth="1"/>
    <col min="16" max="16" width="11.42578125" style="2" customWidth="1"/>
    <col min="17" max="17" width="12.42578125" style="2" customWidth="1"/>
    <col min="18" max="18" width="12.5703125" style="2" customWidth="1"/>
    <col min="19" max="21" width="11.42578125" style="2" customWidth="1"/>
    <col min="22" max="22" width="13.28515625" style="2" customWidth="1"/>
    <col min="23" max="23" width="13.42578125" style="2" customWidth="1"/>
    <col min="24" max="24" width="12.42578125" style="2" customWidth="1"/>
    <col min="25" max="26" width="13.42578125" style="2" customWidth="1"/>
    <col min="27" max="16384" width="9.140625" style="2"/>
  </cols>
  <sheetData>
    <row r="1" spans="1:26" x14ac:dyDescent="0.2">
      <c r="A1" s="2" t="s">
        <v>143</v>
      </c>
      <c r="B1" s="3"/>
      <c r="C1" s="262"/>
      <c r="D1" s="15"/>
      <c r="E1" s="15"/>
      <c r="F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Z1" s="2" t="s">
        <v>258</v>
      </c>
    </row>
    <row r="2" spans="1:26" s="177" customFormat="1" ht="27" x14ac:dyDescent="0.35">
      <c r="A2" s="176" t="s">
        <v>245</v>
      </c>
      <c r="B2" s="207"/>
      <c r="C2" s="59"/>
      <c r="D2" s="59"/>
      <c r="E2" s="59"/>
      <c r="F2" s="59"/>
      <c r="G2" s="59"/>
      <c r="H2" s="59"/>
      <c r="I2" s="59"/>
      <c r="J2" s="59"/>
      <c r="K2" s="12" t="s">
        <v>159</v>
      </c>
      <c r="L2" s="12"/>
      <c r="M2" s="139"/>
      <c r="N2" s="12"/>
      <c r="O2" s="191"/>
      <c r="P2" s="12"/>
      <c r="Q2" s="12"/>
      <c r="R2" s="12"/>
      <c r="S2" s="12"/>
      <c r="T2" s="12"/>
      <c r="Z2" s="38"/>
    </row>
    <row r="3" spans="1:26" ht="13.5" thickBot="1" x14ac:dyDescent="0.25">
      <c r="A3" s="1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Y3" s="26"/>
      <c r="Z3" s="4" t="s">
        <v>1</v>
      </c>
    </row>
    <row r="4" spans="1:26" x14ac:dyDescent="0.2">
      <c r="A4" s="397" t="s">
        <v>128</v>
      </c>
      <c r="B4" s="399" t="s">
        <v>2</v>
      </c>
      <c r="C4" s="400" t="s">
        <v>199</v>
      </c>
      <c r="D4" s="405" t="s">
        <v>154</v>
      </c>
      <c r="E4" s="406"/>
      <c r="F4" s="407"/>
      <c r="G4" s="407"/>
      <c r="H4" s="407"/>
      <c r="I4" s="407"/>
      <c r="J4" s="408"/>
      <c r="K4" s="402" t="s">
        <v>310</v>
      </c>
      <c r="L4" s="403"/>
      <c r="M4" s="404"/>
      <c r="N4" s="394" t="s">
        <v>144</v>
      </c>
      <c r="O4" s="395"/>
      <c r="P4" s="395"/>
      <c r="Q4" s="395"/>
      <c r="R4" s="396"/>
      <c r="S4" s="402" t="s">
        <v>145</v>
      </c>
      <c r="T4" s="403"/>
      <c r="U4" s="404"/>
      <c r="V4" s="391" t="s">
        <v>146</v>
      </c>
      <c r="W4" s="392"/>
      <c r="X4" s="392"/>
      <c r="Y4" s="392"/>
      <c r="Z4" s="393"/>
    </row>
    <row r="5" spans="1:26" ht="45.75" thickBot="1" x14ac:dyDescent="0.25">
      <c r="A5" s="398"/>
      <c r="B5" s="357"/>
      <c r="C5" s="401"/>
      <c r="D5" s="88" t="s">
        <v>246</v>
      </c>
      <c r="E5" s="89" t="s">
        <v>247</v>
      </c>
      <c r="F5" s="148" t="s">
        <v>248</v>
      </c>
      <c r="G5" s="149" t="s">
        <v>249</v>
      </c>
      <c r="H5" s="150" t="s">
        <v>250</v>
      </c>
      <c r="I5" s="151" t="s">
        <v>251</v>
      </c>
      <c r="J5" s="90" t="s">
        <v>252</v>
      </c>
      <c r="K5" s="85" t="s">
        <v>253</v>
      </c>
      <c r="L5" s="86" t="s">
        <v>254</v>
      </c>
      <c r="M5" s="87" t="s">
        <v>255</v>
      </c>
      <c r="N5" s="155" t="s">
        <v>253</v>
      </c>
      <c r="O5" s="64" t="s">
        <v>254</v>
      </c>
      <c r="P5" s="64" t="s">
        <v>256</v>
      </c>
      <c r="Q5" s="64" t="s">
        <v>147</v>
      </c>
      <c r="R5" s="147" t="s">
        <v>255</v>
      </c>
      <c r="S5" s="85" t="s">
        <v>253</v>
      </c>
      <c r="T5" s="86" t="s">
        <v>254</v>
      </c>
      <c r="U5" s="87" t="s">
        <v>255</v>
      </c>
      <c r="V5" s="27" t="s">
        <v>253</v>
      </c>
      <c r="W5" s="28" t="s">
        <v>254</v>
      </c>
      <c r="X5" s="28" t="s">
        <v>256</v>
      </c>
      <c r="Y5" s="28" t="s">
        <v>147</v>
      </c>
      <c r="Z5" s="29" t="s">
        <v>255</v>
      </c>
    </row>
    <row r="6" spans="1:26" ht="18" customHeight="1" x14ac:dyDescent="0.2">
      <c r="A6" s="5">
        <v>1</v>
      </c>
      <c r="B6" s="6" t="s">
        <v>5</v>
      </c>
      <c r="C6" s="263" t="s">
        <v>6</v>
      </c>
      <c r="D6" s="231">
        <v>44914.01</v>
      </c>
      <c r="E6" s="232">
        <v>94197.31</v>
      </c>
      <c r="F6" s="233">
        <v>350260.85</v>
      </c>
      <c r="G6" s="234">
        <v>376580.32</v>
      </c>
      <c r="H6" s="234">
        <v>35840.800000000003</v>
      </c>
      <c r="I6" s="235">
        <f t="shared" ref="I6:I37" si="0">G6+H6</f>
        <v>412421.12</v>
      </c>
      <c r="J6" s="232">
        <f>E6+G6</f>
        <v>470777.63</v>
      </c>
      <c r="K6" s="236">
        <v>554161.19999999995</v>
      </c>
      <c r="L6" s="237">
        <v>560373.19999999995</v>
      </c>
      <c r="M6" s="238">
        <v>560373.19999999995</v>
      </c>
      <c r="N6" s="239">
        <v>93646</v>
      </c>
      <c r="O6" s="240">
        <v>99646</v>
      </c>
      <c r="P6" s="240">
        <v>354</v>
      </c>
      <c r="Q6" s="241">
        <f>O6+P6</f>
        <v>100000</v>
      </c>
      <c r="R6" s="242">
        <v>99646</v>
      </c>
      <c r="S6" s="236">
        <v>253464.51</v>
      </c>
      <c r="T6" s="237">
        <v>151966.28000000003</v>
      </c>
      <c r="U6" s="238">
        <v>151966.28000000003</v>
      </c>
      <c r="V6" s="243">
        <f t="shared" ref="V6:V37" si="1">D6+F6+K6+N6+S6</f>
        <v>1296446.5699999998</v>
      </c>
      <c r="W6" s="243">
        <f t="shared" ref="W6:W37" si="2">E6+G6+L6+O6+T6</f>
        <v>1282763.1100000001</v>
      </c>
      <c r="X6" s="243">
        <f t="shared" ref="X6:X37" si="3">H6+P6</f>
        <v>36194.800000000003</v>
      </c>
      <c r="Y6" s="243">
        <f>W6+X6</f>
        <v>1318957.9100000001</v>
      </c>
      <c r="Z6" s="244">
        <f t="shared" ref="Z6:Z37" si="4">J6+M6+R6+U6</f>
        <v>1282763.1100000001</v>
      </c>
    </row>
    <row r="7" spans="1:26" ht="18" customHeight="1" x14ac:dyDescent="0.2">
      <c r="A7" s="5">
        <f>A6+1</f>
        <v>2</v>
      </c>
      <c r="B7" s="6" t="s">
        <v>7</v>
      </c>
      <c r="C7" s="263" t="s">
        <v>8</v>
      </c>
      <c r="D7" s="245">
        <v>29517.83</v>
      </c>
      <c r="E7" s="232">
        <v>29517.83</v>
      </c>
      <c r="F7" s="246">
        <v>307742.11</v>
      </c>
      <c r="G7" s="234">
        <v>345295.08</v>
      </c>
      <c r="H7" s="234">
        <v>25776.71</v>
      </c>
      <c r="I7" s="247">
        <f t="shared" si="0"/>
        <v>371071.79000000004</v>
      </c>
      <c r="J7" s="232">
        <f>E7+G7</f>
        <v>374812.91000000003</v>
      </c>
      <c r="K7" s="248">
        <v>117512.71999999997</v>
      </c>
      <c r="L7" s="237">
        <v>71784.719999999972</v>
      </c>
      <c r="M7" s="249">
        <v>71784.719999999972</v>
      </c>
      <c r="N7" s="250">
        <v>6777.9</v>
      </c>
      <c r="O7" s="251">
        <v>6777.9</v>
      </c>
      <c r="P7" s="251">
        <v>0</v>
      </c>
      <c r="Q7" s="252">
        <f>O7+P7</f>
        <v>6777.9</v>
      </c>
      <c r="R7" s="232">
        <v>6777.9</v>
      </c>
      <c r="S7" s="248">
        <v>15183.460000000006</v>
      </c>
      <c r="T7" s="237">
        <v>18992.179999999993</v>
      </c>
      <c r="U7" s="249">
        <v>18992.179999999993</v>
      </c>
      <c r="V7" s="50">
        <f t="shared" si="1"/>
        <v>476734.02</v>
      </c>
      <c r="W7" s="50">
        <f t="shared" si="2"/>
        <v>472367.71</v>
      </c>
      <c r="X7" s="50">
        <f t="shared" si="3"/>
        <v>25776.71</v>
      </c>
      <c r="Y7" s="50">
        <f t="shared" ref="Y7:Y66" si="5">W7+X7</f>
        <v>498144.42000000004</v>
      </c>
      <c r="Z7" s="50">
        <f t="shared" si="4"/>
        <v>472367.71</v>
      </c>
    </row>
    <row r="8" spans="1:26" ht="18" customHeight="1" x14ac:dyDescent="0.2">
      <c r="A8" s="5">
        <f t="shared" ref="A8:A66" si="6">A7+1</f>
        <v>3</v>
      </c>
      <c r="B8" s="6" t="s">
        <v>9</v>
      </c>
      <c r="C8" s="263" t="s">
        <v>10</v>
      </c>
      <c r="D8" s="245">
        <v>12784</v>
      </c>
      <c r="E8" s="232">
        <v>12784</v>
      </c>
      <c r="F8" s="246">
        <v>83892.11</v>
      </c>
      <c r="G8" s="234">
        <v>80211.83</v>
      </c>
      <c r="H8" s="234">
        <v>48332.79</v>
      </c>
      <c r="I8" s="247">
        <f t="shared" si="0"/>
        <v>128544.62</v>
      </c>
      <c r="J8" s="232">
        <f>E8+G8</f>
        <v>92995.83</v>
      </c>
      <c r="K8" s="248">
        <v>45298.34</v>
      </c>
      <c r="L8" s="237">
        <v>31400.339999999997</v>
      </c>
      <c r="M8" s="249">
        <v>31400.339999999997</v>
      </c>
      <c r="N8" s="250">
        <v>21300</v>
      </c>
      <c r="O8" s="251">
        <v>41300</v>
      </c>
      <c r="P8" s="251">
        <v>0</v>
      </c>
      <c r="Q8" s="252">
        <f t="shared" ref="Q8:Q66" si="7">O8+P8</f>
        <v>41300</v>
      </c>
      <c r="R8" s="232">
        <v>41300</v>
      </c>
      <c r="S8" s="248">
        <v>280093.74</v>
      </c>
      <c r="T8" s="237">
        <v>263222.73</v>
      </c>
      <c r="U8" s="249">
        <v>234630.55</v>
      </c>
      <c r="V8" s="50">
        <f t="shared" si="1"/>
        <v>443368.19</v>
      </c>
      <c r="W8" s="50">
        <f t="shared" si="2"/>
        <v>428918.89999999997</v>
      </c>
      <c r="X8" s="50">
        <f t="shared" si="3"/>
        <v>48332.79</v>
      </c>
      <c r="Y8" s="50">
        <f t="shared" si="5"/>
        <v>477251.68999999994</v>
      </c>
      <c r="Z8" s="50">
        <f t="shared" si="4"/>
        <v>400326.72</v>
      </c>
    </row>
    <row r="9" spans="1:26" ht="18" customHeight="1" x14ac:dyDescent="0.2">
      <c r="A9" s="5">
        <f t="shared" si="6"/>
        <v>4</v>
      </c>
      <c r="B9" s="6" t="s">
        <v>11</v>
      </c>
      <c r="C9" s="263" t="s">
        <v>12</v>
      </c>
      <c r="D9" s="245">
        <v>11905</v>
      </c>
      <c r="E9" s="232">
        <v>11905</v>
      </c>
      <c r="F9" s="246">
        <v>0</v>
      </c>
      <c r="G9" s="234">
        <v>92886.83</v>
      </c>
      <c r="H9" s="234">
        <v>0</v>
      </c>
      <c r="I9" s="247">
        <f t="shared" si="0"/>
        <v>92886.83</v>
      </c>
      <c r="J9" s="232">
        <f>E9+G9</f>
        <v>104791.83</v>
      </c>
      <c r="K9" s="248">
        <v>368231.18</v>
      </c>
      <c r="L9" s="237">
        <v>390707.18</v>
      </c>
      <c r="M9" s="249">
        <v>390707.18</v>
      </c>
      <c r="N9" s="250">
        <v>0</v>
      </c>
      <c r="O9" s="251">
        <v>22000</v>
      </c>
      <c r="P9" s="251">
        <v>0</v>
      </c>
      <c r="Q9" s="252">
        <f t="shared" si="7"/>
        <v>22000</v>
      </c>
      <c r="R9" s="232">
        <v>22000</v>
      </c>
      <c r="S9" s="248">
        <v>134724.35999999999</v>
      </c>
      <c r="T9" s="237">
        <v>84537.82</v>
      </c>
      <c r="U9" s="249">
        <v>84537.82</v>
      </c>
      <c r="V9" s="50">
        <f t="shared" si="1"/>
        <v>514860.54</v>
      </c>
      <c r="W9" s="50">
        <f t="shared" si="2"/>
        <v>602036.83000000007</v>
      </c>
      <c r="X9" s="50">
        <f t="shared" si="3"/>
        <v>0</v>
      </c>
      <c r="Y9" s="50">
        <f t="shared" si="5"/>
        <v>602036.83000000007</v>
      </c>
      <c r="Z9" s="50">
        <f t="shared" si="4"/>
        <v>602036.83000000007</v>
      </c>
    </row>
    <row r="10" spans="1:26" ht="18" customHeight="1" x14ac:dyDescent="0.2">
      <c r="A10" s="5">
        <f t="shared" si="6"/>
        <v>5</v>
      </c>
      <c r="B10" s="6" t="s">
        <v>13</v>
      </c>
      <c r="C10" s="263" t="s">
        <v>14</v>
      </c>
      <c r="D10" s="245">
        <v>503345.62</v>
      </c>
      <c r="E10" s="232">
        <v>495346.24</v>
      </c>
      <c r="F10" s="246">
        <v>320669.53000000003</v>
      </c>
      <c r="G10" s="234">
        <v>548147.9</v>
      </c>
      <c r="H10" s="234">
        <v>182280.18</v>
      </c>
      <c r="I10" s="247">
        <f t="shared" si="0"/>
        <v>730428.08000000007</v>
      </c>
      <c r="J10" s="232">
        <f>E10+G10</f>
        <v>1043494.14</v>
      </c>
      <c r="K10" s="248">
        <v>549371.01</v>
      </c>
      <c r="L10" s="237">
        <v>683828.85000000009</v>
      </c>
      <c r="M10" s="249">
        <v>683828.85000000009</v>
      </c>
      <c r="N10" s="250">
        <v>158411</v>
      </c>
      <c r="O10" s="251">
        <v>217751.08000000002</v>
      </c>
      <c r="P10" s="251">
        <v>45000</v>
      </c>
      <c r="Q10" s="252">
        <f t="shared" si="7"/>
        <v>262751.08</v>
      </c>
      <c r="R10" s="232">
        <v>217751.08000000002</v>
      </c>
      <c r="S10" s="248">
        <v>395182.28</v>
      </c>
      <c r="T10" s="237">
        <v>451819.48000000004</v>
      </c>
      <c r="U10" s="249">
        <v>421094.2</v>
      </c>
      <c r="V10" s="50">
        <f t="shared" si="1"/>
        <v>1926979.4400000002</v>
      </c>
      <c r="W10" s="50">
        <f t="shared" si="2"/>
        <v>2396893.5500000003</v>
      </c>
      <c r="X10" s="50">
        <f t="shared" si="3"/>
        <v>227280.18</v>
      </c>
      <c r="Y10" s="50">
        <f t="shared" si="5"/>
        <v>2624173.7300000004</v>
      </c>
      <c r="Z10" s="50">
        <f t="shared" si="4"/>
        <v>2366168.2700000005</v>
      </c>
    </row>
    <row r="11" spans="1:26" ht="18" customHeight="1" x14ac:dyDescent="0.2">
      <c r="A11" s="5">
        <f t="shared" si="6"/>
        <v>6</v>
      </c>
      <c r="B11" s="6" t="s">
        <v>15</v>
      </c>
      <c r="C11" s="263" t="s">
        <v>16</v>
      </c>
      <c r="D11" s="245">
        <v>71117</v>
      </c>
      <c r="E11" s="232">
        <v>636301.25</v>
      </c>
      <c r="F11" s="246">
        <v>167452.87</v>
      </c>
      <c r="G11" s="234">
        <v>135706.92000000001</v>
      </c>
      <c r="H11" s="234">
        <v>63289.2</v>
      </c>
      <c r="I11" s="247">
        <f t="shared" si="0"/>
        <v>198996.12</v>
      </c>
      <c r="J11" s="232">
        <v>771492.17</v>
      </c>
      <c r="K11" s="248">
        <v>56783.51999999999</v>
      </c>
      <c r="L11" s="237">
        <v>85015.51999999999</v>
      </c>
      <c r="M11" s="249">
        <v>85015.51999999999</v>
      </c>
      <c r="N11" s="250">
        <v>0</v>
      </c>
      <c r="O11" s="251">
        <v>0</v>
      </c>
      <c r="P11" s="251">
        <v>0</v>
      </c>
      <c r="Q11" s="252">
        <f t="shared" si="7"/>
        <v>0</v>
      </c>
      <c r="R11" s="232">
        <v>0</v>
      </c>
      <c r="S11" s="248">
        <v>294905.79000000004</v>
      </c>
      <c r="T11" s="237">
        <v>283567.31999999995</v>
      </c>
      <c r="U11" s="249">
        <v>283567.31999999995</v>
      </c>
      <c r="V11" s="50">
        <f t="shared" si="1"/>
        <v>590259.18000000005</v>
      </c>
      <c r="W11" s="50">
        <f t="shared" si="2"/>
        <v>1140591.01</v>
      </c>
      <c r="X11" s="50">
        <f t="shared" si="3"/>
        <v>63289.2</v>
      </c>
      <c r="Y11" s="50">
        <f t="shared" si="5"/>
        <v>1203880.21</v>
      </c>
      <c r="Z11" s="50">
        <f t="shared" si="4"/>
        <v>1140075.01</v>
      </c>
    </row>
    <row r="12" spans="1:26" ht="18" customHeight="1" x14ac:dyDescent="0.2">
      <c r="A12" s="5">
        <f t="shared" si="6"/>
        <v>7</v>
      </c>
      <c r="B12" s="6" t="s">
        <v>17</v>
      </c>
      <c r="C12" s="263" t="s">
        <v>18</v>
      </c>
      <c r="D12" s="245">
        <v>0</v>
      </c>
      <c r="E12" s="232">
        <v>0</v>
      </c>
      <c r="F12" s="246">
        <v>1088928.6000000001</v>
      </c>
      <c r="G12" s="234">
        <v>1193581.3600000001</v>
      </c>
      <c r="H12" s="234">
        <v>79119.39</v>
      </c>
      <c r="I12" s="247">
        <f t="shared" si="0"/>
        <v>1272700.75</v>
      </c>
      <c r="J12" s="232">
        <f t="shared" ref="J12:J21" si="8">E12+G12</f>
        <v>1193581.3600000001</v>
      </c>
      <c r="K12" s="248">
        <v>1056637.78</v>
      </c>
      <c r="L12" s="237">
        <v>1008728</v>
      </c>
      <c r="M12" s="249">
        <v>1008728</v>
      </c>
      <c r="N12" s="250">
        <v>300250</v>
      </c>
      <c r="O12" s="251">
        <v>303163.19</v>
      </c>
      <c r="P12" s="251">
        <v>19779.849999999999</v>
      </c>
      <c r="Q12" s="252">
        <f t="shared" si="7"/>
        <v>322943.03999999998</v>
      </c>
      <c r="R12" s="232">
        <v>303163.19</v>
      </c>
      <c r="S12" s="248">
        <v>137613.29999999999</v>
      </c>
      <c r="T12" s="237">
        <v>56306.099999999977</v>
      </c>
      <c r="U12" s="249">
        <v>56306.099999999977</v>
      </c>
      <c r="V12" s="50">
        <f t="shared" si="1"/>
        <v>2583429.6799999997</v>
      </c>
      <c r="W12" s="50">
        <f t="shared" si="2"/>
        <v>2561778.6500000004</v>
      </c>
      <c r="X12" s="50">
        <f t="shared" si="3"/>
        <v>98899.239999999991</v>
      </c>
      <c r="Y12" s="50">
        <f t="shared" si="5"/>
        <v>2660677.8900000006</v>
      </c>
      <c r="Z12" s="50">
        <f t="shared" si="4"/>
        <v>2561778.6500000004</v>
      </c>
    </row>
    <row r="13" spans="1:26" ht="18" customHeight="1" x14ac:dyDescent="0.2">
      <c r="A13" s="5">
        <f t="shared" si="6"/>
        <v>8</v>
      </c>
      <c r="B13" s="6" t="s">
        <v>19</v>
      </c>
      <c r="C13" s="263" t="s">
        <v>20</v>
      </c>
      <c r="D13" s="245">
        <v>100000</v>
      </c>
      <c r="E13" s="232">
        <v>100000</v>
      </c>
      <c r="F13" s="246">
        <v>554079.39</v>
      </c>
      <c r="G13" s="234">
        <v>936405.52</v>
      </c>
      <c r="H13" s="234">
        <v>79156.06</v>
      </c>
      <c r="I13" s="247">
        <f t="shared" si="0"/>
        <v>1015561.5800000001</v>
      </c>
      <c r="J13" s="232">
        <f t="shared" si="8"/>
        <v>1036405.52</v>
      </c>
      <c r="K13" s="248">
        <v>106525.25</v>
      </c>
      <c r="L13" s="237">
        <v>92293.25</v>
      </c>
      <c r="M13" s="249">
        <v>92293.25</v>
      </c>
      <c r="N13" s="250">
        <v>190001</v>
      </c>
      <c r="O13" s="251">
        <v>280001</v>
      </c>
      <c r="P13" s="251">
        <v>18000</v>
      </c>
      <c r="Q13" s="252">
        <f t="shared" si="7"/>
        <v>298001</v>
      </c>
      <c r="R13" s="232">
        <v>280001</v>
      </c>
      <c r="S13" s="248">
        <v>144999.16000000003</v>
      </c>
      <c r="T13" s="237">
        <v>131296.29999999999</v>
      </c>
      <c r="U13" s="249">
        <v>131296.29999999999</v>
      </c>
      <c r="V13" s="50">
        <f t="shared" si="1"/>
        <v>1095604.8</v>
      </c>
      <c r="W13" s="50">
        <f t="shared" si="2"/>
        <v>1539996.07</v>
      </c>
      <c r="X13" s="50">
        <f t="shared" si="3"/>
        <v>97156.06</v>
      </c>
      <c r="Y13" s="50">
        <f t="shared" si="5"/>
        <v>1637152.1300000001</v>
      </c>
      <c r="Z13" s="50">
        <f t="shared" si="4"/>
        <v>1539996.07</v>
      </c>
    </row>
    <row r="14" spans="1:26" ht="18" customHeight="1" x14ac:dyDescent="0.2">
      <c r="A14" s="5">
        <f t="shared" si="6"/>
        <v>9</v>
      </c>
      <c r="B14" s="6" t="s">
        <v>21</v>
      </c>
      <c r="C14" s="266" t="s">
        <v>211</v>
      </c>
      <c r="D14" s="245">
        <v>112907.8</v>
      </c>
      <c r="E14" s="232">
        <v>116907.8</v>
      </c>
      <c r="F14" s="246">
        <v>352182.79</v>
      </c>
      <c r="G14" s="234">
        <v>569514.27</v>
      </c>
      <c r="H14" s="234">
        <v>37063.47</v>
      </c>
      <c r="I14" s="247">
        <f t="shared" si="0"/>
        <v>606577.74</v>
      </c>
      <c r="J14" s="232">
        <f t="shared" si="8"/>
        <v>686422.07000000007</v>
      </c>
      <c r="K14" s="248">
        <v>1322487.6499999999</v>
      </c>
      <c r="L14" s="237">
        <v>904614.95000000019</v>
      </c>
      <c r="M14" s="249">
        <v>913735.65</v>
      </c>
      <c r="N14" s="250">
        <v>65517</v>
      </c>
      <c r="O14" s="251">
        <v>119817</v>
      </c>
      <c r="P14" s="251">
        <v>9265</v>
      </c>
      <c r="Q14" s="252">
        <f t="shared" si="7"/>
        <v>129082</v>
      </c>
      <c r="R14" s="232">
        <v>119817</v>
      </c>
      <c r="S14" s="248">
        <v>172610.19</v>
      </c>
      <c r="T14" s="237">
        <v>191764.19</v>
      </c>
      <c r="U14" s="249">
        <v>191764.19</v>
      </c>
      <c r="V14" s="50">
        <f t="shared" si="1"/>
        <v>2025705.4299999997</v>
      </c>
      <c r="W14" s="50">
        <f t="shared" si="2"/>
        <v>1902618.2100000002</v>
      </c>
      <c r="X14" s="50">
        <f t="shared" si="3"/>
        <v>46328.47</v>
      </c>
      <c r="Y14" s="50">
        <f t="shared" si="5"/>
        <v>1948946.6800000002</v>
      </c>
      <c r="Z14" s="50">
        <f t="shared" si="4"/>
        <v>1911738.9100000001</v>
      </c>
    </row>
    <row r="15" spans="1:26" ht="18" customHeight="1" x14ac:dyDescent="0.2">
      <c r="A15" s="5">
        <f t="shared" si="6"/>
        <v>10</v>
      </c>
      <c r="B15" s="6" t="s">
        <v>22</v>
      </c>
      <c r="C15" s="263" t="s">
        <v>286</v>
      </c>
      <c r="D15" s="245">
        <v>74417.03</v>
      </c>
      <c r="E15" s="232">
        <v>73022.03</v>
      </c>
      <c r="F15" s="246">
        <v>1784038.17</v>
      </c>
      <c r="G15" s="234">
        <v>1968100.27</v>
      </c>
      <c r="H15" s="234">
        <v>70307.09</v>
      </c>
      <c r="I15" s="247">
        <f t="shared" si="0"/>
        <v>2038407.36</v>
      </c>
      <c r="J15" s="232">
        <f t="shared" si="8"/>
        <v>2041122.3</v>
      </c>
      <c r="K15" s="248">
        <v>3530340.6400000006</v>
      </c>
      <c r="L15" s="237">
        <v>2748690.64</v>
      </c>
      <c r="M15" s="249">
        <v>2748690.64</v>
      </c>
      <c r="N15" s="250">
        <v>526342.63</v>
      </c>
      <c r="O15" s="251">
        <v>572358.16</v>
      </c>
      <c r="P15" s="251">
        <v>17576.77</v>
      </c>
      <c r="Q15" s="252">
        <f t="shared" si="7"/>
        <v>589934.93000000005</v>
      </c>
      <c r="R15" s="232">
        <v>572358.16</v>
      </c>
      <c r="S15" s="248">
        <v>263000.25</v>
      </c>
      <c r="T15" s="237">
        <v>231392.25</v>
      </c>
      <c r="U15" s="249">
        <v>231392.25</v>
      </c>
      <c r="V15" s="50">
        <f t="shared" si="1"/>
        <v>6178138.7200000007</v>
      </c>
      <c r="W15" s="50">
        <f t="shared" si="2"/>
        <v>5593563.3500000006</v>
      </c>
      <c r="X15" s="50">
        <f t="shared" si="3"/>
        <v>87883.86</v>
      </c>
      <c r="Y15" s="50">
        <f t="shared" si="5"/>
        <v>5681447.2100000009</v>
      </c>
      <c r="Z15" s="50">
        <f t="shared" si="4"/>
        <v>5593563.3500000006</v>
      </c>
    </row>
    <row r="16" spans="1:26" ht="18" customHeight="1" x14ac:dyDescent="0.2">
      <c r="A16" s="5">
        <f t="shared" si="6"/>
        <v>11</v>
      </c>
      <c r="B16" s="6" t="s">
        <v>24</v>
      </c>
      <c r="C16" s="263" t="s">
        <v>262</v>
      </c>
      <c r="D16" s="245">
        <v>0</v>
      </c>
      <c r="E16" s="232">
        <v>0</v>
      </c>
      <c r="F16" s="246">
        <v>0</v>
      </c>
      <c r="G16" s="234">
        <v>231666.66</v>
      </c>
      <c r="H16" s="234">
        <v>276894.59999999998</v>
      </c>
      <c r="I16" s="247">
        <f t="shared" si="0"/>
        <v>508561.26</v>
      </c>
      <c r="J16" s="232">
        <f t="shared" si="8"/>
        <v>231666.66</v>
      </c>
      <c r="K16" s="248">
        <v>811258.81999999983</v>
      </c>
      <c r="L16" s="237">
        <v>1140106.8199999998</v>
      </c>
      <c r="M16" s="249">
        <v>1140106.8199999998</v>
      </c>
      <c r="N16" s="250">
        <v>7900</v>
      </c>
      <c r="O16" s="251">
        <v>59900</v>
      </c>
      <c r="P16" s="251">
        <v>65000</v>
      </c>
      <c r="Q16" s="252">
        <f t="shared" si="7"/>
        <v>124900</v>
      </c>
      <c r="R16" s="232">
        <v>59900</v>
      </c>
      <c r="S16" s="248">
        <v>133033.57</v>
      </c>
      <c r="T16" s="237">
        <v>165696</v>
      </c>
      <c r="U16" s="249">
        <v>165696</v>
      </c>
      <c r="V16" s="50">
        <f t="shared" si="1"/>
        <v>952192.3899999999</v>
      </c>
      <c r="W16" s="50">
        <f t="shared" si="2"/>
        <v>1597369.4799999997</v>
      </c>
      <c r="X16" s="50">
        <f t="shared" si="3"/>
        <v>341894.6</v>
      </c>
      <c r="Y16" s="50">
        <f t="shared" si="5"/>
        <v>1939264.0799999996</v>
      </c>
      <c r="Z16" s="50">
        <f t="shared" si="4"/>
        <v>1597369.4799999997</v>
      </c>
    </row>
    <row r="17" spans="1:26" ht="18" customHeight="1" x14ac:dyDescent="0.2">
      <c r="A17" s="5">
        <f t="shared" si="6"/>
        <v>12</v>
      </c>
      <c r="B17" s="6" t="s">
        <v>26</v>
      </c>
      <c r="C17" s="263" t="s">
        <v>288</v>
      </c>
      <c r="D17" s="245">
        <v>69.7</v>
      </c>
      <c r="E17" s="232">
        <v>69.7</v>
      </c>
      <c r="F17" s="246">
        <v>0</v>
      </c>
      <c r="G17" s="234">
        <v>32347.4</v>
      </c>
      <c r="H17" s="234">
        <v>51013.55</v>
      </c>
      <c r="I17" s="247">
        <f t="shared" si="0"/>
        <v>83360.950000000012</v>
      </c>
      <c r="J17" s="232">
        <f t="shared" si="8"/>
        <v>32417.100000000002</v>
      </c>
      <c r="K17" s="248">
        <v>129826.41999999998</v>
      </c>
      <c r="L17" s="237">
        <v>198228.42</v>
      </c>
      <c r="M17" s="249">
        <v>198228.42</v>
      </c>
      <c r="N17" s="250">
        <v>0</v>
      </c>
      <c r="O17" s="251">
        <v>0</v>
      </c>
      <c r="P17" s="251">
        <v>0</v>
      </c>
      <c r="Q17" s="252">
        <f t="shared" si="7"/>
        <v>0</v>
      </c>
      <c r="R17" s="232">
        <v>0</v>
      </c>
      <c r="S17" s="248">
        <v>101715.53999999998</v>
      </c>
      <c r="T17" s="237">
        <v>125208.54</v>
      </c>
      <c r="U17" s="249">
        <v>125208.54</v>
      </c>
      <c r="V17" s="50">
        <f t="shared" si="1"/>
        <v>231611.65999999997</v>
      </c>
      <c r="W17" s="50">
        <f t="shared" si="2"/>
        <v>355854.06</v>
      </c>
      <c r="X17" s="50">
        <f t="shared" si="3"/>
        <v>51013.55</v>
      </c>
      <c r="Y17" s="50">
        <f t="shared" si="5"/>
        <v>406867.61</v>
      </c>
      <c r="Z17" s="50">
        <f t="shared" si="4"/>
        <v>355854.06</v>
      </c>
    </row>
    <row r="18" spans="1:26" ht="18" customHeight="1" x14ac:dyDescent="0.2">
      <c r="A18" s="5">
        <f t="shared" si="6"/>
        <v>13</v>
      </c>
      <c r="B18" s="6" t="s">
        <v>28</v>
      </c>
      <c r="C18" s="263" t="s">
        <v>120</v>
      </c>
      <c r="D18" s="245">
        <v>0</v>
      </c>
      <c r="E18" s="232">
        <v>0</v>
      </c>
      <c r="F18" s="246">
        <v>183862.68999999994</v>
      </c>
      <c r="G18" s="234">
        <v>309633.84999999998</v>
      </c>
      <c r="H18" s="234">
        <v>25133.29</v>
      </c>
      <c r="I18" s="247">
        <f t="shared" si="0"/>
        <v>334767.13999999996</v>
      </c>
      <c r="J18" s="232">
        <f t="shared" si="8"/>
        <v>309633.84999999998</v>
      </c>
      <c r="K18" s="248">
        <v>479952.18</v>
      </c>
      <c r="L18" s="237">
        <v>549577.17999999993</v>
      </c>
      <c r="M18" s="249">
        <v>549577.17999999993</v>
      </c>
      <c r="N18" s="250">
        <v>0.52999999999883585</v>
      </c>
      <c r="O18" s="251">
        <v>18220.309999999998</v>
      </c>
      <c r="P18" s="251">
        <v>6283.32</v>
      </c>
      <c r="Q18" s="252">
        <f t="shared" si="7"/>
        <v>24503.629999999997</v>
      </c>
      <c r="R18" s="232">
        <v>18220.309999999998</v>
      </c>
      <c r="S18" s="248">
        <v>16404.059999999998</v>
      </c>
      <c r="T18" s="237">
        <v>27232.700000000012</v>
      </c>
      <c r="U18" s="249">
        <v>27232.700000000012</v>
      </c>
      <c r="V18" s="50">
        <f t="shared" si="1"/>
        <v>680219.46</v>
      </c>
      <c r="W18" s="50">
        <f t="shared" si="2"/>
        <v>904664.0399999998</v>
      </c>
      <c r="X18" s="50">
        <f t="shared" si="3"/>
        <v>31416.61</v>
      </c>
      <c r="Y18" s="50">
        <f t="shared" si="5"/>
        <v>936080.64999999979</v>
      </c>
      <c r="Z18" s="50">
        <f t="shared" si="4"/>
        <v>904664.0399999998</v>
      </c>
    </row>
    <row r="19" spans="1:26" ht="18" customHeight="1" x14ac:dyDescent="0.2">
      <c r="A19" s="5">
        <f t="shared" si="6"/>
        <v>14</v>
      </c>
      <c r="B19" s="6" t="s">
        <v>29</v>
      </c>
      <c r="C19" s="263" t="s">
        <v>287</v>
      </c>
      <c r="D19" s="245">
        <v>0</v>
      </c>
      <c r="E19" s="232">
        <v>0</v>
      </c>
      <c r="F19" s="246">
        <v>1455654.0099999998</v>
      </c>
      <c r="G19" s="234">
        <v>826502.39</v>
      </c>
      <c r="H19" s="234">
        <v>247208.2</v>
      </c>
      <c r="I19" s="247">
        <f t="shared" si="0"/>
        <v>1073710.5900000001</v>
      </c>
      <c r="J19" s="232">
        <f t="shared" si="8"/>
        <v>826502.39</v>
      </c>
      <c r="K19" s="248">
        <v>495792.97</v>
      </c>
      <c r="L19" s="237">
        <v>726774.48999999976</v>
      </c>
      <c r="M19" s="249">
        <v>726774.48999999976</v>
      </c>
      <c r="N19" s="250">
        <v>417583</v>
      </c>
      <c r="O19" s="251">
        <v>396008</v>
      </c>
      <c r="P19" s="251">
        <v>61802</v>
      </c>
      <c r="Q19" s="252">
        <f t="shared" si="7"/>
        <v>457810</v>
      </c>
      <c r="R19" s="232">
        <v>396008</v>
      </c>
      <c r="S19" s="248">
        <v>10959.23000000001</v>
      </c>
      <c r="T19" s="237">
        <v>38839.22</v>
      </c>
      <c r="U19" s="249">
        <v>38839.22</v>
      </c>
      <c r="V19" s="50">
        <f t="shared" si="1"/>
        <v>2379989.2099999995</v>
      </c>
      <c r="W19" s="50">
        <f t="shared" si="2"/>
        <v>1988124.0999999999</v>
      </c>
      <c r="X19" s="50">
        <f t="shared" si="3"/>
        <v>309010.2</v>
      </c>
      <c r="Y19" s="50">
        <f t="shared" si="5"/>
        <v>2297134.2999999998</v>
      </c>
      <c r="Z19" s="50">
        <f t="shared" si="4"/>
        <v>1988124.0999999999</v>
      </c>
    </row>
    <row r="20" spans="1:26" ht="18" customHeight="1" x14ac:dyDescent="0.2">
      <c r="A20" s="5">
        <f t="shared" si="6"/>
        <v>15</v>
      </c>
      <c r="B20" s="6" t="s">
        <v>31</v>
      </c>
      <c r="C20" s="263" t="s">
        <v>263</v>
      </c>
      <c r="D20" s="245">
        <v>408901.42</v>
      </c>
      <c r="E20" s="232">
        <v>356713.68999999994</v>
      </c>
      <c r="F20" s="246">
        <v>0</v>
      </c>
      <c r="G20" s="234">
        <v>0</v>
      </c>
      <c r="H20" s="234">
        <v>2973.58</v>
      </c>
      <c r="I20" s="247">
        <f t="shared" si="0"/>
        <v>2973.58</v>
      </c>
      <c r="J20" s="232">
        <f t="shared" si="8"/>
        <v>356713.68999999994</v>
      </c>
      <c r="K20" s="248">
        <v>2037961.7700000005</v>
      </c>
      <c r="L20" s="237">
        <v>687652.3</v>
      </c>
      <c r="M20" s="249">
        <v>687652.3</v>
      </c>
      <c r="N20" s="250">
        <v>119.88</v>
      </c>
      <c r="O20" s="251">
        <v>119.88</v>
      </c>
      <c r="P20" s="251">
        <v>0</v>
      </c>
      <c r="Q20" s="252">
        <f t="shared" si="7"/>
        <v>119.88</v>
      </c>
      <c r="R20" s="232">
        <v>119.88</v>
      </c>
      <c r="S20" s="248">
        <v>27389.279999999999</v>
      </c>
      <c r="T20" s="237">
        <v>48673.279999999999</v>
      </c>
      <c r="U20" s="249">
        <v>48673.279999999999</v>
      </c>
      <c r="V20" s="50">
        <f t="shared" si="1"/>
        <v>2474372.35</v>
      </c>
      <c r="W20" s="50">
        <f t="shared" si="2"/>
        <v>1093159.1499999999</v>
      </c>
      <c r="X20" s="50">
        <f t="shared" si="3"/>
        <v>2973.58</v>
      </c>
      <c r="Y20" s="50">
        <f t="shared" si="5"/>
        <v>1096132.73</v>
      </c>
      <c r="Z20" s="50">
        <f t="shared" si="4"/>
        <v>1093159.1499999999</v>
      </c>
    </row>
    <row r="21" spans="1:26" ht="18" customHeight="1" x14ac:dyDescent="0.2">
      <c r="A21" s="5">
        <f t="shared" si="6"/>
        <v>16</v>
      </c>
      <c r="B21" s="6" t="s">
        <v>33</v>
      </c>
      <c r="C21" s="263" t="s">
        <v>264</v>
      </c>
      <c r="D21" s="245">
        <v>56420.34</v>
      </c>
      <c r="E21" s="232">
        <v>0</v>
      </c>
      <c r="F21" s="246">
        <v>342009.45</v>
      </c>
      <c r="G21" s="234">
        <v>394072.84000000008</v>
      </c>
      <c r="H21" s="234">
        <v>62140.1</v>
      </c>
      <c r="I21" s="247">
        <f t="shared" si="0"/>
        <v>456212.94000000006</v>
      </c>
      <c r="J21" s="232">
        <f t="shared" si="8"/>
        <v>394072.84000000008</v>
      </c>
      <c r="K21" s="248">
        <v>651320.87000000011</v>
      </c>
      <c r="L21" s="237">
        <v>709310.8600000001</v>
      </c>
      <c r="M21" s="249">
        <v>709310.8600000001</v>
      </c>
      <c r="N21" s="250">
        <v>280000</v>
      </c>
      <c r="O21" s="251">
        <v>280000</v>
      </c>
      <c r="P21" s="251">
        <v>15000</v>
      </c>
      <c r="Q21" s="252">
        <f t="shared" si="7"/>
        <v>295000</v>
      </c>
      <c r="R21" s="232">
        <v>280000</v>
      </c>
      <c r="S21" s="248">
        <v>93082.190000000017</v>
      </c>
      <c r="T21" s="237">
        <v>123583.66000000003</v>
      </c>
      <c r="U21" s="249">
        <v>123583.66000000003</v>
      </c>
      <c r="V21" s="50">
        <f t="shared" si="1"/>
        <v>1422832.85</v>
      </c>
      <c r="W21" s="50">
        <f t="shared" si="2"/>
        <v>1506967.3600000003</v>
      </c>
      <c r="X21" s="50">
        <f t="shared" si="3"/>
        <v>77140.100000000006</v>
      </c>
      <c r="Y21" s="50">
        <f t="shared" si="5"/>
        <v>1584107.4600000004</v>
      </c>
      <c r="Z21" s="50">
        <f t="shared" si="4"/>
        <v>1506967.3600000003</v>
      </c>
    </row>
    <row r="22" spans="1:26" ht="18" customHeight="1" x14ac:dyDescent="0.2">
      <c r="A22" s="5">
        <f t="shared" si="6"/>
        <v>17</v>
      </c>
      <c r="B22" s="6" t="s">
        <v>35</v>
      </c>
      <c r="C22" s="263" t="s">
        <v>270</v>
      </c>
      <c r="D22" s="245">
        <v>112522</v>
      </c>
      <c r="E22" s="232">
        <v>1331774.94</v>
      </c>
      <c r="F22" s="246">
        <v>982483.49</v>
      </c>
      <c r="G22" s="234">
        <v>1218516.82</v>
      </c>
      <c r="H22" s="234">
        <v>220298.7</v>
      </c>
      <c r="I22" s="247">
        <f t="shared" si="0"/>
        <v>1438815.52</v>
      </c>
      <c r="J22" s="232">
        <v>1336038.82</v>
      </c>
      <c r="K22" s="248">
        <v>162211.08000000002</v>
      </c>
      <c r="L22" s="237">
        <v>145389.15000000002</v>
      </c>
      <c r="M22" s="249">
        <v>145389.15000000002</v>
      </c>
      <c r="N22" s="250">
        <v>200000</v>
      </c>
      <c r="O22" s="251">
        <v>105000</v>
      </c>
      <c r="P22" s="251">
        <v>55000</v>
      </c>
      <c r="Q22" s="252">
        <f t="shared" si="7"/>
        <v>160000</v>
      </c>
      <c r="R22" s="232">
        <v>105000</v>
      </c>
      <c r="S22" s="248">
        <v>482818.70999999996</v>
      </c>
      <c r="T22" s="237">
        <v>467143.70999999996</v>
      </c>
      <c r="U22" s="249">
        <v>467143.70999999996</v>
      </c>
      <c r="V22" s="50">
        <f t="shared" si="1"/>
        <v>1940035.28</v>
      </c>
      <c r="W22" s="50">
        <f t="shared" si="2"/>
        <v>3267824.6199999996</v>
      </c>
      <c r="X22" s="50">
        <f t="shared" si="3"/>
        <v>275298.7</v>
      </c>
      <c r="Y22" s="50">
        <f t="shared" si="5"/>
        <v>3543123.32</v>
      </c>
      <c r="Z22" s="50">
        <f t="shared" si="4"/>
        <v>2053571.6800000002</v>
      </c>
    </row>
    <row r="23" spans="1:26" ht="18" customHeight="1" x14ac:dyDescent="0.2">
      <c r="A23" s="5">
        <f t="shared" si="6"/>
        <v>18</v>
      </c>
      <c r="B23" s="6" t="s">
        <v>37</v>
      </c>
      <c r="C23" s="263" t="s">
        <v>265</v>
      </c>
      <c r="D23" s="245">
        <v>19000</v>
      </c>
      <c r="E23" s="232">
        <v>19000</v>
      </c>
      <c r="F23" s="246">
        <v>552935.13</v>
      </c>
      <c r="G23" s="234">
        <v>746205.4</v>
      </c>
      <c r="H23" s="234">
        <v>0</v>
      </c>
      <c r="I23" s="247">
        <f t="shared" si="0"/>
        <v>746205.4</v>
      </c>
      <c r="J23" s="232">
        <f>E23+G23</f>
        <v>765205.4</v>
      </c>
      <c r="K23" s="248">
        <v>353084.32000000007</v>
      </c>
      <c r="L23" s="237">
        <v>396994.32</v>
      </c>
      <c r="M23" s="249">
        <v>396994.32</v>
      </c>
      <c r="N23" s="250">
        <v>134185.79999999999</v>
      </c>
      <c r="O23" s="251">
        <v>134185.79999999999</v>
      </c>
      <c r="P23" s="251">
        <v>0</v>
      </c>
      <c r="Q23" s="252">
        <f t="shared" si="7"/>
        <v>134185.79999999999</v>
      </c>
      <c r="R23" s="232">
        <v>134185</v>
      </c>
      <c r="S23" s="248">
        <v>101562.82</v>
      </c>
      <c r="T23" s="237">
        <v>117842.1</v>
      </c>
      <c r="U23" s="249">
        <v>117842.1</v>
      </c>
      <c r="V23" s="50">
        <f t="shared" si="1"/>
        <v>1160768.07</v>
      </c>
      <c r="W23" s="50">
        <f t="shared" si="2"/>
        <v>1414227.62</v>
      </c>
      <c r="X23" s="50">
        <f t="shared" si="3"/>
        <v>0</v>
      </c>
      <c r="Y23" s="50">
        <f t="shared" si="5"/>
        <v>1414227.62</v>
      </c>
      <c r="Z23" s="50">
        <f t="shared" si="4"/>
        <v>1414226.82</v>
      </c>
    </row>
    <row r="24" spans="1:26" ht="18" customHeight="1" x14ac:dyDescent="0.2">
      <c r="A24" s="5">
        <f t="shared" si="6"/>
        <v>19</v>
      </c>
      <c r="B24" s="6" t="s">
        <v>39</v>
      </c>
      <c r="C24" s="263" t="s">
        <v>266</v>
      </c>
      <c r="D24" s="245">
        <v>2129475.52</v>
      </c>
      <c r="E24" s="232">
        <v>1074543.52</v>
      </c>
      <c r="F24" s="246">
        <v>324536.58</v>
      </c>
      <c r="G24" s="234">
        <v>1092109.6200000001</v>
      </c>
      <c r="H24" s="234">
        <v>645394.37</v>
      </c>
      <c r="I24" s="247">
        <f t="shared" si="0"/>
        <v>1737503.9900000002</v>
      </c>
      <c r="J24" s="232">
        <f>E24+G24</f>
        <v>2166653.14</v>
      </c>
      <c r="K24" s="248">
        <v>8505862.3900000006</v>
      </c>
      <c r="L24" s="237">
        <v>7745132.3900000006</v>
      </c>
      <c r="M24" s="249">
        <v>7745132.3900000006</v>
      </c>
      <c r="N24" s="250">
        <v>313406.84999999998</v>
      </c>
      <c r="O24" s="251">
        <v>505300.11</v>
      </c>
      <c r="P24" s="251">
        <v>161348.59</v>
      </c>
      <c r="Q24" s="252">
        <f>O24+P24</f>
        <v>666648.69999999995</v>
      </c>
      <c r="R24" s="232">
        <v>505300.11</v>
      </c>
      <c r="S24" s="248">
        <v>352611.83999999997</v>
      </c>
      <c r="T24" s="237">
        <v>408394.4</v>
      </c>
      <c r="U24" s="249">
        <v>408394.4</v>
      </c>
      <c r="V24" s="50">
        <f t="shared" si="1"/>
        <v>11625893.18</v>
      </c>
      <c r="W24" s="50">
        <f t="shared" si="2"/>
        <v>10825480.040000001</v>
      </c>
      <c r="X24" s="50">
        <f t="shared" si="3"/>
        <v>806742.96</v>
      </c>
      <c r="Y24" s="50">
        <f t="shared" si="5"/>
        <v>11632223</v>
      </c>
      <c r="Z24" s="50">
        <f t="shared" si="4"/>
        <v>10825480.040000001</v>
      </c>
    </row>
    <row r="25" spans="1:26" ht="18" customHeight="1" x14ac:dyDescent="0.2">
      <c r="A25" s="5">
        <f t="shared" si="6"/>
        <v>20</v>
      </c>
      <c r="B25" s="6" t="s">
        <v>41</v>
      </c>
      <c r="C25" s="263" t="s">
        <v>267</v>
      </c>
      <c r="D25" s="245">
        <v>401015.25</v>
      </c>
      <c r="E25" s="232">
        <v>401015.25</v>
      </c>
      <c r="F25" s="246">
        <v>370988.59</v>
      </c>
      <c r="G25" s="234">
        <v>370988.59</v>
      </c>
      <c r="H25" s="234">
        <v>0</v>
      </c>
      <c r="I25" s="247">
        <f t="shared" si="0"/>
        <v>370988.59</v>
      </c>
      <c r="J25" s="232">
        <v>370988.59</v>
      </c>
      <c r="K25" s="248">
        <v>2854496.47</v>
      </c>
      <c r="L25" s="237">
        <v>2568322.9700000002</v>
      </c>
      <c r="M25" s="249">
        <v>2568322.9700000002</v>
      </c>
      <c r="N25" s="250">
        <v>75430</v>
      </c>
      <c r="O25" s="251">
        <v>75430</v>
      </c>
      <c r="P25" s="251">
        <v>0</v>
      </c>
      <c r="Q25" s="252">
        <f>O25+P25</f>
        <v>75430</v>
      </c>
      <c r="R25" s="232">
        <v>0</v>
      </c>
      <c r="S25" s="248">
        <v>38987.75</v>
      </c>
      <c r="T25" s="237">
        <v>39096.75</v>
      </c>
      <c r="U25" s="249">
        <v>39096.75</v>
      </c>
      <c r="V25" s="50">
        <f t="shared" si="1"/>
        <v>3740918.0600000005</v>
      </c>
      <c r="W25" s="50">
        <f t="shared" si="2"/>
        <v>3454853.5600000005</v>
      </c>
      <c r="X25" s="50">
        <f t="shared" si="3"/>
        <v>0</v>
      </c>
      <c r="Y25" s="50">
        <f t="shared" si="5"/>
        <v>3454853.5600000005</v>
      </c>
      <c r="Z25" s="50">
        <f t="shared" si="4"/>
        <v>2978408.31</v>
      </c>
    </row>
    <row r="26" spans="1:26" ht="18" customHeight="1" x14ac:dyDescent="0.2">
      <c r="A26" s="5">
        <f t="shared" si="6"/>
        <v>21</v>
      </c>
      <c r="B26" s="6" t="s">
        <v>43</v>
      </c>
      <c r="C26" s="263" t="s">
        <v>269</v>
      </c>
      <c r="D26" s="245">
        <v>0</v>
      </c>
      <c r="E26" s="232">
        <v>0</v>
      </c>
      <c r="F26" s="246">
        <v>0</v>
      </c>
      <c r="G26" s="234">
        <v>71907.66</v>
      </c>
      <c r="H26" s="234">
        <v>352900.16</v>
      </c>
      <c r="I26" s="247">
        <f t="shared" si="0"/>
        <v>424807.81999999995</v>
      </c>
      <c r="J26" s="232">
        <f t="shared" ref="J26:J55" si="9">E26+G26</f>
        <v>71907.66</v>
      </c>
      <c r="K26" s="248">
        <v>682344</v>
      </c>
      <c r="L26" s="237">
        <v>686148</v>
      </c>
      <c r="M26" s="249">
        <v>686148</v>
      </c>
      <c r="N26" s="250">
        <v>90000</v>
      </c>
      <c r="O26" s="251">
        <v>90000</v>
      </c>
      <c r="P26" s="251">
        <v>0</v>
      </c>
      <c r="Q26" s="252">
        <f t="shared" si="7"/>
        <v>90000</v>
      </c>
      <c r="R26" s="232">
        <v>90000</v>
      </c>
      <c r="S26" s="248">
        <v>199245.97999999998</v>
      </c>
      <c r="T26" s="237">
        <v>209530.51</v>
      </c>
      <c r="U26" s="249">
        <v>209530.51</v>
      </c>
      <c r="V26" s="50">
        <f t="shared" si="1"/>
        <v>971589.98</v>
      </c>
      <c r="W26" s="50">
        <f t="shared" si="2"/>
        <v>1057586.17</v>
      </c>
      <c r="X26" s="50">
        <f t="shared" si="3"/>
        <v>352900.16</v>
      </c>
      <c r="Y26" s="50">
        <f t="shared" si="5"/>
        <v>1410486.3299999998</v>
      </c>
      <c r="Z26" s="50">
        <f t="shared" si="4"/>
        <v>1057586.17</v>
      </c>
    </row>
    <row r="27" spans="1:26" ht="18" customHeight="1" x14ac:dyDescent="0.2">
      <c r="A27" s="5">
        <f t="shared" si="6"/>
        <v>22</v>
      </c>
      <c r="B27" s="6" t="s">
        <v>45</v>
      </c>
      <c r="C27" s="263" t="s">
        <v>268</v>
      </c>
      <c r="D27" s="245">
        <v>159835.56</v>
      </c>
      <c r="E27" s="232">
        <v>163835.56</v>
      </c>
      <c r="F27" s="246">
        <v>770551.98</v>
      </c>
      <c r="G27" s="234">
        <v>124259.34</v>
      </c>
      <c r="H27" s="234">
        <v>682361.09</v>
      </c>
      <c r="I27" s="247">
        <f t="shared" si="0"/>
        <v>806620.42999999993</v>
      </c>
      <c r="J27" s="232">
        <f t="shared" si="9"/>
        <v>288094.90000000002</v>
      </c>
      <c r="K27" s="248">
        <v>397220.40999999992</v>
      </c>
      <c r="L27" s="237">
        <v>236906.37000000011</v>
      </c>
      <c r="M27" s="249">
        <v>236906.37000000011</v>
      </c>
      <c r="N27" s="250">
        <v>415339</v>
      </c>
      <c r="O27" s="251">
        <v>461940</v>
      </c>
      <c r="P27" s="251">
        <v>75817</v>
      </c>
      <c r="Q27" s="252">
        <f t="shared" si="7"/>
        <v>537757</v>
      </c>
      <c r="R27" s="232">
        <v>461940</v>
      </c>
      <c r="S27" s="248">
        <v>348162.39999999997</v>
      </c>
      <c r="T27" s="237">
        <v>350620.61</v>
      </c>
      <c r="U27" s="249">
        <v>350620.61</v>
      </c>
      <c r="V27" s="50">
        <f t="shared" si="1"/>
        <v>2091109.3499999999</v>
      </c>
      <c r="W27" s="50">
        <f t="shared" si="2"/>
        <v>1337561.8800000001</v>
      </c>
      <c r="X27" s="50">
        <f t="shared" si="3"/>
        <v>758178.09</v>
      </c>
      <c r="Y27" s="50">
        <f t="shared" si="5"/>
        <v>2095739.9700000002</v>
      </c>
      <c r="Z27" s="50">
        <f t="shared" si="4"/>
        <v>1337561.8800000001</v>
      </c>
    </row>
    <row r="28" spans="1:26" ht="18" customHeight="1" x14ac:dyDescent="0.2">
      <c r="A28" s="5">
        <f t="shared" si="6"/>
        <v>23</v>
      </c>
      <c r="B28" s="6" t="s">
        <v>47</v>
      </c>
      <c r="C28" s="263" t="s">
        <v>271</v>
      </c>
      <c r="D28" s="245">
        <v>24284.44</v>
      </c>
      <c r="E28" s="232">
        <v>24284.44</v>
      </c>
      <c r="F28" s="246">
        <v>326509.43</v>
      </c>
      <c r="G28" s="234">
        <v>120211.39</v>
      </c>
      <c r="H28" s="234">
        <v>401888.45999999996</v>
      </c>
      <c r="I28" s="247">
        <f t="shared" si="0"/>
        <v>522099.85</v>
      </c>
      <c r="J28" s="232">
        <f t="shared" si="9"/>
        <v>144495.82999999999</v>
      </c>
      <c r="K28" s="248">
        <v>144837.30000000005</v>
      </c>
      <c r="L28" s="237">
        <v>39502.700000000012</v>
      </c>
      <c r="M28" s="249">
        <v>39502.700000000012</v>
      </c>
      <c r="N28" s="250">
        <v>40000</v>
      </c>
      <c r="O28" s="251">
        <v>50000</v>
      </c>
      <c r="P28" s="251">
        <v>0</v>
      </c>
      <c r="Q28" s="252">
        <f t="shared" si="7"/>
        <v>50000</v>
      </c>
      <c r="R28" s="232">
        <v>50000</v>
      </c>
      <c r="S28" s="248">
        <v>659882.85</v>
      </c>
      <c r="T28" s="237">
        <v>604744.85</v>
      </c>
      <c r="U28" s="249">
        <v>604744.85</v>
      </c>
      <c r="V28" s="50">
        <f t="shared" si="1"/>
        <v>1195514.02</v>
      </c>
      <c r="W28" s="50">
        <f t="shared" si="2"/>
        <v>838743.38</v>
      </c>
      <c r="X28" s="50">
        <f t="shared" si="3"/>
        <v>401888.45999999996</v>
      </c>
      <c r="Y28" s="50">
        <f t="shared" si="5"/>
        <v>1240631.8399999999</v>
      </c>
      <c r="Z28" s="50">
        <f t="shared" si="4"/>
        <v>838743.38</v>
      </c>
    </row>
    <row r="29" spans="1:26" ht="18" customHeight="1" x14ac:dyDescent="0.2">
      <c r="A29" s="5">
        <f t="shared" si="6"/>
        <v>24</v>
      </c>
      <c r="B29" s="6" t="s">
        <v>49</v>
      </c>
      <c r="C29" s="263" t="s">
        <v>272</v>
      </c>
      <c r="D29" s="245">
        <v>431777.11</v>
      </c>
      <c r="E29" s="232">
        <v>386051.66</v>
      </c>
      <c r="F29" s="246">
        <v>325621.68</v>
      </c>
      <c r="G29" s="234">
        <v>641365.28</v>
      </c>
      <c r="H29" s="234">
        <v>221643.89</v>
      </c>
      <c r="I29" s="247">
        <f t="shared" si="0"/>
        <v>863009.17</v>
      </c>
      <c r="J29" s="232">
        <f t="shared" si="9"/>
        <v>1027416.94</v>
      </c>
      <c r="K29" s="248">
        <v>738593.55</v>
      </c>
      <c r="L29" s="237">
        <v>855833.65</v>
      </c>
      <c r="M29" s="249">
        <v>855833.65</v>
      </c>
      <c r="N29" s="250">
        <v>326900</v>
      </c>
      <c r="O29" s="251">
        <v>405835</v>
      </c>
      <c r="P29" s="251">
        <v>41634.129999999997</v>
      </c>
      <c r="Q29" s="252">
        <f t="shared" si="7"/>
        <v>447469.13</v>
      </c>
      <c r="R29" s="232">
        <v>405835</v>
      </c>
      <c r="S29" s="248">
        <v>205004.69</v>
      </c>
      <c r="T29" s="237">
        <v>186097.32</v>
      </c>
      <c r="U29" s="249">
        <v>186097.32</v>
      </c>
      <c r="V29" s="50">
        <f t="shared" si="1"/>
        <v>2027897.03</v>
      </c>
      <c r="W29" s="50">
        <f t="shared" si="2"/>
        <v>2475182.9099999997</v>
      </c>
      <c r="X29" s="50">
        <f t="shared" si="3"/>
        <v>263278.02</v>
      </c>
      <c r="Y29" s="50">
        <f t="shared" si="5"/>
        <v>2738460.9299999997</v>
      </c>
      <c r="Z29" s="50">
        <f t="shared" si="4"/>
        <v>2475182.9099999997</v>
      </c>
    </row>
    <row r="30" spans="1:26" ht="18" customHeight="1" x14ac:dyDescent="0.2">
      <c r="A30" s="5">
        <f t="shared" si="6"/>
        <v>25</v>
      </c>
      <c r="B30" s="6" t="s">
        <v>51</v>
      </c>
      <c r="C30" s="263" t="s">
        <v>273</v>
      </c>
      <c r="D30" s="245">
        <v>0</v>
      </c>
      <c r="E30" s="232">
        <v>2982</v>
      </c>
      <c r="F30" s="246">
        <v>121165.76000000001</v>
      </c>
      <c r="G30" s="234">
        <v>21158.91</v>
      </c>
      <c r="H30" s="234">
        <v>241684</v>
      </c>
      <c r="I30" s="247">
        <f t="shared" si="0"/>
        <v>262842.90999999997</v>
      </c>
      <c r="J30" s="232">
        <f t="shared" si="9"/>
        <v>24140.91</v>
      </c>
      <c r="K30" s="248">
        <v>81478.730000000098</v>
      </c>
      <c r="L30" s="237">
        <v>8705.7299999999814</v>
      </c>
      <c r="M30" s="249">
        <v>8705.7299999999814</v>
      </c>
      <c r="N30" s="250">
        <v>393614</v>
      </c>
      <c r="O30" s="251">
        <v>393614</v>
      </c>
      <c r="P30" s="251">
        <v>0</v>
      </c>
      <c r="Q30" s="252">
        <f t="shared" si="7"/>
        <v>393614</v>
      </c>
      <c r="R30" s="232">
        <v>393614</v>
      </c>
      <c r="S30" s="248">
        <v>82964.94</v>
      </c>
      <c r="T30" s="237">
        <v>104759.44</v>
      </c>
      <c r="U30" s="249">
        <v>104759.44</v>
      </c>
      <c r="V30" s="50">
        <f t="shared" si="1"/>
        <v>679223.43000000017</v>
      </c>
      <c r="W30" s="50">
        <f t="shared" si="2"/>
        <v>531220.08000000007</v>
      </c>
      <c r="X30" s="50">
        <f t="shared" si="3"/>
        <v>241684</v>
      </c>
      <c r="Y30" s="50">
        <f t="shared" si="5"/>
        <v>772904.08000000007</v>
      </c>
      <c r="Z30" s="50">
        <f t="shared" si="4"/>
        <v>531220.08000000007</v>
      </c>
    </row>
    <row r="31" spans="1:26" ht="18" customHeight="1" x14ac:dyDescent="0.2">
      <c r="A31" s="5">
        <f t="shared" si="6"/>
        <v>26</v>
      </c>
      <c r="B31" s="6" t="s">
        <v>53</v>
      </c>
      <c r="C31" s="263" t="s">
        <v>274</v>
      </c>
      <c r="D31" s="245">
        <v>77276.39</v>
      </c>
      <c r="E31" s="232">
        <v>75347.98</v>
      </c>
      <c r="F31" s="246">
        <v>382568.8</v>
      </c>
      <c r="G31" s="234">
        <v>199057.77</v>
      </c>
      <c r="H31" s="234">
        <v>866535.08</v>
      </c>
      <c r="I31" s="247">
        <f t="shared" si="0"/>
        <v>1065592.8499999999</v>
      </c>
      <c r="J31" s="232">
        <f t="shared" si="9"/>
        <v>274405.75</v>
      </c>
      <c r="K31" s="248">
        <v>23118.439999999973</v>
      </c>
      <c r="L31" s="237">
        <v>66344.44</v>
      </c>
      <c r="M31" s="249">
        <v>66344.44</v>
      </c>
      <c r="N31" s="250">
        <v>0</v>
      </c>
      <c r="O31" s="251">
        <v>0</v>
      </c>
      <c r="P31" s="251">
        <v>0</v>
      </c>
      <c r="Q31" s="252">
        <f t="shared" si="7"/>
        <v>0</v>
      </c>
      <c r="R31" s="232">
        <v>0</v>
      </c>
      <c r="S31" s="248">
        <v>153078.89000000001</v>
      </c>
      <c r="T31" s="237">
        <v>227671.35000000003</v>
      </c>
      <c r="U31" s="249">
        <v>227671.35000000003</v>
      </c>
      <c r="V31" s="50">
        <f t="shared" si="1"/>
        <v>636042.52</v>
      </c>
      <c r="W31" s="50">
        <f t="shared" si="2"/>
        <v>568421.54</v>
      </c>
      <c r="X31" s="50">
        <f t="shared" si="3"/>
        <v>866535.08</v>
      </c>
      <c r="Y31" s="50">
        <f t="shared" si="5"/>
        <v>1434956.62</v>
      </c>
      <c r="Z31" s="50">
        <f t="shared" si="4"/>
        <v>568421.54</v>
      </c>
    </row>
    <row r="32" spans="1:26" ht="18" customHeight="1" x14ac:dyDescent="0.2">
      <c r="A32" s="5">
        <f t="shared" si="6"/>
        <v>27</v>
      </c>
      <c r="B32" s="6" t="s">
        <v>54</v>
      </c>
      <c r="C32" s="263" t="s">
        <v>275</v>
      </c>
      <c r="D32" s="245">
        <v>0</v>
      </c>
      <c r="E32" s="232">
        <v>95000</v>
      </c>
      <c r="F32" s="246">
        <v>2412921.4699999997</v>
      </c>
      <c r="G32" s="234">
        <v>3011547.87</v>
      </c>
      <c r="H32" s="234">
        <v>342179.1</v>
      </c>
      <c r="I32" s="247">
        <f t="shared" si="0"/>
        <v>3353726.97</v>
      </c>
      <c r="J32" s="232">
        <f t="shared" si="9"/>
        <v>3106547.87</v>
      </c>
      <c r="K32" s="248">
        <v>23298977.109999999</v>
      </c>
      <c r="L32" s="237">
        <v>11052284.560000001</v>
      </c>
      <c r="M32" s="249">
        <v>11052284.560000001</v>
      </c>
      <c r="N32" s="250">
        <v>449145.43000000005</v>
      </c>
      <c r="O32" s="251">
        <v>405059.42999999993</v>
      </c>
      <c r="P32" s="251">
        <v>85543</v>
      </c>
      <c r="Q32" s="252">
        <f t="shared" si="7"/>
        <v>490602.42999999993</v>
      </c>
      <c r="R32" s="232">
        <v>405059.42999999993</v>
      </c>
      <c r="S32" s="248">
        <v>746315.31999999983</v>
      </c>
      <c r="T32" s="237">
        <v>629152.0399999998</v>
      </c>
      <c r="U32" s="249">
        <v>629152.0399999998</v>
      </c>
      <c r="V32" s="50">
        <f t="shared" si="1"/>
        <v>26907359.329999998</v>
      </c>
      <c r="W32" s="50">
        <f t="shared" si="2"/>
        <v>15193043.899999999</v>
      </c>
      <c r="X32" s="50">
        <f t="shared" si="3"/>
        <v>427722.1</v>
      </c>
      <c r="Y32" s="50">
        <f t="shared" si="5"/>
        <v>15620765.999999998</v>
      </c>
      <c r="Z32" s="50">
        <f t="shared" si="4"/>
        <v>15193043.899999999</v>
      </c>
    </row>
    <row r="33" spans="1:26" ht="18" customHeight="1" x14ac:dyDescent="0.2">
      <c r="A33" s="5">
        <f t="shared" si="6"/>
        <v>28</v>
      </c>
      <c r="B33" s="6" t="s">
        <v>56</v>
      </c>
      <c r="C33" s="263" t="s">
        <v>276</v>
      </c>
      <c r="D33" s="245">
        <v>0</v>
      </c>
      <c r="E33" s="232">
        <v>0</v>
      </c>
      <c r="F33" s="246">
        <v>1381592.6300000001</v>
      </c>
      <c r="G33" s="234">
        <v>2025319.75</v>
      </c>
      <c r="H33" s="234">
        <v>119023.64</v>
      </c>
      <c r="I33" s="247">
        <f t="shared" si="0"/>
        <v>2144343.39</v>
      </c>
      <c r="J33" s="232">
        <f t="shared" si="9"/>
        <v>2025319.75</v>
      </c>
      <c r="K33" s="248">
        <v>1253705.24</v>
      </c>
      <c r="L33" s="237">
        <v>1421848.24</v>
      </c>
      <c r="M33" s="249">
        <v>1421848.24</v>
      </c>
      <c r="N33" s="250">
        <v>452962.99</v>
      </c>
      <c r="O33" s="251">
        <v>399999.99</v>
      </c>
      <c r="P33" s="251">
        <v>9776.48</v>
      </c>
      <c r="Q33" s="252">
        <f t="shared" si="7"/>
        <v>409776.47</v>
      </c>
      <c r="R33" s="232">
        <v>399999.99</v>
      </c>
      <c r="S33" s="248">
        <v>503877.6</v>
      </c>
      <c r="T33" s="237">
        <v>508094.6</v>
      </c>
      <c r="U33" s="249">
        <v>508094.6</v>
      </c>
      <c r="V33" s="50">
        <f t="shared" si="1"/>
        <v>3592138.4600000004</v>
      </c>
      <c r="W33" s="50">
        <f t="shared" si="2"/>
        <v>4355262.58</v>
      </c>
      <c r="X33" s="50">
        <f t="shared" si="3"/>
        <v>128800.12</v>
      </c>
      <c r="Y33" s="50">
        <f t="shared" si="5"/>
        <v>4484062.7</v>
      </c>
      <c r="Z33" s="50">
        <f t="shared" si="4"/>
        <v>4355262.58</v>
      </c>
    </row>
    <row r="34" spans="1:26" ht="18" customHeight="1" x14ac:dyDescent="0.2">
      <c r="A34" s="5">
        <f t="shared" si="6"/>
        <v>29</v>
      </c>
      <c r="B34" s="6" t="s">
        <v>58</v>
      </c>
      <c r="C34" s="263" t="s">
        <v>277</v>
      </c>
      <c r="D34" s="245">
        <v>0</v>
      </c>
      <c r="E34" s="232">
        <v>8708.8700000000008</v>
      </c>
      <c r="F34" s="246">
        <v>1618568.51</v>
      </c>
      <c r="G34" s="234">
        <v>924581.56</v>
      </c>
      <c r="H34" s="234">
        <v>919937.83000000007</v>
      </c>
      <c r="I34" s="247">
        <f t="shared" si="0"/>
        <v>1844519.3900000001</v>
      </c>
      <c r="J34" s="232">
        <f t="shared" si="9"/>
        <v>933290.43</v>
      </c>
      <c r="K34" s="248">
        <v>4535671.29</v>
      </c>
      <c r="L34" s="237">
        <v>4333520.68</v>
      </c>
      <c r="M34" s="249">
        <v>4333520.68</v>
      </c>
      <c r="N34" s="250">
        <v>667794.99</v>
      </c>
      <c r="O34" s="251">
        <v>790685.33</v>
      </c>
      <c r="P34" s="251">
        <v>0</v>
      </c>
      <c r="Q34" s="252">
        <f t="shared" si="7"/>
        <v>790685.33</v>
      </c>
      <c r="R34" s="232">
        <v>790685.33</v>
      </c>
      <c r="S34" s="248">
        <v>360173.05</v>
      </c>
      <c r="T34" s="237">
        <v>397265.66</v>
      </c>
      <c r="U34" s="249">
        <v>397265.66</v>
      </c>
      <c r="V34" s="50">
        <f t="shared" si="1"/>
        <v>7182207.8399999999</v>
      </c>
      <c r="W34" s="50">
        <f t="shared" si="2"/>
        <v>6454762.0999999996</v>
      </c>
      <c r="X34" s="50">
        <f t="shared" si="3"/>
        <v>919937.83000000007</v>
      </c>
      <c r="Y34" s="50">
        <f t="shared" si="5"/>
        <v>7374699.9299999997</v>
      </c>
      <c r="Z34" s="50">
        <f t="shared" si="4"/>
        <v>6454762.0999999996</v>
      </c>
    </row>
    <row r="35" spans="1:26" ht="18" customHeight="1" x14ac:dyDescent="0.2">
      <c r="A35" s="5">
        <f t="shared" si="6"/>
        <v>30</v>
      </c>
      <c r="B35" s="6" t="s">
        <v>60</v>
      </c>
      <c r="C35" s="263" t="s">
        <v>278</v>
      </c>
      <c r="D35" s="245">
        <v>2219753.7799999998</v>
      </c>
      <c r="E35" s="232">
        <v>921333.9</v>
      </c>
      <c r="F35" s="246">
        <v>2499444.7799999998</v>
      </c>
      <c r="G35" s="234">
        <v>3413883.08</v>
      </c>
      <c r="H35" s="234">
        <v>92384.871999999988</v>
      </c>
      <c r="I35" s="247">
        <f t="shared" si="0"/>
        <v>3506267.952</v>
      </c>
      <c r="J35" s="232">
        <f t="shared" si="9"/>
        <v>4335216.9800000004</v>
      </c>
      <c r="K35" s="248">
        <v>5257082.7699999996</v>
      </c>
      <c r="L35" s="237">
        <v>4231087.5699999994</v>
      </c>
      <c r="M35" s="249">
        <v>4231087.5699999994</v>
      </c>
      <c r="N35" s="250">
        <v>663955</v>
      </c>
      <c r="O35" s="251">
        <v>457194.44999999995</v>
      </c>
      <c r="P35" s="251">
        <v>23096.217999999997</v>
      </c>
      <c r="Q35" s="252">
        <f t="shared" si="7"/>
        <v>480290.66799999995</v>
      </c>
      <c r="R35" s="232">
        <v>457194.44999999995</v>
      </c>
      <c r="S35" s="248">
        <v>315964.94999999995</v>
      </c>
      <c r="T35" s="237">
        <v>309589.16999999993</v>
      </c>
      <c r="U35" s="249">
        <v>309589.16999999993</v>
      </c>
      <c r="V35" s="50">
        <f t="shared" si="1"/>
        <v>10956201.279999997</v>
      </c>
      <c r="W35" s="50">
        <f t="shared" si="2"/>
        <v>9333088.1699999999</v>
      </c>
      <c r="X35" s="50">
        <f t="shared" si="3"/>
        <v>115481.08999999998</v>
      </c>
      <c r="Y35" s="50">
        <f t="shared" si="5"/>
        <v>9448569.2599999998</v>
      </c>
      <c r="Z35" s="50">
        <f t="shared" si="4"/>
        <v>9333088.1699999999</v>
      </c>
    </row>
    <row r="36" spans="1:26" ht="18" customHeight="1" x14ac:dyDescent="0.2">
      <c r="A36" s="5">
        <f t="shared" si="6"/>
        <v>31</v>
      </c>
      <c r="B36" s="6" t="s">
        <v>62</v>
      </c>
      <c r="C36" s="263" t="s">
        <v>279</v>
      </c>
      <c r="D36" s="245">
        <v>427541.18</v>
      </c>
      <c r="E36" s="232">
        <v>0</v>
      </c>
      <c r="F36" s="246">
        <v>0</v>
      </c>
      <c r="G36" s="234">
        <v>824164.61</v>
      </c>
      <c r="H36" s="234">
        <v>183188.57</v>
      </c>
      <c r="I36" s="247">
        <f t="shared" si="0"/>
        <v>1007353.1799999999</v>
      </c>
      <c r="J36" s="232">
        <f t="shared" si="9"/>
        <v>824164.61</v>
      </c>
      <c r="K36" s="248">
        <v>3258683.0999999996</v>
      </c>
      <c r="L36" s="237">
        <v>2801257.88</v>
      </c>
      <c r="M36" s="249">
        <v>2801257.88</v>
      </c>
      <c r="N36" s="250">
        <v>0</v>
      </c>
      <c r="O36" s="251">
        <v>150000</v>
      </c>
      <c r="P36" s="251">
        <v>30000</v>
      </c>
      <c r="Q36" s="252">
        <f t="shared" si="7"/>
        <v>180000</v>
      </c>
      <c r="R36" s="232">
        <v>150000</v>
      </c>
      <c r="S36" s="248">
        <v>122310.45000000001</v>
      </c>
      <c r="T36" s="237">
        <v>92866.450000000012</v>
      </c>
      <c r="U36" s="249">
        <v>92866.450000000012</v>
      </c>
      <c r="V36" s="50">
        <f t="shared" si="1"/>
        <v>3808534.73</v>
      </c>
      <c r="W36" s="50">
        <f t="shared" si="2"/>
        <v>3868288.94</v>
      </c>
      <c r="X36" s="50">
        <f t="shared" si="3"/>
        <v>213188.57</v>
      </c>
      <c r="Y36" s="50">
        <f t="shared" si="5"/>
        <v>4081477.51</v>
      </c>
      <c r="Z36" s="50">
        <f t="shared" si="4"/>
        <v>3868288.94</v>
      </c>
    </row>
    <row r="37" spans="1:26" ht="18" customHeight="1" x14ac:dyDescent="0.2">
      <c r="A37" s="5">
        <f t="shared" si="6"/>
        <v>32</v>
      </c>
      <c r="B37" s="6" t="s">
        <v>64</v>
      </c>
      <c r="C37" s="263" t="s">
        <v>280</v>
      </c>
      <c r="D37" s="245">
        <v>10000</v>
      </c>
      <c r="E37" s="232">
        <v>21103.01</v>
      </c>
      <c r="F37" s="246">
        <v>79342.8</v>
      </c>
      <c r="G37" s="234">
        <v>79342.8</v>
      </c>
      <c r="H37" s="234">
        <v>1428530.64</v>
      </c>
      <c r="I37" s="247">
        <f t="shared" si="0"/>
        <v>1507873.44</v>
      </c>
      <c r="J37" s="232">
        <f t="shared" si="9"/>
        <v>100445.81</v>
      </c>
      <c r="K37" s="248">
        <v>2576087.87</v>
      </c>
      <c r="L37" s="237">
        <v>2457976.4900000002</v>
      </c>
      <c r="M37" s="249">
        <v>2457976.4900000002</v>
      </c>
      <c r="N37" s="250">
        <v>195743.23</v>
      </c>
      <c r="O37" s="251">
        <v>195743.23</v>
      </c>
      <c r="P37" s="251">
        <v>200000</v>
      </c>
      <c r="Q37" s="252">
        <f t="shared" si="7"/>
        <v>395743.23</v>
      </c>
      <c r="R37" s="232">
        <v>195743.23</v>
      </c>
      <c r="S37" s="248">
        <v>89269.06</v>
      </c>
      <c r="T37" s="237">
        <v>78820.650000000023</v>
      </c>
      <c r="U37" s="249">
        <v>78820.650000000023</v>
      </c>
      <c r="V37" s="50">
        <f t="shared" si="1"/>
        <v>2950442.96</v>
      </c>
      <c r="W37" s="50">
        <f t="shared" si="2"/>
        <v>2832986.18</v>
      </c>
      <c r="X37" s="50">
        <f t="shared" si="3"/>
        <v>1628530.64</v>
      </c>
      <c r="Y37" s="50">
        <f t="shared" si="5"/>
        <v>4461516.82</v>
      </c>
      <c r="Z37" s="50">
        <f t="shared" si="4"/>
        <v>2832986.18</v>
      </c>
    </row>
    <row r="38" spans="1:26" ht="18" customHeight="1" x14ac:dyDescent="0.2">
      <c r="A38" s="5">
        <f t="shared" si="6"/>
        <v>33</v>
      </c>
      <c r="B38" s="6" t="s">
        <v>66</v>
      </c>
      <c r="C38" s="263" t="s">
        <v>281</v>
      </c>
      <c r="D38" s="245">
        <v>0</v>
      </c>
      <c r="E38" s="232">
        <v>10000</v>
      </c>
      <c r="F38" s="246">
        <v>3620138.08</v>
      </c>
      <c r="G38" s="234">
        <v>5027087.92</v>
      </c>
      <c r="H38" s="234">
        <v>485876.85</v>
      </c>
      <c r="I38" s="247">
        <f t="shared" ref="I38:I66" si="10">G38+H38</f>
        <v>5512964.7699999996</v>
      </c>
      <c r="J38" s="232">
        <f t="shared" si="9"/>
        <v>5037087.92</v>
      </c>
      <c r="K38" s="248">
        <v>3119680.35</v>
      </c>
      <c r="L38" s="237">
        <v>3439348.9899999993</v>
      </c>
      <c r="M38" s="249">
        <v>3439348.9899999993</v>
      </c>
      <c r="N38" s="250">
        <v>774841.33</v>
      </c>
      <c r="O38" s="251">
        <v>567096.32999999996</v>
      </c>
      <c r="P38" s="251">
        <v>100000</v>
      </c>
      <c r="Q38" s="252">
        <f t="shared" si="7"/>
        <v>667096.32999999996</v>
      </c>
      <c r="R38" s="232">
        <v>567096.32999999996</v>
      </c>
      <c r="S38" s="248">
        <v>201569.15000000002</v>
      </c>
      <c r="T38" s="237">
        <v>223868.98999999996</v>
      </c>
      <c r="U38" s="249">
        <v>223868.98999999996</v>
      </c>
      <c r="V38" s="50">
        <f t="shared" ref="V38:V66" si="11">D38+F38+K38+N38+S38</f>
        <v>7716228.9100000001</v>
      </c>
      <c r="W38" s="50">
        <f t="shared" ref="W38:W66" si="12">E38+G38+L38+O38+T38</f>
        <v>9267402.2300000004</v>
      </c>
      <c r="X38" s="50">
        <f t="shared" ref="X38:X66" si="13">H38+P38</f>
        <v>585876.85</v>
      </c>
      <c r="Y38" s="50">
        <f t="shared" si="5"/>
        <v>9853279.0800000001</v>
      </c>
      <c r="Z38" s="50">
        <f t="shared" ref="Z38:Z66" si="14">J38+M38+R38+U38</f>
        <v>9267402.2300000004</v>
      </c>
    </row>
    <row r="39" spans="1:26" ht="18" customHeight="1" x14ac:dyDescent="0.2">
      <c r="A39" s="5">
        <f t="shared" si="6"/>
        <v>34</v>
      </c>
      <c r="B39" s="6" t="s">
        <v>68</v>
      </c>
      <c r="C39" s="263" t="s">
        <v>282</v>
      </c>
      <c r="D39" s="245">
        <v>16500</v>
      </c>
      <c r="E39" s="232">
        <v>24000</v>
      </c>
      <c r="F39" s="246">
        <v>651399.75</v>
      </c>
      <c r="G39" s="234">
        <v>746670.13</v>
      </c>
      <c r="H39" s="234">
        <v>150177.78</v>
      </c>
      <c r="I39" s="247">
        <f t="shared" si="10"/>
        <v>896847.91</v>
      </c>
      <c r="J39" s="232">
        <f t="shared" si="9"/>
        <v>770670.13</v>
      </c>
      <c r="K39" s="248">
        <v>1278157.5</v>
      </c>
      <c r="L39" s="237">
        <v>1527215.5</v>
      </c>
      <c r="M39" s="249">
        <v>1527215.5</v>
      </c>
      <c r="N39" s="250">
        <v>133466.12</v>
      </c>
      <c r="O39" s="251">
        <v>80501.119999999995</v>
      </c>
      <c r="P39" s="251">
        <v>37544.44</v>
      </c>
      <c r="Q39" s="252">
        <f t="shared" si="7"/>
        <v>118045.56</v>
      </c>
      <c r="R39" s="232">
        <v>80501.119999999995</v>
      </c>
      <c r="S39" s="248">
        <v>78869.100000000006</v>
      </c>
      <c r="T39" s="237">
        <v>89434.22</v>
      </c>
      <c r="U39" s="249">
        <v>89434.22</v>
      </c>
      <c r="V39" s="50">
        <f t="shared" si="11"/>
        <v>2158392.4700000002</v>
      </c>
      <c r="W39" s="50">
        <f t="shared" si="12"/>
        <v>2467820.9700000002</v>
      </c>
      <c r="X39" s="50">
        <f t="shared" si="13"/>
        <v>187722.22</v>
      </c>
      <c r="Y39" s="50">
        <f t="shared" si="5"/>
        <v>2655543.1900000004</v>
      </c>
      <c r="Z39" s="50">
        <f t="shared" si="14"/>
        <v>2467820.9700000002</v>
      </c>
    </row>
    <row r="40" spans="1:26" ht="18" customHeight="1" x14ac:dyDescent="0.2">
      <c r="A40" s="5">
        <f t="shared" si="6"/>
        <v>35</v>
      </c>
      <c r="B40" s="6" t="s">
        <v>70</v>
      </c>
      <c r="C40" s="263" t="s">
        <v>283</v>
      </c>
      <c r="D40" s="245">
        <v>0</v>
      </c>
      <c r="E40" s="232">
        <v>0</v>
      </c>
      <c r="F40" s="246">
        <v>1164631.75</v>
      </c>
      <c r="G40" s="234">
        <v>2254463.25</v>
      </c>
      <c r="H40" s="234">
        <v>325132.21999999997</v>
      </c>
      <c r="I40" s="247">
        <f t="shared" si="10"/>
        <v>2579595.4699999997</v>
      </c>
      <c r="J40" s="232">
        <f t="shared" si="9"/>
        <v>2254463.25</v>
      </c>
      <c r="K40" s="248">
        <v>2491981.7599999998</v>
      </c>
      <c r="L40" s="237">
        <v>912313.19999999972</v>
      </c>
      <c r="M40" s="249">
        <v>912313.19999999972</v>
      </c>
      <c r="N40" s="250">
        <v>459953.14</v>
      </c>
      <c r="O40" s="251">
        <v>159953.14000000001</v>
      </c>
      <c r="P40" s="251">
        <v>81000</v>
      </c>
      <c r="Q40" s="252">
        <f t="shared" si="7"/>
        <v>240953.14</v>
      </c>
      <c r="R40" s="232">
        <v>159953.14000000001</v>
      </c>
      <c r="S40" s="248">
        <v>247142.6100000001</v>
      </c>
      <c r="T40" s="237">
        <v>168498.83999999997</v>
      </c>
      <c r="U40" s="249">
        <v>168498.83999999997</v>
      </c>
      <c r="V40" s="50">
        <f t="shared" si="11"/>
        <v>4363709.26</v>
      </c>
      <c r="W40" s="50">
        <f t="shared" si="12"/>
        <v>3495228.4299999997</v>
      </c>
      <c r="X40" s="50">
        <f t="shared" si="13"/>
        <v>406132.22</v>
      </c>
      <c r="Y40" s="50">
        <f t="shared" si="5"/>
        <v>3901360.6499999994</v>
      </c>
      <c r="Z40" s="50">
        <f t="shared" si="14"/>
        <v>3495228.4299999997</v>
      </c>
    </row>
    <row r="41" spans="1:26" ht="18" customHeight="1" x14ac:dyDescent="0.2">
      <c r="A41" s="5">
        <f t="shared" si="6"/>
        <v>36</v>
      </c>
      <c r="B41" s="6" t="s">
        <v>72</v>
      </c>
      <c r="C41" s="263" t="s">
        <v>284</v>
      </c>
      <c r="D41" s="245">
        <v>201683</v>
      </c>
      <c r="E41" s="232">
        <v>112601.8</v>
      </c>
      <c r="F41" s="246">
        <v>1189320.01</v>
      </c>
      <c r="G41" s="234">
        <v>1766364.27</v>
      </c>
      <c r="H41" s="234">
        <v>408884.47199999995</v>
      </c>
      <c r="I41" s="247">
        <f t="shared" si="10"/>
        <v>2175248.7420000001</v>
      </c>
      <c r="J41" s="232">
        <f t="shared" si="9"/>
        <v>1878966.07</v>
      </c>
      <c r="K41" s="248">
        <v>2243425.63</v>
      </c>
      <c r="L41" s="237">
        <v>1587179.1899999995</v>
      </c>
      <c r="M41" s="249">
        <v>2226685.81</v>
      </c>
      <c r="N41" s="250">
        <v>737358.23</v>
      </c>
      <c r="O41" s="251">
        <v>596263.23</v>
      </c>
      <c r="P41" s="251">
        <v>102221.118</v>
      </c>
      <c r="Q41" s="252">
        <f t="shared" si="7"/>
        <v>698484.348</v>
      </c>
      <c r="R41" s="232">
        <v>596263.23</v>
      </c>
      <c r="S41" s="248">
        <v>194861.25</v>
      </c>
      <c r="T41" s="237">
        <v>208764.79</v>
      </c>
      <c r="U41" s="249">
        <v>239771.05</v>
      </c>
      <c r="V41" s="50">
        <f t="shared" si="11"/>
        <v>4566648.1199999992</v>
      </c>
      <c r="W41" s="50">
        <f t="shared" si="12"/>
        <v>4271173.2799999993</v>
      </c>
      <c r="X41" s="50">
        <f t="shared" si="13"/>
        <v>511105.58999999997</v>
      </c>
      <c r="Y41" s="50">
        <f t="shared" si="5"/>
        <v>4782278.8699999992</v>
      </c>
      <c r="Z41" s="50">
        <f t="shared" si="14"/>
        <v>4941686.1599999992</v>
      </c>
    </row>
    <row r="42" spans="1:26" ht="18" customHeight="1" x14ac:dyDescent="0.2">
      <c r="A42" s="5">
        <f t="shared" si="6"/>
        <v>37</v>
      </c>
      <c r="B42" s="6" t="s">
        <v>74</v>
      </c>
      <c r="C42" s="263" t="s">
        <v>285</v>
      </c>
      <c r="D42" s="245">
        <v>97188.03</v>
      </c>
      <c r="E42" s="232">
        <v>1327993.7000000002</v>
      </c>
      <c r="F42" s="246">
        <v>0</v>
      </c>
      <c r="G42" s="234">
        <v>0</v>
      </c>
      <c r="H42" s="234">
        <v>871537.53</v>
      </c>
      <c r="I42" s="247">
        <f t="shared" si="10"/>
        <v>871537.53</v>
      </c>
      <c r="J42" s="232">
        <f t="shared" si="9"/>
        <v>1327993.7000000002</v>
      </c>
      <c r="K42" s="248">
        <v>1322233.1099999999</v>
      </c>
      <c r="L42" s="237">
        <v>457976.18000000017</v>
      </c>
      <c r="M42" s="249">
        <v>457976.18000000017</v>
      </c>
      <c r="N42" s="250">
        <v>406377.54</v>
      </c>
      <c r="O42" s="251">
        <v>406377.54</v>
      </c>
      <c r="P42" s="251">
        <v>0</v>
      </c>
      <c r="Q42" s="252">
        <f t="shared" si="7"/>
        <v>406377.54</v>
      </c>
      <c r="R42" s="232">
        <v>406377.54</v>
      </c>
      <c r="S42" s="248">
        <v>78514.050000000017</v>
      </c>
      <c r="T42" s="237">
        <v>144102.72</v>
      </c>
      <c r="U42" s="249">
        <v>144102.72</v>
      </c>
      <c r="V42" s="50">
        <f t="shared" si="11"/>
        <v>1904312.73</v>
      </c>
      <c r="W42" s="50">
        <f t="shared" si="12"/>
        <v>2336450.1400000006</v>
      </c>
      <c r="X42" s="50">
        <f t="shared" si="13"/>
        <v>871537.53</v>
      </c>
      <c r="Y42" s="50">
        <f t="shared" si="5"/>
        <v>3207987.6700000009</v>
      </c>
      <c r="Z42" s="50">
        <f t="shared" si="14"/>
        <v>2336450.1400000006</v>
      </c>
    </row>
    <row r="43" spans="1:26" ht="18" customHeight="1" x14ac:dyDescent="0.2">
      <c r="A43" s="5">
        <f t="shared" si="6"/>
        <v>38</v>
      </c>
      <c r="B43" s="6" t="s">
        <v>76</v>
      </c>
      <c r="C43" s="264" t="s">
        <v>292</v>
      </c>
      <c r="D43" s="245">
        <v>263516.06</v>
      </c>
      <c r="E43" s="232">
        <v>260808.06</v>
      </c>
      <c r="F43" s="246">
        <v>192721.81</v>
      </c>
      <c r="G43" s="234">
        <v>280435.81</v>
      </c>
      <c r="H43" s="234">
        <v>168183.90999999997</v>
      </c>
      <c r="I43" s="247">
        <f t="shared" si="10"/>
        <v>448619.72</v>
      </c>
      <c r="J43" s="232">
        <f t="shared" si="9"/>
        <v>541243.87</v>
      </c>
      <c r="K43" s="248">
        <v>1497452.4499999997</v>
      </c>
      <c r="L43" s="237">
        <v>1665270.75</v>
      </c>
      <c r="M43" s="249">
        <v>1665270.75</v>
      </c>
      <c r="N43" s="250">
        <v>50000</v>
      </c>
      <c r="O43" s="251">
        <v>50000</v>
      </c>
      <c r="P43" s="251">
        <v>0</v>
      </c>
      <c r="Q43" s="252">
        <f t="shared" si="7"/>
        <v>50000</v>
      </c>
      <c r="R43" s="232">
        <v>50000</v>
      </c>
      <c r="S43" s="248">
        <v>111319.09999999998</v>
      </c>
      <c r="T43" s="237">
        <v>112474.26000000001</v>
      </c>
      <c r="U43" s="249">
        <v>112474.26000000001</v>
      </c>
      <c r="V43" s="50">
        <f t="shared" si="11"/>
        <v>2115009.42</v>
      </c>
      <c r="W43" s="50">
        <f t="shared" si="12"/>
        <v>2368988.88</v>
      </c>
      <c r="X43" s="50">
        <f t="shared" si="13"/>
        <v>168183.90999999997</v>
      </c>
      <c r="Y43" s="50">
        <f t="shared" si="5"/>
        <v>2537172.79</v>
      </c>
      <c r="Z43" s="50">
        <f t="shared" si="14"/>
        <v>2368988.88</v>
      </c>
    </row>
    <row r="44" spans="1:26" ht="18" customHeight="1" x14ac:dyDescent="0.2">
      <c r="A44" s="5">
        <f t="shared" si="6"/>
        <v>39</v>
      </c>
      <c r="B44" s="6" t="s">
        <v>77</v>
      </c>
      <c r="C44" s="263" t="s">
        <v>293</v>
      </c>
      <c r="D44" s="245">
        <v>632391.1</v>
      </c>
      <c r="E44" s="232">
        <v>585175.1</v>
      </c>
      <c r="F44" s="246">
        <v>0</v>
      </c>
      <c r="G44" s="234">
        <v>155261.82</v>
      </c>
      <c r="H44" s="234">
        <v>137039.65</v>
      </c>
      <c r="I44" s="247">
        <f t="shared" si="10"/>
        <v>292301.46999999997</v>
      </c>
      <c r="J44" s="232">
        <f t="shared" si="9"/>
        <v>740436.91999999993</v>
      </c>
      <c r="K44" s="248">
        <v>1388273.2</v>
      </c>
      <c r="L44" s="237">
        <v>1476035.65</v>
      </c>
      <c r="M44" s="249">
        <v>1476035.65</v>
      </c>
      <c r="N44" s="250">
        <v>81619</v>
      </c>
      <c r="O44" s="251">
        <v>81619</v>
      </c>
      <c r="P44" s="251">
        <v>0</v>
      </c>
      <c r="Q44" s="252">
        <f t="shared" si="7"/>
        <v>81619</v>
      </c>
      <c r="R44" s="232">
        <v>81619</v>
      </c>
      <c r="S44" s="248">
        <v>91562.36</v>
      </c>
      <c r="T44" s="237">
        <v>93455.359999999986</v>
      </c>
      <c r="U44" s="249">
        <v>93455.359999999986</v>
      </c>
      <c r="V44" s="50">
        <f t="shared" si="11"/>
        <v>2193845.6599999997</v>
      </c>
      <c r="W44" s="50">
        <f t="shared" si="12"/>
        <v>2391546.9299999997</v>
      </c>
      <c r="X44" s="50">
        <f t="shared" si="13"/>
        <v>137039.65</v>
      </c>
      <c r="Y44" s="50">
        <f t="shared" si="5"/>
        <v>2528586.5799999996</v>
      </c>
      <c r="Z44" s="50">
        <f t="shared" si="14"/>
        <v>2391546.9299999997</v>
      </c>
    </row>
    <row r="45" spans="1:26" ht="18" customHeight="1" x14ac:dyDescent="0.2">
      <c r="A45" s="5">
        <f t="shared" si="6"/>
        <v>40</v>
      </c>
      <c r="B45" s="6" t="s">
        <v>79</v>
      </c>
      <c r="C45" s="263" t="s">
        <v>294</v>
      </c>
      <c r="D45" s="245">
        <v>48766.2</v>
      </c>
      <c r="E45" s="232">
        <v>62815.199999999997</v>
      </c>
      <c r="F45" s="246">
        <v>25214.61</v>
      </c>
      <c r="G45" s="234">
        <v>267446.07</v>
      </c>
      <c r="H45" s="234">
        <v>0</v>
      </c>
      <c r="I45" s="247">
        <f t="shared" si="10"/>
        <v>267446.07</v>
      </c>
      <c r="J45" s="232">
        <f t="shared" si="9"/>
        <v>330261.27</v>
      </c>
      <c r="K45" s="248">
        <v>831948</v>
      </c>
      <c r="L45" s="237">
        <v>662861</v>
      </c>
      <c r="M45" s="249">
        <v>662861</v>
      </c>
      <c r="N45" s="250">
        <v>6300</v>
      </c>
      <c r="O45" s="251">
        <v>6300</v>
      </c>
      <c r="P45" s="251">
        <v>0</v>
      </c>
      <c r="Q45" s="252">
        <f t="shared" si="7"/>
        <v>6300</v>
      </c>
      <c r="R45" s="232">
        <v>6300</v>
      </c>
      <c r="S45" s="248">
        <v>356722.23</v>
      </c>
      <c r="T45" s="237">
        <v>375367.58999999997</v>
      </c>
      <c r="U45" s="249">
        <v>375367.58999999997</v>
      </c>
      <c r="V45" s="50">
        <f t="shared" si="11"/>
        <v>1268951.04</v>
      </c>
      <c r="W45" s="50">
        <f t="shared" si="12"/>
        <v>1374789.8599999999</v>
      </c>
      <c r="X45" s="50">
        <f t="shared" si="13"/>
        <v>0</v>
      </c>
      <c r="Y45" s="50">
        <f t="shared" si="5"/>
        <v>1374789.8599999999</v>
      </c>
      <c r="Z45" s="50">
        <f t="shared" si="14"/>
        <v>1374789.8599999999</v>
      </c>
    </row>
    <row r="46" spans="1:26" ht="18" customHeight="1" x14ac:dyDescent="0.2">
      <c r="A46" s="5">
        <f t="shared" si="6"/>
        <v>41</v>
      </c>
      <c r="B46" s="6" t="s">
        <v>81</v>
      </c>
      <c r="C46" s="263" t="s">
        <v>82</v>
      </c>
      <c r="D46" s="245">
        <v>13839.74</v>
      </c>
      <c r="E46" s="232">
        <v>13839.74</v>
      </c>
      <c r="F46" s="246">
        <v>18675.28</v>
      </c>
      <c r="G46" s="234">
        <v>39003.01</v>
      </c>
      <c r="H46" s="234">
        <v>0</v>
      </c>
      <c r="I46" s="247">
        <f t="shared" si="10"/>
        <v>39003.01</v>
      </c>
      <c r="J46" s="232">
        <f t="shared" si="9"/>
        <v>52842.75</v>
      </c>
      <c r="K46" s="248">
        <v>0</v>
      </c>
      <c r="L46" s="237">
        <v>0</v>
      </c>
      <c r="M46" s="249">
        <v>0</v>
      </c>
      <c r="N46" s="250">
        <v>9411.01</v>
      </c>
      <c r="O46" s="251">
        <v>16155.01</v>
      </c>
      <c r="P46" s="251">
        <v>0</v>
      </c>
      <c r="Q46" s="252">
        <f t="shared" si="7"/>
        <v>16155.01</v>
      </c>
      <c r="R46" s="232">
        <v>16155.01</v>
      </c>
      <c r="S46" s="248">
        <v>21960.080000000002</v>
      </c>
      <c r="T46" s="237">
        <v>23019.08</v>
      </c>
      <c r="U46" s="249">
        <v>23019.08</v>
      </c>
      <c r="V46" s="50">
        <f t="shared" si="11"/>
        <v>63886.11</v>
      </c>
      <c r="W46" s="50">
        <f t="shared" si="12"/>
        <v>92016.84</v>
      </c>
      <c r="X46" s="50">
        <f t="shared" si="13"/>
        <v>0</v>
      </c>
      <c r="Y46" s="50">
        <f t="shared" si="5"/>
        <v>92016.84</v>
      </c>
      <c r="Z46" s="50">
        <f t="shared" si="14"/>
        <v>92016.84</v>
      </c>
    </row>
    <row r="47" spans="1:26" ht="18" customHeight="1" x14ac:dyDescent="0.2">
      <c r="A47" s="5">
        <f t="shared" si="6"/>
        <v>42</v>
      </c>
      <c r="B47" s="6" t="s">
        <v>83</v>
      </c>
      <c r="C47" s="263" t="s">
        <v>289</v>
      </c>
      <c r="D47" s="245">
        <v>896</v>
      </c>
      <c r="E47" s="232">
        <v>5321</v>
      </c>
      <c r="F47" s="246">
        <v>664072.02</v>
      </c>
      <c r="G47" s="234">
        <v>1043164.12</v>
      </c>
      <c r="H47" s="234">
        <v>0</v>
      </c>
      <c r="I47" s="247">
        <f t="shared" si="10"/>
        <v>1043164.12</v>
      </c>
      <c r="J47" s="232">
        <f t="shared" si="9"/>
        <v>1048485.12</v>
      </c>
      <c r="K47" s="248">
        <v>421696</v>
      </c>
      <c r="L47" s="237">
        <v>505564</v>
      </c>
      <c r="M47" s="249">
        <v>505564</v>
      </c>
      <c r="N47" s="250">
        <v>36954</v>
      </c>
      <c r="O47" s="251">
        <v>36954</v>
      </c>
      <c r="P47" s="251">
        <v>0</v>
      </c>
      <c r="Q47" s="252">
        <f t="shared" si="7"/>
        <v>36954</v>
      </c>
      <c r="R47" s="232">
        <v>36954</v>
      </c>
      <c r="S47" s="248">
        <v>6264.5899999999965</v>
      </c>
      <c r="T47" s="237">
        <v>16589.940000000002</v>
      </c>
      <c r="U47" s="249">
        <v>16589.940000000002</v>
      </c>
      <c r="V47" s="50">
        <f t="shared" si="11"/>
        <v>1129882.6100000001</v>
      </c>
      <c r="W47" s="50">
        <f t="shared" si="12"/>
        <v>1607593.06</v>
      </c>
      <c r="X47" s="50">
        <f t="shared" si="13"/>
        <v>0</v>
      </c>
      <c r="Y47" s="50">
        <f t="shared" si="5"/>
        <v>1607593.06</v>
      </c>
      <c r="Z47" s="50">
        <f t="shared" si="14"/>
        <v>1607593.06</v>
      </c>
    </row>
    <row r="48" spans="1:26" ht="18" customHeight="1" x14ac:dyDescent="0.2">
      <c r="A48" s="5">
        <f t="shared" si="6"/>
        <v>43</v>
      </c>
      <c r="B48" s="6" t="s">
        <v>85</v>
      </c>
      <c r="C48" s="263" t="s">
        <v>290</v>
      </c>
      <c r="D48" s="245">
        <v>0</v>
      </c>
      <c r="E48" s="232">
        <v>0</v>
      </c>
      <c r="F48" s="246">
        <v>108624.57999999999</v>
      </c>
      <c r="G48" s="234">
        <v>131850.26</v>
      </c>
      <c r="H48" s="234">
        <v>2960</v>
      </c>
      <c r="I48" s="247">
        <f t="shared" si="10"/>
        <v>134810.26</v>
      </c>
      <c r="J48" s="232">
        <f t="shared" si="9"/>
        <v>131850.26</v>
      </c>
      <c r="K48" s="248">
        <v>16912.5</v>
      </c>
      <c r="L48" s="237">
        <v>19696.5</v>
      </c>
      <c r="M48" s="249">
        <v>19696.5</v>
      </c>
      <c r="N48" s="250">
        <v>20540.740000000002</v>
      </c>
      <c r="O48" s="251">
        <v>22540.74</v>
      </c>
      <c r="P48" s="251">
        <v>0</v>
      </c>
      <c r="Q48" s="252">
        <f t="shared" si="7"/>
        <v>22540.74</v>
      </c>
      <c r="R48" s="232">
        <v>22540.74</v>
      </c>
      <c r="S48" s="248">
        <v>23601.949999999997</v>
      </c>
      <c r="T48" s="237">
        <v>34403.339999999997</v>
      </c>
      <c r="U48" s="249">
        <v>34403.339999999997</v>
      </c>
      <c r="V48" s="50">
        <f t="shared" si="11"/>
        <v>169679.76999999996</v>
      </c>
      <c r="W48" s="50">
        <f t="shared" si="12"/>
        <v>208490.84</v>
      </c>
      <c r="X48" s="50">
        <f t="shared" si="13"/>
        <v>2960</v>
      </c>
      <c r="Y48" s="50">
        <f t="shared" si="5"/>
        <v>211450.84</v>
      </c>
      <c r="Z48" s="50">
        <f t="shared" si="14"/>
        <v>208490.84</v>
      </c>
    </row>
    <row r="49" spans="1:26" ht="18" customHeight="1" x14ac:dyDescent="0.2">
      <c r="A49" s="5">
        <f t="shared" si="6"/>
        <v>44</v>
      </c>
      <c r="B49" s="6" t="s">
        <v>87</v>
      </c>
      <c r="C49" s="263" t="s">
        <v>295</v>
      </c>
      <c r="D49" s="245">
        <v>118500.37</v>
      </c>
      <c r="E49" s="232">
        <v>323120.98</v>
      </c>
      <c r="F49" s="246">
        <v>95242.19</v>
      </c>
      <c r="G49" s="234">
        <v>73890.19</v>
      </c>
      <c r="H49" s="234">
        <v>130620.27</v>
      </c>
      <c r="I49" s="247">
        <f t="shared" si="10"/>
        <v>204510.46000000002</v>
      </c>
      <c r="J49" s="232">
        <f t="shared" si="9"/>
        <v>397011.17</v>
      </c>
      <c r="K49" s="248">
        <v>17837.16</v>
      </c>
      <c r="L49" s="237">
        <v>17837.16</v>
      </c>
      <c r="M49" s="249">
        <v>17837.16</v>
      </c>
      <c r="N49" s="250">
        <v>48960</v>
      </c>
      <c r="O49" s="251">
        <v>48960</v>
      </c>
      <c r="P49" s="251">
        <v>0</v>
      </c>
      <c r="Q49" s="252">
        <f t="shared" si="7"/>
        <v>48960</v>
      </c>
      <c r="R49" s="232">
        <v>48960</v>
      </c>
      <c r="S49" s="248">
        <v>110371.03</v>
      </c>
      <c r="T49" s="237">
        <v>84584.450000000012</v>
      </c>
      <c r="U49" s="249">
        <v>84584.450000000012</v>
      </c>
      <c r="V49" s="50">
        <f t="shared" si="11"/>
        <v>390910.75</v>
      </c>
      <c r="W49" s="50">
        <f t="shared" si="12"/>
        <v>548392.78</v>
      </c>
      <c r="X49" s="50">
        <f t="shared" si="13"/>
        <v>130620.27</v>
      </c>
      <c r="Y49" s="50">
        <f t="shared" si="5"/>
        <v>679013.05</v>
      </c>
      <c r="Z49" s="50">
        <f t="shared" si="14"/>
        <v>548392.78</v>
      </c>
    </row>
    <row r="50" spans="1:26" ht="18" customHeight="1" x14ac:dyDescent="0.2">
      <c r="A50" s="5">
        <f t="shared" si="6"/>
        <v>45</v>
      </c>
      <c r="B50" s="6" t="s">
        <v>89</v>
      </c>
      <c r="C50" s="263" t="s">
        <v>296</v>
      </c>
      <c r="D50" s="245">
        <v>34246.61</v>
      </c>
      <c r="E50" s="232">
        <v>34246.61</v>
      </c>
      <c r="F50" s="246">
        <v>78248.149999999994</v>
      </c>
      <c r="G50" s="234">
        <v>11850.3</v>
      </c>
      <c r="H50" s="234">
        <v>0</v>
      </c>
      <c r="I50" s="247">
        <f t="shared" si="10"/>
        <v>11850.3</v>
      </c>
      <c r="J50" s="232">
        <f t="shared" si="9"/>
        <v>46096.91</v>
      </c>
      <c r="K50" s="248">
        <v>242696.5</v>
      </c>
      <c r="L50" s="237">
        <v>283247.5</v>
      </c>
      <c r="M50" s="249">
        <v>283247.5</v>
      </c>
      <c r="N50" s="250">
        <v>8565</v>
      </c>
      <c r="O50" s="251">
        <v>65</v>
      </c>
      <c r="P50" s="251">
        <v>0</v>
      </c>
      <c r="Q50" s="252">
        <f t="shared" si="7"/>
        <v>65</v>
      </c>
      <c r="R50" s="232">
        <v>65</v>
      </c>
      <c r="S50" s="248">
        <v>22614.760000000002</v>
      </c>
      <c r="T50" s="237">
        <v>9628.7299999999959</v>
      </c>
      <c r="U50" s="249">
        <v>9628.7299999999959</v>
      </c>
      <c r="V50" s="50">
        <f t="shared" si="11"/>
        <v>386371.02</v>
      </c>
      <c r="W50" s="50">
        <f t="shared" si="12"/>
        <v>339038.14</v>
      </c>
      <c r="X50" s="50">
        <f t="shared" si="13"/>
        <v>0</v>
      </c>
      <c r="Y50" s="50">
        <f t="shared" si="5"/>
        <v>339038.14</v>
      </c>
      <c r="Z50" s="50">
        <f t="shared" si="14"/>
        <v>339038.14</v>
      </c>
    </row>
    <row r="51" spans="1:26" ht="18" customHeight="1" x14ac:dyDescent="0.2">
      <c r="A51" s="5">
        <f t="shared" si="6"/>
        <v>46</v>
      </c>
      <c r="B51" s="6" t="s">
        <v>91</v>
      </c>
      <c r="C51" s="263" t="s">
        <v>291</v>
      </c>
      <c r="D51" s="245">
        <v>0</v>
      </c>
      <c r="E51" s="232">
        <v>0</v>
      </c>
      <c r="F51" s="246">
        <v>67605.460000000006</v>
      </c>
      <c r="G51" s="234">
        <v>67779.77</v>
      </c>
      <c r="H51" s="234">
        <v>0</v>
      </c>
      <c r="I51" s="247">
        <f t="shared" si="10"/>
        <v>67779.77</v>
      </c>
      <c r="J51" s="232">
        <f t="shared" si="9"/>
        <v>67779.77</v>
      </c>
      <c r="K51" s="248">
        <v>0</v>
      </c>
      <c r="L51" s="237">
        <v>0</v>
      </c>
      <c r="M51" s="249">
        <v>0</v>
      </c>
      <c r="N51" s="250">
        <v>6001</v>
      </c>
      <c r="O51" s="251">
        <v>6001</v>
      </c>
      <c r="P51" s="251">
        <v>0</v>
      </c>
      <c r="Q51" s="252">
        <f t="shared" si="7"/>
        <v>6001</v>
      </c>
      <c r="R51" s="232">
        <v>6001</v>
      </c>
      <c r="S51" s="248">
        <v>4357.3099999999977</v>
      </c>
      <c r="T51" s="237">
        <v>18845.62</v>
      </c>
      <c r="U51" s="249">
        <v>18845.62</v>
      </c>
      <c r="V51" s="50">
        <f t="shared" si="11"/>
        <v>77963.77</v>
      </c>
      <c r="W51" s="50">
        <f t="shared" si="12"/>
        <v>92626.39</v>
      </c>
      <c r="X51" s="50">
        <f t="shared" si="13"/>
        <v>0</v>
      </c>
      <c r="Y51" s="50">
        <f t="shared" si="5"/>
        <v>92626.39</v>
      </c>
      <c r="Z51" s="50">
        <f t="shared" si="14"/>
        <v>92626.39</v>
      </c>
    </row>
    <row r="52" spans="1:26" ht="18" customHeight="1" x14ac:dyDescent="0.2">
      <c r="A52" s="5">
        <f t="shared" si="6"/>
        <v>47</v>
      </c>
      <c r="B52" s="6" t="s">
        <v>93</v>
      </c>
      <c r="C52" s="263" t="s">
        <v>297</v>
      </c>
      <c r="D52" s="245">
        <v>0</v>
      </c>
      <c r="E52" s="232">
        <v>50000</v>
      </c>
      <c r="F52" s="246">
        <v>66901</v>
      </c>
      <c r="G52" s="234">
        <v>74676.12</v>
      </c>
      <c r="H52" s="234">
        <v>114941.96</v>
      </c>
      <c r="I52" s="247">
        <f t="shared" si="10"/>
        <v>189618.08000000002</v>
      </c>
      <c r="J52" s="232">
        <f t="shared" si="9"/>
        <v>124676.12</v>
      </c>
      <c r="K52" s="248">
        <v>33744</v>
      </c>
      <c r="L52" s="237">
        <v>44697</v>
      </c>
      <c r="M52" s="249">
        <v>44697</v>
      </c>
      <c r="N52" s="250">
        <v>12500</v>
      </c>
      <c r="O52" s="251">
        <v>14400</v>
      </c>
      <c r="P52" s="251">
        <v>28000</v>
      </c>
      <c r="Q52" s="252">
        <f t="shared" si="7"/>
        <v>42400</v>
      </c>
      <c r="R52" s="232">
        <v>14400</v>
      </c>
      <c r="S52" s="248">
        <v>103062.39999999999</v>
      </c>
      <c r="T52" s="237">
        <v>88838.399999999994</v>
      </c>
      <c r="U52" s="249">
        <v>88838.399999999994</v>
      </c>
      <c r="V52" s="50">
        <f t="shared" si="11"/>
        <v>216207.4</v>
      </c>
      <c r="W52" s="50">
        <f t="shared" si="12"/>
        <v>272611.52</v>
      </c>
      <c r="X52" s="50">
        <f t="shared" si="13"/>
        <v>142941.96000000002</v>
      </c>
      <c r="Y52" s="50">
        <f t="shared" si="5"/>
        <v>415553.48000000004</v>
      </c>
      <c r="Z52" s="50">
        <f t="shared" si="14"/>
        <v>272611.52</v>
      </c>
    </row>
    <row r="53" spans="1:26" ht="18" customHeight="1" x14ac:dyDescent="0.2">
      <c r="A53" s="5">
        <f t="shared" si="6"/>
        <v>48</v>
      </c>
      <c r="B53" s="6" t="s">
        <v>95</v>
      </c>
      <c r="C53" s="263" t="s">
        <v>298</v>
      </c>
      <c r="D53" s="245">
        <v>791435.33</v>
      </c>
      <c r="E53" s="232">
        <v>833649.73</v>
      </c>
      <c r="F53" s="246">
        <v>763941.81</v>
      </c>
      <c r="G53" s="234">
        <v>1300791.82</v>
      </c>
      <c r="H53" s="234">
        <v>232686.18</v>
      </c>
      <c r="I53" s="247">
        <f t="shared" si="10"/>
        <v>1533478</v>
      </c>
      <c r="J53" s="232">
        <f t="shared" si="9"/>
        <v>2134441.5499999998</v>
      </c>
      <c r="K53" s="248">
        <v>244121.53000000003</v>
      </c>
      <c r="L53" s="237">
        <v>271694.53000000003</v>
      </c>
      <c r="M53" s="249">
        <v>271694.53000000003</v>
      </c>
      <c r="N53" s="250">
        <v>286839.95999999996</v>
      </c>
      <c r="O53" s="251">
        <v>421052.46</v>
      </c>
      <c r="P53" s="251">
        <v>0</v>
      </c>
      <c r="Q53" s="252">
        <f t="shared" si="7"/>
        <v>421052.46</v>
      </c>
      <c r="R53" s="232">
        <v>421052.46</v>
      </c>
      <c r="S53" s="248">
        <v>21561.119999999995</v>
      </c>
      <c r="T53" s="237">
        <v>20163.270000000004</v>
      </c>
      <c r="U53" s="249">
        <v>20163.270000000004</v>
      </c>
      <c r="V53" s="50">
        <f t="shared" si="11"/>
        <v>2107899.75</v>
      </c>
      <c r="W53" s="50">
        <f t="shared" si="12"/>
        <v>2847351.81</v>
      </c>
      <c r="X53" s="50">
        <f t="shared" si="13"/>
        <v>232686.18</v>
      </c>
      <c r="Y53" s="50">
        <f t="shared" si="5"/>
        <v>3080037.99</v>
      </c>
      <c r="Z53" s="50">
        <f t="shared" si="14"/>
        <v>2847351.81</v>
      </c>
    </row>
    <row r="54" spans="1:26" ht="18" customHeight="1" x14ac:dyDescent="0.2">
      <c r="A54" s="5">
        <f t="shared" si="6"/>
        <v>49</v>
      </c>
      <c r="B54" s="6" t="s">
        <v>97</v>
      </c>
      <c r="C54" s="263" t="s">
        <v>299</v>
      </c>
      <c r="D54" s="245">
        <v>583560.04</v>
      </c>
      <c r="E54" s="232">
        <v>602534.25</v>
      </c>
      <c r="F54" s="246">
        <v>506295.03</v>
      </c>
      <c r="G54" s="234">
        <v>692458.55</v>
      </c>
      <c r="H54" s="234">
        <v>58503.87</v>
      </c>
      <c r="I54" s="247">
        <f t="shared" si="10"/>
        <v>750962.42</v>
      </c>
      <c r="J54" s="232">
        <f t="shared" si="9"/>
        <v>1294992.8</v>
      </c>
      <c r="K54" s="248">
        <v>535078.93999999994</v>
      </c>
      <c r="L54" s="237">
        <v>302934.18999999994</v>
      </c>
      <c r="M54" s="249">
        <v>302934.18999999994</v>
      </c>
      <c r="N54" s="250">
        <v>181540.33</v>
      </c>
      <c r="O54" s="251">
        <v>233540.33</v>
      </c>
      <c r="P54" s="251">
        <v>14625</v>
      </c>
      <c r="Q54" s="252">
        <f t="shared" si="7"/>
        <v>248165.33</v>
      </c>
      <c r="R54" s="232">
        <v>233540.33</v>
      </c>
      <c r="S54" s="248">
        <v>219426.21999999997</v>
      </c>
      <c r="T54" s="237">
        <v>193363.21999999997</v>
      </c>
      <c r="U54" s="249">
        <v>193363.21999999997</v>
      </c>
      <c r="V54" s="50">
        <f t="shared" si="11"/>
        <v>2025900.56</v>
      </c>
      <c r="W54" s="50">
        <f t="shared" si="12"/>
        <v>2024830.54</v>
      </c>
      <c r="X54" s="50">
        <f t="shared" si="13"/>
        <v>73128.87</v>
      </c>
      <c r="Y54" s="50">
        <f t="shared" si="5"/>
        <v>2097959.41</v>
      </c>
      <c r="Z54" s="50">
        <f t="shared" si="14"/>
        <v>2024830.54</v>
      </c>
    </row>
    <row r="55" spans="1:26" ht="18" customHeight="1" x14ac:dyDescent="0.2">
      <c r="A55" s="5">
        <f t="shared" si="6"/>
        <v>50</v>
      </c>
      <c r="B55" s="6" t="s">
        <v>99</v>
      </c>
      <c r="C55" s="263" t="s">
        <v>304</v>
      </c>
      <c r="D55" s="245">
        <v>290875</v>
      </c>
      <c r="E55" s="232">
        <v>313770</v>
      </c>
      <c r="F55" s="246">
        <v>180046.1</v>
      </c>
      <c r="G55" s="234">
        <v>281595.92</v>
      </c>
      <c r="H55" s="234">
        <v>103069.47</v>
      </c>
      <c r="I55" s="247">
        <f t="shared" si="10"/>
        <v>384665.39</v>
      </c>
      <c r="J55" s="232">
        <f t="shared" si="9"/>
        <v>595365.91999999993</v>
      </c>
      <c r="K55" s="248">
        <v>369503.87</v>
      </c>
      <c r="L55" s="237">
        <v>319392.17</v>
      </c>
      <c r="M55" s="249">
        <v>319392.17</v>
      </c>
      <c r="N55" s="250">
        <v>83520.22</v>
      </c>
      <c r="O55" s="251">
        <v>119974.22</v>
      </c>
      <c r="P55" s="251">
        <v>0</v>
      </c>
      <c r="Q55" s="252">
        <f t="shared" si="7"/>
        <v>119974.22</v>
      </c>
      <c r="R55" s="232">
        <v>119974.22</v>
      </c>
      <c r="S55" s="248">
        <v>265626.22000000003</v>
      </c>
      <c r="T55" s="237">
        <v>313847.83999999997</v>
      </c>
      <c r="U55" s="249">
        <v>313847.83999999997</v>
      </c>
      <c r="V55" s="50">
        <f t="shared" si="11"/>
        <v>1189571.4099999999</v>
      </c>
      <c r="W55" s="50">
        <f t="shared" si="12"/>
        <v>1348580.15</v>
      </c>
      <c r="X55" s="50">
        <f t="shared" si="13"/>
        <v>103069.47</v>
      </c>
      <c r="Y55" s="50">
        <f t="shared" si="5"/>
        <v>1451649.6199999999</v>
      </c>
      <c r="Z55" s="50">
        <f t="shared" si="14"/>
        <v>1348580.15</v>
      </c>
    </row>
    <row r="56" spans="1:26" ht="18" customHeight="1" x14ac:dyDescent="0.2">
      <c r="A56" s="5">
        <f t="shared" si="6"/>
        <v>51</v>
      </c>
      <c r="B56" s="6" t="s">
        <v>101</v>
      </c>
      <c r="C56" s="263" t="s">
        <v>300</v>
      </c>
      <c r="D56" s="245">
        <v>1350266.62</v>
      </c>
      <c r="E56" s="232">
        <v>1493148.07</v>
      </c>
      <c r="F56" s="246">
        <v>24760.61</v>
      </c>
      <c r="G56" s="234">
        <v>19988.87</v>
      </c>
      <c r="H56" s="234">
        <v>146.22999999999999</v>
      </c>
      <c r="I56" s="247">
        <f t="shared" si="10"/>
        <v>20135.099999999999</v>
      </c>
      <c r="J56" s="232">
        <v>875913.77</v>
      </c>
      <c r="K56" s="248">
        <v>713556.56</v>
      </c>
      <c r="L56" s="237">
        <v>879554.56000000006</v>
      </c>
      <c r="M56" s="249">
        <v>574084.88</v>
      </c>
      <c r="N56" s="250">
        <v>225000</v>
      </c>
      <c r="O56" s="251">
        <v>225000</v>
      </c>
      <c r="P56" s="251">
        <v>0</v>
      </c>
      <c r="Q56" s="252">
        <f t="shared" si="7"/>
        <v>225000</v>
      </c>
      <c r="R56" s="232">
        <v>225000</v>
      </c>
      <c r="S56" s="248">
        <v>42428.299999999988</v>
      </c>
      <c r="T56" s="237">
        <v>41380.479999999996</v>
      </c>
      <c r="U56" s="249">
        <v>41380.479999999996</v>
      </c>
      <c r="V56" s="50">
        <f t="shared" si="11"/>
        <v>2356012.09</v>
      </c>
      <c r="W56" s="50">
        <f t="shared" si="12"/>
        <v>2659071.98</v>
      </c>
      <c r="X56" s="50">
        <f t="shared" si="13"/>
        <v>146.22999999999999</v>
      </c>
      <c r="Y56" s="50">
        <f t="shared" si="5"/>
        <v>2659218.21</v>
      </c>
      <c r="Z56" s="50">
        <f t="shared" si="14"/>
        <v>1716379.13</v>
      </c>
    </row>
    <row r="57" spans="1:26" ht="18" customHeight="1" x14ac:dyDescent="0.2">
      <c r="A57" s="5">
        <f t="shared" si="6"/>
        <v>52</v>
      </c>
      <c r="B57" s="6" t="s">
        <v>103</v>
      </c>
      <c r="C57" s="263" t="s">
        <v>301</v>
      </c>
      <c r="D57" s="245">
        <v>110865</v>
      </c>
      <c r="E57" s="232">
        <v>113865</v>
      </c>
      <c r="F57" s="246">
        <v>411257.34</v>
      </c>
      <c r="G57" s="234">
        <v>362095.56</v>
      </c>
      <c r="H57" s="234">
        <v>0</v>
      </c>
      <c r="I57" s="247">
        <f t="shared" si="10"/>
        <v>362095.56</v>
      </c>
      <c r="J57" s="232">
        <f t="shared" ref="J57:J65" si="15">E57+G57</f>
        <v>475960.56</v>
      </c>
      <c r="K57" s="248">
        <v>1389193.9</v>
      </c>
      <c r="L57" s="237">
        <v>804399.55999999982</v>
      </c>
      <c r="M57" s="249">
        <v>804399.55999999982</v>
      </c>
      <c r="N57" s="250">
        <v>141677</v>
      </c>
      <c r="O57" s="251">
        <v>229277</v>
      </c>
      <c r="P57" s="251">
        <v>0</v>
      </c>
      <c r="Q57" s="252">
        <f t="shared" si="7"/>
        <v>229277</v>
      </c>
      <c r="R57" s="232">
        <v>229277</v>
      </c>
      <c r="S57" s="248">
        <v>73610.010000000009</v>
      </c>
      <c r="T57" s="237">
        <v>63939.889999999992</v>
      </c>
      <c r="U57" s="249">
        <v>63939.889999999992</v>
      </c>
      <c r="V57" s="50">
        <f t="shared" si="11"/>
        <v>2126603.25</v>
      </c>
      <c r="W57" s="50">
        <f t="shared" si="12"/>
        <v>1573577.0099999998</v>
      </c>
      <c r="X57" s="50">
        <f t="shared" si="13"/>
        <v>0</v>
      </c>
      <c r="Y57" s="50">
        <f t="shared" si="5"/>
        <v>1573577.0099999998</v>
      </c>
      <c r="Z57" s="50">
        <f t="shared" si="14"/>
        <v>1573577.0099999998</v>
      </c>
    </row>
    <row r="58" spans="1:26" ht="18" customHeight="1" x14ac:dyDescent="0.2">
      <c r="A58" s="5">
        <f t="shared" si="6"/>
        <v>53</v>
      </c>
      <c r="B58" s="6" t="s">
        <v>105</v>
      </c>
      <c r="C58" s="263" t="s">
        <v>302</v>
      </c>
      <c r="D58" s="245">
        <v>605906.97</v>
      </c>
      <c r="E58" s="232">
        <v>686414.68</v>
      </c>
      <c r="F58" s="246">
        <v>142904.21</v>
      </c>
      <c r="G58" s="234">
        <v>142904.21</v>
      </c>
      <c r="H58" s="234">
        <v>0</v>
      </c>
      <c r="I58" s="247">
        <f t="shared" si="10"/>
        <v>142904.21</v>
      </c>
      <c r="J58" s="232">
        <f t="shared" si="15"/>
        <v>829318.89</v>
      </c>
      <c r="K58" s="248">
        <v>959782.47</v>
      </c>
      <c r="L58" s="237">
        <v>793730.47</v>
      </c>
      <c r="M58" s="249">
        <v>793730.47</v>
      </c>
      <c r="N58" s="250">
        <v>190071</v>
      </c>
      <c r="O58" s="251">
        <v>190071</v>
      </c>
      <c r="P58" s="251">
        <v>0</v>
      </c>
      <c r="Q58" s="252">
        <f t="shared" si="7"/>
        <v>190071</v>
      </c>
      <c r="R58" s="232">
        <v>190071</v>
      </c>
      <c r="S58" s="248">
        <v>11993.399999999994</v>
      </c>
      <c r="T58" s="237">
        <v>16348.069999999992</v>
      </c>
      <c r="U58" s="249">
        <v>16348.069999999992</v>
      </c>
      <c r="V58" s="50">
        <f t="shared" si="11"/>
        <v>1910658.0499999998</v>
      </c>
      <c r="W58" s="50">
        <f t="shared" si="12"/>
        <v>1829468.43</v>
      </c>
      <c r="X58" s="50">
        <f t="shared" si="13"/>
        <v>0</v>
      </c>
      <c r="Y58" s="50">
        <f t="shared" si="5"/>
        <v>1829468.43</v>
      </c>
      <c r="Z58" s="50">
        <f t="shared" si="14"/>
        <v>1829468.43</v>
      </c>
    </row>
    <row r="59" spans="1:26" ht="18" customHeight="1" x14ac:dyDescent="0.2">
      <c r="A59" s="5">
        <f t="shared" si="6"/>
        <v>54</v>
      </c>
      <c r="B59" s="6" t="s">
        <v>107</v>
      </c>
      <c r="C59" s="263" t="s">
        <v>303</v>
      </c>
      <c r="D59" s="245">
        <v>246464.39</v>
      </c>
      <c r="E59" s="232">
        <v>179437.41</v>
      </c>
      <c r="F59" s="246">
        <v>439909.33</v>
      </c>
      <c r="G59" s="234">
        <v>480084.72</v>
      </c>
      <c r="H59" s="234">
        <v>156.09</v>
      </c>
      <c r="I59" s="247">
        <f t="shared" si="10"/>
        <v>480240.81</v>
      </c>
      <c r="J59" s="232">
        <f t="shared" si="15"/>
        <v>659522.13</v>
      </c>
      <c r="K59" s="248">
        <v>181031.6</v>
      </c>
      <c r="L59" s="237">
        <v>244843.59999999998</v>
      </c>
      <c r="M59" s="249">
        <v>244843.59999999998</v>
      </c>
      <c r="N59" s="250">
        <v>34235</v>
      </c>
      <c r="O59" s="251">
        <v>53235</v>
      </c>
      <c r="P59" s="251">
        <v>0</v>
      </c>
      <c r="Q59" s="252">
        <f t="shared" si="7"/>
        <v>53235</v>
      </c>
      <c r="R59" s="232">
        <v>53235</v>
      </c>
      <c r="S59" s="248">
        <v>8284.43</v>
      </c>
      <c r="T59" s="237">
        <v>8347.3400000000038</v>
      </c>
      <c r="U59" s="249">
        <v>8347.3400000000038</v>
      </c>
      <c r="V59" s="50">
        <f t="shared" si="11"/>
        <v>909924.75</v>
      </c>
      <c r="W59" s="50">
        <f t="shared" si="12"/>
        <v>965948.07</v>
      </c>
      <c r="X59" s="50">
        <f t="shared" si="13"/>
        <v>156.09</v>
      </c>
      <c r="Y59" s="50">
        <f t="shared" si="5"/>
        <v>966104.15999999992</v>
      </c>
      <c r="Z59" s="50">
        <f t="shared" si="14"/>
        <v>965948.07</v>
      </c>
    </row>
    <row r="60" spans="1:26" ht="18" customHeight="1" x14ac:dyDescent="0.2">
      <c r="A60" s="5">
        <f t="shared" si="6"/>
        <v>55</v>
      </c>
      <c r="B60" s="6" t="s">
        <v>109</v>
      </c>
      <c r="C60" s="266" t="s">
        <v>305</v>
      </c>
      <c r="D60" s="245">
        <v>546091.03</v>
      </c>
      <c r="E60" s="232">
        <v>546091.03</v>
      </c>
      <c r="F60" s="246">
        <v>860260.75</v>
      </c>
      <c r="G60" s="234">
        <v>1478926.45</v>
      </c>
      <c r="H60" s="234">
        <v>216206.14</v>
      </c>
      <c r="I60" s="247">
        <f t="shared" si="10"/>
        <v>1695132.5899999999</v>
      </c>
      <c r="J60" s="232">
        <f t="shared" si="15"/>
        <v>2025017.48</v>
      </c>
      <c r="K60" s="248">
        <v>365209.37</v>
      </c>
      <c r="L60" s="237">
        <v>370568.37</v>
      </c>
      <c r="M60" s="249">
        <v>370568.37</v>
      </c>
      <c r="N60" s="250">
        <v>192880.21</v>
      </c>
      <c r="O60" s="251">
        <v>335864.39</v>
      </c>
      <c r="P60" s="251">
        <v>54050</v>
      </c>
      <c r="Q60" s="252">
        <f t="shared" si="7"/>
        <v>389914.39</v>
      </c>
      <c r="R60" s="232">
        <v>335864.39</v>
      </c>
      <c r="S60" s="248">
        <v>51993.69</v>
      </c>
      <c r="T60" s="237">
        <v>47147.08</v>
      </c>
      <c r="U60" s="249">
        <v>47147.08</v>
      </c>
      <c r="V60" s="50">
        <f t="shared" si="11"/>
        <v>2016435.0499999998</v>
      </c>
      <c r="W60" s="50">
        <f t="shared" si="12"/>
        <v>2778597.3200000003</v>
      </c>
      <c r="X60" s="50">
        <f t="shared" si="13"/>
        <v>270256.14</v>
      </c>
      <c r="Y60" s="50">
        <f t="shared" si="5"/>
        <v>3048853.4600000004</v>
      </c>
      <c r="Z60" s="50">
        <f t="shared" si="14"/>
        <v>2778597.3200000003</v>
      </c>
    </row>
    <row r="61" spans="1:26" ht="18" customHeight="1" x14ac:dyDescent="0.2">
      <c r="A61" s="5">
        <f t="shared" si="6"/>
        <v>56</v>
      </c>
      <c r="B61" s="6" t="s">
        <v>111</v>
      </c>
      <c r="C61" s="263" t="s">
        <v>306</v>
      </c>
      <c r="D61" s="245">
        <v>10000</v>
      </c>
      <c r="E61" s="232">
        <v>0</v>
      </c>
      <c r="F61" s="246">
        <v>391104.4</v>
      </c>
      <c r="G61" s="234">
        <v>467355.65</v>
      </c>
      <c r="H61" s="234">
        <v>35448.160000000003</v>
      </c>
      <c r="I61" s="247">
        <f t="shared" si="10"/>
        <v>502803.81000000006</v>
      </c>
      <c r="J61" s="232">
        <f t="shared" si="15"/>
        <v>467355.65</v>
      </c>
      <c r="K61" s="248">
        <v>276134.95000000007</v>
      </c>
      <c r="L61" s="237">
        <v>261136.94999999995</v>
      </c>
      <c r="M61" s="249">
        <v>261136.94999999995</v>
      </c>
      <c r="N61" s="250">
        <v>126434.46</v>
      </c>
      <c r="O61" s="251">
        <v>179442.45</v>
      </c>
      <c r="P61" s="251">
        <v>8862.0400000000009</v>
      </c>
      <c r="Q61" s="252">
        <f t="shared" si="7"/>
        <v>188304.49000000002</v>
      </c>
      <c r="R61" s="232">
        <v>179442.45</v>
      </c>
      <c r="S61" s="248">
        <v>17845.260000000009</v>
      </c>
      <c r="T61" s="237">
        <v>19440.349999999991</v>
      </c>
      <c r="U61" s="249">
        <v>19440.349999999991</v>
      </c>
      <c r="V61" s="50">
        <f t="shared" si="11"/>
        <v>821519.07000000007</v>
      </c>
      <c r="W61" s="50">
        <f t="shared" si="12"/>
        <v>927375.4</v>
      </c>
      <c r="X61" s="50">
        <f t="shared" si="13"/>
        <v>44310.200000000004</v>
      </c>
      <c r="Y61" s="50">
        <f t="shared" si="5"/>
        <v>971685.6</v>
      </c>
      <c r="Z61" s="50">
        <f t="shared" si="14"/>
        <v>927375.4</v>
      </c>
    </row>
    <row r="62" spans="1:26" ht="18" customHeight="1" x14ac:dyDescent="0.2">
      <c r="A62" s="5">
        <f t="shared" si="6"/>
        <v>57</v>
      </c>
      <c r="B62" s="6" t="s">
        <v>113</v>
      </c>
      <c r="C62" s="263" t="s">
        <v>307</v>
      </c>
      <c r="D62" s="245">
        <v>0</v>
      </c>
      <c r="E62" s="232">
        <v>0</v>
      </c>
      <c r="F62" s="246">
        <v>0</v>
      </c>
      <c r="G62" s="234">
        <v>52366.78</v>
      </c>
      <c r="H62" s="234">
        <v>8356.7199999999993</v>
      </c>
      <c r="I62" s="247">
        <f t="shared" si="10"/>
        <v>60723.5</v>
      </c>
      <c r="J62" s="232">
        <f t="shared" si="15"/>
        <v>52366.78</v>
      </c>
      <c r="K62" s="248">
        <v>36383.599999999999</v>
      </c>
      <c r="L62" s="237">
        <v>49727.6</v>
      </c>
      <c r="M62" s="249">
        <v>49727.6</v>
      </c>
      <c r="N62" s="250">
        <v>7660.38</v>
      </c>
      <c r="O62" s="251">
        <v>7660.38</v>
      </c>
      <c r="P62" s="251">
        <v>0</v>
      </c>
      <c r="Q62" s="252">
        <f t="shared" si="7"/>
        <v>7660.38</v>
      </c>
      <c r="R62" s="232">
        <v>7660.38</v>
      </c>
      <c r="S62" s="248">
        <v>52251.26999999999</v>
      </c>
      <c r="T62" s="237">
        <v>61954.979999999996</v>
      </c>
      <c r="U62" s="249">
        <v>61954.979999999996</v>
      </c>
      <c r="V62" s="50">
        <f t="shared" si="11"/>
        <v>96295.249999999985</v>
      </c>
      <c r="W62" s="50">
        <f t="shared" si="12"/>
        <v>171709.74</v>
      </c>
      <c r="X62" s="50">
        <f t="shared" si="13"/>
        <v>8356.7199999999993</v>
      </c>
      <c r="Y62" s="50">
        <f t="shared" si="5"/>
        <v>180066.46</v>
      </c>
      <c r="Z62" s="50">
        <f t="shared" si="14"/>
        <v>171709.74</v>
      </c>
    </row>
    <row r="63" spans="1:26" ht="18" customHeight="1" x14ac:dyDescent="0.2">
      <c r="A63" s="5">
        <f t="shared" si="6"/>
        <v>58</v>
      </c>
      <c r="B63" s="6" t="s">
        <v>115</v>
      </c>
      <c r="C63" s="266" t="s">
        <v>323</v>
      </c>
      <c r="D63" s="245">
        <v>0</v>
      </c>
      <c r="E63" s="232">
        <v>0</v>
      </c>
      <c r="F63" s="246">
        <v>402794.26</v>
      </c>
      <c r="G63" s="234">
        <v>28665.789999999979</v>
      </c>
      <c r="H63" s="234">
        <v>20583.73</v>
      </c>
      <c r="I63" s="247">
        <f t="shared" si="10"/>
        <v>49249.519999999975</v>
      </c>
      <c r="J63" s="232">
        <f t="shared" si="15"/>
        <v>28665.789999999979</v>
      </c>
      <c r="K63" s="248">
        <v>30277</v>
      </c>
      <c r="L63" s="237">
        <v>4828.0000000000291</v>
      </c>
      <c r="M63" s="249">
        <v>4828.0000000000291</v>
      </c>
      <c r="N63" s="250">
        <v>76931</v>
      </c>
      <c r="O63" s="251">
        <v>81901</v>
      </c>
      <c r="P63" s="251">
        <v>0</v>
      </c>
      <c r="Q63" s="252">
        <f t="shared" si="7"/>
        <v>81901</v>
      </c>
      <c r="R63" s="232">
        <v>81901</v>
      </c>
      <c r="S63" s="248">
        <v>28122.11</v>
      </c>
      <c r="T63" s="237">
        <v>35080.300000000003</v>
      </c>
      <c r="U63" s="249">
        <v>35080.300000000003</v>
      </c>
      <c r="V63" s="50">
        <f t="shared" si="11"/>
        <v>538124.37</v>
      </c>
      <c r="W63" s="50">
        <f t="shared" si="12"/>
        <v>150475.09000000003</v>
      </c>
      <c r="X63" s="50">
        <f t="shared" si="13"/>
        <v>20583.73</v>
      </c>
      <c r="Y63" s="50">
        <f t="shared" si="5"/>
        <v>171058.82000000004</v>
      </c>
      <c r="Z63" s="50">
        <f t="shared" si="14"/>
        <v>150475.09000000003</v>
      </c>
    </row>
    <row r="64" spans="1:26" ht="18" customHeight="1" x14ac:dyDescent="0.2">
      <c r="A64" s="5">
        <f t="shared" si="6"/>
        <v>59</v>
      </c>
      <c r="B64" s="6" t="s">
        <v>116</v>
      </c>
      <c r="C64" s="263" t="s">
        <v>225</v>
      </c>
      <c r="D64" s="245">
        <v>4934.46</v>
      </c>
      <c r="E64" s="232">
        <v>4934.46</v>
      </c>
      <c r="F64" s="246">
        <v>205858.79</v>
      </c>
      <c r="G64" s="234">
        <v>458452.67</v>
      </c>
      <c r="H64" s="234">
        <v>948.96</v>
      </c>
      <c r="I64" s="247">
        <f t="shared" si="10"/>
        <v>459401.63</v>
      </c>
      <c r="J64" s="232">
        <f t="shared" si="15"/>
        <v>463387.13</v>
      </c>
      <c r="K64" s="248">
        <v>128306.98</v>
      </c>
      <c r="L64" s="237">
        <v>145322.97999999998</v>
      </c>
      <c r="M64" s="249">
        <v>145322.97999999998</v>
      </c>
      <c r="N64" s="250">
        <v>4000</v>
      </c>
      <c r="O64" s="251">
        <v>4000</v>
      </c>
      <c r="P64" s="251">
        <v>0</v>
      </c>
      <c r="Q64" s="252">
        <f t="shared" si="7"/>
        <v>4000</v>
      </c>
      <c r="R64" s="232">
        <v>4000</v>
      </c>
      <c r="S64" s="248">
        <v>37833.550000000003</v>
      </c>
      <c r="T64" s="237">
        <v>35847.100000000006</v>
      </c>
      <c r="U64" s="249">
        <v>39847.1</v>
      </c>
      <c r="V64" s="50">
        <f t="shared" si="11"/>
        <v>380933.77999999997</v>
      </c>
      <c r="W64" s="50">
        <f t="shared" si="12"/>
        <v>648557.21</v>
      </c>
      <c r="X64" s="50">
        <f t="shared" si="13"/>
        <v>948.96</v>
      </c>
      <c r="Y64" s="50">
        <f t="shared" si="5"/>
        <v>649506.16999999993</v>
      </c>
      <c r="Z64" s="50">
        <f t="shared" si="14"/>
        <v>652557.21</v>
      </c>
    </row>
    <row r="65" spans="1:26" ht="18" customHeight="1" x14ac:dyDescent="0.2">
      <c r="A65" s="5">
        <f t="shared" si="6"/>
        <v>60</v>
      </c>
      <c r="B65" s="6" t="s">
        <v>118</v>
      </c>
      <c r="C65" s="263" t="s">
        <v>308</v>
      </c>
      <c r="D65" s="245">
        <v>231007.82</v>
      </c>
      <c r="E65" s="232">
        <v>231007.82</v>
      </c>
      <c r="F65" s="246">
        <v>410505.07</v>
      </c>
      <c r="G65" s="234">
        <v>604228.46</v>
      </c>
      <c r="H65" s="234">
        <v>128416.43</v>
      </c>
      <c r="I65" s="247">
        <f t="shared" si="10"/>
        <v>732644.8899999999</v>
      </c>
      <c r="J65" s="232">
        <f t="shared" si="15"/>
        <v>835236.28</v>
      </c>
      <c r="K65" s="248">
        <v>143186.5</v>
      </c>
      <c r="L65" s="237">
        <v>244967.5</v>
      </c>
      <c r="M65" s="249">
        <v>244967.5</v>
      </c>
      <c r="N65" s="250">
        <v>1</v>
      </c>
      <c r="O65" s="251">
        <v>1</v>
      </c>
      <c r="P65" s="251">
        <v>0</v>
      </c>
      <c r="Q65" s="252">
        <f t="shared" si="7"/>
        <v>1</v>
      </c>
      <c r="R65" s="232">
        <v>1</v>
      </c>
      <c r="S65" s="248">
        <v>65899.239999999976</v>
      </c>
      <c r="T65" s="237">
        <v>55965.45</v>
      </c>
      <c r="U65" s="249">
        <v>55965.45</v>
      </c>
      <c r="V65" s="50">
        <f t="shared" si="11"/>
        <v>850599.63</v>
      </c>
      <c r="W65" s="50">
        <f t="shared" si="12"/>
        <v>1136170.23</v>
      </c>
      <c r="X65" s="50">
        <f t="shared" si="13"/>
        <v>128416.43</v>
      </c>
      <c r="Y65" s="50">
        <f t="shared" si="5"/>
        <v>1264586.6599999999</v>
      </c>
      <c r="Z65" s="50">
        <f t="shared" si="14"/>
        <v>1136170.23</v>
      </c>
    </row>
    <row r="66" spans="1:26" ht="18" customHeight="1" thickBot="1" x14ac:dyDescent="0.25">
      <c r="A66" s="5">
        <f t="shared" si="6"/>
        <v>61</v>
      </c>
      <c r="B66" s="6" t="s">
        <v>119</v>
      </c>
      <c r="C66" s="264" t="s">
        <v>309</v>
      </c>
      <c r="D66" s="253">
        <v>997620.49</v>
      </c>
      <c r="E66" s="254">
        <v>997620.49</v>
      </c>
      <c r="F66" s="255">
        <v>0</v>
      </c>
      <c r="G66" s="234">
        <v>95780.07</v>
      </c>
      <c r="H66" s="234">
        <v>138673.57</v>
      </c>
      <c r="I66" s="256">
        <f t="shared" si="10"/>
        <v>234453.64</v>
      </c>
      <c r="J66" s="232">
        <v>593481.56000000006</v>
      </c>
      <c r="K66" s="257">
        <v>1677992.43</v>
      </c>
      <c r="L66" s="237">
        <v>1933881.53</v>
      </c>
      <c r="M66" s="258">
        <v>1933881.53</v>
      </c>
      <c r="N66" s="259">
        <v>94291.56</v>
      </c>
      <c r="O66" s="260">
        <v>58235.56</v>
      </c>
      <c r="P66" s="260">
        <v>34668</v>
      </c>
      <c r="Q66" s="252">
        <f t="shared" si="7"/>
        <v>92903.56</v>
      </c>
      <c r="R66" s="261">
        <v>58235.56</v>
      </c>
      <c r="S66" s="257">
        <v>21336.82</v>
      </c>
      <c r="T66" s="237">
        <v>12312.82</v>
      </c>
      <c r="U66" s="258">
        <v>12312.82</v>
      </c>
      <c r="V66" s="144">
        <f t="shared" si="11"/>
        <v>2791241.3</v>
      </c>
      <c r="W66" s="144">
        <f t="shared" si="12"/>
        <v>3097830.4699999997</v>
      </c>
      <c r="X66" s="144">
        <f t="shared" si="13"/>
        <v>173341.57</v>
      </c>
      <c r="Y66" s="144">
        <f t="shared" si="5"/>
        <v>3271172.0399999996</v>
      </c>
      <c r="Z66" s="145">
        <f t="shared" si="14"/>
        <v>2597911.4699999997</v>
      </c>
    </row>
    <row r="67" spans="1:26" s="19" customFormat="1" ht="22.7" customHeight="1" thickBot="1" x14ac:dyDescent="0.25">
      <c r="A67" s="146"/>
      <c r="C67" s="265" t="s">
        <v>146</v>
      </c>
      <c r="D67" s="91">
        <f>SUM(D6:D66)</f>
        <v>14635335.24</v>
      </c>
      <c r="E67" s="92">
        <f>SUM(E6:E66)</f>
        <v>15264141.110000001</v>
      </c>
      <c r="F67" s="152">
        <f t="shared" ref="F67:Z67" si="16">SUM(F6:F66)</f>
        <v>31822436.59</v>
      </c>
      <c r="G67" s="153">
        <f t="shared" si="16"/>
        <v>41330912.449999988</v>
      </c>
      <c r="H67" s="153">
        <f t="shared" si="16"/>
        <v>11743029.604000002</v>
      </c>
      <c r="I67" s="154">
        <f t="shared" si="16"/>
        <v>53073942.054000005</v>
      </c>
      <c r="J67" s="92">
        <f t="shared" si="16"/>
        <v>53842127.20000001</v>
      </c>
      <c r="K67" s="140">
        <f>SUM(K6:K66)</f>
        <v>88392714.250000015</v>
      </c>
      <c r="L67" s="141">
        <f t="shared" si="16"/>
        <v>68862566.49000001</v>
      </c>
      <c r="M67" s="142">
        <f>SUM(M6:M66)</f>
        <v>69205724.130000025</v>
      </c>
      <c r="N67" s="93">
        <f>SUM(N6:N66)</f>
        <v>10924255.460000005</v>
      </c>
      <c r="O67" s="94">
        <f t="shared" si="16"/>
        <v>11269490.760000002</v>
      </c>
      <c r="P67" s="94">
        <f>SUM(P6:P66)</f>
        <v>1401246.956</v>
      </c>
      <c r="Q67" s="94">
        <f t="shared" si="16"/>
        <v>12670737.716000002</v>
      </c>
      <c r="R67" s="92">
        <f t="shared" si="16"/>
        <v>11194059.960000003</v>
      </c>
      <c r="S67" s="140">
        <f t="shared" si="16"/>
        <v>9807595.8199999984</v>
      </c>
      <c r="T67" s="141">
        <f t="shared" si="16"/>
        <v>9742802.1800000016</v>
      </c>
      <c r="U67" s="142">
        <f t="shared" si="16"/>
        <v>9718490.9800000004</v>
      </c>
      <c r="V67" s="41">
        <f t="shared" si="16"/>
        <v>155582337.3600001</v>
      </c>
      <c r="W67" s="41">
        <f t="shared" si="16"/>
        <v>146469912.99000004</v>
      </c>
      <c r="X67" s="41">
        <f t="shared" si="16"/>
        <v>13144276.560000002</v>
      </c>
      <c r="Y67" s="41">
        <f t="shared" si="16"/>
        <v>159614189.54999998</v>
      </c>
      <c r="Z67" s="41">
        <f t="shared" si="16"/>
        <v>143960402.27000001</v>
      </c>
    </row>
    <row r="68" spans="1:26" s="25" customFormat="1" x14ac:dyDescent="0.2">
      <c r="B68" s="10" t="s">
        <v>155</v>
      </c>
      <c r="C68" s="11">
        <v>42510</v>
      </c>
      <c r="D68" s="12" t="s">
        <v>161</v>
      </c>
      <c r="E68" s="15"/>
    </row>
    <row r="70" spans="1:26" x14ac:dyDescent="0.2">
      <c r="E70" s="22"/>
    </row>
    <row r="71" spans="1:26" x14ac:dyDescent="0.2">
      <c r="H71" s="22"/>
      <c r="Z71" s="22"/>
    </row>
    <row r="72" spans="1:26" x14ac:dyDescent="0.2">
      <c r="H72" s="22"/>
    </row>
  </sheetData>
  <mergeCells count="8">
    <mergeCell ref="V4:Z4"/>
    <mergeCell ref="N4:R4"/>
    <mergeCell ref="A4:A5"/>
    <mergeCell ref="B4:B5"/>
    <mergeCell ref="C4:C5"/>
    <mergeCell ref="K4:M4"/>
    <mergeCell ref="S4:U4"/>
    <mergeCell ref="D4:J4"/>
  </mergeCells>
  <phoneticPr fontId="2" type="noConversion"/>
  <pageMargins left="3.937007874015748E-2" right="3.937007874015748E-2" top="3.937007874015748E-2" bottom="0.11811023622047245" header="0.19685039370078741" footer="0.23622047244094491"/>
  <pageSetup paperSize="8" scale="64" fitToHeight="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70"/>
  <sheetViews>
    <sheetView zoomScaleNormal="100" workbookViewId="0">
      <selection activeCell="I33" sqref="I33"/>
    </sheetView>
  </sheetViews>
  <sheetFormatPr defaultColWidth="9.140625" defaultRowHeight="12.75" x14ac:dyDescent="0.2"/>
  <cols>
    <col min="1" max="1" width="4.85546875" style="2" customWidth="1"/>
    <col min="2" max="2" width="6.7109375" style="2" customWidth="1"/>
    <col min="3" max="3" width="64" style="2" customWidth="1"/>
    <col min="4" max="4" width="12.42578125" style="22" customWidth="1"/>
    <col min="5" max="5" width="13.28515625" style="22" customWidth="1"/>
    <col min="6" max="6" width="14.140625" style="22" customWidth="1"/>
    <col min="7" max="7" width="9.140625" style="2"/>
    <col min="8" max="8" width="12" style="2" customWidth="1"/>
    <col min="9" max="9" width="9.85546875" style="2" bestFit="1" customWidth="1"/>
    <col min="10" max="10" width="9.140625" style="2"/>
    <col min="11" max="11" width="10.7109375" style="2" customWidth="1"/>
    <col min="12" max="16384" width="9.140625" style="2"/>
  </cols>
  <sheetData>
    <row r="1" spans="1:11" x14ac:dyDescent="0.2">
      <c r="A1" s="2" t="s">
        <v>143</v>
      </c>
      <c r="C1" s="60"/>
      <c r="E1" s="60"/>
      <c r="F1" s="60"/>
    </row>
    <row r="2" spans="1:11" s="276" customFormat="1" x14ac:dyDescent="0.2">
      <c r="A2" s="61" t="s">
        <v>318</v>
      </c>
      <c r="B2" s="12"/>
      <c r="F2" s="172" t="s">
        <v>259</v>
      </c>
    </row>
    <row r="3" spans="1:11" x14ac:dyDescent="0.2">
      <c r="A3" s="13"/>
      <c r="B3" s="3"/>
      <c r="D3" s="15"/>
      <c r="E3" s="270"/>
      <c r="F3" s="35" t="s">
        <v>1</v>
      </c>
    </row>
    <row r="4" spans="1:11" ht="24.2" customHeight="1" x14ac:dyDescent="0.2">
      <c r="A4" s="411" t="s">
        <v>128</v>
      </c>
      <c r="B4" s="399" t="s">
        <v>2</v>
      </c>
      <c r="C4" s="413" t="s">
        <v>3</v>
      </c>
      <c r="D4" s="415" t="s">
        <v>317</v>
      </c>
      <c r="E4" s="415"/>
      <c r="F4" s="409" t="s">
        <v>319</v>
      </c>
    </row>
    <row r="5" spans="1:11" ht="41.85" customHeight="1" x14ac:dyDescent="0.2">
      <c r="A5" s="412"/>
      <c r="B5" s="357"/>
      <c r="C5" s="414"/>
      <c r="D5" s="277" t="s">
        <v>148</v>
      </c>
      <c r="E5" s="277" t="s">
        <v>163</v>
      </c>
      <c r="F5" s="410"/>
    </row>
    <row r="6" spans="1:11" x14ac:dyDescent="0.2">
      <c r="A6" s="5">
        <v>1</v>
      </c>
      <c r="B6" s="6" t="s">
        <v>5</v>
      </c>
      <c r="C6" s="7" t="s">
        <v>6</v>
      </c>
      <c r="D6" s="145">
        <v>0</v>
      </c>
      <c r="E6" s="145">
        <v>0</v>
      </c>
      <c r="F6" s="145">
        <v>36194.800000000003</v>
      </c>
    </row>
    <row r="7" spans="1:11" x14ac:dyDescent="0.2">
      <c r="A7" s="5">
        <f>A6+1</f>
        <v>2</v>
      </c>
      <c r="B7" s="6" t="s">
        <v>7</v>
      </c>
      <c r="C7" s="7" t="s">
        <v>8</v>
      </c>
      <c r="D7" s="145">
        <v>0</v>
      </c>
      <c r="E7" s="145">
        <v>0</v>
      </c>
      <c r="F7" s="145">
        <v>25776.71</v>
      </c>
    </row>
    <row r="8" spans="1:11" x14ac:dyDescent="0.2">
      <c r="A8" s="5">
        <f t="shared" ref="A8:A66" si="0">A7+1</f>
        <v>3</v>
      </c>
      <c r="B8" s="6" t="s">
        <v>9</v>
      </c>
      <c r="C8" s="7" t="s">
        <v>10</v>
      </c>
      <c r="D8" s="50">
        <v>0</v>
      </c>
      <c r="E8" s="50">
        <v>0</v>
      </c>
      <c r="F8" s="145">
        <v>48332.79</v>
      </c>
    </row>
    <row r="9" spans="1:11" x14ac:dyDescent="0.2">
      <c r="A9" s="5">
        <f t="shared" si="0"/>
        <v>4</v>
      </c>
      <c r="B9" s="6" t="s">
        <v>11</v>
      </c>
      <c r="C9" s="7" t="s">
        <v>12</v>
      </c>
      <c r="D9" s="50">
        <v>0</v>
      </c>
      <c r="E9" s="50">
        <v>0</v>
      </c>
      <c r="F9" s="218">
        <v>-120295.05000000002</v>
      </c>
    </row>
    <row r="10" spans="1:11" x14ac:dyDescent="0.2">
      <c r="A10" s="5">
        <f t="shared" si="0"/>
        <v>5</v>
      </c>
      <c r="B10" s="6" t="s">
        <v>13</v>
      </c>
      <c r="C10" s="7" t="s">
        <v>14</v>
      </c>
      <c r="D10" s="50">
        <v>0</v>
      </c>
      <c r="E10" s="50">
        <v>0</v>
      </c>
      <c r="F10" s="145">
        <v>227280.18</v>
      </c>
    </row>
    <row r="11" spans="1:11" x14ac:dyDescent="0.2">
      <c r="A11" s="5">
        <f t="shared" si="0"/>
        <v>6</v>
      </c>
      <c r="B11" s="6" t="s">
        <v>15</v>
      </c>
      <c r="C11" s="7" t="s">
        <v>16</v>
      </c>
      <c r="D11" s="50">
        <v>0</v>
      </c>
      <c r="E11" s="50">
        <v>0</v>
      </c>
      <c r="F11" s="145">
        <v>63289.2</v>
      </c>
    </row>
    <row r="12" spans="1:11" x14ac:dyDescent="0.2">
      <c r="A12" s="5">
        <f t="shared" si="0"/>
        <v>7</v>
      </c>
      <c r="B12" s="6" t="s">
        <v>17</v>
      </c>
      <c r="C12" s="7" t="s">
        <v>18</v>
      </c>
      <c r="D12" s="50">
        <v>0</v>
      </c>
      <c r="E12" s="50">
        <v>0</v>
      </c>
      <c r="F12" s="145">
        <v>98899.24000000002</v>
      </c>
    </row>
    <row r="13" spans="1:11" x14ac:dyDescent="0.2">
      <c r="A13" s="5">
        <f t="shared" si="0"/>
        <v>8</v>
      </c>
      <c r="B13" s="6" t="s">
        <v>19</v>
      </c>
      <c r="C13" s="7" t="s">
        <v>20</v>
      </c>
      <c r="D13" s="50">
        <v>0</v>
      </c>
      <c r="E13" s="50">
        <v>0</v>
      </c>
      <c r="F13" s="145">
        <v>97156.06</v>
      </c>
    </row>
    <row r="14" spans="1:11" x14ac:dyDescent="0.2">
      <c r="A14" s="5">
        <f t="shared" si="0"/>
        <v>9</v>
      </c>
      <c r="B14" s="6" t="s">
        <v>21</v>
      </c>
      <c r="C14" s="175" t="s">
        <v>211</v>
      </c>
      <c r="D14" s="50">
        <v>0</v>
      </c>
      <c r="E14" s="50">
        <v>0</v>
      </c>
      <c r="F14" s="145">
        <v>46328.47</v>
      </c>
    </row>
    <row r="15" spans="1:11" x14ac:dyDescent="0.2">
      <c r="A15" s="5">
        <f t="shared" si="0"/>
        <v>10</v>
      </c>
      <c r="B15" s="6" t="s">
        <v>22</v>
      </c>
      <c r="C15" s="7" t="s">
        <v>23</v>
      </c>
      <c r="D15" s="50">
        <v>0</v>
      </c>
      <c r="E15" s="50">
        <v>0</v>
      </c>
      <c r="F15" s="145">
        <v>87883.86</v>
      </c>
    </row>
    <row r="16" spans="1:11" ht="13.15" customHeight="1" x14ac:dyDescent="0.2">
      <c r="A16" s="5">
        <f t="shared" si="0"/>
        <v>11</v>
      </c>
      <c r="B16" s="6" t="s">
        <v>24</v>
      </c>
      <c r="C16" s="7" t="s">
        <v>25</v>
      </c>
      <c r="D16" s="50">
        <v>0</v>
      </c>
      <c r="E16" s="50">
        <v>0</v>
      </c>
      <c r="F16" s="145">
        <v>341894.60000000003</v>
      </c>
      <c r="K16" s="2" t="s">
        <v>159</v>
      </c>
    </row>
    <row r="17" spans="1:9" x14ac:dyDescent="0.2">
      <c r="A17" s="5">
        <f t="shared" si="0"/>
        <v>12</v>
      </c>
      <c r="B17" s="6" t="s">
        <v>26</v>
      </c>
      <c r="C17" s="7" t="s">
        <v>27</v>
      </c>
      <c r="D17" s="50">
        <v>0</v>
      </c>
      <c r="E17" s="50">
        <v>0</v>
      </c>
      <c r="F17" s="145">
        <v>51013.55</v>
      </c>
    </row>
    <row r="18" spans="1:9" x14ac:dyDescent="0.2">
      <c r="A18" s="5">
        <f t="shared" si="0"/>
        <v>13</v>
      </c>
      <c r="B18" s="6" t="s">
        <v>28</v>
      </c>
      <c r="C18" s="7" t="s">
        <v>120</v>
      </c>
      <c r="D18" s="50">
        <v>0</v>
      </c>
      <c r="E18" s="50">
        <v>958273.39999999991</v>
      </c>
      <c r="F18" s="145">
        <v>31416.61</v>
      </c>
    </row>
    <row r="19" spans="1:9" x14ac:dyDescent="0.2">
      <c r="A19" s="5">
        <f t="shared" si="0"/>
        <v>14</v>
      </c>
      <c r="B19" s="6" t="s">
        <v>29</v>
      </c>
      <c r="C19" s="7" t="s">
        <v>30</v>
      </c>
      <c r="D19" s="50">
        <v>0</v>
      </c>
      <c r="E19" s="50">
        <v>0</v>
      </c>
      <c r="F19" s="145">
        <v>309010.2</v>
      </c>
      <c r="I19" s="62"/>
    </row>
    <row r="20" spans="1:9" x14ac:dyDescent="0.2">
      <c r="A20" s="5">
        <f t="shared" si="0"/>
        <v>15</v>
      </c>
      <c r="B20" s="6" t="s">
        <v>31</v>
      </c>
      <c r="C20" s="7" t="s">
        <v>32</v>
      </c>
      <c r="D20" s="50">
        <v>0</v>
      </c>
      <c r="E20" s="50">
        <v>0</v>
      </c>
      <c r="F20" s="145">
        <v>2973.58</v>
      </c>
    </row>
    <row r="21" spans="1:9" x14ac:dyDescent="0.2">
      <c r="A21" s="5">
        <f t="shared" si="0"/>
        <v>16</v>
      </c>
      <c r="B21" s="6" t="s">
        <v>33</v>
      </c>
      <c r="C21" s="7" t="s">
        <v>34</v>
      </c>
      <c r="D21" s="50">
        <v>0</v>
      </c>
      <c r="E21" s="50">
        <v>34912.14</v>
      </c>
      <c r="F21" s="145">
        <v>77140.100000000006</v>
      </c>
    </row>
    <row r="22" spans="1:9" x14ac:dyDescent="0.2">
      <c r="A22" s="5">
        <f t="shared" si="0"/>
        <v>17</v>
      </c>
      <c r="B22" s="6" t="s">
        <v>35</v>
      </c>
      <c r="C22" s="7" t="s">
        <v>36</v>
      </c>
      <c r="D22" s="50">
        <v>0</v>
      </c>
      <c r="E22" s="50">
        <v>119290.28</v>
      </c>
      <c r="F22" s="145">
        <v>275298.69999999995</v>
      </c>
      <c r="I22" s="62"/>
    </row>
    <row r="23" spans="1:9" x14ac:dyDescent="0.2">
      <c r="A23" s="5">
        <f t="shared" si="0"/>
        <v>18</v>
      </c>
      <c r="B23" s="6" t="s">
        <v>37</v>
      </c>
      <c r="C23" s="7" t="s">
        <v>38</v>
      </c>
      <c r="D23" s="50">
        <v>0</v>
      </c>
      <c r="E23" s="50">
        <v>0</v>
      </c>
      <c r="F23" s="145">
        <v>0</v>
      </c>
    </row>
    <row r="24" spans="1:9" x14ac:dyDescent="0.2">
      <c r="A24" s="5">
        <f t="shared" si="0"/>
        <v>19</v>
      </c>
      <c r="B24" s="6" t="s">
        <v>39</v>
      </c>
      <c r="C24" s="7" t="s">
        <v>40</v>
      </c>
      <c r="D24" s="50">
        <v>0</v>
      </c>
      <c r="E24" s="50">
        <v>5551034.1100000003</v>
      </c>
      <c r="F24" s="145">
        <v>806742.96</v>
      </c>
      <c r="I24" s="22"/>
    </row>
    <row r="25" spans="1:9" x14ac:dyDescent="0.2">
      <c r="A25" s="5">
        <f t="shared" si="0"/>
        <v>20</v>
      </c>
      <c r="B25" s="6" t="s">
        <v>41</v>
      </c>
      <c r="C25" s="7" t="s">
        <v>42</v>
      </c>
      <c r="D25" s="50">
        <v>0</v>
      </c>
      <c r="E25" s="50">
        <v>762390.74</v>
      </c>
      <c r="F25" s="145">
        <v>3524.22</v>
      </c>
    </row>
    <row r="26" spans="1:9" x14ac:dyDescent="0.2">
      <c r="A26" s="5">
        <f t="shared" si="0"/>
        <v>21</v>
      </c>
      <c r="B26" s="6" t="s">
        <v>43</v>
      </c>
      <c r="C26" s="7" t="s">
        <v>44</v>
      </c>
      <c r="D26" s="50">
        <v>0</v>
      </c>
      <c r="E26" s="50">
        <v>0</v>
      </c>
      <c r="F26" s="145">
        <v>352900.16000000003</v>
      </c>
    </row>
    <row r="27" spans="1:9" x14ac:dyDescent="0.2">
      <c r="A27" s="5">
        <f t="shared" si="0"/>
        <v>22</v>
      </c>
      <c r="B27" s="6" t="s">
        <v>45</v>
      </c>
      <c r="C27" s="7" t="s">
        <v>46</v>
      </c>
      <c r="D27" s="50">
        <v>0</v>
      </c>
      <c r="E27" s="50">
        <v>414681.41</v>
      </c>
      <c r="F27" s="145">
        <v>758178.09</v>
      </c>
    </row>
    <row r="28" spans="1:9" x14ac:dyDescent="0.2">
      <c r="A28" s="5">
        <f t="shared" si="0"/>
        <v>23</v>
      </c>
      <c r="B28" s="6" t="s">
        <v>47</v>
      </c>
      <c r="C28" s="7" t="s">
        <v>48</v>
      </c>
      <c r="D28" s="50">
        <v>0</v>
      </c>
      <c r="E28" s="50">
        <v>0</v>
      </c>
      <c r="F28" s="145">
        <v>401888.46</v>
      </c>
    </row>
    <row r="29" spans="1:9" x14ac:dyDescent="0.2">
      <c r="A29" s="5">
        <f t="shared" si="0"/>
        <v>24</v>
      </c>
      <c r="B29" s="6" t="s">
        <v>49</v>
      </c>
      <c r="C29" s="7" t="s">
        <v>50</v>
      </c>
      <c r="D29" s="50">
        <v>0</v>
      </c>
      <c r="E29" s="50">
        <v>82239.679999999993</v>
      </c>
      <c r="F29" s="145">
        <v>285671.08999999997</v>
      </c>
    </row>
    <row r="30" spans="1:9" x14ac:dyDescent="0.2">
      <c r="A30" s="5">
        <f t="shared" si="0"/>
        <v>25</v>
      </c>
      <c r="B30" s="6" t="s">
        <v>51</v>
      </c>
      <c r="C30" s="7" t="s">
        <v>52</v>
      </c>
      <c r="D30" s="50">
        <v>0</v>
      </c>
      <c r="E30" s="50">
        <v>0</v>
      </c>
      <c r="F30" s="145">
        <v>241684</v>
      </c>
    </row>
    <row r="31" spans="1:9" x14ac:dyDescent="0.2">
      <c r="A31" s="5">
        <f t="shared" si="0"/>
        <v>26</v>
      </c>
      <c r="B31" s="6" t="s">
        <v>53</v>
      </c>
      <c r="C31" s="7" t="s">
        <v>212</v>
      </c>
      <c r="D31" s="50">
        <v>0</v>
      </c>
      <c r="E31" s="50">
        <v>0</v>
      </c>
      <c r="F31" s="145">
        <v>866535.08000000007</v>
      </c>
    </row>
    <row r="32" spans="1:9" x14ac:dyDescent="0.2">
      <c r="A32" s="5">
        <f t="shared" si="0"/>
        <v>27</v>
      </c>
      <c r="B32" s="6" t="s">
        <v>54</v>
      </c>
      <c r="C32" s="7" t="s">
        <v>55</v>
      </c>
      <c r="D32" s="50">
        <v>0</v>
      </c>
      <c r="E32" s="50">
        <f>20430.57+89494.52</f>
        <v>109925.09</v>
      </c>
      <c r="F32" s="145">
        <v>427722.1</v>
      </c>
    </row>
    <row r="33" spans="1:9" x14ac:dyDescent="0.2">
      <c r="A33" s="5">
        <f t="shared" si="0"/>
        <v>28</v>
      </c>
      <c r="B33" s="6" t="s">
        <v>56</v>
      </c>
      <c r="C33" s="7" t="s">
        <v>57</v>
      </c>
      <c r="D33" s="50">
        <v>0</v>
      </c>
      <c r="E33" s="50">
        <v>0</v>
      </c>
      <c r="F33" s="145">
        <v>128800.12</v>
      </c>
    </row>
    <row r="34" spans="1:9" x14ac:dyDescent="0.2">
      <c r="A34" s="5">
        <f t="shared" si="0"/>
        <v>29</v>
      </c>
      <c r="B34" s="6" t="s">
        <v>58</v>
      </c>
      <c r="C34" s="7" t="s">
        <v>59</v>
      </c>
      <c r="D34" s="50">
        <v>0</v>
      </c>
      <c r="E34" s="50">
        <v>0</v>
      </c>
      <c r="F34" s="145">
        <v>919937.83000000007</v>
      </c>
    </row>
    <row r="35" spans="1:9" x14ac:dyDescent="0.2">
      <c r="A35" s="5">
        <f t="shared" si="0"/>
        <v>30</v>
      </c>
      <c r="B35" s="6" t="s">
        <v>60</v>
      </c>
      <c r="C35" s="7" t="s">
        <v>61</v>
      </c>
      <c r="D35" s="50">
        <v>0</v>
      </c>
      <c r="E35" s="50">
        <v>0</v>
      </c>
      <c r="F35" s="145">
        <v>115481.09</v>
      </c>
    </row>
    <row r="36" spans="1:9" x14ac:dyDescent="0.2">
      <c r="A36" s="5">
        <f t="shared" si="0"/>
        <v>31</v>
      </c>
      <c r="B36" s="6" t="s">
        <v>62</v>
      </c>
      <c r="C36" s="7" t="s">
        <v>63</v>
      </c>
      <c r="D36" s="50">
        <v>0</v>
      </c>
      <c r="E36" s="50">
        <v>0</v>
      </c>
      <c r="F36" s="145">
        <v>213188.57</v>
      </c>
    </row>
    <row r="37" spans="1:9" x14ac:dyDescent="0.2">
      <c r="A37" s="5">
        <f t="shared" si="0"/>
        <v>32</v>
      </c>
      <c r="B37" s="6" t="s">
        <v>64</v>
      </c>
      <c r="C37" s="7" t="s">
        <v>65</v>
      </c>
      <c r="D37" s="50">
        <v>0</v>
      </c>
      <c r="E37" s="50">
        <v>792538.76</v>
      </c>
      <c r="F37" s="145">
        <v>1628530.64</v>
      </c>
    </row>
    <row r="38" spans="1:9" x14ac:dyDescent="0.2">
      <c r="A38" s="5">
        <f t="shared" si="0"/>
        <v>33</v>
      </c>
      <c r="B38" s="6" t="s">
        <v>66</v>
      </c>
      <c r="C38" s="7" t="s">
        <v>67</v>
      </c>
      <c r="D38" s="50">
        <v>0</v>
      </c>
      <c r="E38" s="50">
        <v>0</v>
      </c>
      <c r="F38" s="145">
        <v>585876.85</v>
      </c>
    </row>
    <row r="39" spans="1:9" x14ac:dyDescent="0.2">
      <c r="A39" s="5">
        <f t="shared" si="0"/>
        <v>34</v>
      </c>
      <c r="B39" s="6" t="s">
        <v>68</v>
      </c>
      <c r="C39" s="7" t="s">
        <v>69</v>
      </c>
      <c r="D39" s="50">
        <v>0</v>
      </c>
      <c r="E39" s="50">
        <v>0</v>
      </c>
      <c r="F39" s="145">
        <v>187722.22</v>
      </c>
    </row>
    <row r="40" spans="1:9" x14ac:dyDescent="0.2">
      <c r="A40" s="5">
        <f t="shared" si="0"/>
        <v>35</v>
      </c>
      <c r="B40" s="6" t="s">
        <v>70</v>
      </c>
      <c r="C40" s="7" t="s">
        <v>71</v>
      </c>
      <c r="D40" s="50">
        <v>0</v>
      </c>
      <c r="E40" s="50">
        <v>0</v>
      </c>
      <c r="F40" s="145">
        <v>406132.22</v>
      </c>
    </row>
    <row r="41" spans="1:9" x14ac:dyDescent="0.2">
      <c r="A41" s="5">
        <f t="shared" si="0"/>
        <v>36</v>
      </c>
      <c r="B41" s="6" t="s">
        <v>72</v>
      </c>
      <c r="C41" s="7" t="s">
        <v>73</v>
      </c>
      <c r="D41" s="50">
        <v>0</v>
      </c>
      <c r="E41" s="50">
        <v>0</v>
      </c>
      <c r="F41" s="145">
        <v>511105.58999999997</v>
      </c>
    </row>
    <row r="42" spans="1:9" x14ac:dyDescent="0.2">
      <c r="A42" s="5">
        <f t="shared" si="0"/>
        <v>37</v>
      </c>
      <c r="B42" s="6" t="s">
        <v>74</v>
      </c>
      <c r="C42" s="7" t="s">
        <v>75</v>
      </c>
      <c r="D42" s="50">
        <v>0</v>
      </c>
      <c r="E42" s="50">
        <v>49794.8</v>
      </c>
      <c r="F42" s="145">
        <v>871537.53</v>
      </c>
    </row>
    <row r="43" spans="1:9" x14ac:dyDescent="0.2">
      <c r="A43" s="5">
        <f t="shared" si="0"/>
        <v>38</v>
      </c>
      <c r="B43" s="6" t="s">
        <v>76</v>
      </c>
      <c r="C43" s="71" t="s">
        <v>165</v>
      </c>
      <c r="D43" s="50">
        <v>0</v>
      </c>
      <c r="E43" s="50">
        <v>0</v>
      </c>
      <c r="F43" s="145">
        <v>168183.90999999997</v>
      </c>
    </row>
    <row r="44" spans="1:9" x14ac:dyDescent="0.2">
      <c r="A44" s="5">
        <f t="shared" si="0"/>
        <v>39</v>
      </c>
      <c r="B44" s="6" t="s">
        <v>77</v>
      </c>
      <c r="C44" s="7" t="s">
        <v>78</v>
      </c>
      <c r="D44" s="50">
        <v>0</v>
      </c>
      <c r="E44" s="50">
        <v>0</v>
      </c>
      <c r="F44" s="145">
        <v>137039.65</v>
      </c>
    </row>
    <row r="45" spans="1:9" x14ac:dyDescent="0.2">
      <c r="A45" s="5">
        <f t="shared" si="0"/>
        <v>40</v>
      </c>
      <c r="B45" s="6" t="s">
        <v>79</v>
      </c>
      <c r="C45" s="7" t="s">
        <v>80</v>
      </c>
      <c r="D45" s="50">
        <v>0</v>
      </c>
      <c r="E45" s="50">
        <v>0</v>
      </c>
      <c r="F45" s="218">
        <v>-3547.72</v>
      </c>
    </row>
    <row r="46" spans="1:9" x14ac:dyDescent="0.2">
      <c r="A46" s="5">
        <f t="shared" si="0"/>
        <v>41</v>
      </c>
      <c r="B46" s="6" t="s">
        <v>81</v>
      </c>
      <c r="C46" s="7" t="s">
        <v>82</v>
      </c>
      <c r="D46" s="50">
        <v>0</v>
      </c>
      <c r="E46" s="50">
        <v>0</v>
      </c>
      <c r="F46" s="145">
        <v>0</v>
      </c>
      <c r="I46" s="62"/>
    </row>
    <row r="47" spans="1:9" x14ac:dyDescent="0.2">
      <c r="A47" s="5">
        <f t="shared" si="0"/>
        <v>42</v>
      </c>
      <c r="B47" s="6" t="s">
        <v>83</v>
      </c>
      <c r="C47" s="7" t="s">
        <v>84</v>
      </c>
      <c r="D47" s="50">
        <v>0</v>
      </c>
      <c r="E47" s="50">
        <v>0</v>
      </c>
      <c r="F47" s="145">
        <v>9871</v>
      </c>
      <c r="I47" s="62"/>
    </row>
    <row r="48" spans="1:9" x14ac:dyDescent="0.2">
      <c r="A48" s="5">
        <f t="shared" si="0"/>
        <v>43</v>
      </c>
      <c r="B48" s="6" t="s">
        <v>85</v>
      </c>
      <c r="C48" s="7" t="s">
        <v>86</v>
      </c>
      <c r="D48" s="50">
        <v>0</v>
      </c>
      <c r="E48" s="50">
        <v>0</v>
      </c>
      <c r="F48" s="145">
        <v>2960</v>
      </c>
      <c r="I48" s="62"/>
    </row>
    <row r="49" spans="1:10" x14ac:dyDescent="0.2">
      <c r="A49" s="5">
        <f t="shared" si="0"/>
        <v>44</v>
      </c>
      <c r="B49" s="6" t="s">
        <v>87</v>
      </c>
      <c r="C49" s="7" t="s">
        <v>88</v>
      </c>
      <c r="D49" s="50">
        <v>0</v>
      </c>
      <c r="E49" s="50">
        <v>0</v>
      </c>
      <c r="F49" s="145">
        <v>130620.27</v>
      </c>
    </row>
    <row r="50" spans="1:10" x14ac:dyDescent="0.2">
      <c r="A50" s="5">
        <f t="shared" si="0"/>
        <v>45</v>
      </c>
      <c r="B50" s="6" t="s">
        <v>89</v>
      </c>
      <c r="C50" s="7" t="s">
        <v>90</v>
      </c>
      <c r="D50" s="50">
        <v>0</v>
      </c>
      <c r="E50" s="50">
        <v>0</v>
      </c>
      <c r="F50" s="145">
        <v>0</v>
      </c>
    </row>
    <row r="51" spans="1:10" x14ac:dyDescent="0.2">
      <c r="A51" s="5">
        <f t="shared" si="0"/>
        <v>46</v>
      </c>
      <c r="B51" s="6" t="s">
        <v>91</v>
      </c>
      <c r="C51" s="7" t="s">
        <v>92</v>
      </c>
      <c r="D51" s="50">
        <v>0</v>
      </c>
      <c r="E51" s="50">
        <v>0</v>
      </c>
      <c r="F51" s="145">
        <v>0</v>
      </c>
    </row>
    <row r="52" spans="1:10" x14ac:dyDescent="0.2">
      <c r="A52" s="5">
        <f t="shared" si="0"/>
        <v>47</v>
      </c>
      <c r="B52" s="6" t="s">
        <v>93</v>
      </c>
      <c r="C52" s="7" t="s">
        <v>94</v>
      </c>
      <c r="D52" s="50">
        <v>0</v>
      </c>
      <c r="E52" s="50">
        <v>0</v>
      </c>
      <c r="F52" s="145">
        <v>142941.96</v>
      </c>
    </row>
    <row r="53" spans="1:10" x14ac:dyDescent="0.2">
      <c r="A53" s="5">
        <f t="shared" si="0"/>
        <v>48</v>
      </c>
      <c r="B53" s="6" t="s">
        <v>95</v>
      </c>
      <c r="C53" s="7" t="s">
        <v>96</v>
      </c>
      <c r="D53" s="50">
        <v>0</v>
      </c>
      <c r="E53" s="50">
        <v>0</v>
      </c>
      <c r="F53" s="145">
        <v>232686.18</v>
      </c>
    </row>
    <row r="54" spans="1:10" x14ac:dyDescent="0.2">
      <c r="A54" s="5">
        <f t="shared" si="0"/>
        <v>49</v>
      </c>
      <c r="B54" s="6" t="s">
        <v>97</v>
      </c>
      <c r="C54" s="7" t="s">
        <v>98</v>
      </c>
      <c r="D54" s="50">
        <v>0</v>
      </c>
      <c r="E54" s="50">
        <v>0</v>
      </c>
      <c r="F54" s="145">
        <v>73128.87</v>
      </c>
    </row>
    <row r="55" spans="1:10" x14ac:dyDescent="0.2">
      <c r="A55" s="5">
        <f t="shared" si="0"/>
        <v>50</v>
      </c>
      <c r="B55" s="6" t="s">
        <v>99</v>
      </c>
      <c r="C55" s="7" t="s">
        <v>100</v>
      </c>
      <c r="D55" s="50">
        <v>0</v>
      </c>
      <c r="E55" s="50">
        <v>0</v>
      </c>
      <c r="F55" s="145">
        <v>103069.47</v>
      </c>
    </row>
    <row r="56" spans="1:10" x14ac:dyDescent="0.2">
      <c r="A56" s="5">
        <f t="shared" si="0"/>
        <v>51</v>
      </c>
      <c r="B56" s="6" t="s">
        <v>101</v>
      </c>
      <c r="C56" s="7" t="s">
        <v>102</v>
      </c>
      <c r="D56" s="50">
        <v>0</v>
      </c>
      <c r="E56" s="50">
        <v>0</v>
      </c>
      <c r="F56" s="50">
        <v>146.22999999999999</v>
      </c>
    </row>
    <row r="57" spans="1:10" x14ac:dyDescent="0.2">
      <c r="A57" s="5">
        <f t="shared" si="0"/>
        <v>52</v>
      </c>
      <c r="B57" s="6" t="s">
        <v>103</v>
      </c>
      <c r="C57" s="7" t="s">
        <v>104</v>
      </c>
      <c r="D57" s="50">
        <v>0</v>
      </c>
      <c r="E57" s="50">
        <v>0</v>
      </c>
      <c r="F57" s="145">
        <v>0</v>
      </c>
    </row>
    <row r="58" spans="1:10" x14ac:dyDescent="0.2">
      <c r="A58" s="5">
        <f t="shared" si="0"/>
        <v>53</v>
      </c>
      <c r="B58" s="6" t="s">
        <v>105</v>
      </c>
      <c r="C58" s="7" t="s">
        <v>106</v>
      </c>
      <c r="D58" s="50">
        <v>0</v>
      </c>
      <c r="E58" s="50">
        <v>0</v>
      </c>
      <c r="F58" s="145">
        <v>0</v>
      </c>
    </row>
    <row r="59" spans="1:10" x14ac:dyDescent="0.2">
      <c r="A59" s="5">
        <f t="shared" si="0"/>
        <v>54</v>
      </c>
      <c r="B59" s="6" t="s">
        <v>107</v>
      </c>
      <c r="C59" s="7" t="s">
        <v>108</v>
      </c>
      <c r="D59" s="50">
        <v>0</v>
      </c>
      <c r="E59" s="50">
        <v>417997.14</v>
      </c>
      <c r="F59" s="145">
        <v>156.09</v>
      </c>
      <c r="J59" s="22"/>
    </row>
    <row r="60" spans="1:10" x14ac:dyDescent="0.2">
      <c r="A60" s="5">
        <f t="shared" si="0"/>
        <v>55</v>
      </c>
      <c r="B60" s="6" t="s">
        <v>109</v>
      </c>
      <c r="C60" s="45" t="s">
        <v>218</v>
      </c>
      <c r="D60" s="50">
        <v>0</v>
      </c>
      <c r="E60" s="50">
        <v>0</v>
      </c>
      <c r="F60" s="145">
        <v>270256.14</v>
      </c>
    </row>
    <row r="61" spans="1:10" x14ac:dyDescent="0.2">
      <c r="A61" s="5">
        <f t="shared" si="0"/>
        <v>56</v>
      </c>
      <c r="B61" s="6" t="s">
        <v>111</v>
      </c>
      <c r="C61" s="7" t="s">
        <v>112</v>
      </c>
      <c r="D61" s="50">
        <v>0</v>
      </c>
      <c r="E61" s="50">
        <v>0</v>
      </c>
      <c r="F61" s="145">
        <v>44310.2</v>
      </c>
    </row>
    <row r="62" spans="1:10" x14ac:dyDescent="0.2">
      <c r="A62" s="5">
        <f t="shared" si="0"/>
        <v>57</v>
      </c>
      <c r="B62" s="6" t="s">
        <v>113</v>
      </c>
      <c r="C62" s="7" t="s">
        <v>114</v>
      </c>
      <c r="D62" s="50">
        <v>0</v>
      </c>
      <c r="E62" s="50">
        <v>0</v>
      </c>
      <c r="F62" s="145">
        <v>8356.7199999999993</v>
      </c>
    </row>
    <row r="63" spans="1:10" x14ac:dyDescent="0.2">
      <c r="A63" s="5">
        <f t="shared" si="0"/>
        <v>58</v>
      </c>
      <c r="B63" s="6" t="s">
        <v>115</v>
      </c>
      <c r="C63" s="7" t="s">
        <v>324</v>
      </c>
      <c r="D63" s="50">
        <v>0</v>
      </c>
      <c r="E63" s="50">
        <v>0</v>
      </c>
      <c r="F63" s="145">
        <v>20583.73</v>
      </c>
    </row>
    <row r="64" spans="1:10" x14ac:dyDescent="0.2">
      <c r="A64" s="5">
        <f t="shared" si="0"/>
        <v>59</v>
      </c>
      <c r="B64" s="6" t="s">
        <v>116</v>
      </c>
      <c r="C64" s="7" t="s">
        <v>117</v>
      </c>
      <c r="D64" s="50">
        <v>0</v>
      </c>
      <c r="E64" s="50">
        <v>0</v>
      </c>
      <c r="F64" s="145">
        <v>948.96</v>
      </c>
    </row>
    <row r="65" spans="1:6" x14ac:dyDescent="0.2">
      <c r="A65" s="5">
        <f t="shared" si="0"/>
        <v>60</v>
      </c>
      <c r="B65" s="6" t="s">
        <v>118</v>
      </c>
      <c r="C65" s="7" t="s">
        <v>226</v>
      </c>
      <c r="D65" s="50">
        <v>0</v>
      </c>
      <c r="E65" s="50">
        <v>0</v>
      </c>
      <c r="F65" s="145">
        <v>128416.43</v>
      </c>
    </row>
    <row r="66" spans="1:6" x14ac:dyDescent="0.2">
      <c r="A66" s="5">
        <f t="shared" si="0"/>
        <v>61</v>
      </c>
      <c r="B66" s="6" t="s">
        <v>119</v>
      </c>
      <c r="C66" s="71" t="s">
        <v>166</v>
      </c>
      <c r="D66" s="50">
        <v>0</v>
      </c>
      <c r="E66" s="50">
        <v>0</v>
      </c>
      <c r="F66" s="145">
        <v>173341.57</v>
      </c>
    </row>
    <row r="67" spans="1:6" ht="22.7" customHeight="1" x14ac:dyDescent="0.2">
      <c r="A67" s="19"/>
      <c r="B67" s="19"/>
      <c r="C67" s="8" t="s">
        <v>122</v>
      </c>
      <c r="D67" s="50">
        <f>SUM(D6:D66)</f>
        <v>0</v>
      </c>
      <c r="E67" s="50">
        <f>SUM(E6:E66)</f>
        <v>9293077.5500000007</v>
      </c>
      <c r="F67" s="50">
        <f>SUM(F6:F66)</f>
        <v>13056222.080000004</v>
      </c>
    </row>
    <row r="68" spans="1:6" x14ac:dyDescent="0.2">
      <c r="B68" s="3"/>
      <c r="E68" s="143"/>
      <c r="F68" s="143"/>
    </row>
    <row r="69" spans="1:6" x14ac:dyDescent="0.2">
      <c r="A69" s="12"/>
      <c r="B69" s="10" t="s">
        <v>155</v>
      </c>
      <c r="C69" s="11">
        <v>42510</v>
      </c>
    </row>
    <row r="70" spans="1:6" x14ac:dyDescent="0.2">
      <c r="B70" s="12" t="s">
        <v>123</v>
      </c>
      <c r="C70" s="12" t="s">
        <v>160</v>
      </c>
      <c r="F70" s="2"/>
    </row>
  </sheetData>
  <mergeCells count="5">
    <mergeCell ref="F4:F5"/>
    <mergeCell ref="A4:A5"/>
    <mergeCell ref="B4:B5"/>
    <mergeCell ref="C4:C5"/>
    <mergeCell ref="D4:E4"/>
  </mergeCells>
  <phoneticPr fontId="2" type="noConversion"/>
  <pageMargins left="0.22" right="0.26" top="0.35" bottom="0.984251969" header="0.25" footer="0.4921259845"/>
  <pageSetup paperSize="9" scale="76" orientation="portrait" r:id="rId1"/>
  <headerFooter alignWithMargins="0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7"/>
  <sheetViews>
    <sheetView zoomScaleNormal="100" workbookViewId="0">
      <selection activeCell="M20" sqref="M20"/>
    </sheetView>
  </sheetViews>
  <sheetFormatPr defaultColWidth="9.140625" defaultRowHeight="12.75" x14ac:dyDescent="0.2"/>
  <cols>
    <col min="1" max="1" width="3.5703125" style="2" customWidth="1"/>
    <col min="2" max="2" width="6.42578125" style="2" customWidth="1"/>
    <col min="3" max="3" width="33.140625" style="2" customWidth="1"/>
    <col min="4" max="4" width="13.28515625" style="2" customWidth="1"/>
    <col min="5" max="5" width="13.42578125" style="2" customWidth="1"/>
    <col min="6" max="6" width="11.5703125" style="2" customWidth="1"/>
    <col min="7" max="7" width="10.7109375" style="2" customWidth="1"/>
    <col min="8" max="8" width="13.5703125" style="19" customWidth="1"/>
    <col min="9" max="9" width="12.28515625" style="2" customWidth="1"/>
    <col min="10" max="10" width="9.140625" style="2"/>
    <col min="11" max="11" width="9.140625" style="22"/>
    <col min="12" max="12" width="9.140625" style="2"/>
    <col min="13" max="13" width="9.140625" style="2" customWidth="1"/>
    <col min="14" max="16384" width="9.140625" style="2"/>
  </cols>
  <sheetData>
    <row r="1" spans="1:9" x14ac:dyDescent="0.2">
      <c r="A1" s="2" t="s">
        <v>143</v>
      </c>
      <c r="D1" s="3"/>
      <c r="E1" s="3"/>
      <c r="F1" s="3"/>
      <c r="G1" s="3"/>
      <c r="I1" s="2" t="s">
        <v>260</v>
      </c>
    </row>
    <row r="2" spans="1:9" ht="15" x14ac:dyDescent="0.25">
      <c r="A2" s="137" t="s">
        <v>320</v>
      </c>
      <c r="D2" s="3"/>
      <c r="E2" s="3"/>
      <c r="F2" s="3"/>
      <c r="G2" s="3"/>
    </row>
    <row r="3" spans="1:9" ht="15.75" thickBot="1" x14ac:dyDescent="0.3">
      <c r="A3" s="137" t="s">
        <v>321</v>
      </c>
      <c r="D3" s="3"/>
      <c r="E3" s="3"/>
      <c r="F3" s="3"/>
      <c r="G3" s="3"/>
      <c r="I3" s="4" t="s">
        <v>1</v>
      </c>
    </row>
    <row r="4" spans="1:9" x14ac:dyDescent="0.2">
      <c r="A4" s="418" t="s">
        <v>128</v>
      </c>
      <c r="B4" s="420" t="s">
        <v>2</v>
      </c>
      <c r="C4" s="422" t="s">
        <v>3</v>
      </c>
      <c r="D4" s="424" t="s">
        <v>149</v>
      </c>
      <c r="E4" s="425"/>
      <c r="F4" s="425"/>
      <c r="G4" s="425"/>
      <c r="H4" s="426"/>
      <c r="I4" s="416" t="s">
        <v>153</v>
      </c>
    </row>
    <row r="5" spans="1:9" ht="24" customHeight="1" thickBot="1" x14ac:dyDescent="0.25">
      <c r="A5" s="419"/>
      <c r="B5" s="421"/>
      <c r="C5" s="423"/>
      <c r="D5" s="63" t="s">
        <v>151</v>
      </c>
      <c r="E5" s="167" t="s">
        <v>331</v>
      </c>
      <c r="F5" s="167" t="s">
        <v>152</v>
      </c>
      <c r="G5" s="167" t="s">
        <v>150</v>
      </c>
      <c r="H5" s="20" t="s">
        <v>146</v>
      </c>
      <c r="I5" s="417"/>
    </row>
    <row r="6" spans="1:9" x14ac:dyDescent="0.2">
      <c r="A6" s="162">
        <v>1</v>
      </c>
      <c r="B6" s="163" t="s">
        <v>5</v>
      </c>
      <c r="C6" s="164" t="s">
        <v>6</v>
      </c>
      <c r="D6" s="50">
        <v>0</v>
      </c>
      <c r="E6" s="50">
        <v>39395</v>
      </c>
      <c r="F6" s="50">
        <v>0</v>
      </c>
      <c r="G6" s="50">
        <v>0</v>
      </c>
      <c r="H6" s="168">
        <f>D6+E6+F6+G6</f>
        <v>39395</v>
      </c>
      <c r="I6" s="145">
        <v>0</v>
      </c>
    </row>
    <row r="7" spans="1:9" x14ac:dyDescent="0.2">
      <c r="A7" s="165">
        <f>A6+1</f>
        <v>2</v>
      </c>
      <c r="B7" s="6" t="s">
        <v>7</v>
      </c>
      <c r="C7" s="7" t="s">
        <v>8</v>
      </c>
      <c r="D7" s="50">
        <v>0</v>
      </c>
      <c r="E7" s="50">
        <v>100000</v>
      </c>
      <c r="F7" s="50">
        <v>0</v>
      </c>
      <c r="G7" s="50">
        <v>0</v>
      </c>
      <c r="H7" s="23">
        <f>D7+E7+F7+G7</f>
        <v>100000</v>
      </c>
      <c r="I7" s="145">
        <v>0</v>
      </c>
    </row>
    <row r="8" spans="1:9" x14ac:dyDescent="0.2">
      <c r="A8" s="165">
        <f t="shared" ref="A8:A46" si="0">A7+1</f>
        <v>3</v>
      </c>
      <c r="B8" s="6" t="s">
        <v>9</v>
      </c>
      <c r="C8" s="7" t="s">
        <v>10</v>
      </c>
      <c r="D8" s="50">
        <v>134882</v>
      </c>
      <c r="E8" s="50">
        <v>44500</v>
      </c>
      <c r="F8" s="50">
        <v>0</v>
      </c>
      <c r="G8" s="50">
        <v>0</v>
      </c>
      <c r="H8" s="23">
        <f t="shared" ref="H8:H66" si="1">D8+E8+F8+G8</f>
        <v>179382</v>
      </c>
      <c r="I8" s="145">
        <v>0</v>
      </c>
    </row>
    <row r="9" spans="1:9" x14ac:dyDescent="0.2">
      <c r="A9" s="165">
        <f t="shared" si="0"/>
        <v>4</v>
      </c>
      <c r="B9" s="6" t="s">
        <v>11</v>
      </c>
      <c r="C9" s="7" t="s">
        <v>12</v>
      </c>
      <c r="D9" s="50">
        <v>0</v>
      </c>
      <c r="E9" s="50">
        <v>0</v>
      </c>
      <c r="F9" s="50">
        <v>0</v>
      </c>
      <c r="G9" s="50">
        <v>17615</v>
      </c>
      <c r="H9" s="23">
        <f t="shared" si="1"/>
        <v>17615</v>
      </c>
      <c r="I9" s="145">
        <v>0</v>
      </c>
    </row>
    <row r="10" spans="1:9" x14ac:dyDescent="0.2">
      <c r="A10" s="165">
        <f t="shared" si="0"/>
        <v>5</v>
      </c>
      <c r="B10" s="6" t="s">
        <v>13</v>
      </c>
      <c r="C10" s="7" t="s">
        <v>14</v>
      </c>
      <c r="D10" s="50">
        <v>75123.38</v>
      </c>
      <c r="E10" s="50">
        <v>0</v>
      </c>
      <c r="F10" s="50">
        <v>0</v>
      </c>
      <c r="G10" s="50">
        <v>0</v>
      </c>
      <c r="H10" s="23">
        <f t="shared" si="1"/>
        <v>75123.38</v>
      </c>
      <c r="I10" s="145">
        <v>0</v>
      </c>
    </row>
    <row r="11" spans="1:9" x14ac:dyDescent="0.2">
      <c r="A11" s="165">
        <f t="shared" si="0"/>
        <v>6</v>
      </c>
      <c r="B11" s="6" t="s">
        <v>15</v>
      </c>
      <c r="C11" s="7" t="s">
        <v>16</v>
      </c>
      <c r="D11" s="50">
        <v>79510</v>
      </c>
      <c r="E11" s="50">
        <v>0</v>
      </c>
      <c r="F11" s="50">
        <v>0</v>
      </c>
      <c r="G11" s="50">
        <v>0</v>
      </c>
      <c r="H11" s="23">
        <f t="shared" si="1"/>
        <v>79510</v>
      </c>
      <c r="I11" s="145">
        <v>0</v>
      </c>
    </row>
    <row r="12" spans="1:9" x14ac:dyDescent="0.2">
      <c r="A12" s="165">
        <f t="shared" si="0"/>
        <v>7</v>
      </c>
      <c r="B12" s="6" t="s">
        <v>17</v>
      </c>
      <c r="C12" s="7" t="s">
        <v>18</v>
      </c>
      <c r="D12" s="50">
        <v>27000</v>
      </c>
      <c r="E12" s="50">
        <v>172685</v>
      </c>
      <c r="F12" s="50">
        <v>30000</v>
      </c>
      <c r="G12" s="50">
        <v>0</v>
      </c>
      <c r="H12" s="23">
        <f t="shared" si="1"/>
        <v>229685</v>
      </c>
      <c r="I12" s="145">
        <v>0</v>
      </c>
    </row>
    <row r="13" spans="1:9" x14ac:dyDescent="0.2">
      <c r="A13" s="165">
        <f t="shared" si="0"/>
        <v>8</v>
      </c>
      <c r="B13" s="6" t="s">
        <v>19</v>
      </c>
      <c r="C13" s="7" t="s">
        <v>20</v>
      </c>
      <c r="D13" s="50">
        <v>0</v>
      </c>
      <c r="E13" s="50">
        <v>0</v>
      </c>
      <c r="F13" s="50">
        <v>0</v>
      </c>
      <c r="G13" s="50">
        <v>0</v>
      </c>
      <c r="H13" s="23">
        <f t="shared" si="1"/>
        <v>0</v>
      </c>
      <c r="I13" s="145">
        <v>0</v>
      </c>
    </row>
    <row r="14" spans="1:9" x14ac:dyDescent="0.2">
      <c r="A14" s="165">
        <f t="shared" si="0"/>
        <v>9</v>
      </c>
      <c r="B14" s="6" t="s">
        <v>21</v>
      </c>
      <c r="C14" s="175" t="s">
        <v>211</v>
      </c>
      <c r="D14" s="50">
        <v>0</v>
      </c>
      <c r="E14" s="50">
        <v>0</v>
      </c>
      <c r="F14" s="50">
        <v>0</v>
      </c>
      <c r="G14" s="50">
        <v>1731</v>
      </c>
      <c r="H14" s="23">
        <f t="shared" si="1"/>
        <v>1731</v>
      </c>
      <c r="I14" s="145">
        <v>0</v>
      </c>
    </row>
    <row r="15" spans="1:9" x14ac:dyDescent="0.2">
      <c r="A15" s="165">
        <f t="shared" si="0"/>
        <v>10</v>
      </c>
      <c r="B15" s="6" t="s">
        <v>22</v>
      </c>
      <c r="C15" s="7" t="s">
        <v>23</v>
      </c>
      <c r="D15" s="50">
        <v>24395</v>
      </c>
      <c r="E15" s="50">
        <v>147741</v>
      </c>
      <c r="F15" s="50">
        <v>0</v>
      </c>
      <c r="G15" s="50">
        <v>0</v>
      </c>
      <c r="H15" s="23">
        <f t="shared" si="1"/>
        <v>172136</v>
      </c>
      <c r="I15" s="145">
        <v>0</v>
      </c>
    </row>
    <row r="16" spans="1:9" x14ac:dyDescent="0.2">
      <c r="A16" s="165">
        <f t="shared" si="0"/>
        <v>11</v>
      </c>
      <c r="B16" s="6" t="s">
        <v>24</v>
      </c>
      <c r="C16" s="7" t="s">
        <v>25</v>
      </c>
      <c r="D16" s="50">
        <v>0</v>
      </c>
      <c r="E16" s="50">
        <v>128722</v>
      </c>
      <c r="F16" s="50">
        <v>0</v>
      </c>
      <c r="G16" s="50">
        <v>0</v>
      </c>
      <c r="H16" s="23">
        <f t="shared" si="1"/>
        <v>128722</v>
      </c>
      <c r="I16" s="145">
        <v>0</v>
      </c>
    </row>
    <row r="17" spans="1:9" x14ac:dyDescent="0.2">
      <c r="A17" s="165">
        <f t="shared" si="0"/>
        <v>12</v>
      </c>
      <c r="B17" s="6" t="s">
        <v>26</v>
      </c>
      <c r="C17" s="7" t="s">
        <v>27</v>
      </c>
      <c r="D17" s="50">
        <v>0</v>
      </c>
      <c r="E17" s="50">
        <v>0</v>
      </c>
      <c r="F17" s="50">
        <v>0</v>
      </c>
      <c r="G17" s="50">
        <v>0</v>
      </c>
      <c r="H17" s="23">
        <f t="shared" si="1"/>
        <v>0</v>
      </c>
      <c r="I17" s="145">
        <v>0</v>
      </c>
    </row>
    <row r="18" spans="1:9" x14ac:dyDescent="0.2">
      <c r="A18" s="165">
        <f t="shared" si="0"/>
        <v>13</v>
      </c>
      <c r="B18" s="6" t="s">
        <v>28</v>
      </c>
      <c r="C18" s="7" t="s">
        <v>120</v>
      </c>
      <c r="D18" s="50">
        <v>85433.7</v>
      </c>
      <c r="E18" s="50">
        <v>0</v>
      </c>
      <c r="F18" s="50">
        <v>0</v>
      </c>
      <c r="G18" s="50">
        <v>0</v>
      </c>
      <c r="H18" s="23">
        <f t="shared" si="1"/>
        <v>85433.7</v>
      </c>
      <c r="I18" s="145">
        <v>0</v>
      </c>
    </row>
    <row r="19" spans="1:9" x14ac:dyDescent="0.2">
      <c r="A19" s="165">
        <f t="shared" si="0"/>
        <v>14</v>
      </c>
      <c r="B19" s="6" t="s">
        <v>29</v>
      </c>
      <c r="C19" s="7" t="s">
        <v>30</v>
      </c>
      <c r="D19" s="50">
        <v>51890.58</v>
      </c>
      <c r="E19" s="50">
        <v>850012.06</v>
      </c>
      <c r="F19" s="50">
        <v>89884</v>
      </c>
      <c r="G19" s="50">
        <v>3782</v>
      </c>
      <c r="H19" s="23">
        <f t="shared" si="1"/>
        <v>995568.64000000001</v>
      </c>
      <c r="I19" s="145">
        <v>0</v>
      </c>
    </row>
    <row r="20" spans="1:9" x14ac:dyDescent="0.2">
      <c r="A20" s="165">
        <f t="shared" si="0"/>
        <v>15</v>
      </c>
      <c r="B20" s="6" t="s">
        <v>31</v>
      </c>
      <c r="C20" s="7" t="s">
        <v>32</v>
      </c>
      <c r="D20" s="50">
        <v>195618</v>
      </c>
      <c r="E20" s="50">
        <v>1641342.47</v>
      </c>
      <c r="F20" s="50">
        <v>0</v>
      </c>
      <c r="G20" s="50">
        <v>0</v>
      </c>
      <c r="H20" s="23">
        <f t="shared" si="1"/>
        <v>1836960.47</v>
      </c>
      <c r="I20" s="145">
        <v>0</v>
      </c>
    </row>
    <row r="21" spans="1:9" x14ac:dyDescent="0.2">
      <c r="A21" s="165">
        <f t="shared" si="0"/>
        <v>16</v>
      </c>
      <c r="B21" s="6" t="s">
        <v>33</v>
      </c>
      <c r="C21" s="7" t="s">
        <v>34</v>
      </c>
      <c r="D21" s="50">
        <v>4096</v>
      </c>
      <c r="E21" s="50">
        <v>590423.43999999994</v>
      </c>
      <c r="F21" s="50">
        <v>0</v>
      </c>
      <c r="G21" s="50">
        <v>0</v>
      </c>
      <c r="H21" s="23">
        <f t="shared" si="1"/>
        <v>594519.43999999994</v>
      </c>
      <c r="I21" s="145">
        <v>0</v>
      </c>
    </row>
    <row r="22" spans="1:9" x14ac:dyDescent="0.2">
      <c r="A22" s="165">
        <f t="shared" si="0"/>
        <v>17</v>
      </c>
      <c r="B22" s="6" t="s">
        <v>35</v>
      </c>
      <c r="C22" s="7" t="s">
        <v>36</v>
      </c>
      <c r="D22" s="50">
        <v>43051.5</v>
      </c>
      <c r="E22" s="50">
        <v>546246.6</v>
      </c>
      <c r="F22" s="50">
        <v>95000</v>
      </c>
      <c r="G22" s="50">
        <v>0</v>
      </c>
      <c r="H22" s="23">
        <f t="shared" si="1"/>
        <v>684298.1</v>
      </c>
      <c r="I22" s="145">
        <v>0</v>
      </c>
    </row>
    <row r="23" spans="1:9" x14ac:dyDescent="0.2">
      <c r="A23" s="165">
        <f t="shared" si="0"/>
        <v>18</v>
      </c>
      <c r="B23" s="6" t="s">
        <v>37</v>
      </c>
      <c r="C23" s="7" t="s">
        <v>38</v>
      </c>
      <c r="D23" s="50">
        <v>141289.95000000001</v>
      </c>
      <c r="E23" s="50">
        <v>44821</v>
      </c>
      <c r="F23" s="50">
        <v>0</v>
      </c>
      <c r="G23" s="50">
        <v>0</v>
      </c>
      <c r="H23" s="23">
        <f t="shared" si="1"/>
        <v>186110.95</v>
      </c>
      <c r="I23" s="145">
        <v>0</v>
      </c>
    </row>
    <row r="24" spans="1:9" x14ac:dyDescent="0.2">
      <c r="A24" s="165">
        <f t="shared" si="0"/>
        <v>19</v>
      </c>
      <c r="B24" s="6" t="s">
        <v>39</v>
      </c>
      <c r="C24" s="7" t="s">
        <v>40</v>
      </c>
      <c r="D24" s="50">
        <v>132031.4</v>
      </c>
      <c r="E24" s="50">
        <v>0</v>
      </c>
      <c r="F24" s="50">
        <v>0</v>
      </c>
      <c r="G24" s="50">
        <v>0</v>
      </c>
      <c r="H24" s="23">
        <f t="shared" si="1"/>
        <v>132031.4</v>
      </c>
      <c r="I24" s="145">
        <v>0</v>
      </c>
    </row>
    <row r="25" spans="1:9" x14ac:dyDescent="0.2">
      <c r="A25" s="165">
        <f t="shared" si="0"/>
        <v>20</v>
      </c>
      <c r="B25" s="6" t="s">
        <v>41</v>
      </c>
      <c r="C25" s="7" t="s">
        <v>42</v>
      </c>
      <c r="D25" s="50">
        <v>80000</v>
      </c>
      <c r="E25" s="50">
        <v>69622.600000000006</v>
      </c>
      <c r="F25" s="50">
        <v>0</v>
      </c>
      <c r="G25" s="50">
        <v>0</v>
      </c>
      <c r="H25" s="23">
        <f t="shared" si="1"/>
        <v>149622.6</v>
      </c>
      <c r="I25" s="145">
        <v>0</v>
      </c>
    </row>
    <row r="26" spans="1:9" x14ac:dyDescent="0.2">
      <c r="A26" s="165">
        <f t="shared" si="0"/>
        <v>21</v>
      </c>
      <c r="B26" s="6" t="s">
        <v>43</v>
      </c>
      <c r="C26" s="7" t="s">
        <v>44</v>
      </c>
      <c r="D26" s="50">
        <v>57200</v>
      </c>
      <c r="E26" s="50">
        <v>0</v>
      </c>
      <c r="F26" s="50">
        <v>0</v>
      </c>
      <c r="G26" s="50">
        <v>0</v>
      </c>
      <c r="H26" s="23">
        <f t="shared" si="1"/>
        <v>57200</v>
      </c>
      <c r="I26" s="145">
        <v>0</v>
      </c>
    </row>
    <row r="27" spans="1:9" x14ac:dyDescent="0.2">
      <c r="A27" s="165">
        <f t="shared" si="0"/>
        <v>22</v>
      </c>
      <c r="B27" s="6" t="s">
        <v>45</v>
      </c>
      <c r="C27" s="7" t="s">
        <v>46</v>
      </c>
      <c r="D27" s="50">
        <v>72000</v>
      </c>
      <c r="E27" s="50">
        <v>1000000</v>
      </c>
      <c r="F27" s="50">
        <v>0</v>
      </c>
      <c r="G27" s="50">
        <v>1082</v>
      </c>
      <c r="H27" s="23">
        <f t="shared" si="1"/>
        <v>1073082</v>
      </c>
      <c r="I27" s="145">
        <v>0</v>
      </c>
    </row>
    <row r="28" spans="1:9" x14ac:dyDescent="0.2">
      <c r="A28" s="165">
        <f t="shared" si="0"/>
        <v>23</v>
      </c>
      <c r="B28" s="6" t="s">
        <v>47</v>
      </c>
      <c r="C28" s="7" t="s">
        <v>48</v>
      </c>
      <c r="D28" s="50">
        <v>538480</v>
      </c>
      <c r="E28" s="50">
        <v>252901</v>
      </c>
      <c r="F28" s="50">
        <v>0</v>
      </c>
      <c r="G28" s="50">
        <v>0</v>
      </c>
      <c r="H28" s="23">
        <f t="shared" si="1"/>
        <v>791381</v>
      </c>
      <c r="I28" s="145">
        <v>0</v>
      </c>
    </row>
    <row r="29" spans="1:9" x14ac:dyDescent="0.2">
      <c r="A29" s="165">
        <f t="shared" si="0"/>
        <v>24</v>
      </c>
      <c r="B29" s="6" t="s">
        <v>49</v>
      </c>
      <c r="C29" s="7" t="s">
        <v>50</v>
      </c>
      <c r="D29" s="50">
        <v>254065.01</v>
      </c>
      <c r="E29" s="50">
        <v>0</v>
      </c>
      <c r="F29" s="50">
        <v>0</v>
      </c>
      <c r="G29" s="50">
        <v>0</v>
      </c>
      <c r="H29" s="23">
        <f t="shared" si="1"/>
        <v>254065.01</v>
      </c>
      <c r="I29" s="145">
        <v>0</v>
      </c>
    </row>
    <row r="30" spans="1:9" x14ac:dyDescent="0.2">
      <c r="A30" s="165">
        <f t="shared" si="0"/>
        <v>25</v>
      </c>
      <c r="B30" s="6" t="s">
        <v>51</v>
      </c>
      <c r="C30" s="7" t="s">
        <v>52</v>
      </c>
      <c r="D30" s="50">
        <v>188200.86</v>
      </c>
      <c r="E30" s="50">
        <v>0</v>
      </c>
      <c r="F30" s="50">
        <v>0</v>
      </c>
      <c r="G30" s="50">
        <v>0</v>
      </c>
      <c r="H30" s="23">
        <f t="shared" si="1"/>
        <v>188200.86</v>
      </c>
      <c r="I30" s="145">
        <v>1734</v>
      </c>
    </row>
    <row r="31" spans="1:9" x14ac:dyDescent="0.2">
      <c r="A31" s="165">
        <f t="shared" si="0"/>
        <v>26</v>
      </c>
      <c r="B31" s="6" t="s">
        <v>53</v>
      </c>
      <c r="C31" s="7" t="s">
        <v>212</v>
      </c>
      <c r="D31" s="50">
        <v>567687.37</v>
      </c>
      <c r="E31" s="50">
        <v>60536</v>
      </c>
      <c r="F31" s="50">
        <v>0</v>
      </c>
      <c r="G31" s="50">
        <v>0</v>
      </c>
      <c r="H31" s="23">
        <f t="shared" si="1"/>
        <v>628223.37</v>
      </c>
      <c r="I31" s="145">
        <v>0</v>
      </c>
    </row>
    <row r="32" spans="1:9" x14ac:dyDescent="0.2">
      <c r="A32" s="165">
        <f t="shared" si="0"/>
        <v>27</v>
      </c>
      <c r="B32" s="6" t="s">
        <v>54</v>
      </c>
      <c r="C32" s="7" t="s">
        <v>55</v>
      </c>
      <c r="D32" s="50">
        <v>271159.49</v>
      </c>
      <c r="E32" s="50">
        <v>152737.71</v>
      </c>
      <c r="F32" s="50">
        <v>270799</v>
      </c>
      <c r="G32" s="50">
        <v>0</v>
      </c>
      <c r="H32" s="23">
        <f t="shared" si="1"/>
        <v>694696.2</v>
      </c>
      <c r="I32" s="145">
        <v>21162</v>
      </c>
    </row>
    <row r="33" spans="1:9" x14ac:dyDescent="0.2">
      <c r="A33" s="165">
        <f t="shared" si="0"/>
        <v>28</v>
      </c>
      <c r="B33" s="6" t="s">
        <v>56</v>
      </c>
      <c r="C33" s="7" t="s">
        <v>57</v>
      </c>
      <c r="D33" s="50">
        <v>0</v>
      </c>
      <c r="E33" s="50">
        <v>0</v>
      </c>
      <c r="F33" s="50">
        <v>0</v>
      </c>
      <c r="G33" s="50">
        <v>0</v>
      </c>
      <c r="H33" s="23">
        <f t="shared" si="1"/>
        <v>0</v>
      </c>
      <c r="I33" s="145">
        <v>0</v>
      </c>
    </row>
    <row r="34" spans="1:9" x14ac:dyDescent="0.2">
      <c r="A34" s="165">
        <f t="shared" si="0"/>
        <v>29</v>
      </c>
      <c r="B34" s="6" t="s">
        <v>58</v>
      </c>
      <c r="C34" s="7" t="s">
        <v>59</v>
      </c>
      <c r="D34" s="50">
        <v>0</v>
      </c>
      <c r="E34" s="50">
        <v>300000</v>
      </c>
      <c r="F34" s="50">
        <v>0</v>
      </c>
      <c r="G34" s="50">
        <v>0</v>
      </c>
      <c r="H34" s="23">
        <f t="shared" si="1"/>
        <v>300000</v>
      </c>
      <c r="I34" s="145">
        <v>0</v>
      </c>
    </row>
    <row r="35" spans="1:9" x14ac:dyDescent="0.2">
      <c r="A35" s="165">
        <f t="shared" si="0"/>
        <v>30</v>
      </c>
      <c r="B35" s="6" t="s">
        <v>60</v>
      </c>
      <c r="C35" s="7" t="s">
        <v>61</v>
      </c>
      <c r="D35" s="50">
        <v>221440</v>
      </c>
      <c r="E35" s="50">
        <v>0</v>
      </c>
      <c r="F35" s="50">
        <v>450000</v>
      </c>
      <c r="G35" s="50">
        <v>0</v>
      </c>
      <c r="H35" s="23">
        <f t="shared" si="1"/>
        <v>671440</v>
      </c>
      <c r="I35" s="145">
        <v>0</v>
      </c>
    </row>
    <row r="36" spans="1:9" x14ac:dyDescent="0.2">
      <c r="A36" s="165">
        <f t="shared" si="0"/>
        <v>31</v>
      </c>
      <c r="B36" s="6" t="s">
        <v>62</v>
      </c>
      <c r="C36" s="7" t="s">
        <v>63</v>
      </c>
      <c r="D36" s="50">
        <v>0</v>
      </c>
      <c r="E36" s="50">
        <v>19301.45</v>
      </c>
      <c r="F36" s="50">
        <v>0</v>
      </c>
      <c r="G36" s="50">
        <v>0</v>
      </c>
      <c r="H36" s="23">
        <f t="shared" si="1"/>
        <v>19301.45</v>
      </c>
      <c r="I36" s="145">
        <v>0</v>
      </c>
    </row>
    <row r="37" spans="1:9" x14ac:dyDescent="0.2">
      <c r="A37" s="165">
        <f t="shared" si="0"/>
        <v>32</v>
      </c>
      <c r="B37" s="6" t="s">
        <v>64</v>
      </c>
      <c r="C37" s="7" t="s">
        <v>65</v>
      </c>
      <c r="D37" s="50">
        <v>30000</v>
      </c>
      <c r="E37" s="50">
        <v>513618.38</v>
      </c>
      <c r="F37" s="50">
        <v>0</v>
      </c>
      <c r="G37" s="50">
        <v>0</v>
      </c>
      <c r="H37" s="23">
        <f t="shared" si="1"/>
        <v>543618.38</v>
      </c>
      <c r="I37" s="145">
        <v>0</v>
      </c>
    </row>
    <row r="38" spans="1:9" x14ac:dyDescent="0.2">
      <c r="A38" s="165">
        <f t="shared" si="0"/>
        <v>33</v>
      </c>
      <c r="B38" s="6" t="s">
        <v>66</v>
      </c>
      <c r="C38" s="7" t="s">
        <v>67</v>
      </c>
      <c r="D38" s="50">
        <v>0</v>
      </c>
      <c r="E38" s="50">
        <v>0</v>
      </c>
      <c r="F38" s="50">
        <v>300000</v>
      </c>
      <c r="G38" s="50">
        <v>7446</v>
      </c>
      <c r="H38" s="23">
        <f t="shared" si="1"/>
        <v>307446</v>
      </c>
      <c r="I38" s="145">
        <v>0</v>
      </c>
    </row>
    <row r="39" spans="1:9" ht="14.25" x14ac:dyDescent="0.2">
      <c r="A39" s="165">
        <f t="shared" si="0"/>
        <v>34</v>
      </c>
      <c r="B39" s="6" t="s">
        <v>68</v>
      </c>
      <c r="C39" s="7" t="s">
        <v>69</v>
      </c>
      <c r="D39" s="271">
        <v>57450.04</v>
      </c>
      <c r="E39" s="271">
        <v>0</v>
      </c>
      <c r="F39" s="271">
        <v>100000</v>
      </c>
      <c r="G39" s="50">
        <v>0</v>
      </c>
      <c r="H39" s="23">
        <f t="shared" si="1"/>
        <v>157450.04</v>
      </c>
      <c r="I39" s="145">
        <v>0</v>
      </c>
    </row>
    <row r="40" spans="1:9" x14ac:dyDescent="0.2">
      <c r="A40" s="165">
        <f t="shared" si="0"/>
        <v>35</v>
      </c>
      <c r="B40" s="6" t="s">
        <v>70</v>
      </c>
      <c r="C40" s="7" t="s">
        <v>71</v>
      </c>
      <c r="D40" s="50">
        <v>182578.67</v>
      </c>
      <c r="E40" s="50">
        <v>415666.56</v>
      </c>
      <c r="F40" s="50">
        <v>300000</v>
      </c>
      <c r="G40" s="50">
        <v>0</v>
      </c>
      <c r="H40" s="23">
        <f t="shared" si="1"/>
        <v>898245.23</v>
      </c>
      <c r="I40" s="145">
        <v>0</v>
      </c>
    </row>
    <row r="41" spans="1:9" x14ac:dyDescent="0.2">
      <c r="A41" s="165">
        <f t="shared" si="0"/>
        <v>36</v>
      </c>
      <c r="B41" s="6" t="s">
        <v>72</v>
      </c>
      <c r="C41" s="7" t="s">
        <v>73</v>
      </c>
      <c r="D41" s="50">
        <v>130581.2</v>
      </c>
      <c r="E41" s="50">
        <v>295463.12</v>
      </c>
      <c r="F41" s="50">
        <v>250000</v>
      </c>
      <c r="G41" s="50">
        <v>0</v>
      </c>
      <c r="H41" s="23">
        <f t="shared" si="1"/>
        <v>676044.32000000007</v>
      </c>
      <c r="I41" s="145">
        <v>0</v>
      </c>
    </row>
    <row r="42" spans="1:9" x14ac:dyDescent="0.2">
      <c r="A42" s="165">
        <f t="shared" si="0"/>
        <v>37</v>
      </c>
      <c r="B42" s="6" t="s">
        <v>74</v>
      </c>
      <c r="C42" s="7" t="s">
        <v>75</v>
      </c>
      <c r="D42" s="50">
        <v>53082</v>
      </c>
      <c r="E42" s="50">
        <v>0</v>
      </c>
      <c r="F42" s="50">
        <v>0</v>
      </c>
      <c r="G42" s="50">
        <v>0</v>
      </c>
      <c r="H42" s="23">
        <f t="shared" si="1"/>
        <v>53082</v>
      </c>
      <c r="I42" s="145">
        <v>0</v>
      </c>
    </row>
    <row r="43" spans="1:9" x14ac:dyDescent="0.2">
      <c r="A43" s="165">
        <f t="shared" si="0"/>
        <v>38</v>
      </c>
      <c r="B43" s="6" t="s">
        <v>76</v>
      </c>
      <c r="C43" s="71" t="s">
        <v>165</v>
      </c>
      <c r="D43" s="50">
        <v>2708</v>
      </c>
      <c r="E43" s="50">
        <v>0</v>
      </c>
      <c r="F43" s="50">
        <v>0</v>
      </c>
      <c r="G43" s="50">
        <v>0</v>
      </c>
      <c r="H43" s="23">
        <f t="shared" si="1"/>
        <v>2708</v>
      </c>
      <c r="I43" s="145">
        <v>0</v>
      </c>
    </row>
    <row r="44" spans="1:9" x14ac:dyDescent="0.2">
      <c r="A44" s="165">
        <f t="shared" si="0"/>
        <v>39</v>
      </c>
      <c r="B44" s="6" t="s">
        <v>77</v>
      </c>
      <c r="C44" s="7" t="s">
        <v>78</v>
      </c>
      <c r="D44" s="50">
        <v>270116</v>
      </c>
      <c r="E44" s="50">
        <v>60000</v>
      </c>
      <c r="F44" s="50">
        <v>0</v>
      </c>
      <c r="G44" s="50">
        <v>0</v>
      </c>
      <c r="H44" s="23">
        <f t="shared" si="1"/>
        <v>330116</v>
      </c>
      <c r="I44" s="145">
        <v>0</v>
      </c>
    </row>
    <row r="45" spans="1:9" x14ac:dyDescent="0.2">
      <c r="A45" s="165">
        <f t="shared" si="0"/>
        <v>40</v>
      </c>
      <c r="B45" s="6" t="s">
        <v>79</v>
      </c>
      <c r="C45" s="7" t="s">
        <v>80</v>
      </c>
      <c r="D45" s="50">
        <v>80002</v>
      </c>
      <c r="E45" s="50">
        <v>0</v>
      </c>
      <c r="F45" s="50">
        <v>0</v>
      </c>
      <c r="G45" s="50">
        <v>0</v>
      </c>
      <c r="H45" s="23">
        <f t="shared" si="1"/>
        <v>80002</v>
      </c>
      <c r="I45" s="145">
        <v>0</v>
      </c>
    </row>
    <row r="46" spans="1:9" x14ac:dyDescent="0.2">
      <c r="A46" s="165">
        <f t="shared" si="0"/>
        <v>41</v>
      </c>
      <c r="B46" s="6" t="s">
        <v>81</v>
      </c>
      <c r="C46" s="7" t="s">
        <v>82</v>
      </c>
      <c r="D46" s="50">
        <v>6650</v>
      </c>
      <c r="E46" s="50">
        <v>0</v>
      </c>
      <c r="F46" s="50">
        <v>0</v>
      </c>
      <c r="G46" s="50">
        <v>0</v>
      </c>
      <c r="H46" s="23">
        <f t="shared" si="1"/>
        <v>6650</v>
      </c>
      <c r="I46" s="145">
        <v>0</v>
      </c>
    </row>
    <row r="47" spans="1:9" x14ac:dyDescent="0.2">
      <c r="A47" s="165">
        <f>A46+1</f>
        <v>42</v>
      </c>
      <c r="B47" s="6" t="s">
        <v>83</v>
      </c>
      <c r="C47" s="7" t="s">
        <v>84</v>
      </c>
      <c r="D47" s="50">
        <v>10575</v>
      </c>
      <c r="E47" s="50">
        <v>0</v>
      </c>
      <c r="F47" s="50">
        <v>0</v>
      </c>
      <c r="G47" s="50">
        <v>0</v>
      </c>
      <c r="H47" s="23">
        <f t="shared" si="1"/>
        <v>10575</v>
      </c>
      <c r="I47" s="145">
        <v>0</v>
      </c>
    </row>
    <row r="48" spans="1:9" x14ac:dyDescent="0.2">
      <c r="A48" s="165">
        <f t="shared" ref="A48:A66" si="2">A47+1</f>
        <v>43</v>
      </c>
      <c r="B48" s="6" t="s">
        <v>85</v>
      </c>
      <c r="C48" s="7" t="s">
        <v>86</v>
      </c>
      <c r="D48" s="50">
        <v>49281.9</v>
      </c>
      <c r="E48" s="50">
        <v>0</v>
      </c>
      <c r="F48" s="50">
        <v>0</v>
      </c>
      <c r="G48" s="50">
        <v>0</v>
      </c>
      <c r="H48" s="23">
        <f t="shared" si="1"/>
        <v>49281.9</v>
      </c>
      <c r="I48" s="145">
        <v>0</v>
      </c>
    </row>
    <row r="49" spans="1:9" x14ac:dyDescent="0.2">
      <c r="A49" s="165">
        <f t="shared" si="2"/>
        <v>44</v>
      </c>
      <c r="B49" s="6" t="s">
        <v>87</v>
      </c>
      <c r="C49" s="7" t="s">
        <v>88</v>
      </c>
      <c r="D49" s="50">
        <v>21352</v>
      </c>
      <c r="E49" s="50">
        <v>0</v>
      </c>
      <c r="F49" s="50">
        <v>0</v>
      </c>
      <c r="G49" s="50">
        <v>0</v>
      </c>
      <c r="H49" s="23">
        <f t="shared" si="1"/>
        <v>21352</v>
      </c>
      <c r="I49" s="145">
        <v>0</v>
      </c>
    </row>
    <row r="50" spans="1:9" x14ac:dyDescent="0.2">
      <c r="A50" s="165">
        <f t="shared" si="2"/>
        <v>45</v>
      </c>
      <c r="B50" s="6" t="s">
        <v>89</v>
      </c>
      <c r="C50" s="7" t="s">
        <v>90</v>
      </c>
      <c r="D50" s="50">
        <v>66436.42</v>
      </c>
      <c r="E50" s="50">
        <v>12660</v>
      </c>
      <c r="F50" s="50">
        <v>8500</v>
      </c>
      <c r="G50" s="50">
        <v>0</v>
      </c>
      <c r="H50" s="23">
        <f t="shared" si="1"/>
        <v>87596.42</v>
      </c>
      <c r="I50" s="145">
        <v>0</v>
      </c>
    </row>
    <row r="51" spans="1:9" x14ac:dyDescent="0.2">
      <c r="A51" s="165">
        <f t="shared" si="2"/>
        <v>46</v>
      </c>
      <c r="B51" s="6" t="s">
        <v>91</v>
      </c>
      <c r="C51" s="7" t="s">
        <v>92</v>
      </c>
      <c r="D51" s="50">
        <v>0</v>
      </c>
      <c r="E51" s="50">
        <v>0</v>
      </c>
      <c r="F51" s="50">
        <v>0</v>
      </c>
      <c r="G51" s="50">
        <v>0</v>
      </c>
      <c r="H51" s="23">
        <f t="shared" si="1"/>
        <v>0</v>
      </c>
      <c r="I51" s="145">
        <v>0</v>
      </c>
    </row>
    <row r="52" spans="1:9" x14ac:dyDescent="0.2">
      <c r="A52" s="165">
        <f t="shared" si="2"/>
        <v>47</v>
      </c>
      <c r="B52" s="6" t="s">
        <v>93</v>
      </c>
      <c r="C52" s="7" t="s">
        <v>94</v>
      </c>
      <c r="D52" s="50">
        <v>0</v>
      </c>
      <c r="E52" s="50">
        <v>0</v>
      </c>
      <c r="F52" s="50">
        <v>0</v>
      </c>
      <c r="G52" s="50">
        <v>0</v>
      </c>
      <c r="H52" s="23">
        <f t="shared" si="1"/>
        <v>0</v>
      </c>
      <c r="I52" s="145">
        <v>0</v>
      </c>
    </row>
    <row r="53" spans="1:9" x14ac:dyDescent="0.2">
      <c r="A53" s="165">
        <f t="shared" si="2"/>
        <v>48</v>
      </c>
      <c r="B53" s="6" t="s">
        <v>95</v>
      </c>
      <c r="C53" s="7" t="s">
        <v>96</v>
      </c>
      <c r="D53" s="50">
        <v>88043.6</v>
      </c>
      <c r="E53" s="50">
        <v>0</v>
      </c>
      <c r="F53" s="50">
        <v>0</v>
      </c>
      <c r="G53" s="50">
        <v>0</v>
      </c>
      <c r="H53" s="23">
        <f t="shared" si="1"/>
        <v>88043.6</v>
      </c>
      <c r="I53" s="145">
        <v>0</v>
      </c>
    </row>
    <row r="54" spans="1:9" x14ac:dyDescent="0.2">
      <c r="A54" s="165">
        <f t="shared" si="2"/>
        <v>49</v>
      </c>
      <c r="B54" s="6" t="s">
        <v>97</v>
      </c>
      <c r="C54" s="7" t="s">
        <v>98</v>
      </c>
      <c r="D54" s="50">
        <v>231101.79</v>
      </c>
      <c r="E54" s="50">
        <v>204427.5</v>
      </c>
      <c r="F54" s="50">
        <v>0</v>
      </c>
      <c r="G54" s="50">
        <v>0</v>
      </c>
      <c r="H54" s="23">
        <f t="shared" si="1"/>
        <v>435529.29000000004</v>
      </c>
      <c r="I54" s="145">
        <v>0</v>
      </c>
    </row>
    <row r="55" spans="1:9" x14ac:dyDescent="0.2">
      <c r="A55" s="165">
        <f t="shared" si="2"/>
        <v>50</v>
      </c>
      <c r="B55" s="6" t="s">
        <v>99</v>
      </c>
      <c r="C55" s="7" t="s">
        <v>100</v>
      </c>
      <c r="D55" s="50">
        <v>44270</v>
      </c>
      <c r="E55" s="50">
        <v>0</v>
      </c>
      <c r="F55" s="50">
        <v>0</v>
      </c>
      <c r="G55" s="50">
        <v>0</v>
      </c>
      <c r="H55" s="23">
        <f t="shared" si="1"/>
        <v>44270</v>
      </c>
      <c r="I55" s="145">
        <v>0</v>
      </c>
    </row>
    <row r="56" spans="1:9" x14ac:dyDescent="0.2">
      <c r="A56" s="165">
        <f t="shared" si="2"/>
        <v>51</v>
      </c>
      <c r="B56" s="6" t="s">
        <v>101</v>
      </c>
      <c r="C56" s="7" t="s">
        <v>102</v>
      </c>
      <c r="D56" s="50">
        <v>166815.1</v>
      </c>
      <c r="E56" s="50">
        <v>0</v>
      </c>
      <c r="F56" s="50">
        <v>0</v>
      </c>
      <c r="G56" s="50">
        <v>0</v>
      </c>
      <c r="H56" s="23">
        <f t="shared" si="1"/>
        <v>166815.1</v>
      </c>
      <c r="I56" s="145">
        <v>0</v>
      </c>
    </row>
    <row r="57" spans="1:9" x14ac:dyDescent="0.2">
      <c r="A57" s="165">
        <f t="shared" si="2"/>
        <v>52</v>
      </c>
      <c r="B57" s="6" t="s">
        <v>103</v>
      </c>
      <c r="C57" s="7" t="s">
        <v>104</v>
      </c>
      <c r="D57" s="50">
        <v>97350</v>
      </c>
      <c r="E57" s="50">
        <v>0</v>
      </c>
      <c r="F57" s="50">
        <v>0</v>
      </c>
      <c r="G57" s="50">
        <v>0</v>
      </c>
      <c r="H57" s="23">
        <f t="shared" si="1"/>
        <v>97350</v>
      </c>
      <c r="I57" s="145">
        <v>0</v>
      </c>
    </row>
    <row r="58" spans="1:9" x14ac:dyDescent="0.2">
      <c r="A58" s="165">
        <f t="shared" si="2"/>
        <v>53</v>
      </c>
      <c r="B58" s="6" t="s">
        <v>105</v>
      </c>
      <c r="C58" s="7" t="s">
        <v>106</v>
      </c>
      <c r="D58" s="50">
        <v>24772.93</v>
      </c>
      <c r="E58" s="50">
        <v>95000</v>
      </c>
      <c r="F58" s="50">
        <v>0</v>
      </c>
      <c r="G58" s="50">
        <v>0</v>
      </c>
      <c r="H58" s="23">
        <f t="shared" si="1"/>
        <v>119772.93</v>
      </c>
      <c r="I58" s="145">
        <v>0</v>
      </c>
    </row>
    <row r="59" spans="1:9" x14ac:dyDescent="0.2">
      <c r="A59" s="165">
        <f t="shared" si="2"/>
        <v>54</v>
      </c>
      <c r="B59" s="6" t="s">
        <v>107</v>
      </c>
      <c r="C59" s="7" t="s">
        <v>108</v>
      </c>
      <c r="D59" s="50">
        <v>172747.97999999998</v>
      </c>
      <c r="E59" s="50">
        <v>7418</v>
      </c>
      <c r="F59" s="50">
        <v>0</v>
      </c>
      <c r="G59" s="50">
        <v>0</v>
      </c>
      <c r="H59" s="23">
        <f t="shared" si="1"/>
        <v>180165.97999999998</v>
      </c>
      <c r="I59" s="145">
        <v>0</v>
      </c>
    </row>
    <row r="60" spans="1:9" ht="12" customHeight="1" x14ac:dyDescent="0.2">
      <c r="A60" s="165">
        <f t="shared" si="2"/>
        <v>55</v>
      </c>
      <c r="B60" s="6" t="s">
        <v>109</v>
      </c>
      <c r="C60" s="7" t="s">
        <v>110</v>
      </c>
      <c r="D60" s="50">
        <v>68723</v>
      </c>
      <c r="E60" s="50"/>
      <c r="F60" s="50">
        <v>28863</v>
      </c>
      <c r="G60" s="50">
        <v>0</v>
      </c>
      <c r="H60" s="23">
        <f t="shared" si="1"/>
        <v>97586</v>
      </c>
      <c r="I60" s="145">
        <v>0</v>
      </c>
    </row>
    <row r="61" spans="1:9" ht="14.25" customHeight="1" x14ac:dyDescent="0.2">
      <c r="A61" s="165">
        <f t="shared" si="2"/>
        <v>56</v>
      </c>
      <c r="B61" s="6" t="s">
        <v>111</v>
      </c>
      <c r="C61" s="7" t="s">
        <v>112</v>
      </c>
      <c r="D61" s="50">
        <v>51800.4</v>
      </c>
      <c r="E61" s="50">
        <v>198915</v>
      </c>
      <c r="F61" s="50">
        <v>0</v>
      </c>
      <c r="G61" s="50">
        <v>0</v>
      </c>
      <c r="H61" s="23">
        <f t="shared" si="1"/>
        <v>250715.4</v>
      </c>
      <c r="I61" s="145">
        <v>0</v>
      </c>
    </row>
    <row r="62" spans="1:9" x14ac:dyDescent="0.2">
      <c r="A62" s="165">
        <f t="shared" si="2"/>
        <v>57</v>
      </c>
      <c r="B62" s="6" t="s">
        <v>113</v>
      </c>
      <c r="C62" s="7" t="s">
        <v>114</v>
      </c>
      <c r="D62" s="50">
        <v>0</v>
      </c>
      <c r="E62" s="50">
        <v>0</v>
      </c>
      <c r="F62" s="50">
        <v>0</v>
      </c>
      <c r="G62" s="50">
        <v>0</v>
      </c>
      <c r="H62" s="23">
        <f t="shared" si="1"/>
        <v>0</v>
      </c>
      <c r="I62" s="145">
        <v>0</v>
      </c>
    </row>
    <row r="63" spans="1:9" x14ac:dyDescent="0.2">
      <c r="A63" s="165">
        <f t="shared" si="2"/>
        <v>58</v>
      </c>
      <c r="B63" s="6" t="s">
        <v>115</v>
      </c>
      <c r="C63" s="7" t="s">
        <v>324</v>
      </c>
      <c r="D63" s="50">
        <v>81062</v>
      </c>
      <c r="E63" s="50">
        <v>0</v>
      </c>
      <c r="F63" s="50">
        <v>0</v>
      </c>
      <c r="G63" s="50">
        <v>0</v>
      </c>
      <c r="H63" s="23">
        <f t="shared" si="1"/>
        <v>81062</v>
      </c>
      <c r="I63" s="145">
        <v>0</v>
      </c>
    </row>
    <row r="64" spans="1:9" x14ac:dyDescent="0.2">
      <c r="A64" s="165">
        <f t="shared" si="2"/>
        <v>59</v>
      </c>
      <c r="B64" s="6" t="s">
        <v>116</v>
      </c>
      <c r="C64" s="7" t="s">
        <v>117</v>
      </c>
      <c r="D64" s="50">
        <v>0</v>
      </c>
      <c r="E64" s="50">
        <v>0</v>
      </c>
      <c r="F64" s="50">
        <v>0</v>
      </c>
      <c r="G64" s="50">
        <v>0</v>
      </c>
      <c r="H64" s="23">
        <f t="shared" si="1"/>
        <v>0</v>
      </c>
      <c r="I64" s="145">
        <v>0</v>
      </c>
    </row>
    <row r="65" spans="1:12" x14ac:dyDescent="0.2">
      <c r="A65" s="165">
        <f t="shared" si="2"/>
        <v>60</v>
      </c>
      <c r="B65" s="6" t="s">
        <v>118</v>
      </c>
      <c r="C65" s="7" t="s">
        <v>226</v>
      </c>
      <c r="D65" s="50">
        <v>0</v>
      </c>
      <c r="E65" s="50">
        <v>0</v>
      </c>
      <c r="F65" s="50">
        <v>0</v>
      </c>
      <c r="G65" s="50">
        <v>0</v>
      </c>
      <c r="H65" s="23">
        <f t="shared" si="1"/>
        <v>0</v>
      </c>
      <c r="I65" s="145">
        <v>0</v>
      </c>
    </row>
    <row r="66" spans="1:12" ht="13.5" thickBot="1" x14ac:dyDescent="0.25">
      <c r="A66" s="165">
        <f t="shared" si="2"/>
        <v>61</v>
      </c>
      <c r="B66" s="166" t="s">
        <v>119</v>
      </c>
      <c r="C66" s="71" t="s">
        <v>166</v>
      </c>
      <c r="D66" s="50">
        <v>0</v>
      </c>
      <c r="E66" s="50">
        <v>0</v>
      </c>
      <c r="F66" s="50">
        <v>60000</v>
      </c>
      <c r="G66" s="50">
        <v>0</v>
      </c>
      <c r="H66" s="169">
        <f t="shared" si="1"/>
        <v>60000</v>
      </c>
      <c r="I66" s="145">
        <v>0</v>
      </c>
    </row>
    <row r="67" spans="1:12" ht="15.75" customHeight="1" thickBot="1" x14ac:dyDescent="0.25">
      <c r="A67" s="19"/>
      <c r="B67" s="19"/>
      <c r="C67" s="18" t="s">
        <v>122</v>
      </c>
      <c r="D67" s="144">
        <f t="shared" ref="D67:I67" si="3">SUM(D6:D66)</f>
        <v>5232054.2699999996</v>
      </c>
      <c r="E67" s="144">
        <f t="shared" si="3"/>
        <v>7964155.8899999997</v>
      </c>
      <c r="F67" s="144">
        <f t="shared" si="3"/>
        <v>1983046</v>
      </c>
      <c r="G67" s="144">
        <f t="shared" si="3"/>
        <v>31656</v>
      </c>
      <c r="H67" s="170">
        <f t="shared" si="3"/>
        <v>15210912.16</v>
      </c>
      <c r="I67" s="171">
        <f t="shared" si="3"/>
        <v>22896</v>
      </c>
    </row>
    <row r="68" spans="1:12" x14ac:dyDescent="0.2">
      <c r="D68" s="25"/>
      <c r="E68" s="25"/>
      <c r="F68" s="25"/>
      <c r="G68" s="25"/>
      <c r="H68" s="25"/>
      <c r="I68" s="25"/>
    </row>
    <row r="69" spans="1:12" x14ac:dyDescent="0.2">
      <c r="B69" s="10" t="s">
        <v>155</v>
      </c>
      <c r="C69" s="11">
        <v>42510</v>
      </c>
      <c r="D69" s="22"/>
      <c r="E69" s="22"/>
      <c r="F69" s="22"/>
      <c r="G69" s="22"/>
      <c r="H69" s="143"/>
      <c r="I69" s="22"/>
    </row>
    <row r="70" spans="1:12" x14ac:dyDescent="0.2">
      <c r="A70" s="12"/>
      <c r="B70" s="12" t="s">
        <v>161</v>
      </c>
    </row>
    <row r="73" spans="1:12" x14ac:dyDescent="0.2">
      <c r="L73" s="22"/>
    </row>
    <row r="74" spans="1:12" x14ac:dyDescent="0.2">
      <c r="L74" s="22"/>
    </row>
    <row r="75" spans="1:12" x14ac:dyDescent="0.2">
      <c r="L75" s="22"/>
    </row>
    <row r="76" spans="1:12" x14ac:dyDescent="0.2">
      <c r="L76" s="22"/>
    </row>
    <row r="77" spans="1:12" x14ac:dyDescent="0.2">
      <c r="L77" s="22"/>
    </row>
  </sheetData>
  <mergeCells count="5">
    <mergeCell ref="I4:I5"/>
    <mergeCell ref="A4:A5"/>
    <mergeCell ref="B4:B5"/>
    <mergeCell ref="C4:C5"/>
    <mergeCell ref="D4:H4"/>
  </mergeCells>
  <phoneticPr fontId="2" type="noConversion"/>
  <pageMargins left="0.22" right="0.26" top="0.31" bottom="0.25" header="0.25" footer="0.2"/>
  <pageSetup paperSize="9" scale="78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8"/>
  <sheetViews>
    <sheetView zoomScale="75" zoomScaleNormal="75" workbookViewId="0">
      <selection activeCell="J30" sqref="J30"/>
    </sheetView>
  </sheetViews>
  <sheetFormatPr defaultColWidth="9" defaultRowHeight="14.25" x14ac:dyDescent="0.2"/>
  <cols>
    <col min="1" max="1" width="88.5703125" style="193" customWidth="1"/>
    <col min="2" max="2" width="7.42578125" style="193" customWidth="1"/>
    <col min="3" max="3" width="18.7109375" style="193" customWidth="1"/>
    <col min="4" max="4" width="14.42578125" style="193" customWidth="1"/>
    <col min="5" max="5" width="6.28515625" style="193" customWidth="1"/>
    <col min="6" max="6" width="18.85546875" style="193" customWidth="1"/>
    <col min="7" max="7" width="15.42578125" style="193" customWidth="1"/>
    <col min="8" max="8" width="9" style="193"/>
    <col min="9" max="9" width="18.140625" style="193" bestFit="1" customWidth="1"/>
    <col min="10" max="10" width="16.42578125" style="193" customWidth="1"/>
    <col min="11" max="16384" width="9" style="193"/>
  </cols>
  <sheetData>
    <row r="1" spans="1:9" ht="15" x14ac:dyDescent="0.25">
      <c r="A1" s="192" t="s">
        <v>207</v>
      </c>
      <c r="C1" s="194"/>
      <c r="D1" s="194"/>
      <c r="E1" s="194"/>
      <c r="F1" s="194"/>
      <c r="G1" s="195" t="s">
        <v>261</v>
      </c>
    </row>
    <row r="2" spans="1:9" ht="15" x14ac:dyDescent="0.25">
      <c r="A2" s="346" t="s">
        <v>357</v>
      </c>
      <c r="C2" s="196"/>
      <c r="D2" s="197"/>
      <c r="E2" s="197"/>
      <c r="F2" s="192"/>
      <c r="G2" s="198" t="s">
        <v>1</v>
      </c>
    </row>
    <row r="3" spans="1:9" x14ac:dyDescent="0.2">
      <c r="A3" s="429" t="s">
        <v>140</v>
      </c>
      <c r="B3" s="431" t="s">
        <v>167</v>
      </c>
      <c r="C3" s="427" t="s">
        <v>332</v>
      </c>
      <c r="D3" s="433" t="s">
        <v>168</v>
      </c>
      <c r="E3" s="433" t="s">
        <v>358</v>
      </c>
      <c r="F3" s="427" t="s">
        <v>333</v>
      </c>
      <c r="G3" s="427" t="s">
        <v>359</v>
      </c>
    </row>
    <row r="4" spans="1:9" x14ac:dyDescent="0.2">
      <c r="A4" s="430"/>
      <c r="B4" s="432"/>
      <c r="C4" s="428"/>
      <c r="D4" s="428"/>
      <c r="E4" s="428"/>
      <c r="F4" s="428"/>
      <c r="G4" s="428"/>
    </row>
    <row r="5" spans="1:9" x14ac:dyDescent="0.2">
      <c r="A5" s="430"/>
      <c r="B5" s="432"/>
      <c r="C5" s="428"/>
      <c r="D5" s="428"/>
      <c r="E5" s="428"/>
      <c r="F5" s="428"/>
      <c r="G5" s="428"/>
    </row>
    <row r="6" spans="1:9" x14ac:dyDescent="0.2">
      <c r="A6" s="430"/>
      <c r="B6" s="432"/>
      <c r="C6" s="428"/>
      <c r="D6" s="428"/>
      <c r="E6" s="428"/>
      <c r="F6" s="428"/>
      <c r="G6" s="428"/>
    </row>
    <row r="7" spans="1:9" x14ac:dyDescent="0.2">
      <c r="A7" s="430"/>
      <c r="B7" s="432"/>
      <c r="C7" s="428"/>
      <c r="D7" s="428"/>
      <c r="E7" s="428"/>
      <c r="F7" s="428"/>
      <c r="G7" s="428"/>
    </row>
    <row r="8" spans="1:9" ht="12.4" customHeight="1" x14ac:dyDescent="0.2">
      <c r="A8" s="430"/>
      <c r="B8" s="432"/>
      <c r="C8" s="428"/>
      <c r="D8" s="428"/>
      <c r="E8" s="428"/>
      <c r="F8" s="428"/>
      <c r="G8" s="428"/>
    </row>
    <row r="9" spans="1:9" ht="4.7" hidden="1" customHeight="1" thickBot="1" x14ac:dyDescent="0.25">
      <c r="A9" s="430"/>
      <c r="B9" s="432"/>
      <c r="C9" s="428"/>
      <c r="D9" s="428"/>
      <c r="E9" s="428"/>
      <c r="F9" s="428"/>
      <c r="G9" s="428"/>
    </row>
    <row r="10" spans="1:9" ht="15" x14ac:dyDescent="0.25">
      <c r="A10" s="325"/>
      <c r="B10" s="326"/>
      <c r="C10" s="327" t="s">
        <v>169</v>
      </c>
      <c r="D10" s="326" t="s">
        <v>170</v>
      </c>
      <c r="E10" s="326" t="s">
        <v>171</v>
      </c>
      <c r="F10" s="327" t="s">
        <v>172</v>
      </c>
      <c r="G10" s="327" t="s">
        <v>173</v>
      </c>
    </row>
    <row r="11" spans="1:9" ht="20.100000000000001" customHeight="1" x14ac:dyDescent="0.2">
      <c r="A11" s="328" t="s">
        <v>219</v>
      </c>
      <c r="B11" s="329"/>
      <c r="C11" s="330">
        <v>258792868.40000001</v>
      </c>
      <c r="D11" s="330">
        <v>0</v>
      </c>
      <c r="E11" s="331" t="s">
        <v>184</v>
      </c>
      <c r="F11" s="330">
        <v>257263563.78</v>
      </c>
      <c r="G11" s="330">
        <v>1529304.6179999998</v>
      </c>
      <c r="I11" s="202"/>
    </row>
    <row r="12" spans="1:9" ht="20.100000000000001" customHeight="1" x14ac:dyDescent="0.2">
      <c r="A12" s="156" t="s">
        <v>174</v>
      </c>
      <c r="B12" s="199"/>
      <c r="C12" s="157"/>
      <c r="D12" s="157"/>
      <c r="E12" s="156"/>
      <c r="F12" s="157"/>
      <c r="G12" s="157"/>
    </row>
    <row r="13" spans="1:9" ht="20.100000000000001" customHeight="1" x14ac:dyDescent="0.2">
      <c r="A13" s="332" t="s">
        <v>175</v>
      </c>
      <c r="B13" s="200"/>
      <c r="C13" s="157">
        <v>216994376</v>
      </c>
      <c r="D13" s="157">
        <v>0</v>
      </c>
      <c r="E13" s="156"/>
      <c r="F13" s="157">
        <v>216066955.86000004</v>
      </c>
      <c r="G13" s="157">
        <v>927420.68799999997</v>
      </c>
    </row>
    <row r="14" spans="1:9" ht="20.100000000000001" customHeight="1" x14ac:dyDescent="0.2">
      <c r="A14" s="333" t="s">
        <v>334</v>
      </c>
      <c r="B14" s="200"/>
      <c r="C14" s="157">
        <v>11463061.4</v>
      </c>
      <c r="D14" s="157">
        <v>0</v>
      </c>
      <c r="E14" s="156"/>
      <c r="F14" s="157">
        <v>11235656</v>
      </c>
      <c r="G14" s="157">
        <v>227405.4</v>
      </c>
    </row>
    <row r="15" spans="1:9" ht="20.100000000000001" customHeight="1" x14ac:dyDescent="0.2">
      <c r="A15" s="333" t="s">
        <v>176</v>
      </c>
      <c r="B15" s="200"/>
      <c r="C15" s="157">
        <v>30335431</v>
      </c>
      <c r="D15" s="157">
        <v>0</v>
      </c>
      <c r="E15" s="156"/>
      <c r="F15" s="157">
        <v>29960951.920000002</v>
      </c>
      <c r="G15" s="157">
        <v>374478.53</v>
      </c>
      <c r="I15" s="202"/>
    </row>
    <row r="16" spans="1:9" ht="20.100000000000001" customHeight="1" x14ac:dyDescent="0.2">
      <c r="A16" s="334" t="s">
        <v>335</v>
      </c>
      <c r="B16" s="329"/>
      <c r="C16" s="330">
        <v>23147253.009999998</v>
      </c>
      <c r="D16" s="330">
        <v>1148949.8700000001</v>
      </c>
      <c r="E16" s="330"/>
      <c r="F16" s="330">
        <v>21207430.845000003</v>
      </c>
      <c r="G16" s="330">
        <v>176558.87</v>
      </c>
    </row>
    <row r="17" spans="1:10" ht="20.100000000000001" customHeight="1" x14ac:dyDescent="0.2">
      <c r="A17" s="333" t="s">
        <v>220</v>
      </c>
      <c r="B17" s="199"/>
      <c r="C17" s="157"/>
      <c r="D17" s="157"/>
      <c r="E17" s="156"/>
      <c r="F17" s="157"/>
      <c r="G17" s="157"/>
    </row>
    <row r="18" spans="1:10" ht="20.100000000000001" customHeight="1" x14ac:dyDescent="0.2">
      <c r="A18" s="335" t="s">
        <v>177</v>
      </c>
      <c r="B18" s="199"/>
      <c r="C18" s="201">
        <v>491990</v>
      </c>
      <c r="D18" s="201">
        <v>0</v>
      </c>
      <c r="E18" s="201"/>
      <c r="F18" s="201">
        <v>578789.4</v>
      </c>
      <c r="G18" s="201">
        <v>0</v>
      </c>
      <c r="I18" s="202"/>
    </row>
    <row r="19" spans="1:10" ht="20.100000000000001" customHeight="1" x14ac:dyDescent="0.2">
      <c r="A19" s="335" t="s">
        <v>221</v>
      </c>
      <c r="B19" s="199"/>
      <c r="C19" s="201">
        <v>34608</v>
      </c>
      <c r="D19" s="201">
        <v>0</v>
      </c>
      <c r="E19" s="201"/>
      <c r="F19" s="201">
        <v>129639.84999999999</v>
      </c>
      <c r="G19" s="201">
        <v>0</v>
      </c>
      <c r="I19" s="202"/>
    </row>
    <row r="20" spans="1:10" ht="20.100000000000001" customHeight="1" x14ac:dyDescent="0.2">
      <c r="A20" s="335" t="s">
        <v>361</v>
      </c>
      <c r="B20" s="199"/>
      <c r="C20" s="201">
        <v>2881703.5</v>
      </c>
      <c r="D20" s="201">
        <v>7409</v>
      </c>
      <c r="E20" s="201"/>
      <c r="F20" s="201">
        <v>2628685.5</v>
      </c>
      <c r="G20" s="201">
        <v>167850</v>
      </c>
      <c r="I20" s="202"/>
      <c r="J20" s="202"/>
    </row>
    <row r="21" spans="1:10" ht="20.100000000000001" customHeight="1" x14ac:dyDescent="0.2">
      <c r="A21" s="335" t="s">
        <v>362</v>
      </c>
      <c r="B21" s="199"/>
      <c r="C21" s="201">
        <v>23000</v>
      </c>
      <c r="D21" s="201">
        <v>0</v>
      </c>
      <c r="E21" s="201"/>
      <c r="F21" s="201">
        <v>23000</v>
      </c>
      <c r="G21" s="201">
        <v>0</v>
      </c>
      <c r="I21" s="202"/>
    </row>
    <row r="22" spans="1:10" ht="20.100000000000001" customHeight="1" x14ac:dyDescent="0.2">
      <c r="A22" s="336" t="s">
        <v>336</v>
      </c>
      <c r="B22" s="199"/>
      <c r="C22" s="201">
        <v>4215214.8499999996</v>
      </c>
      <c r="D22" s="201">
        <v>641770.69999999995</v>
      </c>
      <c r="E22" s="201"/>
      <c r="F22" s="201">
        <v>4657322.1500000004</v>
      </c>
      <c r="G22" s="201">
        <v>0</v>
      </c>
    </row>
    <row r="23" spans="1:10" ht="20.100000000000001" customHeight="1" x14ac:dyDescent="0.2">
      <c r="A23" s="335" t="s">
        <v>178</v>
      </c>
      <c r="B23" s="199"/>
      <c r="C23" s="201">
        <v>1664457.58</v>
      </c>
      <c r="D23" s="201">
        <v>0</v>
      </c>
      <c r="E23" s="201"/>
      <c r="F23" s="201">
        <v>1879461.8200000008</v>
      </c>
      <c r="G23" s="201">
        <v>7402.54</v>
      </c>
    </row>
    <row r="24" spans="1:10" ht="20.100000000000001" customHeight="1" x14ac:dyDescent="0.2">
      <c r="A24" s="335" t="s">
        <v>179</v>
      </c>
      <c r="B24" s="199"/>
      <c r="C24" s="201">
        <v>7724765.0199999986</v>
      </c>
      <c r="D24" s="201">
        <v>18122.97</v>
      </c>
      <c r="E24" s="201"/>
      <c r="F24" s="201">
        <v>7247152.8250000002</v>
      </c>
      <c r="G24" s="201">
        <v>1306.33</v>
      </c>
    </row>
    <row r="25" spans="1:10" ht="20.100000000000001" customHeight="1" x14ac:dyDescent="0.2">
      <c r="A25" s="335" t="s">
        <v>180</v>
      </c>
      <c r="B25" s="199"/>
      <c r="C25" s="201">
        <v>1233869.8299999998</v>
      </c>
      <c r="D25" s="201">
        <v>159539.38</v>
      </c>
      <c r="E25" s="201"/>
      <c r="F25" s="201">
        <v>839355.85999999987</v>
      </c>
      <c r="G25" s="201">
        <v>0</v>
      </c>
    </row>
    <row r="26" spans="1:10" ht="20.100000000000001" customHeight="1" x14ac:dyDescent="0.2">
      <c r="A26" s="335" t="s">
        <v>181</v>
      </c>
      <c r="B26" s="199"/>
      <c r="C26" s="201">
        <v>4877644.2299999995</v>
      </c>
      <c r="D26" s="201">
        <v>322107.82</v>
      </c>
      <c r="E26" s="201"/>
      <c r="F26" s="201">
        <v>3224023.44</v>
      </c>
      <c r="G26" s="201">
        <v>0</v>
      </c>
    </row>
    <row r="27" spans="1:10" ht="20.100000000000001" customHeight="1" x14ac:dyDescent="0.2">
      <c r="A27" s="333"/>
      <c r="B27" s="199"/>
      <c r="C27" s="201">
        <v>0</v>
      </c>
      <c r="D27" s="201">
        <v>0</v>
      </c>
      <c r="E27" s="201"/>
      <c r="F27" s="201">
        <v>0</v>
      </c>
      <c r="G27" s="201">
        <v>0</v>
      </c>
    </row>
    <row r="28" spans="1:10" ht="20.100000000000001" customHeight="1" x14ac:dyDescent="0.2">
      <c r="A28" s="333"/>
      <c r="B28" s="199"/>
      <c r="C28" s="201">
        <v>0</v>
      </c>
      <c r="D28" s="201">
        <v>0</v>
      </c>
      <c r="E28" s="201"/>
      <c r="F28" s="201">
        <v>0</v>
      </c>
      <c r="G28" s="201">
        <v>0</v>
      </c>
    </row>
    <row r="29" spans="1:10" ht="20.100000000000001" customHeight="1" x14ac:dyDescent="0.2">
      <c r="A29" s="334" t="s">
        <v>337</v>
      </c>
      <c r="B29" s="329"/>
      <c r="C29" s="330">
        <v>0</v>
      </c>
      <c r="D29" s="330">
        <v>0</v>
      </c>
      <c r="E29" s="330"/>
      <c r="F29" s="330">
        <v>443664</v>
      </c>
      <c r="G29" s="330">
        <v>0</v>
      </c>
    </row>
    <row r="30" spans="1:10" ht="20.100000000000001" customHeight="1" x14ac:dyDescent="0.2">
      <c r="A30" s="156" t="s">
        <v>182</v>
      </c>
      <c r="B30" s="199"/>
      <c r="C30" s="157"/>
      <c r="D30" s="157"/>
      <c r="E30" s="156"/>
      <c r="F30" s="157"/>
      <c r="G30" s="157"/>
    </row>
    <row r="31" spans="1:10" ht="20.100000000000001" customHeight="1" x14ac:dyDescent="0.2">
      <c r="A31" s="336" t="s">
        <v>183</v>
      </c>
      <c r="B31" s="199"/>
      <c r="C31" s="201">
        <v>0</v>
      </c>
      <c r="D31" s="201">
        <v>0</v>
      </c>
      <c r="E31" s="201"/>
      <c r="F31" s="201">
        <v>443664</v>
      </c>
      <c r="G31" s="201">
        <v>0</v>
      </c>
    </row>
    <row r="32" spans="1:10" ht="20.100000000000001" customHeight="1" x14ac:dyDescent="0.2">
      <c r="A32" s="335" t="s">
        <v>338</v>
      </c>
      <c r="B32" s="199"/>
      <c r="C32" s="201">
        <v>0</v>
      </c>
      <c r="D32" s="201">
        <v>0</v>
      </c>
      <c r="E32" s="201"/>
      <c r="F32" s="201">
        <v>0</v>
      </c>
      <c r="G32" s="201">
        <v>0</v>
      </c>
    </row>
    <row r="33" spans="1:10" ht="20.100000000000001" customHeight="1" x14ac:dyDescent="0.2">
      <c r="A33" s="335" t="s">
        <v>339</v>
      </c>
      <c r="B33" s="199"/>
      <c r="C33" s="201">
        <v>0</v>
      </c>
      <c r="D33" s="201">
        <v>0</v>
      </c>
      <c r="E33" s="201"/>
      <c r="F33" s="201">
        <v>0</v>
      </c>
      <c r="G33" s="201">
        <v>0</v>
      </c>
    </row>
    <row r="34" spans="1:10" ht="20.100000000000001" customHeight="1" x14ac:dyDescent="0.2">
      <c r="A34" s="333"/>
      <c r="B34" s="199"/>
      <c r="C34" s="201">
        <v>0</v>
      </c>
      <c r="D34" s="201">
        <v>0</v>
      </c>
      <c r="E34" s="201"/>
      <c r="F34" s="201">
        <v>0</v>
      </c>
      <c r="G34" s="201">
        <v>0</v>
      </c>
    </row>
    <row r="35" spans="1:10" ht="20.100000000000001" customHeight="1" x14ac:dyDescent="0.2">
      <c r="A35" s="333"/>
      <c r="B35" s="199"/>
      <c r="C35" s="201">
        <v>0</v>
      </c>
      <c r="D35" s="201">
        <v>0</v>
      </c>
      <c r="E35" s="201"/>
      <c r="F35" s="201">
        <v>0</v>
      </c>
      <c r="G35" s="201">
        <v>0</v>
      </c>
    </row>
    <row r="36" spans="1:10" ht="20.100000000000001" customHeight="1" x14ac:dyDescent="0.25">
      <c r="A36" s="337" t="s">
        <v>340</v>
      </c>
      <c r="B36" s="338" t="s">
        <v>184</v>
      </c>
      <c r="C36" s="339">
        <v>281940121.41000003</v>
      </c>
      <c r="D36" s="339">
        <v>1148949.8700000001</v>
      </c>
      <c r="E36" s="339" t="s">
        <v>184</v>
      </c>
      <c r="F36" s="339">
        <v>278914658.625</v>
      </c>
      <c r="G36" s="339">
        <v>1705863.4879999997</v>
      </c>
    </row>
    <row r="37" spans="1:10" ht="20.100000000000001" customHeight="1" x14ac:dyDescent="0.2">
      <c r="A37" s="340" t="s">
        <v>341</v>
      </c>
      <c r="B37" s="341"/>
      <c r="C37" s="321">
        <v>2457853.98</v>
      </c>
      <c r="D37" s="321">
        <v>305531.56999999995</v>
      </c>
      <c r="E37" s="321" t="s">
        <v>184</v>
      </c>
      <c r="F37" s="321">
        <v>3494368.58</v>
      </c>
      <c r="G37" s="321">
        <v>0</v>
      </c>
    </row>
    <row r="38" spans="1:10" ht="20.100000000000001" customHeight="1" x14ac:dyDescent="0.2">
      <c r="A38" s="333" t="s">
        <v>185</v>
      </c>
      <c r="B38" s="203"/>
      <c r="C38" s="201">
        <v>941483.4</v>
      </c>
      <c r="D38" s="201">
        <v>0</v>
      </c>
      <c r="E38" s="201"/>
      <c r="F38" s="201">
        <v>1090856.3999999999</v>
      </c>
      <c r="G38" s="201">
        <v>0</v>
      </c>
    </row>
    <row r="39" spans="1:10" ht="20.100000000000001" customHeight="1" x14ac:dyDescent="0.2">
      <c r="A39" s="333" t="s">
        <v>186</v>
      </c>
      <c r="B39" s="203"/>
      <c r="C39" s="201">
        <v>276918.64</v>
      </c>
      <c r="D39" s="201">
        <v>161332.21</v>
      </c>
      <c r="E39" s="201"/>
      <c r="F39" s="201">
        <v>614972.93000000005</v>
      </c>
      <c r="G39" s="201">
        <v>0</v>
      </c>
    </row>
    <row r="40" spans="1:10" ht="20.100000000000001" customHeight="1" x14ac:dyDescent="0.2">
      <c r="A40" s="333" t="s">
        <v>187</v>
      </c>
      <c r="B40" s="203"/>
      <c r="C40" s="201">
        <v>196498.42</v>
      </c>
      <c r="D40" s="201">
        <v>0</v>
      </c>
      <c r="E40" s="201"/>
      <c r="F40" s="201">
        <v>769834.86</v>
      </c>
      <c r="G40" s="201">
        <v>0</v>
      </c>
    </row>
    <row r="41" spans="1:10" ht="20.100000000000001" customHeight="1" x14ac:dyDescent="0.2">
      <c r="A41" s="333" t="s">
        <v>188</v>
      </c>
      <c r="B41" s="203"/>
      <c r="C41" s="201">
        <v>1042953.52</v>
      </c>
      <c r="D41" s="201">
        <v>144199.35999999999</v>
      </c>
      <c r="E41" s="201"/>
      <c r="F41" s="201">
        <v>1018704.39</v>
      </c>
      <c r="G41" s="201">
        <v>0</v>
      </c>
    </row>
    <row r="42" spans="1:10" ht="20.100000000000001" customHeight="1" x14ac:dyDescent="0.2">
      <c r="A42" s="340" t="s">
        <v>342</v>
      </c>
      <c r="B42" s="341"/>
      <c r="C42" s="321">
        <v>0</v>
      </c>
      <c r="D42" s="321">
        <v>0</v>
      </c>
      <c r="E42" s="321"/>
      <c r="F42" s="321">
        <v>0</v>
      </c>
      <c r="G42" s="321">
        <v>0</v>
      </c>
    </row>
    <row r="43" spans="1:10" ht="20.100000000000001" customHeight="1" x14ac:dyDescent="0.2">
      <c r="A43" s="342" t="s">
        <v>343</v>
      </c>
      <c r="B43" s="203"/>
      <c r="C43" s="201">
        <v>0</v>
      </c>
      <c r="D43" s="201">
        <v>0</v>
      </c>
      <c r="E43" s="201"/>
      <c r="F43" s="201">
        <v>0</v>
      </c>
      <c r="G43" s="201">
        <v>0</v>
      </c>
    </row>
    <row r="44" spans="1:10" ht="20.100000000000001" customHeight="1" x14ac:dyDescent="0.2">
      <c r="A44" s="342" t="s">
        <v>344</v>
      </c>
      <c r="B44" s="203"/>
      <c r="C44" s="201">
        <v>0</v>
      </c>
      <c r="D44" s="201">
        <v>0</v>
      </c>
      <c r="E44" s="201"/>
      <c r="F44" s="201">
        <v>0</v>
      </c>
      <c r="G44" s="201">
        <v>0</v>
      </c>
    </row>
    <row r="45" spans="1:10" ht="20.100000000000001" customHeight="1" x14ac:dyDescent="0.25">
      <c r="A45" s="337" t="s">
        <v>345</v>
      </c>
      <c r="B45" s="338" t="s">
        <v>184</v>
      </c>
      <c r="C45" s="339">
        <v>2457853.98</v>
      </c>
      <c r="D45" s="339">
        <v>305531.56999999995</v>
      </c>
      <c r="E45" s="339"/>
      <c r="F45" s="339">
        <v>3494368.58</v>
      </c>
      <c r="G45" s="339">
        <v>0</v>
      </c>
    </row>
    <row r="46" spans="1:10" ht="29.45" customHeight="1" x14ac:dyDescent="0.25">
      <c r="A46" s="343" t="s">
        <v>346</v>
      </c>
      <c r="B46" s="320"/>
      <c r="C46" s="321">
        <v>1036078147</v>
      </c>
      <c r="D46" s="321">
        <v>461880.77</v>
      </c>
      <c r="E46" s="321">
        <v>0</v>
      </c>
      <c r="F46" s="321">
        <v>1035590973.23</v>
      </c>
      <c r="G46" s="321">
        <v>25293</v>
      </c>
    </row>
    <row r="47" spans="1:10" ht="20.100000000000001" customHeight="1" x14ac:dyDescent="0.2">
      <c r="A47" s="204" t="s">
        <v>189</v>
      </c>
      <c r="B47" s="156">
        <v>33025</v>
      </c>
      <c r="C47" s="157">
        <v>103600</v>
      </c>
      <c r="D47" s="157">
        <v>0</v>
      </c>
      <c r="E47" s="157"/>
      <c r="F47" s="157">
        <v>103600</v>
      </c>
      <c r="G47" s="157">
        <v>0</v>
      </c>
      <c r="I47" s="202"/>
      <c r="J47" s="202"/>
    </row>
    <row r="48" spans="1:10" ht="20.100000000000001" customHeight="1" x14ac:dyDescent="0.2">
      <c r="A48" s="204" t="s">
        <v>190</v>
      </c>
      <c r="B48" s="156">
        <v>33028</v>
      </c>
      <c r="C48" s="157">
        <v>168000</v>
      </c>
      <c r="D48" s="157">
        <v>0</v>
      </c>
      <c r="E48" s="157"/>
      <c r="F48" s="157">
        <v>168000</v>
      </c>
      <c r="G48" s="157">
        <v>0</v>
      </c>
    </row>
    <row r="49" spans="1:9" ht="30.75" customHeight="1" x14ac:dyDescent="0.2">
      <c r="A49" s="204" t="s">
        <v>191</v>
      </c>
      <c r="B49" s="322" t="s">
        <v>347</v>
      </c>
      <c r="C49" s="157">
        <v>539881</v>
      </c>
      <c r="D49" s="157">
        <v>15115</v>
      </c>
      <c r="E49" s="157"/>
      <c r="F49" s="157">
        <v>524766</v>
      </c>
      <c r="G49" s="157">
        <v>0</v>
      </c>
    </row>
    <row r="50" spans="1:9" ht="20.100000000000001" customHeight="1" x14ac:dyDescent="0.2">
      <c r="A50" s="204" t="s">
        <v>192</v>
      </c>
      <c r="B50" s="322">
        <v>33038</v>
      </c>
      <c r="C50" s="157">
        <v>1390177</v>
      </c>
      <c r="D50" s="157">
        <v>0</v>
      </c>
      <c r="E50" s="157"/>
      <c r="F50" s="157">
        <v>1390177</v>
      </c>
      <c r="G50" s="157">
        <v>0</v>
      </c>
    </row>
    <row r="51" spans="1:9" ht="20.100000000000001" customHeight="1" x14ac:dyDescent="0.2">
      <c r="A51" s="204" t="s">
        <v>193</v>
      </c>
      <c r="B51" s="322" t="s">
        <v>348</v>
      </c>
      <c r="C51" s="157">
        <v>123000</v>
      </c>
      <c r="D51" s="157">
        <v>0</v>
      </c>
      <c r="E51" s="157"/>
      <c r="F51" s="157">
        <v>123000</v>
      </c>
      <c r="G51" s="157">
        <v>0</v>
      </c>
    </row>
    <row r="52" spans="1:9" ht="20.100000000000001" customHeight="1" x14ac:dyDescent="0.2">
      <c r="A52" s="204" t="s">
        <v>222</v>
      </c>
      <c r="B52" s="322" t="s">
        <v>349</v>
      </c>
      <c r="C52" s="157">
        <v>9108047</v>
      </c>
      <c r="D52" s="157">
        <v>122251.97</v>
      </c>
      <c r="E52" s="157"/>
      <c r="F52" s="157">
        <v>8985795.0300000012</v>
      </c>
      <c r="G52" s="157">
        <v>0</v>
      </c>
    </row>
    <row r="53" spans="1:9" ht="30.2" customHeight="1" x14ac:dyDescent="0.2">
      <c r="A53" s="204" t="s">
        <v>350</v>
      </c>
      <c r="B53" s="322" t="s">
        <v>351</v>
      </c>
      <c r="C53" s="157">
        <v>1065061</v>
      </c>
      <c r="D53" s="157">
        <v>86213.8</v>
      </c>
      <c r="E53" s="157"/>
      <c r="F53" s="157">
        <v>978847.2</v>
      </c>
      <c r="G53" s="157">
        <v>0</v>
      </c>
    </row>
    <row r="54" spans="1:9" ht="20.100000000000001" customHeight="1" x14ac:dyDescent="0.2">
      <c r="A54" s="204" t="s">
        <v>223</v>
      </c>
      <c r="B54" s="322" t="s">
        <v>352</v>
      </c>
      <c r="C54" s="157">
        <v>28067790</v>
      </c>
      <c r="D54" s="157">
        <v>0</v>
      </c>
      <c r="E54" s="157"/>
      <c r="F54" s="157">
        <v>28067790</v>
      </c>
      <c r="G54" s="157">
        <v>0</v>
      </c>
    </row>
    <row r="55" spans="1:9" ht="20.100000000000001" customHeight="1" x14ac:dyDescent="0.2">
      <c r="A55" s="204" t="s">
        <v>353</v>
      </c>
      <c r="B55" s="156">
        <v>33061</v>
      </c>
      <c r="C55" s="157">
        <v>4908320</v>
      </c>
      <c r="D55" s="157">
        <v>0</v>
      </c>
      <c r="E55" s="157"/>
      <c r="F55" s="157">
        <v>4908320</v>
      </c>
      <c r="G55" s="157">
        <v>0</v>
      </c>
    </row>
    <row r="56" spans="1:9" ht="20.100000000000001" customHeight="1" x14ac:dyDescent="0.2">
      <c r="A56" s="204" t="s">
        <v>354</v>
      </c>
      <c r="B56" s="156">
        <v>33122</v>
      </c>
      <c r="C56" s="157">
        <v>69600</v>
      </c>
      <c r="D56" s="157">
        <v>0</v>
      </c>
      <c r="E56" s="157"/>
      <c r="F56" s="157">
        <v>69600</v>
      </c>
      <c r="G56" s="157">
        <v>0</v>
      </c>
    </row>
    <row r="57" spans="1:9" ht="20.100000000000001" customHeight="1" x14ac:dyDescent="0.2">
      <c r="A57" s="204" t="s">
        <v>194</v>
      </c>
      <c r="B57" s="156">
        <v>33160</v>
      </c>
      <c r="C57" s="157">
        <v>175500</v>
      </c>
      <c r="D57" s="157">
        <v>124111</v>
      </c>
      <c r="E57" s="157"/>
      <c r="F57" s="157">
        <v>26194</v>
      </c>
      <c r="G57" s="157">
        <v>25195</v>
      </c>
    </row>
    <row r="58" spans="1:9" ht="20.100000000000001" customHeight="1" x14ac:dyDescent="0.2">
      <c r="A58" s="204" t="s">
        <v>195</v>
      </c>
      <c r="B58" s="156">
        <v>33166</v>
      </c>
      <c r="C58" s="157">
        <v>377000</v>
      </c>
      <c r="D58" s="157">
        <v>0</v>
      </c>
      <c r="E58" s="157"/>
      <c r="F58" s="157">
        <v>377000</v>
      </c>
      <c r="G58" s="157">
        <v>0</v>
      </c>
    </row>
    <row r="59" spans="1:9" ht="20.100000000000001" customHeight="1" x14ac:dyDescent="0.2">
      <c r="A59" s="204" t="s">
        <v>196</v>
      </c>
      <c r="B59" s="156">
        <v>33353</v>
      </c>
      <c r="C59" s="157">
        <v>978250968</v>
      </c>
      <c r="D59" s="157">
        <v>0</v>
      </c>
      <c r="E59" s="157"/>
      <c r="F59" s="157">
        <v>978250870</v>
      </c>
      <c r="G59" s="157">
        <v>98</v>
      </c>
      <c r="I59" s="202"/>
    </row>
    <row r="60" spans="1:9" ht="20.100000000000001" customHeight="1" x14ac:dyDescent="0.2">
      <c r="A60" s="204" t="s">
        <v>197</v>
      </c>
      <c r="B60" s="156">
        <v>33354</v>
      </c>
      <c r="C60" s="157">
        <v>9147700</v>
      </c>
      <c r="D60" s="157">
        <v>0</v>
      </c>
      <c r="E60" s="157"/>
      <c r="F60" s="157">
        <v>9147700</v>
      </c>
      <c r="G60" s="157">
        <v>0</v>
      </c>
    </row>
    <row r="61" spans="1:9" ht="20.100000000000001" customHeight="1" x14ac:dyDescent="0.2">
      <c r="A61" s="204" t="s">
        <v>198</v>
      </c>
      <c r="B61" s="156">
        <v>33457</v>
      </c>
      <c r="C61" s="157">
        <v>2583503</v>
      </c>
      <c r="D61" s="157">
        <v>114189</v>
      </c>
      <c r="E61" s="157"/>
      <c r="F61" s="157">
        <v>2469314</v>
      </c>
      <c r="G61" s="157">
        <v>0</v>
      </c>
    </row>
    <row r="62" spans="1:9" ht="25.5" customHeight="1" x14ac:dyDescent="0.25">
      <c r="A62" s="344" t="s">
        <v>355</v>
      </c>
      <c r="B62" s="347"/>
      <c r="C62" s="345">
        <v>1320476122.3900001</v>
      </c>
      <c r="D62" s="345">
        <v>1916362.21</v>
      </c>
      <c r="E62" s="345"/>
      <c r="F62" s="345">
        <v>1318000000.4349999</v>
      </c>
      <c r="G62" s="345">
        <v>1731156.4879999999</v>
      </c>
    </row>
    <row r="63" spans="1:9" ht="15" x14ac:dyDescent="0.25">
      <c r="A63" s="324" t="s">
        <v>356</v>
      </c>
      <c r="B63" s="196"/>
      <c r="C63" s="196"/>
      <c r="D63" s="323"/>
      <c r="E63" s="323"/>
      <c r="F63" s="323"/>
      <c r="G63" s="323"/>
    </row>
    <row r="64" spans="1:9" x14ac:dyDescent="0.2">
      <c r="A64" s="193" t="s">
        <v>360</v>
      </c>
      <c r="B64" s="205"/>
      <c r="C64" s="205"/>
      <c r="D64" s="205"/>
      <c r="E64" s="205"/>
      <c r="F64" s="196"/>
      <c r="G64" s="196"/>
    </row>
    <row r="65" spans="1:9" x14ac:dyDescent="0.2">
      <c r="A65" s="193" t="s">
        <v>224</v>
      </c>
    </row>
    <row r="66" spans="1:9" x14ac:dyDescent="0.2">
      <c r="I66" s="202"/>
    </row>
    <row r="67" spans="1:9" x14ac:dyDescent="0.2">
      <c r="C67" s="202"/>
      <c r="D67" s="202"/>
      <c r="E67" s="202"/>
      <c r="F67" s="202"/>
      <c r="G67" s="202"/>
    </row>
    <row r="68" spans="1:9" x14ac:dyDescent="0.2">
      <c r="C68" s="202"/>
      <c r="D68" s="202"/>
    </row>
  </sheetData>
  <mergeCells count="7">
    <mergeCell ref="G3:G9"/>
    <mergeCell ref="A3:A9"/>
    <mergeCell ref="B3:B9"/>
    <mergeCell ref="C3:C9"/>
    <mergeCell ref="D3:D9"/>
    <mergeCell ref="E3:E9"/>
    <mergeCell ref="F3:F9"/>
  </mergeCells>
  <pageMargins left="0.31496062992125984" right="0.31496062992125984" top="0.19685039370078741" bottom="0.19685039370078741" header="0" footer="0"/>
  <pageSetup paperSize="9" scale="5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9</vt:i4>
      </vt:variant>
    </vt:vector>
  </HeadingPairs>
  <TitlesOfParts>
    <vt:vector size="18" baseType="lpstr">
      <vt:lpstr>P01_HV 2015</vt:lpstr>
      <vt:lpstr>P02_zisk</vt:lpstr>
      <vt:lpstr>P03_RF_FO</vt:lpstr>
      <vt:lpstr>P04_ztráta a krytí</vt:lpstr>
      <vt:lpstr>P05_A+B+C</vt:lpstr>
      <vt:lpstr>P06_stav fondů</vt:lpstr>
      <vt:lpstr>P07_účet431,432</vt:lpstr>
      <vt:lpstr>P08_účet648,649</vt:lpstr>
      <vt:lpstr>P9_vyúčt.</vt:lpstr>
      <vt:lpstr>'P01_HV 2015'!Oblast_tisku</vt:lpstr>
      <vt:lpstr>P02_zisk!Oblast_tisku</vt:lpstr>
      <vt:lpstr>P03_RF_FO!Oblast_tisku</vt:lpstr>
      <vt:lpstr>'P04_ztráta a krytí'!Oblast_tisku</vt:lpstr>
      <vt:lpstr>'P05_A+B+C'!Oblast_tisku</vt:lpstr>
      <vt:lpstr>'P06_stav fondů'!Oblast_tisku</vt:lpstr>
      <vt:lpstr>'P07_účet431,432'!Oblast_tisku</vt:lpstr>
      <vt:lpstr>'P08_účet648,649'!Oblast_tisku</vt:lpstr>
      <vt:lpstr>P9_vyúčt.!Oblast_tisku</vt:lpstr>
    </vt:vector>
  </TitlesOfParts>
  <Company>kulk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vitovaj</dc:creator>
  <cp:lastModifiedBy>Trpkosova Eva</cp:lastModifiedBy>
  <cp:lastPrinted>2016-05-25T07:14:26Z</cp:lastPrinted>
  <dcterms:created xsi:type="dcterms:W3CDTF">2012-01-13T11:13:38Z</dcterms:created>
  <dcterms:modified xsi:type="dcterms:W3CDTF">2016-06-08T05:58:27Z</dcterms:modified>
</cp:coreProperties>
</file>