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2"/>
  </bookViews>
  <sheets>
    <sheet name="Bilance PaV" sheetId="1" r:id="rId1"/>
    <sheet name="920_14" sheetId="2" r:id="rId2"/>
    <sheet name="Příjmy" sheetId="3" r:id="rId3"/>
  </sheets>
  <definedNames>
    <definedName name="_xlnm.Print_Area" localSheetId="2">'Příjmy'!$A$1:$K$47</definedName>
  </definedNames>
  <calcPr fullCalcOnLoad="1"/>
</workbook>
</file>

<file path=xl/sharedStrings.xml><?xml version="1.0" encoding="utf-8"?>
<sst xmlns="http://schemas.openxmlformats.org/spreadsheetml/2006/main" count="373" uniqueCount="190">
  <si>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</si>
  <si>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</si>
  <si>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</si>
  <si>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</si>
  <si>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</si>
  <si>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</si>
  <si>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</si>
  <si>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</si>
  <si>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</si>
  <si>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</si>
  <si>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</si>
  <si>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</si>
  <si>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</si>
  <si>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</si>
  <si>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</si>
  <si>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</si>
  <si>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</si>
  <si>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</si>
  <si>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</si>
  <si>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</si>
  <si>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</si>
  <si>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</si>
  <si>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</si>
  <si>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</si>
  <si>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</si>
  <si>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</si>
  <si>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</si>
  <si>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</si>
  <si>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</si>
  <si>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</si>
  <si>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</si>
  <si>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</si>
  <si>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</si>
  <si>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</si>
  <si>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</si>
  <si>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</si>
  <si>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</si>
  <si>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</si>
  <si>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</si>
  <si>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</si>
  <si>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</si>
  <si>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</si>
  <si>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</si>
  <si>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</si>
  <si>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</si>
  <si>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</si>
  <si>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</si>
  <si>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</si>
  <si>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</si>
  <si>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</si>
  <si>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</si>
  <si>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</si>
  <si>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</si>
  <si>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</si>
  <si>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</si>
  <si>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</si>
  <si>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</si>
  <si>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</si>
  <si>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</si>
  <si>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</si>
  <si>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</si>
  <si>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</si>
  <si>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</si>
  <si>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</si>
  <si>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</si>
  <si>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</si>
  <si>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</si>
  <si>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</si>
  <si>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</si>
  <si>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</si>
  <si>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</si>
  <si>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</si>
  <si>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</si>
  <si>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</si>
  <si>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</si>
  <si>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</si>
  <si>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</si>
  <si>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</si>
  <si>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</si>
  <si>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</si>
  <si>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</si>
  <si>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</si>
  <si>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ZR_RO OSV</t>
  </si>
  <si>
    <t>ZR_RO č. 183/16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</si>
  <si>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</si>
  <si>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</si>
  <si>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</si>
  <si>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</si>
  <si>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</si>
  <si>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</si>
  <si>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</si>
  <si>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</si>
  <si>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</si>
  <si>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</si>
  <si>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</si>
  <si>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</si>
  <si>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</si>
  <si>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</si>
  <si>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</si>
  <si>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</si>
  <si>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</si>
  <si>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</si>
  <si>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</si>
  <si>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</si>
  <si>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</si>
  <si>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</si>
  <si>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</si>
  <si>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</si>
  <si>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</si>
  <si>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</si>
  <si>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</si>
  <si>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</si>
  <si>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</si>
  <si>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</si>
  <si>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</si>
  <si>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</si>
  <si>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sociálního zařízení,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</si>
  <si>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</si>
  <si>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</si>
  <si>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</si>
  <si>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</si>
  <si>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</si>
  <si>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</si>
  <si>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049149</t>
  </si>
  <si>
    <t>1405</t>
  </si>
  <si>
    <t>Gymnázium F.X.Šaldy - rekonstrukce kotelny, komínu</t>
  </si>
  <si>
    <t>049155</t>
  </si>
  <si>
    <t>1424</t>
  </si>
  <si>
    <t>VOŠ sklářská a SŠ Nový Bor - rekonstrukce půdních prostor</t>
  </si>
  <si>
    <t>049175</t>
  </si>
  <si>
    <t>1406</t>
  </si>
  <si>
    <t>Gymnázium Frýdlant,  Zateplení fasád</t>
  </si>
  <si>
    <t>049176</t>
  </si>
  <si>
    <t>VOŠ mezinár. Obchodu a OA, Jablonec n. Nisou</t>
  </si>
  <si>
    <t>059061</t>
  </si>
  <si>
    <t>1510</t>
  </si>
  <si>
    <t>DD Rokytnice n. J. - přístavba lůžk. a evakuačního výtahu</t>
  </si>
  <si>
    <t>059064</t>
  </si>
  <si>
    <t>Jedličkův ústav - rekonstrukce sociálního zázemí v CDS</t>
  </si>
  <si>
    <t>059065</t>
  </si>
  <si>
    <t>Jedličkův ústav - sanace a podřezávka budovy II</t>
  </si>
  <si>
    <t>059066</t>
  </si>
  <si>
    <t>1509</t>
  </si>
  <si>
    <t>DD Sloup v Čechách - rekonstrukce kuchyně</t>
  </si>
  <si>
    <t>059067</t>
  </si>
  <si>
    <t>DD Vratislavice  nad Nisou - příprava rekonstrukce</t>
  </si>
  <si>
    <t>059068</t>
  </si>
  <si>
    <t>1515</t>
  </si>
  <si>
    <t>DD Český Dub - výměna oken</t>
  </si>
  <si>
    <t>049172</t>
  </si>
  <si>
    <t>Výměna otvorových výplní - Gymnázium Frýdlant</t>
  </si>
  <si>
    <t>049173</t>
  </si>
  <si>
    <t>1448</t>
  </si>
  <si>
    <t>SŠ hospo. A lesnická, Frýdlant - rekonstrukce elektroinstalace DM Bělíkov</t>
  </si>
  <si>
    <t>059050</t>
  </si>
  <si>
    <t>1519</t>
  </si>
  <si>
    <t>Domov Raspenava - výstavba nového objektu</t>
  </si>
  <si>
    <t>059060</t>
  </si>
  <si>
    <t>1520</t>
  </si>
  <si>
    <t>APOSS - sanace vlhkého suterénu budova Zeyerova</t>
  </si>
  <si>
    <t>059063</t>
  </si>
  <si>
    <t>1502</t>
  </si>
  <si>
    <t>CIPS LK - rekonstrukce parkovací plochy Králův Háj</t>
  </si>
  <si>
    <t>149074</t>
  </si>
  <si>
    <t>1438</t>
  </si>
  <si>
    <t>Rekonstrukce sociálního zařízení, u schodiště A na SPŠT Jbc. N. N.</t>
  </si>
  <si>
    <t>149079</t>
  </si>
  <si>
    <t>LRN Cvikov - oprava vstupní haly</t>
  </si>
  <si>
    <t>149080</t>
  </si>
  <si>
    <t>1801</t>
  </si>
  <si>
    <t>Středisko ekologické výchovy - rekonstrukce objketu v Hejnicích</t>
  </si>
  <si>
    <t>149081</t>
  </si>
  <si>
    <t>1436</t>
  </si>
  <si>
    <t>Integrovaná střední škola Vysoké n. J. - rekonstrukce vzduchotechniky kuchyně</t>
  </si>
  <si>
    <t>149082</t>
  </si>
  <si>
    <t>0000</t>
  </si>
  <si>
    <t>Výstavba parkovacího domu</t>
  </si>
  <si>
    <t>149083</t>
  </si>
  <si>
    <t>LRN Cvikov - bezbariérový pokoj</t>
  </si>
  <si>
    <t>UR I 2016</t>
  </si>
  <si>
    <t>UR II 2016</t>
  </si>
  <si>
    <t>ORJ</t>
  </si>
  <si>
    <t>ORG - č.a.</t>
  </si>
  <si>
    <t>Příjmová část</t>
  </si>
  <si>
    <t>Odvody příspěvkových organizací</t>
  </si>
  <si>
    <t>Změna rozpočtu - rozpočtové opatření č. 267/16</t>
  </si>
  <si>
    <t>ZR-RO 267/16</t>
  </si>
  <si>
    <t>Gymnázium a SOŠ Jilemnice - rekonstrukce WC, elektrotechniky, zdravotní techniky</t>
  </si>
  <si>
    <t>ZR_RO č. 267/16</t>
  </si>
  <si>
    <t>ZR-RO č. 267/16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</si>
</sst>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49">
      <alignment/>
      <protection/>
    </xf>
    <xf numFmtId="165" fontId="8" fillId="0" borderId="0" xfId="49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0" applyFont="1" applyFill="1" applyBorder="1" applyAlignment="1">
      <alignment vertical="center"/>
      <protection/>
    </xf>
    <xf numFmtId="0" fontId="11" fillId="0" borderId="24" xfId="50" applyFont="1" applyFill="1" applyBorder="1" applyAlignment="1">
      <alignment horizontal="center" vertical="center"/>
      <protection/>
    </xf>
    <xf numFmtId="0" fontId="11" fillId="0" borderId="25" xfId="50" applyFont="1" applyFill="1" applyBorder="1" applyAlignment="1">
      <alignment horizontal="center" vertical="center"/>
      <protection/>
    </xf>
    <xf numFmtId="0" fontId="11" fillId="0" borderId="26" xfId="50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2" fillId="0" borderId="31" xfId="50" applyFont="1" applyFill="1" applyBorder="1" applyAlignment="1">
      <alignment horizontal="center"/>
      <protection/>
    </xf>
    <xf numFmtId="0" fontId="12" fillId="0" borderId="24" xfId="50" applyFont="1" applyFill="1" applyBorder="1" applyAlignment="1">
      <alignment horizontal="center"/>
      <protection/>
    </xf>
    <xf numFmtId="0" fontId="12" fillId="0" borderId="25" xfId="50" applyFont="1" applyFill="1" applyBorder="1" applyAlignment="1">
      <alignment horizontal="center"/>
      <protection/>
    </xf>
    <xf numFmtId="0" fontId="12" fillId="0" borderId="26" xfId="50" applyFont="1" applyFill="1" applyBorder="1" applyAlignment="1">
      <alignment horizontal="left"/>
      <protection/>
    </xf>
    <xf numFmtId="165" fontId="12" fillId="0" borderId="27" xfId="50" applyNumberFormat="1" applyFont="1" applyFill="1" applyBorder="1">
      <alignment/>
      <protection/>
    </xf>
    <xf numFmtId="166" fontId="12" fillId="0" borderId="28" xfId="50" applyNumberFormat="1" applyFont="1" applyFill="1" applyBorder="1">
      <alignment/>
      <protection/>
    </xf>
    <xf numFmtId="167" fontId="12" fillId="0" borderId="20" xfId="50" applyNumberFormat="1" applyFont="1" applyFill="1" applyBorder="1">
      <alignment/>
      <protection/>
    </xf>
    <xf numFmtId="167" fontId="12" fillId="0" borderId="26" xfId="50" applyNumberFormat="1" applyFont="1" applyFill="1" applyBorder="1">
      <alignment/>
      <protection/>
    </xf>
    <xf numFmtId="166" fontId="12" fillId="0" borderId="30" xfId="50" applyNumberFormat="1" applyFont="1" applyFill="1" applyBorder="1">
      <alignment/>
      <protection/>
    </xf>
    <xf numFmtId="167" fontId="12" fillId="0" borderId="27" xfId="50" applyNumberFormat="1" applyFont="1" applyFill="1" applyBorder="1">
      <alignment/>
      <protection/>
    </xf>
    <xf numFmtId="0" fontId="13" fillId="0" borderId="32" xfId="51" applyFont="1" applyFill="1" applyBorder="1" applyAlignment="1">
      <alignment horizontal="center"/>
      <protection/>
    </xf>
    <xf numFmtId="49" fontId="13" fillId="0" borderId="33" xfId="51" applyNumberFormat="1" applyFont="1" applyFill="1" applyBorder="1" applyAlignment="1">
      <alignment horizontal="center"/>
      <protection/>
    </xf>
    <xf numFmtId="49" fontId="13" fillId="0" borderId="34" xfId="51" applyNumberFormat="1" applyFont="1" applyFill="1" applyBorder="1" applyAlignment="1">
      <alignment horizontal="center"/>
      <protection/>
    </xf>
    <xf numFmtId="49" fontId="13" fillId="0" borderId="35" xfId="51" applyNumberFormat="1" applyFont="1" applyFill="1" applyBorder="1" applyAlignment="1">
      <alignment horizontal="center"/>
      <protection/>
    </xf>
    <xf numFmtId="0" fontId="13" fillId="0" borderId="36" xfId="51" applyFont="1" applyFill="1" applyBorder="1" applyAlignment="1">
      <alignment horizontal="center"/>
      <protection/>
    </xf>
    <xf numFmtId="0" fontId="13" fillId="0" borderId="35" xfId="51" applyFont="1" applyFill="1" applyBorder="1" applyAlignment="1">
      <alignment wrapText="1"/>
      <protection/>
    </xf>
    <xf numFmtId="165" fontId="13" fillId="0" borderId="34" xfId="51" applyNumberFormat="1" applyFont="1" applyFill="1" applyBorder="1" applyAlignment="1">
      <alignment horizontal="right"/>
      <protection/>
    </xf>
    <xf numFmtId="165" fontId="13" fillId="0" borderId="37" xfId="51" applyNumberFormat="1" applyFont="1" applyFill="1" applyBorder="1">
      <alignment/>
      <protection/>
    </xf>
    <xf numFmtId="166" fontId="13" fillId="0" borderId="36" xfId="51" applyNumberFormat="1" applyFont="1" applyFill="1" applyBorder="1" applyAlignment="1">
      <alignment horizontal="right"/>
      <protection/>
    </xf>
    <xf numFmtId="167" fontId="13" fillId="0" borderId="35" xfId="51" applyNumberFormat="1" applyFont="1" applyFill="1" applyBorder="1">
      <alignment/>
      <protection/>
    </xf>
    <xf numFmtId="167" fontId="13" fillId="0" borderId="38" xfId="51" applyNumberFormat="1" applyFont="1" applyFill="1" applyBorder="1">
      <alignment/>
      <protection/>
    </xf>
    <xf numFmtId="167" fontId="13" fillId="0" borderId="14" xfId="51" applyNumberFormat="1" applyFont="1" applyFill="1" applyBorder="1">
      <alignment/>
      <protection/>
    </xf>
    <xf numFmtId="166" fontId="13" fillId="0" borderId="34" xfId="51" applyNumberFormat="1" applyFont="1" applyFill="1" applyBorder="1" applyAlignment="1">
      <alignment horizontal="right"/>
      <protection/>
    </xf>
    <xf numFmtId="167" fontId="13" fillId="0" borderId="37" xfId="51" applyNumberFormat="1" applyFont="1" applyFill="1" applyBorder="1">
      <alignment/>
      <protection/>
    </xf>
    <xf numFmtId="0" fontId="14" fillId="0" borderId="39" xfId="51" applyFont="1" applyFill="1" applyBorder="1" applyAlignment="1">
      <alignment horizontal="center"/>
      <protection/>
    </xf>
    <xf numFmtId="49" fontId="14" fillId="0" borderId="40" xfId="51" applyNumberFormat="1" applyFont="1" applyFill="1" applyBorder="1" applyAlignment="1">
      <alignment horizontal="center"/>
      <protection/>
    </xf>
    <xf numFmtId="49" fontId="14" fillId="0" borderId="41" xfId="51" applyNumberFormat="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horizontal="center"/>
      <protection/>
    </xf>
    <xf numFmtId="0" fontId="14" fillId="0" borderId="40" xfId="51" applyFont="1" applyFill="1" applyBorder="1" applyAlignment="1">
      <alignment horizontal="center"/>
      <protection/>
    </xf>
    <xf numFmtId="0" fontId="14" fillId="0" borderId="42" xfId="51" applyFont="1" applyFill="1" applyBorder="1" applyAlignment="1">
      <alignment wrapText="1"/>
      <protection/>
    </xf>
    <xf numFmtId="165" fontId="14" fillId="0" borderId="41" xfId="35" applyNumberFormat="1" applyFont="1" applyFill="1" applyBorder="1" applyAlignment="1">
      <alignment horizontal="right"/>
    </xf>
    <xf numFmtId="165" fontId="14" fillId="0" borderId="43" xfId="51" applyNumberFormat="1" applyFont="1" applyFill="1" applyBorder="1">
      <alignment/>
      <protection/>
    </xf>
    <xf numFmtId="166" fontId="14" fillId="0" borderId="44" xfId="35" applyNumberFormat="1" applyFont="1" applyFill="1" applyBorder="1" applyAlignment="1">
      <alignment horizontal="right"/>
    </xf>
    <xf numFmtId="167" fontId="14" fillId="0" borderId="42" xfId="51" applyNumberFormat="1" applyFont="1" applyFill="1" applyBorder="1">
      <alignment/>
      <protection/>
    </xf>
    <xf numFmtId="167" fontId="14" fillId="0" borderId="40" xfId="51" applyNumberFormat="1" applyFont="1" applyFill="1" applyBorder="1">
      <alignment/>
      <protection/>
    </xf>
    <xf numFmtId="166" fontId="14" fillId="0" borderId="41" xfId="35" applyNumberFormat="1" applyFont="1" applyFill="1" applyBorder="1" applyAlignment="1">
      <alignment horizontal="right"/>
    </xf>
    <xf numFmtId="167" fontId="14" fillId="0" borderId="43" xfId="51" applyNumberFormat="1" applyFont="1" applyFill="1" applyBorder="1">
      <alignment/>
      <protection/>
    </xf>
    <xf numFmtId="0" fontId="11" fillId="0" borderId="0" xfId="0" applyFont="1" applyBorder="1" applyAlignment="1">
      <alignment horizontal="center" vertical="center" textRotation="90"/>
    </xf>
    <xf numFmtId="49" fontId="50" fillId="34" borderId="34" xfId="51" applyNumberFormat="1" applyFont="1" applyFill="1" applyBorder="1" applyAlignment="1">
      <alignment horizontal="center"/>
      <protection/>
    </xf>
    <xf numFmtId="49" fontId="50" fillId="34" borderId="35" xfId="51" applyNumberFormat="1" applyFont="1" applyFill="1" applyBorder="1" applyAlignment="1">
      <alignment horizontal="center"/>
      <protection/>
    </xf>
    <xf numFmtId="0" fontId="50" fillId="34" borderId="36" xfId="51" applyFont="1" applyFill="1" applyBorder="1" applyAlignment="1">
      <alignment horizontal="center"/>
      <protection/>
    </xf>
    <xf numFmtId="0" fontId="50" fillId="34" borderId="45" xfId="48" applyFont="1" applyFill="1" applyBorder="1" applyAlignment="1">
      <alignment vertical="center" wrapText="1"/>
      <protection/>
    </xf>
    <xf numFmtId="165" fontId="50" fillId="34" borderId="34" xfId="51" applyNumberFormat="1" applyFont="1" applyFill="1" applyBorder="1" applyAlignment="1">
      <alignment horizontal="right"/>
      <protection/>
    </xf>
    <xf numFmtId="165" fontId="50" fillId="34" borderId="37" xfId="51" applyNumberFormat="1" applyFont="1" applyFill="1" applyBorder="1">
      <alignment/>
      <protection/>
    </xf>
    <xf numFmtId="166" fontId="50" fillId="34" borderId="36" xfId="51" applyNumberFormat="1" applyFont="1" applyFill="1" applyBorder="1" applyAlignment="1">
      <alignment horizontal="right"/>
      <protection/>
    </xf>
    <xf numFmtId="167" fontId="50" fillId="34" borderId="35" xfId="51" applyNumberFormat="1" applyFont="1" applyFill="1" applyBorder="1">
      <alignment/>
      <protection/>
    </xf>
    <xf numFmtId="167" fontId="50" fillId="34" borderId="33" xfId="51" applyNumberFormat="1" applyFont="1" applyFill="1" applyBorder="1">
      <alignment/>
      <protection/>
    </xf>
    <xf numFmtId="166" fontId="50" fillId="34" borderId="34" xfId="51" applyNumberFormat="1" applyFont="1" applyFill="1" applyBorder="1" applyAlignment="1">
      <alignment horizontal="right"/>
      <protection/>
    </xf>
    <xf numFmtId="167" fontId="50" fillId="34" borderId="37" xfId="51" applyNumberFormat="1" applyFont="1" applyFill="1" applyBorder="1">
      <alignment/>
      <protection/>
    </xf>
    <xf numFmtId="0" fontId="51" fillId="34" borderId="42" xfId="51" applyFont="1" applyFill="1" applyBorder="1" applyAlignment="1">
      <alignment horizontal="center"/>
      <protection/>
    </xf>
    <xf numFmtId="0" fontId="51" fillId="34" borderId="40" xfId="51" applyFont="1" applyFill="1" applyBorder="1" applyAlignment="1">
      <alignment horizontal="center"/>
      <protection/>
    </xf>
    <xf numFmtId="0" fontId="51" fillId="34" borderId="42" xfId="51" applyFont="1" applyFill="1" applyBorder="1">
      <alignment/>
      <protection/>
    </xf>
    <xf numFmtId="165" fontId="51" fillId="34" borderId="41" xfId="35" applyNumberFormat="1" applyFont="1" applyFill="1" applyBorder="1" applyAlignment="1">
      <alignment horizontal="right"/>
    </xf>
    <xf numFmtId="165" fontId="51" fillId="34" borderId="43" xfId="51" applyNumberFormat="1" applyFont="1" applyFill="1" applyBorder="1">
      <alignment/>
      <protection/>
    </xf>
    <xf numFmtId="166" fontId="51" fillId="34" borderId="44" xfId="35" applyNumberFormat="1" applyFont="1" applyFill="1" applyBorder="1" applyAlignment="1">
      <alignment horizontal="right"/>
    </xf>
    <xf numFmtId="167" fontId="51" fillId="34" borderId="42" xfId="51" applyNumberFormat="1" applyFont="1" applyFill="1" applyBorder="1">
      <alignment/>
      <protection/>
    </xf>
    <xf numFmtId="167" fontId="51" fillId="34" borderId="40" xfId="51" applyNumberFormat="1" applyFont="1" applyFill="1" applyBorder="1">
      <alignment/>
      <protection/>
    </xf>
    <xf numFmtId="166" fontId="51" fillId="34" borderId="41" xfId="35" applyNumberFormat="1" applyFont="1" applyFill="1" applyBorder="1" applyAlignment="1">
      <alignment horizontal="right"/>
    </xf>
    <xf numFmtId="167" fontId="51" fillId="34" borderId="43" xfId="51" applyNumberFormat="1" applyFont="1" applyFill="1" applyBorder="1">
      <alignment/>
      <protection/>
    </xf>
    <xf numFmtId="0" fontId="50" fillId="34" borderId="35" xfId="51" applyFont="1" applyFill="1" applyBorder="1">
      <alignment/>
      <protection/>
    </xf>
    <xf numFmtId="0" fontId="13" fillId="0" borderId="35" xfId="51" applyFont="1" applyFill="1" applyBorder="1">
      <alignment/>
      <protection/>
    </xf>
    <xf numFmtId="167" fontId="13" fillId="0" borderId="33" xfId="51" applyNumberFormat="1" applyFont="1" applyFill="1" applyBorder="1">
      <alignment/>
      <protection/>
    </xf>
    <xf numFmtId="0" fontId="14" fillId="0" borderId="42" xfId="51" applyFont="1" applyFill="1" applyBorder="1">
      <alignment/>
      <protection/>
    </xf>
    <xf numFmtId="0" fontId="51" fillId="34" borderId="14" xfId="51" applyFont="1" applyFill="1" applyBorder="1" applyAlignment="1">
      <alignment horizontal="center"/>
      <protection/>
    </xf>
    <xf numFmtId="0" fontId="51" fillId="34" borderId="38" xfId="51" applyFont="1" applyFill="1" applyBorder="1" applyAlignment="1">
      <alignment horizontal="center"/>
      <protection/>
    </xf>
    <xf numFmtId="0" fontId="51" fillId="34" borderId="14" xfId="51" applyFont="1" applyFill="1" applyBorder="1">
      <alignment/>
      <protection/>
    </xf>
    <xf numFmtId="165" fontId="51" fillId="34" borderId="46" xfId="35" applyNumberFormat="1" applyFont="1" applyFill="1" applyBorder="1" applyAlignment="1">
      <alignment horizontal="right"/>
    </xf>
    <xf numFmtId="165" fontId="51" fillId="34" borderId="15" xfId="51" applyNumberFormat="1" applyFont="1" applyFill="1" applyBorder="1">
      <alignment/>
      <protection/>
    </xf>
    <xf numFmtId="166" fontId="51" fillId="34" borderId="47" xfId="35" applyNumberFormat="1" applyFont="1" applyFill="1" applyBorder="1" applyAlignment="1">
      <alignment horizontal="right"/>
    </xf>
    <xf numFmtId="167" fontId="51" fillId="34" borderId="14" xfId="51" applyNumberFormat="1" applyFont="1" applyFill="1" applyBorder="1">
      <alignment/>
      <protection/>
    </xf>
    <xf numFmtId="167" fontId="51" fillId="34" borderId="47" xfId="51" applyNumberFormat="1" applyFont="1" applyFill="1" applyBorder="1">
      <alignment/>
      <protection/>
    </xf>
    <xf numFmtId="166" fontId="51" fillId="34" borderId="46" xfId="35" applyNumberFormat="1" applyFont="1" applyFill="1" applyBorder="1" applyAlignment="1">
      <alignment horizontal="right"/>
    </xf>
    <xf numFmtId="167" fontId="51" fillId="34" borderId="15" xfId="51" applyNumberFormat="1" applyFont="1" applyFill="1" applyBorder="1">
      <alignment/>
      <protection/>
    </xf>
    <xf numFmtId="0" fontId="50" fillId="34" borderId="35" xfId="51" applyFont="1" applyFill="1" applyBorder="1" applyAlignment="1">
      <alignment wrapText="1"/>
      <protection/>
    </xf>
    <xf numFmtId="0" fontId="6" fillId="33" borderId="22" xfId="0" applyFont="1" applyFill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50" applyFont="1" applyFill="1" applyBorder="1" applyAlignment="1">
      <alignment horizontal="center" vertical="center"/>
      <protection/>
    </xf>
    <xf numFmtId="0" fontId="11" fillId="0" borderId="51" xfId="50" applyFont="1" applyFill="1" applyBorder="1" applyAlignment="1">
      <alignment horizontal="center" vertical="center"/>
      <protection/>
    </xf>
    <xf numFmtId="0" fontId="12" fillId="0" borderId="50" xfId="50" applyFont="1" applyFill="1" applyBorder="1" applyAlignment="1">
      <alignment horizontal="center"/>
      <protection/>
    </xf>
    <xf numFmtId="0" fontId="12" fillId="0" borderId="51" xfId="50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_2. Rozpočet 2007 - tabulky" xfId="49"/>
    <cellStyle name="normální_Rozpis výdajů 03 bez PO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37" sqref="D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9" t="s">
        <v>48</v>
      </c>
      <c r="B1" s="12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189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2636550.9699999997</v>
      </c>
      <c r="D3" s="26">
        <f>D4+D5+D6</f>
        <v>28.7</v>
      </c>
      <c r="E3" s="27">
        <f aca="true" t="shared" si="0" ref="E3:E25">C3+D3</f>
        <v>2636579.67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170192.01</v>
      </c>
      <c r="D5" s="4">
        <v>28.7</v>
      </c>
      <c r="E5" s="10">
        <f t="shared" si="0"/>
        <v>170220.71000000002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4635387.59</v>
      </c>
      <c r="D7" s="13">
        <f>D8+D14</f>
        <v>0</v>
      </c>
      <c r="E7" s="14">
        <f t="shared" si="0"/>
        <v>4635387.59</v>
      </c>
    </row>
    <row r="8" spans="1:5" ht="15" customHeight="1">
      <c r="A8" s="6" t="s">
        <v>43</v>
      </c>
      <c r="B8" s="7" t="s">
        <v>11</v>
      </c>
      <c r="C8" s="8">
        <f>C9+C10+C12+C13+C11</f>
        <v>4344866.7</v>
      </c>
      <c r="D8" s="8">
        <f>D9+D10+D12+D13</f>
        <v>0</v>
      </c>
      <c r="E8" s="11">
        <f t="shared" si="0"/>
        <v>4344866.7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4250133.24</v>
      </c>
      <c r="D10" s="8">
        <v>0</v>
      </c>
      <c r="E10" s="11">
        <f t="shared" si="0"/>
        <v>4250133.24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290520.89</v>
      </c>
      <c r="D14" s="8">
        <f>D15+D17+D18</f>
        <v>0</v>
      </c>
      <c r="E14" s="11">
        <f t="shared" si="0"/>
        <v>290520.89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4534.91</v>
      </c>
      <c r="D18" s="8">
        <v>0</v>
      </c>
      <c r="E18" s="11">
        <f>SUM(C18:D18)</f>
        <v>4534.91</v>
      </c>
    </row>
    <row r="19" spans="1:5" ht="15" customHeight="1">
      <c r="A19" s="12" t="s">
        <v>14</v>
      </c>
      <c r="B19" s="15" t="s">
        <v>38</v>
      </c>
      <c r="C19" s="13">
        <f>C3+C7</f>
        <v>7271938.56</v>
      </c>
      <c r="D19" s="13">
        <f>D3+D7</f>
        <v>28.7</v>
      </c>
      <c r="E19" s="14">
        <f t="shared" si="0"/>
        <v>7271967.26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8230004.14</v>
      </c>
      <c r="D25" s="22">
        <f>D19+D20</f>
        <v>28.7</v>
      </c>
      <c r="E25" s="23">
        <f t="shared" si="0"/>
        <v>8230032.84</v>
      </c>
    </row>
    <row r="26" spans="1:5" ht="13.5" thickBot="1">
      <c r="A26" s="129" t="s">
        <v>49</v>
      </c>
      <c r="B26" s="129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189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161056.44</v>
      </c>
      <c r="D30" s="4">
        <v>0</v>
      </c>
      <c r="E30" s="5">
        <f>SUM(C30:D30)</f>
        <v>161056.44</v>
      </c>
    </row>
    <row r="31" spans="1:5" ht="15" customHeight="1">
      <c r="A31" s="25" t="s">
        <v>28</v>
      </c>
      <c r="B31" s="7" t="s">
        <v>20</v>
      </c>
      <c r="C31" s="8">
        <v>943224.97</v>
      </c>
      <c r="D31" s="4">
        <v>0</v>
      </c>
      <c r="E31" s="5">
        <f t="shared" si="1"/>
        <v>943224.97</v>
      </c>
    </row>
    <row r="32" spans="1:5" ht="15" customHeight="1">
      <c r="A32" s="25" t="s">
        <v>22</v>
      </c>
      <c r="B32" s="7" t="s">
        <v>20</v>
      </c>
      <c r="C32" s="8">
        <v>682333.05</v>
      </c>
      <c r="D32" s="4">
        <v>0</v>
      </c>
      <c r="E32" s="5">
        <f t="shared" si="1"/>
        <v>682333.05</v>
      </c>
    </row>
    <row r="33" spans="1:5" ht="15" customHeight="1">
      <c r="A33" s="25" t="s">
        <v>39</v>
      </c>
      <c r="B33" s="7" t="s">
        <v>20</v>
      </c>
      <c r="C33" s="8">
        <v>3779609.16</v>
      </c>
      <c r="D33" s="4">
        <v>0</v>
      </c>
      <c r="E33" s="5">
        <f>C33+D33</f>
        <v>3779609.16</v>
      </c>
    </row>
    <row r="34" spans="1:5" ht="15" customHeight="1">
      <c r="A34" s="25" t="s">
        <v>46</v>
      </c>
      <c r="B34" s="7" t="s">
        <v>24</v>
      </c>
      <c r="C34" s="8">
        <v>527573.5599999999</v>
      </c>
      <c r="D34" s="4">
        <v>0</v>
      </c>
      <c r="E34" s="5">
        <f t="shared" si="1"/>
        <v>527573.5599999999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672086.89</v>
      </c>
      <c r="D36" s="4">
        <v>28.7</v>
      </c>
      <c r="E36" s="5">
        <f t="shared" si="1"/>
        <v>672115.59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880014.1000000001</v>
      </c>
      <c r="D38" s="4">
        <v>0</v>
      </c>
      <c r="E38" s="5">
        <f t="shared" si="1"/>
        <v>880014.1000000001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8230004.139999999</v>
      </c>
      <c r="D45" s="22">
        <f>SUM(D28:D44)</f>
        <v>28.7</v>
      </c>
      <c r="E45" s="23">
        <f>SUM(E28:E44)</f>
        <v>8230032.839999999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75"/>
  <sheetViews>
    <sheetView zoomScalePageLayoutView="0" workbookViewId="0" topLeftCell="A1">
      <selection activeCell="A2" sqref="A2:H2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55.851562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6" width="12.57421875" style="39" customWidth="1"/>
    <col min="17" max="17" width="12.00390625" style="39" customWidth="1"/>
    <col min="18" max="18" width="14.421875" style="39" hidden="1" customWidth="1"/>
    <col min="19" max="19" width="14.8515625" style="38" hidden="1" customWidth="1"/>
    <col min="20" max="20" width="14.28125" style="39" hidden="1" customWidth="1"/>
    <col min="21" max="21" width="15.8515625" style="38" hidden="1" customWidth="1"/>
    <col min="22" max="22" width="14.28125" style="39" hidden="1" customWidth="1"/>
    <col min="23" max="23" width="15.8515625" style="38" hidden="1" customWidth="1"/>
    <col min="24" max="24" width="14.28125" style="39" hidden="1" customWidth="1"/>
    <col min="25" max="25" width="15.8515625" style="38" hidden="1" customWidth="1"/>
    <col min="26" max="26" width="14.28125" style="39" hidden="1" customWidth="1"/>
    <col min="27" max="27" width="15.8515625" style="38" hidden="1" customWidth="1"/>
    <col min="28" max="28" width="11.421875" style="39" customWidth="1"/>
    <col min="29" max="29" width="12.8515625" style="38" customWidth="1"/>
    <col min="30" max="30" width="14.28125" style="39" customWidth="1"/>
    <col min="31" max="33" width="9.140625" style="0" customWidth="1"/>
    <col min="34" max="34" width="25.00390625" style="0" customWidth="1"/>
    <col min="35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8" ht="18">
      <c r="A2" s="130" t="s">
        <v>185</v>
      </c>
      <c r="B2" s="130"/>
      <c r="C2" s="130"/>
      <c r="D2" s="130"/>
      <c r="E2" s="130"/>
      <c r="F2" s="130"/>
      <c r="G2" s="130"/>
      <c r="H2" s="130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131" t="s">
        <v>64</v>
      </c>
      <c r="B4" s="131"/>
      <c r="C4" s="131"/>
      <c r="D4" s="131"/>
      <c r="E4" s="131"/>
      <c r="F4" s="131"/>
      <c r="G4" s="131"/>
      <c r="H4" s="131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132" t="s">
        <v>65</v>
      </c>
      <c r="B6" s="132"/>
      <c r="C6" s="132"/>
      <c r="D6" s="132"/>
      <c r="E6" s="132"/>
      <c r="F6" s="132"/>
      <c r="G6" s="132"/>
      <c r="H6" s="132"/>
    </row>
    <row r="7" spans="1:8" ht="16.5" thickBot="1">
      <c r="A7" s="42"/>
      <c r="B7" s="42"/>
      <c r="C7" s="42"/>
      <c r="D7" s="42"/>
      <c r="E7" s="42"/>
      <c r="F7" s="42"/>
      <c r="G7" s="42"/>
      <c r="H7" s="43"/>
    </row>
    <row r="8" spans="1:30" ht="23.25" customHeight="1" thickBot="1">
      <c r="A8" s="133"/>
      <c r="B8" s="44" t="s">
        <v>66</v>
      </c>
      <c r="C8" s="135" t="s">
        <v>67</v>
      </c>
      <c r="D8" s="136"/>
      <c r="E8" s="45" t="s">
        <v>68</v>
      </c>
      <c r="F8" s="46" t="s">
        <v>19</v>
      </c>
      <c r="G8" s="47" t="s">
        <v>69</v>
      </c>
      <c r="H8" s="48" t="s">
        <v>70</v>
      </c>
      <c r="I8" s="48" t="s">
        <v>71</v>
      </c>
      <c r="J8" s="48" t="s">
        <v>72</v>
      </c>
      <c r="K8" s="48" t="s">
        <v>73</v>
      </c>
      <c r="L8" s="48" t="s">
        <v>72</v>
      </c>
      <c r="M8" s="48" t="s">
        <v>74</v>
      </c>
      <c r="N8" s="48" t="s">
        <v>72</v>
      </c>
      <c r="O8" s="49" t="s">
        <v>75</v>
      </c>
      <c r="P8" s="50" t="s">
        <v>76</v>
      </c>
      <c r="Q8" s="51" t="s">
        <v>77</v>
      </c>
      <c r="R8" s="52" t="s">
        <v>76</v>
      </c>
      <c r="S8" s="53" t="s">
        <v>78</v>
      </c>
      <c r="T8" s="54" t="s">
        <v>79</v>
      </c>
      <c r="U8" s="53" t="s">
        <v>80</v>
      </c>
      <c r="V8" s="54" t="s">
        <v>81</v>
      </c>
      <c r="W8" s="53" t="s">
        <v>82</v>
      </c>
      <c r="X8" s="54" t="s">
        <v>81</v>
      </c>
      <c r="Y8" s="53" t="s">
        <v>82</v>
      </c>
      <c r="Z8" s="54" t="s">
        <v>81</v>
      </c>
      <c r="AA8" s="53" t="s">
        <v>83</v>
      </c>
      <c r="AB8" s="54" t="s">
        <v>179</v>
      </c>
      <c r="AC8" s="53" t="s">
        <v>188</v>
      </c>
      <c r="AD8" s="54" t="s">
        <v>180</v>
      </c>
    </row>
    <row r="9" spans="1:30" ht="13.5" thickBot="1">
      <c r="A9" s="134"/>
      <c r="B9" s="55" t="s">
        <v>84</v>
      </c>
      <c r="C9" s="137" t="s">
        <v>85</v>
      </c>
      <c r="D9" s="138"/>
      <c r="E9" s="56" t="s">
        <v>85</v>
      </c>
      <c r="F9" s="57" t="s">
        <v>85</v>
      </c>
      <c r="G9" s="58" t="s">
        <v>86</v>
      </c>
      <c r="H9" s="59" t="e">
        <f>#REF!+#REF!+#REF!+H10+#REF!+#REF!+#REF!+#REF!+#REF!+#REF!+#REF!+#REF!+#REF!+H24+#REF!+#REF!</f>
        <v>#REF!</v>
      </c>
      <c r="I9" s="59" t="e">
        <f>#REF!+#REF!+#REF!+I10+#REF!+#REF!+#REF!+#REF!+#REF!+#REF!+#REF!+#REF!+#REF!+I24+#REF!+#REF!</f>
        <v>#REF!</v>
      </c>
      <c r="J9" s="59" t="e">
        <f>#REF!+#REF!+#REF!+J10+#REF!+#REF!+#REF!+#REF!+#REF!+#REF!+#REF!+#REF!+#REF!+J24+#REF!+#REF!</f>
        <v>#REF!</v>
      </c>
      <c r="K9" s="59" t="e">
        <f>#REF!+#REF!+#REF!+K10+#REF!+#REF!+#REF!+#REF!+#REF!+#REF!+#REF!+#REF!+#REF!+K24+#REF!+#REF!+K26</f>
        <v>#REF!</v>
      </c>
      <c r="L9" s="59" t="e">
        <f>#REF!+#REF!+#REF!+L10+#REF!+#REF!+#REF!+#REF!+#REF!+#REF!+#REF!+#REF!+#REF!+L24+#REF!+#REF!+L26+L28+#REF!+#REF!+#REF!</f>
        <v>#REF!</v>
      </c>
      <c r="M9" s="59" t="e">
        <f>#REF!+#REF!+#REF!+M10+#REF!+#REF!+#REF!+#REF!+#REF!+#REF!+#REF!+#REF!+#REF!+M24+#REF!+#REF!+M26+M28+#REF!+#REF!+#REF!</f>
        <v>#REF!</v>
      </c>
      <c r="N9" s="59" t="e">
        <f>#REF!+#REF!+#REF!+N10+#REF!+#REF!+#REF!+#REF!+#REF!+#REF!+#REF!+#REF!+#REF!+N24+#REF!+#REF!+N26+N28+#REF!+#REF!+#REF!</f>
        <v>#REF!</v>
      </c>
      <c r="O9" s="60" t="e">
        <f>#REF!+#REF!+#REF!+O10+#REF!+#REF!+#REF!+#REF!+#REF!+#REF!+#REF!+#REF!+#REF!+O24+#REF!+#REF!+O26+O28+#REF!+#REF!+#REF!+#REF!</f>
        <v>#REF!</v>
      </c>
      <c r="P9" s="61">
        <f>SUM(P10+P12+P14+P16+P18+P20+P22+P24+P26+P28+P30)</f>
        <v>0</v>
      </c>
      <c r="Q9" s="62">
        <f>SUM(Q10+Q12+Q14+Q16+Q18+Q20+Q22+Q24+Q26+Q28+Q30)</f>
        <v>36391.50517</v>
      </c>
      <c r="R9" s="62">
        <f>SUM(R10+R12+R14+R16+R18+R20+R22+R24+R26+R28+R30)</f>
        <v>36391.50517</v>
      </c>
      <c r="S9" s="63">
        <f>SUM(S10+S12+S14+S16+S18+S20+S22+S24+S26+S28+S30)</f>
        <v>801.156</v>
      </c>
      <c r="T9" s="64">
        <f>T10+T12+T14+T16+T18+T20+T22+T24+T26+T28+T30</f>
        <v>37192.66117</v>
      </c>
      <c r="U9" s="63">
        <f>SUM(U10+U12+U14+U16+U18+U20+U22+U24+U26+U28+U30+U32)</f>
        <v>910.96</v>
      </c>
      <c r="V9" s="64">
        <f>V10+V12+V14+V16+V18+V20+V22+V24+V26+V28+V30+V32</f>
        <v>38103.62117</v>
      </c>
      <c r="W9" s="63">
        <f>SUM(W10+W12+W14+W16+W18+W20+W22+W24+W26+W28+W30+W32+W34+W36+W38+W40+W42+W44+W46+W48+W50+W52+W54+W56+W58+W60+W62+W64+W66+W68)</f>
        <v>59552.49</v>
      </c>
      <c r="X9" s="64">
        <f>X10+X12+X14+X16+X18+X20+X22+X24+X26+X28+X30+X32+X34+X36+X38+X40+X42+X44+X46+X48+X50+X52+X54+X56+X58+X60+X62+X64+X66+X68</f>
        <v>99986.11117</v>
      </c>
      <c r="Y9" s="63">
        <f>SUM(Y10+Y12+Y14+Y16+Y18+Y20+Y22+Y24+Y26+Y28+Y30+Y32+Y34+Y36+Y38+Y40+Y42+Y44+Y46+Y48+Y50+Y52+Y54+Y56+Y58+Y60+Y62+Y64+Y66+Y68+Y70)</f>
        <v>2721</v>
      </c>
      <c r="Z9" s="64">
        <f>Z10+Z12+Z14+Z16+Z18+Z20+Z22+Z24+Z26+Z28+Z30+Z32+Z34+Z36+Z38+Z40+Z42+Z44+Z46+Z48+Z50+Z52+Z54+Z56+Z58+Z60+Z62+Z64+Z66+Z68+Z70</f>
        <v>100907.11117</v>
      </c>
      <c r="AA9" s="63">
        <f>SUM(AA10+AA12+AA14+AA16+AA18+AA20+AA22+AA24+AA26+AA28+AA30+AA32+AA34+AA36+AA38+AA40+AA42+AA44+AA46+AA48+AA50+AA52+AA54+AA56+AA58+AA60+AA62+AA64+AA66+AA68+AA70)</f>
        <v>0</v>
      </c>
      <c r="AB9" s="64">
        <f>AB10+AB12+AB14+AB16+AB18+AB20+AB22+AB24+AB26+AB28+AB30+AB32+AB34+AB36+AB38+AB40+AB42+AB44+AB46+AB48+AB50+AB52+AB54+AB56+AB58+AB60+AB62+AB64+AB66+AB68+AB70+AB72</f>
        <v>101907.11117</v>
      </c>
      <c r="AC9" s="63">
        <f>SUM(AC10+AC12+AC14+AC16+AC18+AC20+AC22+AC24+AC26+AC28+AC30+AC32+AC34+AC36+AC38+AC40+AC42+AC44+AC46+AC48+AC50+AC52+AC54+AC56+AC58+AC60+AC62+AC64+AC66+AC68+AC70+AC72+AC74)</f>
        <v>28.7</v>
      </c>
      <c r="AD9" s="64">
        <f>AD10+AD12+AD14+AD16+AD18+AD20+AD22+AD24+AD26+AD28+AD30+AD32+AD34+AD36+AD38+AD40+AD42+AD44+AD46+AD48+AD50+AD52+AD54+AD56+AD58+AD60+AD62+AD64+AD66+AD68+AD70+AD72+AD74</f>
        <v>101935.81117</v>
      </c>
    </row>
    <row r="10" spans="1:30" ht="22.5">
      <c r="A10" s="134"/>
      <c r="B10" s="65" t="s">
        <v>84</v>
      </c>
      <c r="C10" s="66" t="s">
        <v>87</v>
      </c>
      <c r="D10" s="67" t="s">
        <v>88</v>
      </c>
      <c r="E10" s="68" t="s">
        <v>85</v>
      </c>
      <c r="F10" s="69" t="s">
        <v>85</v>
      </c>
      <c r="G10" s="70" t="s">
        <v>89</v>
      </c>
      <c r="H10" s="71">
        <f aca="true" t="shared" si="0" ref="H10:AD10">H11</f>
        <v>2700.785</v>
      </c>
      <c r="I10" s="71">
        <f t="shared" si="0"/>
        <v>0</v>
      </c>
      <c r="J10" s="72">
        <f t="shared" si="0"/>
        <v>2700.785</v>
      </c>
      <c r="K10" s="71">
        <f t="shared" si="0"/>
        <v>0</v>
      </c>
      <c r="L10" s="72">
        <f t="shared" si="0"/>
        <v>2700.785</v>
      </c>
      <c r="M10" s="71">
        <f t="shared" si="0"/>
        <v>0</v>
      </c>
      <c r="N10" s="72">
        <f t="shared" si="0"/>
        <v>2700.785</v>
      </c>
      <c r="O10" s="73">
        <f t="shared" si="0"/>
        <v>0</v>
      </c>
      <c r="P10" s="74">
        <f t="shared" si="0"/>
        <v>0</v>
      </c>
      <c r="Q10" s="75">
        <f t="shared" si="0"/>
        <v>989.464</v>
      </c>
      <c r="R10" s="76">
        <f t="shared" si="0"/>
        <v>989.464</v>
      </c>
      <c r="S10" s="77">
        <f t="shared" si="0"/>
        <v>124.348</v>
      </c>
      <c r="T10" s="78">
        <f t="shared" si="0"/>
        <v>1113.8120000000001</v>
      </c>
      <c r="U10" s="77">
        <f t="shared" si="0"/>
        <v>0</v>
      </c>
      <c r="V10" s="78">
        <f t="shared" si="0"/>
        <v>1113.8120000000001</v>
      </c>
      <c r="W10" s="77">
        <f t="shared" si="0"/>
        <v>0</v>
      </c>
      <c r="X10" s="78">
        <f t="shared" si="0"/>
        <v>1113.8120000000001</v>
      </c>
      <c r="Y10" s="77">
        <f t="shared" si="0"/>
        <v>0</v>
      </c>
      <c r="Z10" s="78">
        <f t="shared" si="0"/>
        <v>1113.8120000000001</v>
      </c>
      <c r="AA10" s="77">
        <f t="shared" si="0"/>
        <v>0</v>
      </c>
      <c r="AB10" s="78">
        <f t="shared" si="0"/>
        <v>1113.8120000000001</v>
      </c>
      <c r="AC10" s="77">
        <f t="shared" si="0"/>
        <v>0</v>
      </c>
      <c r="AD10" s="78">
        <f t="shared" si="0"/>
        <v>1113.8120000000001</v>
      </c>
    </row>
    <row r="11" spans="1:30" ht="13.5" thickBot="1">
      <c r="A11" s="134"/>
      <c r="B11" s="79"/>
      <c r="C11" s="80"/>
      <c r="D11" s="81"/>
      <c r="E11" s="82">
        <v>3123</v>
      </c>
      <c r="F11" s="83">
        <v>6121</v>
      </c>
      <c r="G11" s="84" t="s">
        <v>90</v>
      </c>
      <c r="H11" s="85">
        <v>2700.785</v>
      </c>
      <c r="I11" s="85">
        <v>0</v>
      </c>
      <c r="J11" s="86">
        <f>SUM(H11:I11)</f>
        <v>2700.785</v>
      </c>
      <c r="K11" s="85">
        <v>0</v>
      </c>
      <c r="L11" s="86">
        <f>SUM(J11:K11)</f>
        <v>2700.785</v>
      </c>
      <c r="M11" s="85">
        <v>0</v>
      </c>
      <c r="N11" s="86">
        <f>SUM(L11:M11)</f>
        <v>2700.785</v>
      </c>
      <c r="O11" s="87">
        <v>0</v>
      </c>
      <c r="P11" s="88">
        <v>0</v>
      </c>
      <c r="Q11" s="89">
        <v>989.464</v>
      </c>
      <c r="R11" s="88">
        <v>989.464</v>
      </c>
      <c r="S11" s="90">
        <v>124.348</v>
      </c>
      <c r="T11" s="91">
        <f>SUM(R11:S11)</f>
        <v>1113.8120000000001</v>
      </c>
      <c r="U11" s="90">
        <v>0</v>
      </c>
      <c r="V11" s="91">
        <f>SUM(T11:U11)</f>
        <v>1113.8120000000001</v>
      </c>
      <c r="W11" s="90">
        <v>0</v>
      </c>
      <c r="X11" s="91">
        <f>SUM(V11:W11)</f>
        <v>1113.8120000000001</v>
      </c>
      <c r="Y11" s="90">
        <v>0</v>
      </c>
      <c r="Z11" s="91">
        <f>SUM(X11:Y11)</f>
        <v>1113.8120000000001</v>
      </c>
      <c r="AA11" s="90">
        <v>0</v>
      </c>
      <c r="AB11" s="91">
        <f>SUM(Z11:AA11)</f>
        <v>1113.8120000000001</v>
      </c>
      <c r="AC11" s="90">
        <v>0</v>
      </c>
      <c r="AD11" s="91">
        <f>SUM(AB11:AC11)</f>
        <v>1113.8120000000001</v>
      </c>
    </row>
    <row r="12" spans="1:30" ht="23.25" thickBot="1">
      <c r="A12" s="92"/>
      <c r="B12" s="65" t="s">
        <v>84</v>
      </c>
      <c r="C12" s="66" t="s">
        <v>91</v>
      </c>
      <c r="D12" s="93" t="s">
        <v>88</v>
      </c>
      <c r="E12" s="94" t="s">
        <v>85</v>
      </c>
      <c r="F12" s="95" t="s">
        <v>85</v>
      </c>
      <c r="G12" s="96" t="s">
        <v>92</v>
      </c>
      <c r="H12" s="97">
        <f aca="true" t="shared" si="1" ref="H12:AD12">H13</f>
        <v>0</v>
      </c>
      <c r="I12" s="97">
        <f t="shared" si="1"/>
        <v>0</v>
      </c>
      <c r="J12" s="98">
        <f t="shared" si="1"/>
        <v>0</v>
      </c>
      <c r="K12" s="97">
        <f t="shared" si="1"/>
        <v>0</v>
      </c>
      <c r="L12" s="98">
        <f t="shared" si="1"/>
        <v>0</v>
      </c>
      <c r="M12" s="97">
        <f t="shared" si="1"/>
        <v>0</v>
      </c>
      <c r="N12" s="98">
        <f t="shared" si="1"/>
        <v>0</v>
      </c>
      <c r="O12" s="99">
        <f t="shared" si="1"/>
        <v>0</v>
      </c>
      <c r="P12" s="100">
        <f t="shared" si="1"/>
        <v>0</v>
      </c>
      <c r="Q12" s="101">
        <f t="shared" si="1"/>
        <v>17004.70345</v>
      </c>
      <c r="R12" s="100">
        <f t="shared" si="1"/>
        <v>17004.70345</v>
      </c>
      <c r="S12" s="102">
        <f t="shared" si="1"/>
        <v>676.808</v>
      </c>
      <c r="T12" s="103">
        <f t="shared" si="1"/>
        <v>17681.51145</v>
      </c>
      <c r="U12" s="102">
        <f t="shared" si="1"/>
        <v>0</v>
      </c>
      <c r="V12" s="103">
        <f t="shared" si="1"/>
        <v>17681.51145</v>
      </c>
      <c r="W12" s="102">
        <f t="shared" si="1"/>
        <v>648.99</v>
      </c>
      <c r="X12" s="103">
        <f t="shared" si="1"/>
        <v>18330.501450000003</v>
      </c>
      <c r="Y12" s="102">
        <f t="shared" si="1"/>
        <v>0</v>
      </c>
      <c r="Z12" s="103">
        <f t="shared" si="1"/>
        <v>18330.501450000003</v>
      </c>
      <c r="AA12" s="102">
        <f t="shared" si="1"/>
        <v>0</v>
      </c>
      <c r="AB12" s="103">
        <f t="shared" si="1"/>
        <v>18330.501450000003</v>
      </c>
      <c r="AC12" s="102">
        <f t="shared" si="1"/>
        <v>0</v>
      </c>
      <c r="AD12" s="103">
        <f t="shared" si="1"/>
        <v>18330.501450000003</v>
      </c>
    </row>
    <row r="13" spans="1:30" ht="13.5" thickBot="1">
      <c r="A13" s="92"/>
      <c r="B13" s="79"/>
      <c r="C13" s="66"/>
      <c r="D13" s="93"/>
      <c r="E13" s="104">
        <v>3123</v>
      </c>
      <c r="F13" s="105">
        <v>6121</v>
      </c>
      <c r="G13" s="106" t="s">
        <v>90</v>
      </c>
      <c r="H13" s="107">
        <v>0</v>
      </c>
      <c r="I13" s="107">
        <v>0</v>
      </c>
      <c r="J13" s="108">
        <f>SUM(H13:I13)</f>
        <v>0</v>
      </c>
      <c r="K13" s="107">
        <v>0</v>
      </c>
      <c r="L13" s="108">
        <f>SUM(J13:K13)</f>
        <v>0</v>
      </c>
      <c r="M13" s="107">
        <v>0</v>
      </c>
      <c r="N13" s="108">
        <f>SUM(L13:M13)</f>
        <v>0</v>
      </c>
      <c r="O13" s="109">
        <v>0</v>
      </c>
      <c r="P13" s="110">
        <v>0</v>
      </c>
      <c r="Q13" s="111">
        <v>17004.70345</v>
      </c>
      <c r="R13" s="110">
        <v>17004.70345</v>
      </c>
      <c r="S13" s="112">
        <v>676.808</v>
      </c>
      <c r="T13" s="113">
        <f>SUM(R13:S13)</f>
        <v>17681.51145</v>
      </c>
      <c r="U13" s="112">
        <v>0</v>
      </c>
      <c r="V13" s="113">
        <f>SUM(T13:U13)</f>
        <v>17681.51145</v>
      </c>
      <c r="W13" s="112">
        <v>648.99</v>
      </c>
      <c r="X13" s="113">
        <f>SUM(V13:W13)</f>
        <v>18330.501450000003</v>
      </c>
      <c r="Y13" s="112">
        <v>0</v>
      </c>
      <c r="Z13" s="113">
        <f>SUM(X13:Y13)</f>
        <v>18330.501450000003</v>
      </c>
      <c r="AA13" s="112">
        <v>0</v>
      </c>
      <c r="AB13" s="113">
        <f>SUM(Z13:AA13)</f>
        <v>18330.501450000003</v>
      </c>
      <c r="AC13" s="112">
        <v>0</v>
      </c>
      <c r="AD13" s="113">
        <f>SUM(AB13:AC13)</f>
        <v>18330.501450000003</v>
      </c>
    </row>
    <row r="14" spans="1:30" ht="13.5" thickBot="1">
      <c r="A14" s="92"/>
      <c r="B14" s="65" t="s">
        <v>84</v>
      </c>
      <c r="C14" s="66" t="s">
        <v>93</v>
      </c>
      <c r="D14" s="93" t="s">
        <v>94</v>
      </c>
      <c r="E14" s="94" t="s">
        <v>85</v>
      </c>
      <c r="F14" s="95" t="s">
        <v>85</v>
      </c>
      <c r="G14" s="96" t="s">
        <v>95</v>
      </c>
      <c r="H14" s="97">
        <f aca="true" t="shared" si="2" ref="H14:AD14">H15</f>
        <v>0</v>
      </c>
      <c r="I14" s="97">
        <f t="shared" si="2"/>
        <v>0</v>
      </c>
      <c r="J14" s="98">
        <f t="shared" si="2"/>
        <v>0</v>
      </c>
      <c r="K14" s="97">
        <f t="shared" si="2"/>
        <v>0</v>
      </c>
      <c r="L14" s="98">
        <f t="shared" si="2"/>
        <v>0</v>
      </c>
      <c r="M14" s="97">
        <f t="shared" si="2"/>
        <v>0</v>
      </c>
      <c r="N14" s="98">
        <f t="shared" si="2"/>
        <v>0</v>
      </c>
      <c r="O14" s="99">
        <f t="shared" si="2"/>
        <v>0</v>
      </c>
      <c r="P14" s="100">
        <f t="shared" si="2"/>
        <v>0</v>
      </c>
      <c r="Q14" s="101">
        <f t="shared" si="2"/>
        <v>2700</v>
      </c>
      <c r="R14" s="100">
        <f t="shared" si="2"/>
        <v>2700</v>
      </c>
      <c r="S14" s="102">
        <f t="shared" si="2"/>
        <v>0</v>
      </c>
      <c r="T14" s="103">
        <f t="shared" si="2"/>
        <v>2700</v>
      </c>
      <c r="U14" s="102">
        <f t="shared" si="2"/>
        <v>0</v>
      </c>
      <c r="V14" s="103">
        <f t="shared" si="2"/>
        <v>2700</v>
      </c>
      <c r="W14" s="102">
        <f t="shared" si="2"/>
        <v>0</v>
      </c>
      <c r="X14" s="103">
        <f t="shared" si="2"/>
        <v>2700</v>
      </c>
      <c r="Y14" s="102">
        <f t="shared" si="2"/>
        <v>0</v>
      </c>
      <c r="Z14" s="103">
        <f t="shared" si="2"/>
        <v>2700</v>
      </c>
      <c r="AA14" s="102">
        <f t="shared" si="2"/>
        <v>0</v>
      </c>
      <c r="AB14" s="103">
        <f t="shared" si="2"/>
        <v>2700</v>
      </c>
      <c r="AC14" s="102">
        <f t="shared" si="2"/>
        <v>0</v>
      </c>
      <c r="AD14" s="103">
        <f t="shared" si="2"/>
        <v>2700</v>
      </c>
    </row>
    <row r="15" spans="1:30" ht="13.5" thickBot="1">
      <c r="A15" s="92"/>
      <c r="B15" s="79"/>
      <c r="C15" s="66"/>
      <c r="D15" s="93"/>
      <c r="E15" s="104">
        <v>3122</v>
      </c>
      <c r="F15" s="105">
        <v>6121</v>
      </c>
      <c r="G15" s="106" t="s">
        <v>90</v>
      </c>
      <c r="H15" s="107">
        <v>0</v>
      </c>
      <c r="I15" s="107">
        <v>0</v>
      </c>
      <c r="J15" s="108">
        <f>SUM(H15:I15)</f>
        <v>0</v>
      </c>
      <c r="K15" s="107">
        <v>0</v>
      </c>
      <c r="L15" s="108">
        <f>SUM(J15:K15)</f>
        <v>0</v>
      </c>
      <c r="M15" s="107">
        <v>0</v>
      </c>
      <c r="N15" s="108">
        <f>SUM(L15:M15)</f>
        <v>0</v>
      </c>
      <c r="O15" s="109">
        <v>0</v>
      </c>
      <c r="P15" s="110">
        <v>0</v>
      </c>
      <c r="Q15" s="111">
        <v>2700</v>
      </c>
      <c r="R15" s="110">
        <v>2700</v>
      </c>
      <c r="S15" s="112">
        <v>0</v>
      </c>
      <c r="T15" s="113">
        <f>SUM(R15:S15)</f>
        <v>2700</v>
      </c>
      <c r="U15" s="112">
        <v>0</v>
      </c>
      <c r="V15" s="113">
        <f>SUM(T15:U15)</f>
        <v>2700</v>
      </c>
      <c r="W15" s="112">
        <v>0</v>
      </c>
      <c r="X15" s="113">
        <f>SUM(V15:W15)</f>
        <v>2700</v>
      </c>
      <c r="Y15" s="112">
        <v>0</v>
      </c>
      <c r="Z15" s="113">
        <f>SUM(X15:Y15)</f>
        <v>2700</v>
      </c>
      <c r="AA15" s="112">
        <v>0</v>
      </c>
      <c r="AB15" s="113">
        <f>SUM(Z15:AA15)</f>
        <v>2700</v>
      </c>
      <c r="AC15" s="112">
        <v>0</v>
      </c>
      <c r="AD15" s="113">
        <f>SUM(AB15:AC15)</f>
        <v>2700</v>
      </c>
    </row>
    <row r="16" spans="1:30" ht="13.5" thickBot="1">
      <c r="A16" s="92"/>
      <c r="B16" s="65" t="s">
        <v>84</v>
      </c>
      <c r="C16" s="66" t="s">
        <v>96</v>
      </c>
      <c r="D16" s="93" t="s">
        <v>97</v>
      </c>
      <c r="E16" s="94" t="s">
        <v>85</v>
      </c>
      <c r="F16" s="95" t="s">
        <v>85</v>
      </c>
      <c r="G16" s="96" t="s">
        <v>98</v>
      </c>
      <c r="H16" s="97">
        <f aca="true" t="shared" si="3" ref="H16:AD16">H17</f>
        <v>0</v>
      </c>
      <c r="I16" s="97">
        <f t="shared" si="3"/>
        <v>0</v>
      </c>
      <c r="J16" s="98">
        <f t="shared" si="3"/>
        <v>0</v>
      </c>
      <c r="K16" s="97">
        <f t="shared" si="3"/>
        <v>0</v>
      </c>
      <c r="L16" s="98">
        <f t="shared" si="3"/>
        <v>0</v>
      </c>
      <c r="M16" s="97">
        <f t="shared" si="3"/>
        <v>0</v>
      </c>
      <c r="N16" s="98">
        <f t="shared" si="3"/>
        <v>0</v>
      </c>
      <c r="O16" s="99">
        <f t="shared" si="3"/>
        <v>0</v>
      </c>
      <c r="P16" s="100">
        <f t="shared" si="3"/>
        <v>0</v>
      </c>
      <c r="Q16" s="101">
        <f t="shared" si="3"/>
        <v>380</v>
      </c>
      <c r="R16" s="100">
        <f t="shared" si="3"/>
        <v>380</v>
      </c>
      <c r="S16" s="102">
        <f t="shared" si="3"/>
        <v>0</v>
      </c>
      <c r="T16" s="103">
        <f t="shared" si="3"/>
        <v>380</v>
      </c>
      <c r="U16" s="102">
        <f t="shared" si="3"/>
        <v>0</v>
      </c>
      <c r="V16" s="103">
        <f t="shared" si="3"/>
        <v>380</v>
      </c>
      <c r="W16" s="102">
        <f t="shared" si="3"/>
        <v>0</v>
      </c>
      <c r="X16" s="103">
        <f t="shared" si="3"/>
        <v>380</v>
      </c>
      <c r="Y16" s="102">
        <f t="shared" si="3"/>
        <v>0</v>
      </c>
      <c r="Z16" s="103">
        <f t="shared" si="3"/>
        <v>380</v>
      </c>
      <c r="AA16" s="102">
        <f t="shared" si="3"/>
        <v>0</v>
      </c>
      <c r="AB16" s="103">
        <f t="shared" si="3"/>
        <v>380</v>
      </c>
      <c r="AC16" s="102">
        <f t="shared" si="3"/>
        <v>0</v>
      </c>
      <c r="AD16" s="103">
        <f t="shared" si="3"/>
        <v>380</v>
      </c>
    </row>
    <row r="17" spans="1:30" ht="13.5" thickBot="1">
      <c r="A17" s="92"/>
      <c r="B17" s="79"/>
      <c r="C17" s="66"/>
      <c r="D17" s="93"/>
      <c r="E17" s="104">
        <v>3122</v>
      </c>
      <c r="F17" s="105">
        <v>6121</v>
      </c>
      <c r="G17" s="106" t="s">
        <v>90</v>
      </c>
      <c r="H17" s="107">
        <v>0</v>
      </c>
      <c r="I17" s="107">
        <v>0</v>
      </c>
      <c r="J17" s="108">
        <f>SUM(H17:I17)</f>
        <v>0</v>
      </c>
      <c r="K17" s="107">
        <v>0</v>
      </c>
      <c r="L17" s="108">
        <f>SUM(J17:K17)</f>
        <v>0</v>
      </c>
      <c r="M17" s="107">
        <v>0</v>
      </c>
      <c r="N17" s="108">
        <f>SUM(L17:M17)</f>
        <v>0</v>
      </c>
      <c r="O17" s="109">
        <v>0</v>
      </c>
      <c r="P17" s="110">
        <v>0</v>
      </c>
      <c r="Q17" s="111">
        <v>380</v>
      </c>
      <c r="R17" s="110">
        <v>380</v>
      </c>
      <c r="S17" s="112">
        <v>0</v>
      </c>
      <c r="T17" s="113">
        <f>SUM(R17:S17)</f>
        <v>380</v>
      </c>
      <c r="U17" s="112">
        <v>0</v>
      </c>
      <c r="V17" s="113">
        <f>SUM(T17:U17)</f>
        <v>380</v>
      </c>
      <c r="W17" s="112">
        <v>0</v>
      </c>
      <c r="X17" s="113">
        <f>SUM(V17:W17)</f>
        <v>380</v>
      </c>
      <c r="Y17" s="112">
        <v>0</v>
      </c>
      <c r="Z17" s="113">
        <f>SUM(X17:Y17)</f>
        <v>380</v>
      </c>
      <c r="AA17" s="112">
        <v>0</v>
      </c>
      <c r="AB17" s="113">
        <f>SUM(Z17:AA17)</f>
        <v>380</v>
      </c>
      <c r="AC17" s="112">
        <v>0</v>
      </c>
      <c r="AD17" s="113">
        <f>SUM(AB17:AC17)</f>
        <v>380</v>
      </c>
    </row>
    <row r="18" spans="1:30" ht="13.5" thickBot="1">
      <c r="A18" s="92"/>
      <c r="B18" s="65" t="s">
        <v>84</v>
      </c>
      <c r="C18" s="66" t="s">
        <v>99</v>
      </c>
      <c r="D18" s="93" t="s">
        <v>100</v>
      </c>
      <c r="E18" s="94" t="s">
        <v>85</v>
      </c>
      <c r="F18" s="95" t="s">
        <v>85</v>
      </c>
      <c r="G18" s="114" t="s">
        <v>101</v>
      </c>
      <c r="H18" s="97">
        <f aca="true" t="shared" si="4" ref="H18:AD18">H19</f>
        <v>0</v>
      </c>
      <c r="I18" s="97">
        <f t="shared" si="4"/>
        <v>0</v>
      </c>
      <c r="J18" s="98">
        <f t="shared" si="4"/>
        <v>0</v>
      </c>
      <c r="K18" s="97">
        <f t="shared" si="4"/>
        <v>0</v>
      </c>
      <c r="L18" s="98">
        <f t="shared" si="4"/>
        <v>0</v>
      </c>
      <c r="M18" s="97">
        <f t="shared" si="4"/>
        <v>0</v>
      </c>
      <c r="N18" s="98">
        <f t="shared" si="4"/>
        <v>0</v>
      </c>
      <c r="O18" s="99">
        <f t="shared" si="4"/>
        <v>0</v>
      </c>
      <c r="P18" s="100">
        <f t="shared" si="4"/>
        <v>0</v>
      </c>
      <c r="Q18" s="101">
        <f t="shared" si="4"/>
        <v>2500</v>
      </c>
      <c r="R18" s="100">
        <f t="shared" si="4"/>
        <v>2500</v>
      </c>
      <c r="S18" s="102">
        <f t="shared" si="4"/>
        <v>0</v>
      </c>
      <c r="T18" s="103">
        <f t="shared" si="4"/>
        <v>2500</v>
      </c>
      <c r="U18" s="102">
        <f t="shared" si="4"/>
        <v>0</v>
      </c>
      <c r="V18" s="103">
        <f t="shared" si="4"/>
        <v>2500</v>
      </c>
      <c r="W18" s="102">
        <f t="shared" si="4"/>
        <v>700</v>
      </c>
      <c r="X18" s="103">
        <f t="shared" si="4"/>
        <v>3200</v>
      </c>
      <c r="Y18" s="102">
        <f t="shared" si="4"/>
        <v>0</v>
      </c>
      <c r="Z18" s="103">
        <f t="shared" si="4"/>
        <v>3200</v>
      </c>
      <c r="AA18" s="102">
        <f t="shared" si="4"/>
        <v>2200</v>
      </c>
      <c r="AB18" s="103">
        <f t="shared" si="4"/>
        <v>5400</v>
      </c>
      <c r="AC18" s="102">
        <f t="shared" si="4"/>
        <v>0</v>
      </c>
      <c r="AD18" s="103">
        <f t="shared" si="4"/>
        <v>5400</v>
      </c>
    </row>
    <row r="19" spans="1:30" ht="13.5" thickBot="1">
      <c r="A19" s="92"/>
      <c r="B19" s="79"/>
      <c r="C19" s="66"/>
      <c r="D19" s="93"/>
      <c r="E19" s="104">
        <v>4357</v>
      </c>
      <c r="F19" s="105">
        <v>6121</v>
      </c>
      <c r="G19" s="106" t="s">
        <v>90</v>
      </c>
      <c r="H19" s="107">
        <v>0</v>
      </c>
      <c r="I19" s="107">
        <v>0</v>
      </c>
      <c r="J19" s="108">
        <f>SUM(H19:I19)</f>
        <v>0</v>
      </c>
      <c r="K19" s="107">
        <v>0</v>
      </c>
      <c r="L19" s="108">
        <f>SUM(J19:K19)</f>
        <v>0</v>
      </c>
      <c r="M19" s="107">
        <v>0</v>
      </c>
      <c r="N19" s="108">
        <f>SUM(L19:M19)</f>
        <v>0</v>
      </c>
      <c r="O19" s="109">
        <v>0</v>
      </c>
      <c r="P19" s="110">
        <v>0</v>
      </c>
      <c r="Q19" s="111">
        <v>2500</v>
      </c>
      <c r="R19" s="110">
        <v>2500</v>
      </c>
      <c r="S19" s="112">
        <v>0</v>
      </c>
      <c r="T19" s="113">
        <f>SUM(R19:S19)</f>
        <v>2500</v>
      </c>
      <c r="U19" s="112">
        <v>0</v>
      </c>
      <c r="V19" s="113">
        <f>SUM(T19:U19)</f>
        <v>2500</v>
      </c>
      <c r="W19" s="112">
        <v>700</v>
      </c>
      <c r="X19" s="113">
        <f>SUM(V19:W19)</f>
        <v>3200</v>
      </c>
      <c r="Y19" s="112">
        <v>0</v>
      </c>
      <c r="Z19" s="113">
        <f>SUM(X19:Y19)</f>
        <v>3200</v>
      </c>
      <c r="AA19" s="112">
        <v>2200</v>
      </c>
      <c r="AB19" s="113">
        <f>SUM(Z19:AA19)</f>
        <v>5400</v>
      </c>
      <c r="AC19" s="112">
        <v>0</v>
      </c>
      <c r="AD19" s="113">
        <f>SUM(AB19:AC19)</f>
        <v>5400</v>
      </c>
    </row>
    <row r="20" spans="1:30" ht="13.5" thickBot="1">
      <c r="A20" s="92"/>
      <c r="B20" s="65" t="s">
        <v>84</v>
      </c>
      <c r="C20" s="66" t="s">
        <v>102</v>
      </c>
      <c r="D20" s="93" t="s">
        <v>103</v>
      </c>
      <c r="E20" s="94" t="s">
        <v>85</v>
      </c>
      <c r="F20" s="95" t="s">
        <v>85</v>
      </c>
      <c r="G20" s="114" t="s">
        <v>104</v>
      </c>
      <c r="H20" s="97">
        <f aca="true" t="shared" si="5" ref="H20:AD20">H21</f>
        <v>0</v>
      </c>
      <c r="I20" s="97">
        <f t="shared" si="5"/>
        <v>0</v>
      </c>
      <c r="J20" s="98">
        <f t="shared" si="5"/>
        <v>0</v>
      </c>
      <c r="K20" s="97">
        <f t="shared" si="5"/>
        <v>0</v>
      </c>
      <c r="L20" s="98">
        <f t="shared" si="5"/>
        <v>0</v>
      </c>
      <c r="M20" s="97">
        <f t="shared" si="5"/>
        <v>0</v>
      </c>
      <c r="N20" s="98">
        <f t="shared" si="5"/>
        <v>0</v>
      </c>
      <c r="O20" s="99">
        <f t="shared" si="5"/>
        <v>0</v>
      </c>
      <c r="P20" s="100">
        <f t="shared" si="5"/>
        <v>0</v>
      </c>
      <c r="Q20" s="101">
        <f t="shared" si="5"/>
        <v>1000</v>
      </c>
      <c r="R20" s="100">
        <f t="shared" si="5"/>
        <v>1000</v>
      </c>
      <c r="S20" s="102">
        <f t="shared" si="5"/>
        <v>0</v>
      </c>
      <c r="T20" s="103">
        <f t="shared" si="5"/>
        <v>1000</v>
      </c>
      <c r="U20" s="102">
        <f t="shared" si="5"/>
        <v>0</v>
      </c>
      <c r="V20" s="103">
        <f t="shared" si="5"/>
        <v>1000</v>
      </c>
      <c r="W20" s="102">
        <f t="shared" si="5"/>
        <v>0</v>
      </c>
      <c r="X20" s="103">
        <f t="shared" si="5"/>
        <v>1000</v>
      </c>
      <c r="Y20" s="102">
        <f t="shared" si="5"/>
        <v>0</v>
      </c>
      <c r="Z20" s="103">
        <f t="shared" si="5"/>
        <v>1000</v>
      </c>
      <c r="AA20" s="102">
        <f t="shared" si="5"/>
        <v>0</v>
      </c>
      <c r="AB20" s="103">
        <f t="shared" si="5"/>
        <v>1000</v>
      </c>
      <c r="AC20" s="102">
        <f t="shared" si="5"/>
        <v>0</v>
      </c>
      <c r="AD20" s="103">
        <f t="shared" si="5"/>
        <v>1000</v>
      </c>
    </row>
    <row r="21" spans="1:30" ht="13.5" thickBot="1">
      <c r="A21" s="92"/>
      <c r="B21" s="79"/>
      <c r="C21" s="66"/>
      <c r="D21" s="93"/>
      <c r="E21" s="104">
        <v>4357</v>
      </c>
      <c r="F21" s="105">
        <v>6121</v>
      </c>
      <c r="G21" s="106" t="s">
        <v>90</v>
      </c>
      <c r="H21" s="107">
        <v>0</v>
      </c>
      <c r="I21" s="107">
        <v>0</v>
      </c>
      <c r="J21" s="108">
        <f>SUM(H21:I21)</f>
        <v>0</v>
      </c>
      <c r="K21" s="107">
        <v>0</v>
      </c>
      <c r="L21" s="108">
        <f>SUM(J21:K21)</f>
        <v>0</v>
      </c>
      <c r="M21" s="107">
        <v>0</v>
      </c>
      <c r="N21" s="108">
        <f>SUM(L21:M21)</f>
        <v>0</v>
      </c>
      <c r="O21" s="109">
        <v>0</v>
      </c>
      <c r="P21" s="110">
        <v>0</v>
      </c>
      <c r="Q21" s="111">
        <v>1000</v>
      </c>
      <c r="R21" s="110">
        <v>1000</v>
      </c>
      <c r="S21" s="112">
        <v>0</v>
      </c>
      <c r="T21" s="113">
        <f>SUM(R21:S21)</f>
        <v>1000</v>
      </c>
      <c r="U21" s="112">
        <v>0</v>
      </c>
      <c r="V21" s="113">
        <f>SUM(T21:U21)</f>
        <v>1000</v>
      </c>
      <c r="W21" s="112">
        <v>0</v>
      </c>
      <c r="X21" s="113">
        <f>SUM(V21:W21)</f>
        <v>1000</v>
      </c>
      <c r="Y21" s="112">
        <v>0</v>
      </c>
      <c r="Z21" s="113">
        <f>SUM(X21:Y21)</f>
        <v>1000</v>
      </c>
      <c r="AA21" s="112">
        <v>0</v>
      </c>
      <c r="AB21" s="113">
        <f>SUM(Z21:AA21)</f>
        <v>1000</v>
      </c>
      <c r="AC21" s="112">
        <v>0</v>
      </c>
      <c r="AD21" s="113">
        <f>SUM(AB21:AC21)</f>
        <v>1000</v>
      </c>
    </row>
    <row r="22" spans="1:30" ht="13.5" thickBot="1">
      <c r="A22" s="92"/>
      <c r="B22" s="65" t="s">
        <v>84</v>
      </c>
      <c r="C22" s="66" t="s">
        <v>105</v>
      </c>
      <c r="D22" s="93" t="s">
        <v>106</v>
      </c>
      <c r="E22" s="94" t="s">
        <v>85</v>
      </c>
      <c r="F22" s="95" t="s">
        <v>85</v>
      </c>
      <c r="G22" s="114" t="s">
        <v>107</v>
      </c>
      <c r="H22" s="97">
        <f aca="true" t="shared" si="6" ref="H22:AD22">H23</f>
        <v>0</v>
      </c>
      <c r="I22" s="97">
        <f t="shared" si="6"/>
        <v>0</v>
      </c>
      <c r="J22" s="98">
        <f t="shared" si="6"/>
        <v>0</v>
      </c>
      <c r="K22" s="97">
        <f t="shared" si="6"/>
        <v>0</v>
      </c>
      <c r="L22" s="98">
        <f t="shared" si="6"/>
        <v>0</v>
      </c>
      <c r="M22" s="97">
        <f t="shared" si="6"/>
        <v>0</v>
      </c>
      <c r="N22" s="98">
        <f t="shared" si="6"/>
        <v>0</v>
      </c>
      <c r="O22" s="99">
        <f t="shared" si="6"/>
        <v>0</v>
      </c>
      <c r="P22" s="100">
        <f t="shared" si="6"/>
        <v>0</v>
      </c>
      <c r="Q22" s="101">
        <f t="shared" si="6"/>
        <v>850</v>
      </c>
      <c r="R22" s="100">
        <f t="shared" si="6"/>
        <v>850</v>
      </c>
      <c r="S22" s="102">
        <f t="shared" si="6"/>
        <v>0</v>
      </c>
      <c r="T22" s="103">
        <f t="shared" si="6"/>
        <v>850</v>
      </c>
      <c r="U22" s="102">
        <f t="shared" si="6"/>
        <v>0</v>
      </c>
      <c r="V22" s="103">
        <f t="shared" si="6"/>
        <v>850</v>
      </c>
      <c r="W22" s="102">
        <f t="shared" si="6"/>
        <v>0</v>
      </c>
      <c r="X22" s="103">
        <f t="shared" si="6"/>
        <v>850</v>
      </c>
      <c r="Y22" s="102">
        <f t="shared" si="6"/>
        <v>0</v>
      </c>
      <c r="Z22" s="103">
        <f t="shared" si="6"/>
        <v>850</v>
      </c>
      <c r="AA22" s="102">
        <f t="shared" si="6"/>
        <v>0</v>
      </c>
      <c r="AB22" s="103">
        <f t="shared" si="6"/>
        <v>850</v>
      </c>
      <c r="AC22" s="102">
        <f t="shared" si="6"/>
        <v>0</v>
      </c>
      <c r="AD22" s="103">
        <f t="shared" si="6"/>
        <v>850</v>
      </c>
    </row>
    <row r="23" spans="1:30" ht="13.5" thickBot="1">
      <c r="A23" s="92"/>
      <c r="B23" s="79"/>
      <c r="C23" s="66"/>
      <c r="D23" s="93"/>
      <c r="E23" s="104">
        <v>4357</v>
      </c>
      <c r="F23" s="105">
        <v>6121</v>
      </c>
      <c r="G23" s="106" t="s">
        <v>90</v>
      </c>
      <c r="H23" s="107">
        <v>0</v>
      </c>
      <c r="I23" s="107">
        <v>0</v>
      </c>
      <c r="J23" s="108">
        <f>SUM(H23:I23)</f>
        <v>0</v>
      </c>
      <c r="K23" s="107">
        <v>0</v>
      </c>
      <c r="L23" s="108">
        <f>SUM(J23:K23)</f>
        <v>0</v>
      </c>
      <c r="M23" s="107">
        <v>0</v>
      </c>
      <c r="N23" s="108">
        <f>SUM(L23:M23)</f>
        <v>0</v>
      </c>
      <c r="O23" s="109">
        <v>0</v>
      </c>
      <c r="P23" s="110">
        <v>0</v>
      </c>
      <c r="Q23" s="111">
        <v>850</v>
      </c>
      <c r="R23" s="110">
        <v>850</v>
      </c>
      <c r="S23" s="112">
        <v>0</v>
      </c>
      <c r="T23" s="113">
        <f>SUM(R23:S23)</f>
        <v>850</v>
      </c>
      <c r="U23" s="112">
        <v>0</v>
      </c>
      <c r="V23" s="113">
        <f>SUM(T23:U23)</f>
        <v>850</v>
      </c>
      <c r="W23" s="112">
        <v>0</v>
      </c>
      <c r="X23" s="113">
        <f>SUM(V23:W23)</f>
        <v>850</v>
      </c>
      <c r="Y23" s="112">
        <v>0</v>
      </c>
      <c r="Z23" s="113">
        <f>SUM(X23:Y23)</f>
        <v>850</v>
      </c>
      <c r="AA23" s="112">
        <v>0</v>
      </c>
      <c r="AB23" s="113">
        <f>SUM(Z23:AA23)</f>
        <v>850</v>
      </c>
      <c r="AC23" s="112">
        <v>0</v>
      </c>
      <c r="AD23" s="113">
        <f>SUM(AB23:AC23)</f>
        <v>850</v>
      </c>
    </row>
    <row r="24" spans="2:30" ht="13.5" thickBot="1">
      <c r="B24" s="65" t="s">
        <v>84</v>
      </c>
      <c r="C24" s="66" t="s">
        <v>108</v>
      </c>
      <c r="D24" s="67" t="s">
        <v>109</v>
      </c>
      <c r="E24" s="68" t="s">
        <v>85</v>
      </c>
      <c r="F24" s="69" t="s">
        <v>85</v>
      </c>
      <c r="G24" s="115" t="s">
        <v>110</v>
      </c>
      <c r="H24" s="71">
        <f aca="true" t="shared" si="7" ref="H24:AD24">H25</f>
        <v>2500</v>
      </c>
      <c r="I24" s="71">
        <f t="shared" si="7"/>
        <v>0</v>
      </c>
      <c r="J24" s="72">
        <f t="shared" si="7"/>
        <v>2500</v>
      </c>
      <c r="K24" s="71">
        <f t="shared" si="7"/>
        <v>0</v>
      </c>
      <c r="L24" s="72">
        <f t="shared" si="7"/>
        <v>2500</v>
      </c>
      <c r="M24" s="71">
        <f t="shared" si="7"/>
        <v>0</v>
      </c>
      <c r="N24" s="72">
        <f t="shared" si="7"/>
        <v>2500</v>
      </c>
      <c r="O24" s="73">
        <f t="shared" si="7"/>
        <v>0</v>
      </c>
      <c r="P24" s="74">
        <f t="shared" si="7"/>
        <v>0</v>
      </c>
      <c r="Q24" s="116">
        <f t="shared" si="7"/>
        <v>4249.723</v>
      </c>
      <c r="R24" s="74">
        <f t="shared" si="7"/>
        <v>4249.723</v>
      </c>
      <c r="S24" s="77">
        <f t="shared" si="7"/>
        <v>0</v>
      </c>
      <c r="T24" s="78">
        <f t="shared" si="7"/>
        <v>4249.723</v>
      </c>
      <c r="U24" s="77">
        <f t="shared" si="7"/>
        <v>0</v>
      </c>
      <c r="V24" s="78">
        <f t="shared" si="7"/>
        <v>4249.723</v>
      </c>
      <c r="W24" s="77">
        <f t="shared" si="7"/>
        <v>1064</v>
      </c>
      <c r="X24" s="78">
        <f t="shared" si="7"/>
        <v>5313.723</v>
      </c>
      <c r="Y24" s="77">
        <f t="shared" si="7"/>
        <v>0</v>
      </c>
      <c r="Z24" s="78">
        <f t="shared" si="7"/>
        <v>5313.723</v>
      </c>
      <c r="AA24" s="77">
        <f t="shared" si="7"/>
        <v>0</v>
      </c>
      <c r="AB24" s="78">
        <f t="shared" si="7"/>
        <v>5313.723</v>
      </c>
      <c r="AC24" s="77">
        <f t="shared" si="7"/>
        <v>0</v>
      </c>
      <c r="AD24" s="78">
        <f t="shared" si="7"/>
        <v>5313.723</v>
      </c>
    </row>
    <row r="25" spans="2:30" ht="13.5" thickBot="1">
      <c r="B25" s="79"/>
      <c r="C25" s="66"/>
      <c r="D25" s="67"/>
      <c r="E25" s="82">
        <v>3523</v>
      </c>
      <c r="F25" s="83">
        <v>6121</v>
      </c>
      <c r="G25" s="117" t="s">
        <v>90</v>
      </c>
      <c r="H25" s="85">
        <v>2500</v>
      </c>
      <c r="I25" s="85">
        <v>0</v>
      </c>
      <c r="J25" s="86">
        <f>SUM(H25:I25)</f>
        <v>2500</v>
      </c>
      <c r="K25" s="85">
        <v>0</v>
      </c>
      <c r="L25" s="86">
        <f>SUM(J25:K25)</f>
        <v>2500</v>
      </c>
      <c r="M25" s="85">
        <v>0</v>
      </c>
      <c r="N25" s="86">
        <f>SUM(L25:M25)</f>
        <v>2500</v>
      </c>
      <c r="O25" s="87">
        <v>0</v>
      </c>
      <c r="P25" s="88">
        <v>0</v>
      </c>
      <c r="Q25" s="89">
        <v>4249.723</v>
      </c>
      <c r="R25" s="88">
        <v>4249.723</v>
      </c>
      <c r="S25" s="90">
        <v>0</v>
      </c>
      <c r="T25" s="91">
        <f>SUM(R25:S25)</f>
        <v>4249.723</v>
      </c>
      <c r="U25" s="90">
        <v>0</v>
      </c>
      <c r="V25" s="91">
        <f>SUM(T25:U25)</f>
        <v>4249.723</v>
      </c>
      <c r="W25" s="90">
        <v>1064</v>
      </c>
      <c r="X25" s="91">
        <f>SUM(V25:W25)</f>
        <v>5313.723</v>
      </c>
      <c r="Y25" s="90">
        <v>0</v>
      </c>
      <c r="Z25" s="91">
        <f>SUM(X25:Y25)</f>
        <v>5313.723</v>
      </c>
      <c r="AA25" s="90">
        <v>0</v>
      </c>
      <c r="AB25" s="91">
        <f>SUM(Z25:AA25)</f>
        <v>5313.723</v>
      </c>
      <c r="AC25" s="90">
        <v>0</v>
      </c>
      <c r="AD25" s="91">
        <f>SUM(AB25:AC25)</f>
        <v>5313.723</v>
      </c>
    </row>
    <row r="26" spans="2:30" ht="13.5" thickBot="1">
      <c r="B26" s="65" t="s">
        <v>84</v>
      </c>
      <c r="C26" s="66" t="s">
        <v>111</v>
      </c>
      <c r="D26" s="67" t="s">
        <v>112</v>
      </c>
      <c r="E26" s="68" t="s">
        <v>85</v>
      </c>
      <c r="F26" s="69" t="s">
        <v>85</v>
      </c>
      <c r="G26" s="115" t="s">
        <v>113</v>
      </c>
      <c r="H26" s="71">
        <f aca="true" t="shared" si="8" ref="H26:AD26">H27</f>
        <v>0</v>
      </c>
      <c r="I26" s="71">
        <f t="shared" si="8"/>
        <v>0</v>
      </c>
      <c r="J26" s="72">
        <f t="shared" si="8"/>
        <v>0</v>
      </c>
      <c r="K26" s="71">
        <f t="shared" si="8"/>
        <v>1591.518</v>
      </c>
      <c r="L26" s="72">
        <f t="shared" si="8"/>
        <v>1591.518</v>
      </c>
      <c r="M26" s="71">
        <f t="shared" si="8"/>
        <v>0</v>
      </c>
      <c r="N26" s="72">
        <f t="shared" si="8"/>
        <v>1591.518</v>
      </c>
      <c r="O26" s="73">
        <f t="shared" si="8"/>
        <v>0</v>
      </c>
      <c r="P26" s="74">
        <f t="shared" si="8"/>
        <v>0</v>
      </c>
      <c r="Q26" s="116">
        <f t="shared" si="8"/>
        <v>1511.518</v>
      </c>
      <c r="R26" s="74">
        <f t="shared" si="8"/>
        <v>1511.518</v>
      </c>
      <c r="S26" s="77">
        <f t="shared" si="8"/>
        <v>0</v>
      </c>
      <c r="T26" s="78">
        <f t="shared" si="8"/>
        <v>1511.518</v>
      </c>
      <c r="U26" s="77">
        <f t="shared" si="8"/>
        <v>0</v>
      </c>
      <c r="V26" s="78">
        <f t="shared" si="8"/>
        <v>1511.518</v>
      </c>
      <c r="W26" s="77">
        <f t="shared" si="8"/>
        <v>0</v>
      </c>
      <c r="X26" s="78">
        <f t="shared" si="8"/>
        <v>1511.518</v>
      </c>
      <c r="Y26" s="77">
        <f t="shared" si="8"/>
        <v>0</v>
      </c>
      <c r="Z26" s="78">
        <f t="shared" si="8"/>
        <v>1511.518</v>
      </c>
      <c r="AA26" s="77">
        <f t="shared" si="8"/>
        <v>0</v>
      </c>
      <c r="AB26" s="78">
        <f t="shared" si="8"/>
        <v>1511.518</v>
      </c>
      <c r="AC26" s="77">
        <f t="shared" si="8"/>
        <v>0</v>
      </c>
      <c r="AD26" s="78">
        <f t="shared" si="8"/>
        <v>1511.518</v>
      </c>
    </row>
    <row r="27" spans="2:30" ht="13.5" thickBot="1">
      <c r="B27" s="79"/>
      <c r="C27" s="66"/>
      <c r="D27" s="67"/>
      <c r="E27" s="82">
        <v>4357</v>
      </c>
      <c r="F27" s="83">
        <v>6121</v>
      </c>
      <c r="G27" s="117" t="s">
        <v>90</v>
      </c>
      <c r="H27" s="85">
        <v>0</v>
      </c>
      <c r="I27" s="85">
        <v>0</v>
      </c>
      <c r="J27" s="86">
        <f>SUM(H27:I27)</f>
        <v>0</v>
      </c>
      <c r="K27" s="85">
        <v>1591.518</v>
      </c>
      <c r="L27" s="86">
        <f>SUM(J27:K27)</f>
        <v>1591.518</v>
      </c>
      <c r="M27" s="85">
        <v>0</v>
      </c>
      <c r="N27" s="86">
        <f>SUM(L27:M27)</f>
        <v>1591.518</v>
      </c>
      <c r="O27" s="87">
        <v>0</v>
      </c>
      <c r="P27" s="88">
        <v>0</v>
      </c>
      <c r="Q27" s="89">
        <v>1511.518</v>
      </c>
      <c r="R27" s="88">
        <v>1511.518</v>
      </c>
      <c r="S27" s="90">
        <v>0</v>
      </c>
      <c r="T27" s="91">
        <f>SUM(R27:S27)</f>
        <v>1511.518</v>
      </c>
      <c r="U27" s="90">
        <v>0</v>
      </c>
      <c r="V27" s="91">
        <f>SUM(T27:U27)</f>
        <v>1511.518</v>
      </c>
      <c r="W27" s="90">
        <v>0</v>
      </c>
      <c r="X27" s="91">
        <f>SUM(V27:W27)</f>
        <v>1511.518</v>
      </c>
      <c r="Y27" s="90">
        <v>0</v>
      </c>
      <c r="Z27" s="91">
        <f>SUM(X27:Y27)</f>
        <v>1511.518</v>
      </c>
      <c r="AA27" s="90">
        <v>0</v>
      </c>
      <c r="AB27" s="91">
        <f>SUM(Z27:AA27)</f>
        <v>1511.518</v>
      </c>
      <c r="AC27" s="90">
        <v>0</v>
      </c>
      <c r="AD27" s="91">
        <f>SUM(AB27:AC27)</f>
        <v>1511.518</v>
      </c>
    </row>
    <row r="28" spans="2:30" ht="13.5" thickBot="1">
      <c r="B28" s="65" t="s">
        <v>84</v>
      </c>
      <c r="C28" s="66" t="s">
        <v>114</v>
      </c>
      <c r="D28" s="93" t="s">
        <v>115</v>
      </c>
      <c r="E28" s="94" t="s">
        <v>85</v>
      </c>
      <c r="F28" s="95" t="s">
        <v>85</v>
      </c>
      <c r="G28" s="114" t="s">
        <v>116</v>
      </c>
      <c r="H28" s="97">
        <f aca="true" t="shared" si="9" ref="H28:AD28">H29</f>
        <v>0</v>
      </c>
      <c r="I28" s="97">
        <f t="shared" si="9"/>
        <v>0</v>
      </c>
      <c r="J28" s="98">
        <f t="shared" si="9"/>
        <v>0</v>
      </c>
      <c r="K28" s="97">
        <f t="shared" si="9"/>
        <v>0</v>
      </c>
      <c r="L28" s="98">
        <f t="shared" si="9"/>
        <v>0</v>
      </c>
      <c r="M28" s="97">
        <f t="shared" si="9"/>
        <v>290.2</v>
      </c>
      <c r="N28" s="98">
        <f t="shared" si="9"/>
        <v>290.2</v>
      </c>
      <c r="O28" s="99">
        <f t="shared" si="9"/>
        <v>0</v>
      </c>
      <c r="P28" s="100">
        <f t="shared" si="9"/>
        <v>0</v>
      </c>
      <c r="Q28" s="101">
        <f t="shared" si="9"/>
        <v>290.2</v>
      </c>
      <c r="R28" s="100">
        <f t="shared" si="9"/>
        <v>290.2</v>
      </c>
      <c r="S28" s="102">
        <f t="shared" si="9"/>
        <v>0</v>
      </c>
      <c r="T28" s="103">
        <f t="shared" si="9"/>
        <v>290.2</v>
      </c>
      <c r="U28" s="102">
        <f t="shared" si="9"/>
        <v>0</v>
      </c>
      <c r="V28" s="103">
        <f t="shared" si="9"/>
        <v>290.2</v>
      </c>
      <c r="W28" s="102">
        <f t="shared" si="9"/>
        <v>0</v>
      </c>
      <c r="X28" s="103">
        <f t="shared" si="9"/>
        <v>290.2</v>
      </c>
      <c r="Y28" s="102">
        <f t="shared" si="9"/>
        <v>0</v>
      </c>
      <c r="Z28" s="103">
        <f t="shared" si="9"/>
        <v>290.2</v>
      </c>
      <c r="AA28" s="102">
        <f t="shared" si="9"/>
        <v>0</v>
      </c>
      <c r="AB28" s="103">
        <f t="shared" si="9"/>
        <v>290.2</v>
      </c>
      <c r="AC28" s="102">
        <f t="shared" si="9"/>
        <v>0</v>
      </c>
      <c r="AD28" s="103">
        <f t="shared" si="9"/>
        <v>290.2</v>
      </c>
    </row>
    <row r="29" spans="2:30" ht="13.5" thickBot="1">
      <c r="B29" s="79"/>
      <c r="C29" s="66"/>
      <c r="D29" s="93"/>
      <c r="E29" s="104">
        <v>3122</v>
      </c>
      <c r="F29" s="105">
        <v>6121</v>
      </c>
      <c r="G29" s="106" t="s">
        <v>90</v>
      </c>
      <c r="H29" s="107">
        <v>0</v>
      </c>
      <c r="I29" s="107">
        <v>0</v>
      </c>
      <c r="J29" s="108">
        <f>SUM(H29:I29)</f>
        <v>0</v>
      </c>
      <c r="K29" s="107">
        <v>0</v>
      </c>
      <c r="L29" s="108">
        <f>SUM(J29:K29)</f>
        <v>0</v>
      </c>
      <c r="M29" s="107">
        <v>290.2</v>
      </c>
      <c r="N29" s="108">
        <f>SUM(L29:M29)</f>
        <v>290.2</v>
      </c>
      <c r="O29" s="109">
        <v>0</v>
      </c>
      <c r="P29" s="110">
        <v>0</v>
      </c>
      <c r="Q29" s="111">
        <v>290.2</v>
      </c>
      <c r="R29" s="110">
        <f>SUM(N29:O29)</f>
        <v>290.2</v>
      </c>
      <c r="S29" s="112">
        <v>0</v>
      </c>
      <c r="T29" s="113">
        <f>SUM(R29:S29)</f>
        <v>290.2</v>
      </c>
      <c r="U29" s="112">
        <v>0</v>
      </c>
      <c r="V29" s="113">
        <f>SUM(T29:U29)</f>
        <v>290.2</v>
      </c>
      <c r="W29" s="112">
        <v>0</v>
      </c>
      <c r="X29" s="113">
        <f>SUM(V29:W29)</f>
        <v>290.2</v>
      </c>
      <c r="Y29" s="112">
        <v>0</v>
      </c>
      <c r="Z29" s="113">
        <f>SUM(X29:Y29)</f>
        <v>290.2</v>
      </c>
      <c r="AA29" s="112">
        <v>0</v>
      </c>
      <c r="AB29" s="113">
        <f>SUM(Z29:AA29)</f>
        <v>290.2</v>
      </c>
      <c r="AC29" s="112">
        <v>0</v>
      </c>
      <c r="AD29" s="113">
        <f>SUM(AB29:AC29)</f>
        <v>290.2</v>
      </c>
    </row>
    <row r="30" spans="2:30" ht="13.5" thickBot="1">
      <c r="B30" s="65" t="s">
        <v>84</v>
      </c>
      <c r="C30" s="66" t="s">
        <v>117</v>
      </c>
      <c r="D30" s="93" t="s">
        <v>118</v>
      </c>
      <c r="E30" s="94" t="s">
        <v>85</v>
      </c>
      <c r="F30" s="95" t="s">
        <v>85</v>
      </c>
      <c r="G30" s="114" t="s">
        <v>119</v>
      </c>
      <c r="H30" s="97">
        <f aca="true" t="shared" si="10" ref="H30:AD30">H31</f>
        <v>0</v>
      </c>
      <c r="I30" s="97">
        <f t="shared" si="10"/>
        <v>0</v>
      </c>
      <c r="J30" s="98">
        <f t="shared" si="10"/>
        <v>0</v>
      </c>
      <c r="K30" s="97">
        <f t="shared" si="10"/>
        <v>0</v>
      </c>
      <c r="L30" s="98">
        <f t="shared" si="10"/>
        <v>0</v>
      </c>
      <c r="M30" s="97">
        <f t="shared" si="10"/>
        <v>290.2</v>
      </c>
      <c r="N30" s="98">
        <f t="shared" si="10"/>
        <v>290.2</v>
      </c>
      <c r="O30" s="99">
        <f t="shared" si="10"/>
        <v>0</v>
      </c>
      <c r="P30" s="100">
        <f t="shared" si="10"/>
        <v>0</v>
      </c>
      <c r="Q30" s="101">
        <f t="shared" si="10"/>
        <v>4915.89672</v>
      </c>
      <c r="R30" s="100">
        <f t="shared" si="10"/>
        <v>4915.89672</v>
      </c>
      <c r="S30" s="102">
        <f t="shared" si="10"/>
        <v>0</v>
      </c>
      <c r="T30" s="103">
        <f t="shared" si="10"/>
        <v>4915.89672</v>
      </c>
      <c r="U30" s="102">
        <f t="shared" si="10"/>
        <v>0</v>
      </c>
      <c r="V30" s="103">
        <f t="shared" si="10"/>
        <v>4915.89672</v>
      </c>
      <c r="W30" s="102">
        <f t="shared" si="10"/>
        <v>0</v>
      </c>
      <c r="X30" s="103">
        <f t="shared" si="10"/>
        <v>7245.89672</v>
      </c>
      <c r="Y30" s="102">
        <f t="shared" si="10"/>
        <v>0</v>
      </c>
      <c r="Z30" s="103">
        <f t="shared" si="10"/>
        <v>7245.89672</v>
      </c>
      <c r="AA30" s="102">
        <f t="shared" si="10"/>
        <v>-600</v>
      </c>
      <c r="AB30" s="103">
        <f t="shared" si="10"/>
        <v>6645.89672</v>
      </c>
      <c r="AC30" s="102">
        <f t="shared" si="10"/>
        <v>28.7</v>
      </c>
      <c r="AD30" s="103">
        <f t="shared" si="10"/>
        <v>6674.59672</v>
      </c>
    </row>
    <row r="31" spans="2:30" ht="13.5" thickBot="1">
      <c r="B31" s="79"/>
      <c r="C31" s="66"/>
      <c r="D31" s="93"/>
      <c r="E31" s="118">
        <v>3122</v>
      </c>
      <c r="F31" s="119">
        <v>6121</v>
      </c>
      <c r="G31" s="120" t="s">
        <v>90</v>
      </c>
      <c r="H31" s="121">
        <v>0</v>
      </c>
      <c r="I31" s="121">
        <v>0</v>
      </c>
      <c r="J31" s="122">
        <f>SUM(H31:I31)</f>
        <v>0</v>
      </c>
      <c r="K31" s="121">
        <v>0</v>
      </c>
      <c r="L31" s="122">
        <f>SUM(J31:K31)</f>
        <v>0</v>
      </c>
      <c r="M31" s="121">
        <v>290.2</v>
      </c>
      <c r="N31" s="122">
        <f>SUM(L31:M31)</f>
        <v>290.2</v>
      </c>
      <c r="O31" s="123">
        <v>0</v>
      </c>
      <c r="P31" s="124">
        <v>0</v>
      </c>
      <c r="Q31" s="125">
        <v>4915.89672</v>
      </c>
      <c r="R31" s="124">
        <v>4915.89672</v>
      </c>
      <c r="S31" s="126">
        <v>0</v>
      </c>
      <c r="T31" s="127">
        <f>SUM(R31:S31)</f>
        <v>4915.89672</v>
      </c>
      <c r="U31" s="126">
        <v>0</v>
      </c>
      <c r="V31" s="127">
        <f>SUM(T31:U31)</f>
        <v>4915.89672</v>
      </c>
      <c r="W31" s="126">
        <v>0</v>
      </c>
      <c r="X31" s="127">
        <v>7245.89672</v>
      </c>
      <c r="Y31" s="126">
        <v>0</v>
      </c>
      <c r="Z31" s="127">
        <v>7245.89672</v>
      </c>
      <c r="AA31" s="126">
        <v>-600</v>
      </c>
      <c r="AB31" s="127">
        <f>SUM(Z31:AA31)</f>
        <v>6645.89672</v>
      </c>
      <c r="AC31" s="126">
        <v>28.7</v>
      </c>
      <c r="AD31" s="127">
        <f>SUM(AB31:AC31)</f>
        <v>6674.59672</v>
      </c>
    </row>
    <row r="32" spans="2:30" ht="23.25" thickBot="1">
      <c r="B32" s="65" t="s">
        <v>84</v>
      </c>
      <c r="C32" s="66" t="s">
        <v>120</v>
      </c>
      <c r="D32" s="93" t="s">
        <v>121</v>
      </c>
      <c r="E32" s="94" t="s">
        <v>85</v>
      </c>
      <c r="F32" s="95" t="s">
        <v>85</v>
      </c>
      <c r="G32" s="128" t="s">
        <v>122</v>
      </c>
      <c r="H32" s="97">
        <f aca="true" t="shared" si="11" ref="H32:AD32">H33</f>
        <v>0</v>
      </c>
      <c r="I32" s="97">
        <f t="shared" si="11"/>
        <v>0</v>
      </c>
      <c r="J32" s="98">
        <f t="shared" si="11"/>
        <v>0</v>
      </c>
      <c r="K32" s="97">
        <f t="shared" si="11"/>
        <v>0</v>
      </c>
      <c r="L32" s="98">
        <f t="shared" si="11"/>
        <v>0</v>
      </c>
      <c r="M32" s="97">
        <f t="shared" si="11"/>
        <v>290.2</v>
      </c>
      <c r="N32" s="98">
        <f t="shared" si="11"/>
        <v>290.2</v>
      </c>
      <c r="O32" s="99">
        <f t="shared" si="11"/>
        <v>0</v>
      </c>
      <c r="P32" s="100">
        <f t="shared" si="11"/>
        <v>0</v>
      </c>
      <c r="Q32" s="101">
        <f t="shared" si="11"/>
        <v>0</v>
      </c>
      <c r="R32" s="100">
        <f t="shared" si="11"/>
        <v>0</v>
      </c>
      <c r="S32" s="102">
        <f t="shared" si="11"/>
        <v>0</v>
      </c>
      <c r="T32" s="103">
        <f t="shared" si="11"/>
        <v>0</v>
      </c>
      <c r="U32" s="102">
        <f t="shared" si="11"/>
        <v>910.96</v>
      </c>
      <c r="V32" s="103">
        <f t="shared" si="11"/>
        <v>910.96</v>
      </c>
      <c r="W32" s="102">
        <f t="shared" si="11"/>
        <v>0</v>
      </c>
      <c r="X32" s="103">
        <f t="shared" si="11"/>
        <v>910.96</v>
      </c>
      <c r="Y32" s="102">
        <f t="shared" si="11"/>
        <v>0</v>
      </c>
      <c r="Z32" s="103">
        <f t="shared" si="11"/>
        <v>910.96</v>
      </c>
      <c r="AA32" s="102">
        <f t="shared" si="11"/>
        <v>0</v>
      </c>
      <c r="AB32" s="103">
        <f t="shared" si="11"/>
        <v>910.96</v>
      </c>
      <c r="AC32" s="102">
        <f t="shared" si="11"/>
        <v>0</v>
      </c>
      <c r="AD32" s="103">
        <f t="shared" si="11"/>
        <v>910.96</v>
      </c>
    </row>
    <row r="33" spans="2:30" ht="13.5" thickBot="1">
      <c r="B33" s="79"/>
      <c r="C33" s="66"/>
      <c r="D33" s="93"/>
      <c r="E33" s="118">
        <v>3123</v>
      </c>
      <c r="F33" s="119">
        <v>6121</v>
      </c>
      <c r="G33" s="120" t="s">
        <v>90</v>
      </c>
      <c r="H33" s="121">
        <v>0</v>
      </c>
      <c r="I33" s="121">
        <v>0</v>
      </c>
      <c r="J33" s="122">
        <f>SUM(H33:I33)</f>
        <v>0</v>
      </c>
      <c r="K33" s="121">
        <v>0</v>
      </c>
      <c r="L33" s="122">
        <f>SUM(J33:K33)</f>
        <v>0</v>
      </c>
      <c r="M33" s="121">
        <v>290.2</v>
      </c>
      <c r="N33" s="122">
        <f>SUM(L33:M33)</f>
        <v>290.2</v>
      </c>
      <c r="O33" s="123">
        <v>0</v>
      </c>
      <c r="P33" s="124">
        <v>0</v>
      </c>
      <c r="Q33" s="125">
        <v>0</v>
      </c>
      <c r="R33" s="124">
        <v>0</v>
      </c>
      <c r="S33" s="126">
        <v>0</v>
      </c>
      <c r="T33" s="127">
        <f>SUM(R33:S33)</f>
        <v>0</v>
      </c>
      <c r="U33" s="126">
        <v>910.96</v>
      </c>
      <c r="V33" s="127">
        <f>SUM(T33:U33)</f>
        <v>910.96</v>
      </c>
      <c r="W33" s="126">
        <v>0</v>
      </c>
      <c r="X33" s="127">
        <f>SUM(V33:W33)</f>
        <v>910.96</v>
      </c>
      <c r="Y33" s="126">
        <v>0</v>
      </c>
      <c r="Z33" s="127">
        <f>SUM(X33:Y33)</f>
        <v>910.96</v>
      </c>
      <c r="AA33" s="126">
        <v>0</v>
      </c>
      <c r="AB33" s="127">
        <f>SUM(Z33:AA33)</f>
        <v>910.96</v>
      </c>
      <c r="AC33" s="126">
        <v>0</v>
      </c>
      <c r="AD33" s="127">
        <f>SUM(AB33:AC33)</f>
        <v>910.96</v>
      </c>
    </row>
    <row r="34" spans="2:30" ht="13.5" thickBot="1">
      <c r="B34" s="65" t="s">
        <v>84</v>
      </c>
      <c r="C34" s="66" t="s">
        <v>123</v>
      </c>
      <c r="D34" s="93" t="s">
        <v>124</v>
      </c>
      <c r="E34" s="94" t="s">
        <v>85</v>
      </c>
      <c r="F34" s="95" t="s">
        <v>85</v>
      </c>
      <c r="G34" s="128" t="s">
        <v>125</v>
      </c>
      <c r="H34" s="97">
        <f aca="true" t="shared" si="12" ref="H34:AD34">H35</f>
        <v>0</v>
      </c>
      <c r="I34" s="97">
        <f t="shared" si="12"/>
        <v>0</v>
      </c>
      <c r="J34" s="98">
        <f t="shared" si="12"/>
        <v>0</v>
      </c>
      <c r="K34" s="97">
        <f t="shared" si="12"/>
        <v>0</v>
      </c>
      <c r="L34" s="98">
        <f t="shared" si="12"/>
        <v>0</v>
      </c>
      <c r="M34" s="97">
        <f t="shared" si="12"/>
        <v>290.2</v>
      </c>
      <c r="N34" s="98">
        <f t="shared" si="12"/>
        <v>290.2</v>
      </c>
      <c r="O34" s="99">
        <f t="shared" si="12"/>
        <v>0</v>
      </c>
      <c r="P34" s="100">
        <f t="shared" si="12"/>
        <v>0</v>
      </c>
      <c r="Q34" s="101">
        <f t="shared" si="12"/>
        <v>0</v>
      </c>
      <c r="R34" s="100">
        <f t="shared" si="12"/>
        <v>0</v>
      </c>
      <c r="S34" s="102">
        <f t="shared" si="12"/>
        <v>0</v>
      </c>
      <c r="T34" s="103">
        <f t="shared" si="12"/>
        <v>0</v>
      </c>
      <c r="U34" s="102">
        <f t="shared" si="12"/>
        <v>0</v>
      </c>
      <c r="V34" s="103">
        <f t="shared" si="12"/>
        <v>0</v>
      </c>
      <c r="W34" s="102">
        <f t="shared" si="12"/>
        <v>6700</v>
      </c>
      <c r="X34" s="103">
        <f t="shared" si="12"/>
        <v>6700</v>
      </c>
      <c r="Y34" s="102">
        <f t="shared" si="12"/>
        <v>0</v>
      </c>
      <c r="Z34" s="103">
        <f t="shared" si="12"/>
        <v>6700</v>
      </c>
      <c r="AA34" s="102">
        <f t="shared" si="12"/>
        <v>0</v>
      </c>
      <c r="AB34" s="103">
        <f t="shared" si="12"/>
        <v>6700</v>
      </c>
      <c r="AC34" s="102">
        <f t="shared" si="12"/>
        <v>0</v>
      </c>
      <c r="AD34" s="103">
        <f t="shared" si="12"/>
        <v>6700</v>
      </c>
    </row>
    <row r="35" spans="2:30" ht="13.5" thickBot="1">
      <c r="B35" s="79"/>
      <c r="C35" s="66"/>
      <c r="D35" s="93"/>
      <c r="E35" s="118">
        <v>3121</v>
      </c>
      <c r="F35" s="119">
        <v>6121</v>
      </c>
      <c r="G35" s="120" t="s">
        <v>90</v>
      </c>
      <c r="H35" s="121">
        <v>0</v>
      </c>
      <c r="I35" s="121">
        <v>0</v>
      </c>
      <c r="J35" s="122">
        <f>SUM(H35:I35)</f>
        <v>0</v>
      </c>
      <c r="K35" s="121">
        <v>0</v>
      </c>
      <c r="L35" s="122">
        <f>SUM(J35:K35)</f>
        <v>0</v>
      </c>
      <c r="M35" s="121">
        <v>290.2</v>
      </c>
      <c r="N35" s="122">
        <f>SUM(L35:M35)</f>
        <v>290.2</v>
      </c>
      <c r="O35" s="123">
        <v>0</v>
      </c>
      <c r="P35" s="124">
        <v>0</v>
      </c>
      <c r="Q35" s="125">
        <v>0</v>
      </c>
      <c r="R35" s="124">
        <v>0</v>
      </c>
      <c r="S35" s="126">
        <v>0</v>
      </c>
      <c r="T35" s="127">
        <f>SUM(R35:S35)</f>
        <v>0</v>
      </c>
      <c r="U35" s="126">
        <v>0</v>
      </c>
      <c r="V35" s="127">
        <f>SUM(T35:U35)</f>
        <v>0</v>
      </c>
      <c r="W35" s="126">
        <v>6700</v>
      </c>
      <c r="X35" s="127">
        <f>SUM(V35:W35)</f>
        <v>6700</v>
      </c>
      <c r="Y35" s="126">
        <v>0</v>
      </c>
      <c r="Z35" s="127">
        <f>SUM(X35:Y35)</f>
        <v>6700</v>
      </c>
      <c r="AA35" s="126">
        <v>0</v>
      </c>
      <c r="AB35" s="127">
        <f>SUM(Z35:AA35)</f>
        <v>6700</v>
      </c>
      <c r="AC35" s="126">
        <v>0</v>
      </c>
      <c r="AD35" s="127">
        <f>SUM(AB35:AC35)</f>
        <v>6700</v>
      </c>
    </row>
    <row r="36" spans="2:30" ht="13.5" thickBot="1">
      <c r="B36" s="65" t="s">
        <v>84</v>
      </c>
      <c r="C36" s="66" t="s">
        <v>126</v>
      </c>
      <c r="D36" s="93" t="s">
        <v>127</v>
      </c>
      <c r="E36" s="94" t="s">
        <v>85</v>
      </c>
      <c r="F36" s="95" t="s">
        <v>85</v>
      </c>
      <c r="G36" s="128" t="s">
        <v>128</v>
      </c>
      <c r="H36" s="97">
        <f aca="true" t="shared" si="13" ref="H36:AD36">H37</f>
        <v>0</v>
      </c>
      <c r="I36" s="97">
        <f t="shared" si="13"/>
        <v>0</v>
      </c>
      <c r="J36" s="98">
        <f t="shared" si="13"/>
        <v>0</v>
      </c>
      <c r="K36" s="97">
        <f t="shared" si="13"/>
        <v>0</v>
      </c>
      <c r="L36" s="98">
        <f t="shared" si="13"/>
        <v>0</v>
      </c>
      <c r="M36" s="97">
        <f t="shared" si="13"/>
        <v>290.2</v>
      </c>
      <c r="N36" s="98">
        <f t="shared" si="13"/>
        <v>290.2</v>
      </c>
      <c r="O36" s="99">
        <f t="shared" si="13"/>
        <v>0</v>
      </c>
      <c r="P36" s="100">
        <f t="shared" si="13"/>
        <v>0</v>
      </c>
      <c r="Q36" s="101">
        <f t="shared" si="13"/>
        <v>0</v>
      </c>
      <c r="R36" s="100">
        <f t="shared" si="13"/>
        <v>0</v>
      </c>
      <c r="S36" s="102">
        <f t="shared" si="13"/>
        <v>0</v>
      </c>
      <c r="T36" s="103">
        <f t="shared" si="13"/>
        <v>0</v>
      </c>
      <c r="U36" s="102">
        <f t="shared" si="13"/>
        <v>0</v>
      </c>
      <c r="V36" s="103">
        <f t="shared" si="13"/>
        <v>0</v>
      </c>
      <c r="W36" s="102">
        <f t="shared" si="13"/>
        <v>3300</v>
      </c>
      <c r="X36" s="103">
        <f t="shared" si="13"/>
        <v>3300</v>
      </c>
      <c r="Y36" s="102">
        <f t="shared" si="13"/>
        <v>0</v>
      </c>
      <c r="Z36" s="103">
        <f t="shared" si="13"/>
        <v>3300</v>
      </c>
      <c r="AA36" s="102">
        <f t="shared" si="13"/>
        <v>0</v>
      </c>
      <c r="AB36" s="103">
        <f t="shared" si="13"/>
        <v>3300</v>
      </c>
      <c r="AC36" s="102">
        <f t="shared" si="13"/>
        <v>0</v>
      </c>
      <c r="AD36" s="103">
        <f t="shared" si="13"/>
        <v>3300</v>
      </c>
    </row>
    <row r="37" spans="2:30" ht="13.5" thickBot="1">
      <c r="B37" s="79"/>
      <c r="C37" s="66"/>
      <c r="D37" s="93"/>
      <c r="E37" s="118">
        <v>3122</v>
      </c>
      <c r="F37" s="119">
        <v>6121</v>
      </c>
      <c r="G37" s="120" t="s">
        <v>90</v>
      </c>
      <c r="H37" s="121">
        <v>0</v>
      </c>
      <c r="I37" s="121">
        <v>0</v>
      </c>
      <c r="J37" s="122">
        <f>SUM(H37:I37)</f>
        <v>0</v>
      </c>
      <c r="K37" s="121">
        <v>0</v>
      </c>
      <c r="L37" s="122">
        <f>SUM(J37:K37)</f>
        <v>0</v>
      </c>
      <c r="M37" s="121">
        <v>290.2</v>
      </c>
      <c r="N37" s="122">
        <f>SUM(L37:M37)</f>
        <v>290.2</v>
      </c>
      <c r="O37" s="123">
        <v>0</v>
      </c>
      <c r="P37" s="124">
        <v>0</v>
      </c>
      <c r="Q37" s="125">
        <v>0</v>
      </c>
      <c r="R37" s="124">
        <v>0</v>
      </c>
      <c r="S37" s="126">
        <v>0</v>
      </c>
      <c r="T37" s="127">
        <f>SUM(R37:S37)</f>
        <v>0</v>
      </c>
      <c r="U37" s="126">
        <v>0</v>
      </c>
      <c r="V37" s="127">
        <f>SUM(T37:U37)</f>
        <v>0</v>
      </c>
      <c r="W37" s="126">
        <v>3300</v>
      </c>
      <c r="X37" s="127">
        <f>SUM(V37:W37)</f>
        <v>3300</v>
      </c>
      <c r="Y37" s="126">
        <v>0</v>
      </c>
      <c r="Z37" s="127">
        <f>SUM(X37:Y37)</f>
        <v>3300</v>
      </c>
      <c r="AA37" s="126">
        <v>0</v>
      </c>
      <c r="AB37" s="127">
        <f>SUM(Z37:AA37)</f>
        <v>3300</v>
      </c>
      <c r="AC37" s="126">
        <v>0</v>
      </c>
      <c r="AD37" s="127">
        <f>SUM(AB37:AC37)</f>
        <v>3300</v>
      </c>
    </row>
    <row r="38" spans="2:30" ht="13.5" thickBot="1">
      <c r="B38" s="65" t="s">
        <v>84</v>
      </c>
      <c r="C38" s="66" t="s">
        <v>129</v>
      </c>
      <c r="D38" s="93" t="s">
        <v>130</v>
      </c>
      <c r="E38" s="94" t="s">
        <v>85</v>
      </c>
      <c r="F38" s="95" t="s">
        <v>85</v>
      </c>
      <c r="G38" s="128" t="s">
        <v>131</v>
      </c>
      <c r="H38" s="97">
        <f aca="true" t="shared" si="14" ref="H38:AD38">H39</f>
        <v>0</v>
      </c>
      <c r="I38" s="97">
        <f t="shared" si="14"/>
        <v>0</v>
      </c>
      <c r="J38" s="98">
        <f t="shared" si="14"/>
        <v>0</v>
      </c>
      <c r="K38" s="97">
        <f t="shared" si="14"/>
        <v>0</v>
      </c>
      <c r="L38" s="98">
        <f t="shared" si="14"/>
        <v>0</v>
      </c>
      <c r="M38" s="97">
        <f t="shared" si="14"/>
        <v>290.2</v>
      </c>
      <c r="N38" s="98">
        <f t="shared" si="14"/>
        <v>290.2</v>
      </c>
      <c r="O38" s="99">
        <f t="shared" si="14"/>
        <v>0</v>
      </c>
      <c r="P38" s="100">
        <f t="shared" si="14"/>
        <v>0</v>
      </c>
      <c r="Q38" s="101">
        <f t="shared" si="14"/>
        <v>0</v>
      </c>
      <c r="R38" s="100">
        <f t="shared" si="14"/>
        <v>0</v>
      </c>
      <c r="S38" s="102">
        <f t="shared" si="14"/>
        <v>0</v>
      </c>
      <c r="T38" s="103">
        <f t="shared" si="14"/>
        <v>0</v>
      </c>
      <c r="U38" s="102">
        <f t="shared" si="14"/>
        <v>0</v>
      </c>
      <c r="V38" s="103">
        <f t="shared" si="14"/>
        <v>0</v>
      </c>
      <c r="W38" s="102">
        <f t="shared" si="14"/>
        <v>7500</v>
      </c>
      <c r="X38" s="103">
        <f t="shared" si="14"/>
        <v>7500</v>
      </c>
      <c r="Y38" s="102">
        <f t="shared" si="14"/>
        <v>0</v>
      </c>
      <c r="Z38" s="103">
        <f t="shared" si="14"/>
        <v>7500</v>
      </c>
      <c r="AA38" s="102">
        <f t="shared" si="14"/>
        <v>0</v>
      </c>
      <c r="AB38" s="103">
        <f t="shared" si="14"/>
        <v>7500</v>
      </c>
      <c r="AC38" s="102">
        <f t="shared" si="14"/>
        <v>0</v>
      </c>
      <c r="AD38" s="103">
        <f t="shared" si="14"/>
        <v>7500</v>
      </c>
    </row>
    <row r="39" spans="2:30" ht="13.5" thickBot="1">
      <c r="B39" s="79"/>
      <c r="C39" s="66"/>
      <c r="D39" s="93"/>
      <c r="E39" s="118">
        <v>3121</v>
      </c>
      <c r="F39" s="119">
        <v>6121</v>
      </c>
      <c r="G39" s="120" t="s">
        <v>90</v>
      </c>
      <c r="H39" s="121">
        <v>0</v>
      </c>
      <c r="I39" s="121">
        <v>0</v>
      </c>
      <c r="J39" s="122">
        <f>SUM(H39:I39)</f>
        <v>0</v>
      </c>
      <c r="K39" s="121">
        <v>0</v>
      </c>
      <c r="L39" s="122">
        <f>SUM(J39:K39)</f>
        <v>0</v>
      </c>
      <c r="M39" s="121">
        <v>290.2</v>
      </c>
      <c r="N39" s="122">
        <f>SUM(L39:M39)</f>
        <v>290.2</v>
      </c>
      <c r="O39" s="123">
        <v>0</v>
      </c>
      <c r="P39" s="124">
        <v>0</v>
      </c>
      <c r="Q39" s="125">
        <v>0</v>
      </c>
      <c r="R39" s="124">
        <v>0</v>
      </c>
      <c r="S39" s="126">
        <v>0</v>
      </c>
      <c r="T39" s="127">
        <f>SUM(R39:S39)</f>
        <v>0</v>
      </c>
      <c r="U39" s="126">
        <v>0</v>
      </c>
      <c r="V39" s="127">
        <f>SUM(T39:U39)</f>
        <v>0</v>
      </c>
      <c r="W39" s="126">
        <v>7500</v>
      </c>
      <c r="X39" s="127">
        <f>SUM(V39:W39)</f>
        <v>7500</v>
      </c>
      <c r="Y39" s="126">
        <v>0</v>
      </c>
      <c r="Z39" s="127">
        <f>SUM(X39:Y39)</f>
        <v>7500</v>
      </c>
      <c r="AA39" s="126">
        <v>0</v>
      </c>
      <c r="AB39" s="127">
        <f>SUM(Z39:AA39)</f>
        <v>7500</v>
      </c>
      <c r="AC39" s="126">
        <v>0</v>
      </c>
      <c r="AD39" s="127">
        <f>SUM(AB39:AC39)</f>
        <v>7500</v>
      </c>
    </row>
    <row r="40" spans="2:30" ht="13.5" thickBot="1">
      <c r="B40" s="65" t="s">
        <v>84</v>
      </c>
      <c r="C40" s="66" t="s">
        <v>132</v>
      </c>
      <c r="D40" s="93" t="s">
        <v>97</v>
      </c>
      <c r="E40" s="94" t="s">
        <v>85</v>
      </c>
      <c r="F40" s="95" t="s">
        <v>85</v>
      </c>
      <c r="G40" s="128" t="s">
        <v>133</v>
      </c>
      <c r="H40" s="97">
        <f aca="true" t="shared" si="15" ref="H40:AD40">H41</f>
        <v>0</v>
      </c>
      <c r="I40" s="97">
        <f t="shared" si="15"/>
        <v>0</v>
      </c>
      <c r="J40" s="98">
        <f t="shared" si="15"/>
        <v>0</v>
      </c>
      <c r="K40" s="97">
        <f t="shared" si="15"/>
        <v>0</v>
      </c>
      <c r="L40" s="98">
        <f t="shared" si="15"/>
        <v>0</v>
      </c>
      <c r="M40" s="97">
        <f t="shared" si="15"/>
        <v>290.2</v>
      </c>
      <c r="N40" s="98">
        <f t="shared" si="15"/>
        <v>290.2</v>
      </c>
      <c r="O40" s="99">
        <f t="shared" si="15"/>
        <v>0</v>
      </c>
      <c r="P40" s="100">
        <f t="shared" si="15"/>
        <v>0</v>
      </c>
      <c r="Q40" s="101">
        <f t="shared" si="15"/>
        <v>0</v>
      </c>
      <c r="R40" s="100">
        <f t="shared" si="15"/>
        <v>0</v>
      </c>
      <c r="S40" s="102">
        <f t="shared" si="15"/>
        <v>0</v>
      </c>
      <c r="T40" s="103">
        <f t="shared" si="15"/>
        <v>0</v>
      </c>
      <c r="U40" s="102">
        <f t="shared" si="15"/>
        <v>0</v>
      </c>
      <c r="V40" s="103">
        <f t="shared" si="15"/>
        <v>0</v>
      </c>
      <c r="W40" s="102">
        <f t="shared" si="15"/>
        <v>4600</v>
      </c>
      <c r="X40" s="103">
        <f t="shared" si="15"/>
        <v>4600</v>
      </c>
      <c r="Y40" s="102">
        <f t="shared" si="15"/>
        <v>1000</v>
      </c>
      <c r="Z40" s="103">
        <f t="shared" si="15"/>
        <v>5600</v>
      </c>
      <c r="AA40" s="102">
        <f t="shared" si="15"/>
        <v>600</v>
      </c>
      <c r="AB40" s="103">
        <f t="shared" si="15"/>
        <v>6200</v>
      </c>
      <c r="AC40" s="102">
        <f t="shared" si="15"/>
        <v>0</v>
      </c>
      <c r="AD40" s="103">
        <f t="shared" si="15"/>
        <v>6200</v>
      </c>
    </row>
    <row r="41" spans="2:30" ht="13.5" thickBot="1">
      <c r="B41" s="79"/>
      <c r="C41" s="66"/>
      <c r="D41" s="93"/>
      <c r="E41" s="118">
        <v>3122</v>
      </c>
      <c r="F41" s="119">
        <v>6121</v>
      </c>
      <c r="G41" s="120" t="s">
        <v>90</v>
      </c>
      <c r="H41" s="121">
        <v>0</v>
      </c>
      <c r="I41" s="121">
        <v>0</v>
      </c>
      <c r="J41" s="122">
        <f>SUM(H41:I41)</f>
        <v>0</v>
      </c>
      <c r="K41" s="121">
        <v>0</v>
      </c>
      <c r="L41" s="122">
        <f>SUM(J41:K41)</f>
        <v>0</v>
      </c>
      <c r="M41" s="121">
        <v>290.2</v>
      </c>
      <c r="N41" s="122">
        <f>SUM(L41:M41)</f>
        <v>290.2</v>
      </c>
      <c r="O41" s="123">
        <v>0</v>
      </c>
      <c r="P41" s="124">
        <v>0</v>
      </c>
      <c r="Q41" s="125">
        <v>0</v>
      </c>
      <c r="R41" s="124">
        <v>0</v>
      </c>
      <c r="S41" s="126">
        <v>0</v>
      </c>
      <c r="T41" s="127">
        <f>SUM(R41:S41)</f>
        <v>0</v>
      </c>
      <c r="U41" s="126">
        <v>0</v>
      </c>
      <c r="V41" s="127">
        <f>SUM(T41:U41)</f>
        <v>0</v>
      </c>
      <c r="W41" s="126">
        <v>4600</v>
      </c>
      <c r="X41" s="127">
        <f>SUM(V41:W41)</f>
        <v>4600</v>
      </c>
      <c r="Y41" s="126">
        <v>1000</v>
      </c>
      <c r="Z41" s="127">
        <f>SUM(X41:Y41)</f>
        <v>5600</v>
      </c>
      <c r="AA41" s="126">
        <v>600</v>
      </c>
      <c r="AB41" s="127">
        <f>SUM(Z41:AA41)</f>
        <v>6200</v>
      </c>
      <c r="AC41" s="126">
        <v>0</v>
      </c>
      <c r="AD41" s="127">
        <f>SUM(AB41:AC41)</f>
        <v>6200</v>
      </c>
    </row>
    <row r="42" spans="2:30" ht="13.5" thickBot="1">
      <c r="B42" s="65" t="s">
        <v>84</v>
      </c>
      <c r="C42" s="66" t="s">
        <v>134</v>
      </c>
      <c r="D42" s="93" t="s">
        <v>135</v>
      </c>
      <c r="E42" s="94" t="s">
        <v>85</v>
      </c>
      <c r="F42" s="95" t="s">
        <v>85</v>
      </c>
      <c r="G42" s="128" t="s">
        <v>136</v>
      </c>
      <c r="H42" s="97">
        <f aca="true" t="shared" si="16" ref="H42:AD42">H43</f>
        <v>0</v>
      </c>
      <c r="I42" s="97">
        <f t="shared" si="16"/>
        <v>0</v>
      </c>
      <c r="J42" s="98">
        <f t="shared" si="16"/>
        <v>0</v>
      </c>
      <c r="K42" s="97">
        <f t="shared" si="16"/>
        <v>0</v>
      </c>
      <c r="L42" s="98">
        <f t="shared" si="16"/>
        <v>0</v>
      </c>
      <c r="M42" s="97">
        <f t="shared" si="16"/>
        <v>290.2</v>
      </c>
      <c r="N42" s="98">
        <f t="shared" si="16"/>
        <v>290.2</v>
      </c>
      <c r="O42" s="99">
        <f t="shared" si="16"/>
        <v>0</v>
      </c>
      <c r="P42" s="100">
        <f t="shared" si="16"/>
        <v>0</v>
      </c>
      <c r="Q42" s="101">
        <f t="shared" si="16"/>
        <v>0</v>
      </c>
      <c r="R42" s="100">
        <f t="shared" si="16"/>
        <v>0</v>
      </c>
      <c r="S42" s="102">
        <f t="shared" si="16"/>
        <v>0</v>
      </c>
      <c r="T42" s="103">
        <f t="shared" si="16"/>
        <v>0</v>
      </c>
      <c r="U42" s="102">
        <f t="shared" si="16"/>
        <v>0</v>
      </c>
      <c r="V42" s="103">
        <f t="shared" si="16"/>
        <v>0</v>
      </c>
      <c r="W42" s="102">
        <f t="shared" si="16"/>
        <v>8000</v>
      </c>
      <c r="X42" s="103">
        <f t="shared" si="16"/>
        <v>8000</v>
      </c>
      <c r="Y42" s="102">
        <f t="shared" si="16"/>
        <v>0</v>
      </c>
      <c r="Z42" s="103">
        <f t="shared" si="16"/>
        <v>8000</v>
      </c>
      <c r="AA42" s="102">
        <f t="shared" si="16"/>
        <v>0</v>
      </c>
      <c r="AB42" s="103">
        <f t="shared" si="16"/>
        <v>8000</v>
      </c>
      <c r="AC42" s="102">
        <f t="shared" si="16"/>
        <v>0</v>
      </c>
      <c r="AD42" s="103">
        <f t="shared" si="16"/>
        <v>8000</v>
      </c>
    </row>
    <row r="43" spans="2:30" ht="13.5" thickBot="1">
      <c r="B43" s="79"/>
      <c r="C43" s="66"/>
      <c r="D43" s="93"/>
      <c r="E43" s="118">
        <v>4357</v>
      </c>
      <c r="F43" s="119">
        <v>6121</v>
      </c>
      <c r="G43" s="120" t="s">
        <v>90</v>
      </c>
      <c r="H43" s="121">
        <v>0</v>
      </c>
      <c r="I43" s="121">
        <v>0</v>
      </c>
      <c r="J43" s="122">
        <f>SUM(H43:I43)</f>
        <v>0</v>
      </c>
      <c r="K43" s="121">
        <v>0</v>
      </c>
      <c r="L43" s="122">
        <f>SUM(J43:K43)</f>
        <v>0</v>
      </c>
      <c r="M43" s="121">
        <v>290.2</v>
      </c>
      <c r="N43" s="122">
        <f>SUM(L43:M43)</f>
        <v>290.2</v>
      </c>
      <c r="O43" s="123">
        <v>0</v>
      </c>
      <c r="P43" s="124">
        <v>0</v>
      </c>
      <c r="Q43" s="125">
        <v>0</v>
      </c>
      <c r="R43" s="124">
        <v>0</v>
      </c>
      <c r="S43" s="126">
        <v>0</v>
      </c>
      <c r="T43" s="127">
        <f>SUM(R43:S43)</f>
        <v>0</v>
      </c>
      <c r="U43" s="126">
        <v>0</v>
      </c>
      <c r="V43" s="127">
        <f>SUM(T43:U43)</f>
        <v>0</v>
      </c>
      <c r="W43" s="126">
        <v>8000</v>
      </c>
      <c r="X43" s="127">
        <f>SUM(V43:W43)</f>
        <v>8000</v>
      </c>
      <c r="Y43" s="126">
        <v>0</v>
      </c>
      <c r="Z43" s="127">
        <f>SUM(X43:Y43)</f>
        <v>8000</v>
      </c>
      <c r="AA43" s="126">
        <v>0</v>
      </c>
      <c r="AB43" s="127">
        <f>SUM(Z43:AA43)</f>
        <v>8000</v>
      </c>
      <c r="AC43" s="126">
        <v>0</v>
      </c>
      <c r="AD43" s="127">
        <f>SUM(AB43:AC43)</f>
        <v>8000</v>
      </c>
    </row>
    <row r="44" spans="2:30" ht="13.5" thickBot="1">
      <c r="B44" s="65" t="s">
        <v>84</v>
      </c>
      <c r="C44" s="66" t="s">
        <v>137</v>
      </c>
      <c r="D44" s="93" t="s">
        <v>112</v>
      </c>
      <c r="E44" s="94" t="s">
        <v>85</v>
      </c>
      <c r="F44" s="95" t="s">
        <v>85</v>
      </c>
      <c r="G44" s="128" t="s">
        <v>138</v>
      </c>
      <c r="H44" s="97">
        <f aca="true" t="shared" si="17" ref="H44:AD44">H45</f>
        <v>0</v>
      </c>
      <c r="I44" s="97">
        <f t="shared" si="17"/>
        <v>0</v>
      </c>
      <c r="J44" s="98">
        <f t="shared" si="17"/>
        <v>0</v>
      </c>
      <c r="K44" s="97">
        <f t="shared" si="17"/>
        <v>0</v>
      </c>
      <c r="L44" s="98">
        <f t="shared" si="17"/>
        <v>0</v>
      </c>
      <c r="M44" s="97">
        <f t="shared" si="17"/>
        <v>290.2</v>
      </c>
      <c r="N44" s="98">
        <f t="shared" si="17"/>
        <v>290.2</v>
      </c>
      <c r="O44" s="99">
        <f t="shared" si="17"/>
        <v>0</v>
      </c>
      <c r="P44" s="100">
        <f t="shared" si="17"/>
        <v>0</v>
      </c>
      <c r="Q44" s="101">
        <f t="shared" si="17"/>
        <v>0</v>
      </c>
      <c r="R44" s="100">
        <f t="shared" si="17"/>
        <v>0</v>
      </c>
      <c r="S44" s="102">
        <f t="shared" si="17"/>
        <v>0</v>
      </c>
      <c r="T44" s="103">
        <f t="shared" si="17"/>
        <v>0</v>
      </c>
      <c r="U44" s="102">
        <f t="shared" si="17"/>
        <v>0</v>
      </c>
      <c r="V44" s="103">
        <f t="shared" si="17"/>
        <v>0</v>
      </c>
      <c r="W44" s="102">
        <f t="shared" si="17"/>
        <v>800</v>
      </c>
      <c r="X44" s="103">
        <f t="shared" si="17"/>
        <v>800</v>
      </c>
      <c r="Y44" s="102">
        <f t="shared" si="17"/>
        <v>0</v>
      </c>
      <c r="Z44" s="103">
        <f t="shared" si="17"/>
        <v>800</v>
      </c>
      <c r="AA44" s="102">
        <f t="shared" si="17"/>
        <v>-800</v>
      </c>
      <c r="AB44" s="103">
        <f t="shared" si="17"/>
        <v>0</v>
      </c>
      <c r="AC44" s="102">
        <f t="shared" si="17"/>
        <v>0</v>
      </c>
      <c r="AD44" s="103">
        <f t="shared" si="17"/>
        <v>0</v>
      </c>
    </row>
    <row r="45" spans="2:30" ht="13.5" thickBot="1">
      <c r="B45" s="79"/>
      <c r="C45" s="66"/>
      <c r="D45" s="93"/>
      <c r="E45" s="118">
        <v>4357</v>
      </c>
      <c r="F45" s="119">
        <v>6121</v>
      </c>
      <c r="G45" s="120" t="s">
        <v>90</v>
      </c>
      <c r="H45" s="121">
        <v>0</v>
      </c>
      <c r="I45" s="121">
        <v>0</v>
      </c>
      <c r="J45" s="122">
        <f>SUM(H45:I45)</f>
        <v>0</v>
      </c>
      <c r="K45" s="121">
        <v>0</v>
      </c>
      <c r="L45" s="122">
        <f>SUM(J45:K45)</f>
        <v>0</v>
      </c>
      <c r="M45" s="121">
        <v>290.2</v>
      </c>
      <c r="N45" s="122">
        <f>SUM(L45:M45)</f>
        <v>290.2</v>
      </c>
      <c r="O45" s="123">
        <v>0</v>
      </c>
      <c r="P45" s="124">
        <v>0</v>
      </c>
      <c r="Q45" s="125">
        <v>0</v>
      </c>
      <c r="R45" s="124">
        <v>0</v>
      </c>
      <c r="S45" s="126">
        <v>0</v>
      </c>
      <c r="T45" s="127">
        <f>SUM(R45:S45)</f>
        <v>0</v>
      </c>
      <c r="U45" s="126">
        <v>0</v>
      </c>
      <c r="V45" s="127">
        <f>SUM(T45:U45)</f>
        <v>0</v>
      </c>
      <c r="W45" s="126">
        <v>800</v>
      </c>
      <c r="X45" s="127">
        <f>SUM(V45:W45)</f>
        <v>800</v>
      </c>
      <c r="Y45" s="126">
        <v>0</v>
      </c>
      <c r="Z45" s="127">
        <f>SUM(X45:Y45)</f>
        <v>800</v>
      </c>
      <c r="AA45" s="126">
        <v>-800</v>
      </c>
      <c r="AB45" s="127">
        <f>SUM(Z45:AA45)</f>
        <v>0</v>
      </c>
      <c r="AC45" s="126">
        <v>0</v>
      </c>
      <c r="AD45" s="127">
        <f>SUM(AB45:AC45)</f>
        <v>0</v>
      </c>
    </row>
    <row r="46" spans="2:30" ht="13.5" thickBot="1">
      <c r="B46" s="65" t="s">
        <v>84</v>
      </c>
      <c r="C46" s="66" t="s">
        <v>139</v>
      </c>
      <c r="D46" s="93" t="s">
        <v>112</v>
      </c>
      <c r="E46" s="94" t="s">
        <v>85</v>
      </c>
      <c r="F46" s="95" t="s">
        <v>85</v>
      </c>
      <c r="G46" s="128" t="s">
        <v>140</v>
      </c>
      <c r="H46" s="97">
        <f aca="true" t="shared" si="18" ref="H46:AD46">H47</f>
        <v>0</v>
      </c>
      <c r="I46" s="97">
        <f t="shared" si="18"/>
        <v>0</v>
      </c>
      <c r="J46" s="98">
        <f t="shared" si="18"/>
        <v>0</v>
      </c>
      <c r="K46" s="97">
        <f t="shared" si="18"/>
        <v>0</v>
      </c>
      <c r="L46" s="98">
        <f t="shared" si="18"/>
        <v>0</v>
      </c>
      <c r="M46" s="97">
        <f t="shared" si="18"/>
        <v>290.2</v>
      </c>
      <c r="N46" s="98">
        <f t="shared" si="18"/>
        <v>290.2</v>
      </c>
      <c r="O46" s="99">
        <f t="shared" si="18"/>
        <v>0</v>
      </c>
      <c r="P46" s="100">
        <f t="shared" si="18"/>
        <v>0</v>
      </c>
      <c r="Q46" s="101">
        <f t="shared" si="18"/>
        <v>0</v>
      </c>
      <c r="R46" s="100">
        <f t="shared" si="18"/>
        <v>0</v>
      </c>
      <c r="S46" s="102">
        <f t="shared" si="18"/>
        <v>0</v>
      </c>
      <c r="T46" s="103">
        <f t="shared" si="18"/>
        <v>0</v>
      </c>
      <c r="U46" s="102">
        <f t="shared" si="18"/>
        <v>0</v>
      </c>
      <c r="V46" s="103">
        <f t="shared" si="18"/>
        <v>0</v>
      </c>
      <c r="W46" s="102">
        <f t="shared" si="18"/>
        <v>1400</v>
      </c>
      <c r="X46" s="103">
        <f t="shared" si="18"/>
        <v>1400</v>
      </c>
      <c r="Y46" s="102">
        <f t="shared" si="18"/>
        <v>0</v>
      </c>
      <c r="Z46" s="103">
        <f t="shared" si="18"/>
        <v>1400</v>
      </c>
      <c r="AA46" s="102">
        <f t="shared" si="18"/>
        <v>-1400</v>
      </c>
      <c r="AB46" s="103">
        <f t="shared" si="18"/>
        <v>0</v>
      </c>
      <c r="AC46" s="102">
        <f t="shared" si="18"/>
        <v>0</v>
      </c>
      <c r="AD46" s="103">
        <f t="shared" si="18"/>
        <v>0</v>
      </c>
    </row>
    <row r="47" spans="2:30" ht="13.5" thickBot="1">
      <c r="B47" s="79"/>
      <c r="C47" s="66"/>
      <c r="D47" s="93"/>
      <c r="E47" s="118">
        <v>4357</v>
      </c>
      <c r="F47" s="119">
        <v>6121</v>
      </c>
      <c r="G47" s="120" t="s">
        <v>90</v>
      </c>
      <c r="H47" s="121">
        <v>0</v>
      </c>
      <c r="I47" s="121">
        <v>0</v>
      </c>
      <c r="J47" s="122">
        <f>SUM(H47:I47)</f>
        <v>0</v>
      </c>
      <c r="K47" s="121">
        <v>0</v>
      </c>
      <c r="L47" s="122">
        <f>SUM(J47:K47)</f>
        <v>0</v>
      </c>
      <c r="M47" s="121">
        <v>290.2</v>
      </c>
      <c r="N47" s="122">
        <f>SUM(L47:M47)</f>
        <v>290.2</v>
      </c>
      <c r="O47" s="123">
        <v>0</v>
      </c>
      <c r="P47" s="124">
        <v>0</v>
      </c>
      <c r="Q47" s="125">
        <v>0</v>
      </c>
      <c r="R47" s="124">
        <v>0</v>
      </c>
      <c r="S47" s="126">
        <v>0</v>
      </c>
      <c r="T47" s="127">
        <f>SUM(R47:S47)</f>
        <v>0</v>
      </c>
      <c r="U47" s="126">
        <v>0</v>
      </c>
      <c r="V47" s="127">
        <f>SUM(T47:U47)</f>
        <v>0</v>
      </c>
      <c r="W47" s="126">
        <v>1400</v>
      </c>
      <c r="X47" s="127">
        <f>SUM(V47:W47)</f>
        <v>1400</v>
      </c>
      <c r="Y47" s="126">
        <v>0</v>
      </c>
      <c r="Z47" s="127">
        <f>SUM(X47:Y47)</f>
        <v>1400</v>
      </c>
      <c r="AA47" s="126">
        <v>-1400</v>
      </c>
      <c r="AB47" s="127">
        <f>SUM(Z47:AA47)</f>
        <v>0</v>
      </c>
      <c r="AC47" s="126">
        <v>0</v>
      </c>
      <c r="AD47" s="127">
        <f>SUM(AB47:AC47)</f>
        <v>0</v>
      </c>
    </row>
    <row r="48" spans="2:30" ht="12.75" customHeight="1" thickBot="1">
      <c r="B48" s="65" t="s">
        <v>84</v>
      </c>
      <c r="C48" s="66" t="s">
        <v>141</v>
      </c>
      <c r="D48" s="93" t="s">
        <v>142</v>
      </c>
      <c r="E48" s="94" t="s">
        <v>85</v>
      </c>
      <c r="F48" s="95" t="s">
        <v>85</v>
      </c>
      <c r="G48" s="128" t="s">
        <v>143</v>
      </c>
      <c r="H48" s="97">
        <f aca="true" t="shared" si="19" ref="H48:AD48">H49</f>
        <v>0</v>
      </c>
      <c r="I48" s="97">
        <f t="shared" si="19"/>
        <v>0</v>
      </c>
      <c r="J48" s="98">
        <f t="shared" si="19"/>
        <v>0</v>
      </c>
      <c r="K48" s="97">
        <f t="shared" si="19"/>
        <v>0</v>
      </c>
      <c r="L48" s="98">
        <f t="shared" si="19"/>
        <v>0</v>
      </c>
      <c r="M48" s="97">
        <f t="shared" si="19"/>
        <v>290.2</v>
      </c>
      <c r="N48" s="98">
        <f t="shared" si="19"/>
        <v>290.2</v>
      </c>
      <c r="O48" s="99">
        <f t="shared" si="19"/>
        <v>0</v>
      </c>
      <c r="P48" s="100">
        <f t="shared" si="19"/>
        <v>0</v>
      </c>
      <c r="Q48" s="101">
        <f t="shared" si="19"/>
        <v>0</v>
      </c>
      <c r="R48" s="100">
        <f t="shared" si="19"/>
        <v>0</v>
      </c>
      <c r="S48" s="102">
        <f t="shared" si="19"/>
        <v>0</v>
      </c>
      <c r="T48" s="103">
        <f t="shared" si="19"/>
        <v>0</v>
      </c>
      <c r="U48" s="102">
        <f t="shared" si="19"/>
        <v>0</v>
      </c>
      <c r="V48" s="103">
        <f t="shared" si="19"/>
        <v>0</v>
      </c>
      <c r="W48" s="102">
        <f t="shared" si="19"/>
        <v>1700</v>
      </c>
      <c r="X48" s="103">
        <f t="shared" si="19"/>
        <v>1700</v>
      </c>
      <c r="Y48" s="102">
        <f t="shared" si="19"/>
        <v>0</v>
      </c>
      <c r="Z48" s="103">
        <f t="shared" si="19"/>
        <v>1700</v>
      </c>
      <c r="AA48" s="102">
        <f t="shared" si="19"/>
        <v>0</v>
      </c>
      <c r="AB48" s="103">
        <f t="shared" si="19"/>
        <v>1700</v>
      </c>
      <c r="AC48" s="102">
        <f t="shared" si="19"/>
        <v>0</v>
      </c>
      <c r="AD48" s="103">
        <f t="shared" si="19"/>
        <v>1700</v>
      </c>
    </row>
    <row r="49" spans="2:30" ht="13.5" thickBot="1">
      <c r="B49" s="79"/>
      <c r="C49" s="66"/>
      <c r="D49" s="93"/>
      <c r="E49" s="118">
        <v>4357</v>
      </c>
      <c r="F49" s="119">
        <v>6121</v>
      </c>
      <c r="G49" s="120" t="s">
        <v>90</v>
      </c>
      <c r="H49" s="121">
        <v>0</v>
      </c>
      <c r="I49" s="121">
        <v>0</v>
      </c>
      <c r="J49" s="122">
        <f>SUM(H49:I49)</f>
        <v>0</v>
      </c>
      <c r="K49" s="121">
        <v>0</v>
      </c>
      <c r="L49" s="122">
        <f>SUM(J49:K49)</f>
        <v>0</v>
      </c>
      <c r="M49" s="121">
        <v>290.2</v>
      </c>
      <c r="N49" s="122">
        <f>SUM(L49:M49)</f>
        <v>290.2</v>
      </c>
      <c r="O49" s="123">
        <v>0</v>
      </c>
      <c r="P49" s="124">
        <v>0</v>
      </c>
      <c r="Q49" s="125">
        <v>0</v>
      </c>
      <c r="R49" s="124">
        <v>0</v>
      </c>
      <c r="S49" s="126">
        <v>0</v>
      </c>
      <c r="T49" s="127">
        <f>SUM(R49:S49)</f>
        <v>0</v>
      </c>
      <c r="U49" s="126">
        <v>0</v>
      </c>
      <c r="V49" s="127">
        <f>SUM(T49:U49)</f>
        <v>0</v>
      </c>
      <c r="W49" s="126">
        <v>1700</v>
      </c>
      <c r="X49" s="127">
        <f>SUM(V49:W49)</f>
        <v>1700</v>
      </c>
      <c r="Y49" s="126">
        <v>0</v>
      </c>
      <c r="Z49" s="127">
        <f>SUM(X49:Y49)</f>
        <v>1700</v>
      </c>
      <c r="AA49" s="126">
        <v>0</v>
      </c>
      <c r="AB49" s="127">
        <f>SUM(Z49:AA49)</f>
        <v>1700</v>
      </c>
      <c r="AC49" s="126">
        <v>0</v>
      </c>
      <c r="AD49" s="127">
        <f>SUM(AB49:AC49)</f>
        <v>1700</v>
      </c>
    </row>
    <row r="50" spans="2:30" ht="12.75" customHeight="1" thickBot="1">
      <c r="B50" s="65" t="s">
        <v>84</v>
      </c>
      <c r="C50" s="66" t="s">
        <v>144</v>
      </c>
      <c r="D50" s="93" t="s">
        <v>106</v>
      </c>
      <c r="E50" s="94" t="s">
        <v>85</v>
      </c>
      <c r="F50" s="95" t="s">
        <v>85</v>
      </c>
      <c r="G50" s="128" t="s">
        <v>145</v>
      </c>
      <c r="H50" s="97">
        <f aca="true" t="shared" si="20" ref="H50:AD50">H51</f>
        <v>0</v>
      </c>
      <c r="I50" s="97">
        <f t="shared" si="20"/>
        <v>0</v>
      </c>
      <c r="J50" s="98">
        <f t="shared" si="20"/>
        <v>0</v>
      </c>
      <c r="K50" s="97">
        <f t="shared" si="20"/>
        <v>0</v>
      </c>
      <c r="L50" s="98">
        <f t="shared" si="20"/>
        <v>0</v>
      </c>
      <c r="M50" s="97">
        <f t="shared" si="20"/>
        <v>290.2</v>
      </c>
      <c r="N50" s="98">
        <f t="shared" si="20"/>
        <v>290.2</v>
      </c>
      <c r="O50" s="99">
        <f t="shared" si="20"/>
        <v>0</v>
      </c>
      <c r="P50" s="100">
        <f t="shared" si="20"/>
        <v>0</v>
      </c>
      <c r="Q50" s="101">
        <f t="shared" si="20"/>
        <v>0</v>
      </c>
      <c r="R50" s="100">
        <f t="shared" si="20"/>
        <v>0</v>
      </c>
      <c r="S50" s="102">
        <f t="shared" si="20"/>
        <v>0</v>
      </c>
      <c r="T50" s="103">
        <f t="shared" si="20"/>
        <v>0</v>
      </c>
      <c r="U50" s="102">
        <f t="shared" si="20"/>
        <v>0</v>
      </c>
      <c r="V50" s="103">
        <f t="shared" si="20"/>
        <v>0</v>
      </c>
      <c r="W50" s="102">
        <f t="shared" si="20"/>
        <v>500</v>
      </c>
      <c r="X50" s="103">
        <f t="shared" si="20"/>
        <v>500</v>
      </c>
      <c r="Y50" s="102">
        <f t="shared" si="20"/>
        <v>0</v>
      </c>
      <c r="Z50" s="103">
        <f t="shared" si="20"/>
        <v>500</v>
      </c>
      <c r="AA50" s="102">
        <f t="shared" si="20"/>
        <v>0</v>
      </c>
      <c r="AB50" s="103">
        <f t="shared" si="20"/>
        <v>500</v>
      </c>
      <c r="AC50" s="102">
        <f t="shared" si="20"/>
        <v>0</v>
      </c>
      <c r="AD50" s="103">
        <f t="shared" si="20"/>
        <v>500</v>
      </c>
    </row>
    <row r="51" spans="2:30" ht="13.5" thickBot="1">
      <c r="B51" s="79"/>
      <c r="C51" s="66"/>
      <c r="D51" s="93"/>
      <c r="E51" s="118">
        <v>4357</v>
      </c>
      <c r="F51" s="119">
        <v>6121</v>
      </c>
      <c r="G51" s="120" t="s">
        <v>90</v>
      </c>
      <c r="H51" s="121">
        <v>0</v>
      </c>
      <c r="I51" s="121">
        <v>0</v>
      </c>
      <c r="J51" s="122">
        <f>SUM(H51:I51)</f>
        <v>0</v>
      </c>
      <c r="K51" s="121">
        <v>0</v>
      </c>
      <c r="L51" s="122">
        <f>SUM(J51:K51)</f>
        <v>0</v>
      </c>
      <c r="M51" s="121">
        <v>290.2</v>
      </c>
      <c r="N51" s="122">
        <f>SUM(L51:M51)</f>
        <v>290.2</v>
      </c>
      <c r="O51" s="123">
        <v>0</v>
      </c>
      <c r="P51" s="124">
        <v>0</v>
      </c>
      <c r="Q51" s="125">
        <v>0</v>
      </c>
      <c r="R51" s="124">
        <v>0</v>
      </c>
      <c r="S51" s="126">
        <v>0</v>
      </c>
      <c r="T51" s="127">
        <f>SUM(R51:S51)</f>
        <v>0</v>
      </c>
      <c r="U51" s="126">
        <v>0</v>
      </c>
      <c r="V51" s="127">
        <f>SUM(T51:U51)</f>
        <v>0</v>
      </c>
      <c r="W51" s="126">
        <v>500</v>
      </c>
      <c r="X51" s="127">
        <f>SUM(V51:W51)</f>
        <v>500</v>
      </c>
      <c r="Y51" s="126">
        <v>0</v>
      </c>
      <c r="Z51" s="127">
        <f>SUM(X51:Y51)</f>
        <v>500</v>
      </c>
      <c r="AA51" s="126">
        <v>0</v>
      </c>
      <c r="AB51" s="127">
        <f>SUM(Z51:AA51)</f>
        <v>500</v>
      </c>
      <c r="AC51" s="126">
        <v>0</v>
      </c>
      <c r="AD51" s="127">
        <f>SUM(AB51:AC51)</f>
        <v>500</v>
      </c>
    </row>
    <row r="52" spans="2:30" ht="12.75" customHeight="1" thickBot="1">
      <c r="B52" s="65" t="s">
        <v>84</v>
      </c>
      <c r="C52" s="66" t="s">
        <v>146</v>
      </c>
      <c r="D52" s="93" t="s">
        <v>147</v>
      </c>
      <c r="E52" s="94" t="s">
        <v>85</v>
      </c>
      <c r="F52" s="95" t="s">
        <v>85</v>
      </c>
      <c r="G52" s="128" t="s">
        <v>148</v>
      </c>
      <c r="H52" s="97">
        <f aca="true" t="shared" si="21" ref="H52:AD52">H53</f>
        <v>0</v>
      </c>
      <c r="I52" s="97">
        <f t="shared" si="21"/>
        <v>0</v>
      </c>
      <c r="J52" s="98">
        <f t="shared" si="21"/>
        <v>0</v>
      </c>
      <c r="K52" s="97">
        <f t="shared" si="21"/>
        <v>0</v>
      </c>
      <c r="L52" s="98">
        <f t="shared" si="21"/>
        <v>0</v>
      </c>
      <c r="M52" s="97">
        <f t="shared" si="21"/>
        <v>290.2</v>
      </c>
      <c r="N52" s="98">
        <f t="shared" si="21"/>
        <v>290.2</v>
      </c>
      <c r="O52" s="99">
        <f t="shared" si="21"/>
        <v>0</v>
      </c>
      <c r="P52" s="100">
        <f t="shared" si="21"/>
        <v>0</v>
      </c>
      <c r="Q52" s="101">
        <f t="shared" si="21"/>
        <v>0</v>
      </c>
      <c r="R52" s="100">
        <f t="shared" si="21"/>
        <v>0</v>
      </c>
      <c r="S52" s="102">
        <f t="shared" si="21"/>
        <v>0</v>
      </c>
      <c r="T52" s="103">
        <f t="shared" si="21"/>
        <v>0</v>
      </c>
      <c r="U52" s="102">
        <f t="shared" si="21"/>
        <v>0</v>
      </c>
      <c r="V52" s="103">
        <f t="shared" si="21"/>
        <v>0</v>
      </c>
      <c r="W52" s="102">
        <f t="shared" si="21"/>
        <v>1800</v>
      </c>
      <c r="X52" s="103">
        <f t="shared" si="21"/>
        <v>1800</v>
      </c>
      <c r="Y52" s="102">
        <f t="shared" si="21"/>
        <v>0</v>
      </c>
      <c r="Z52" s="103">
        <f t="shared" si="21"/>
        <v>0</v>
      </c>
      <c r="AA52" s="102">
        <f t="shared" si="21"/>
        <v>0</v>
      </c>
      <c r="AB52" s="103">
        <f t="shared" si="21"/>
        <v>0</v>
      </c>
      <c r="AC52" s="102">
        <f t="shared" si="21"/>
        <v>0</v>
      </c>
      <c r="AD52" s="103">
        <f t="shared" si="21"/>
        <v>0</v>
      </c>
    </row>
    <row r="53" spans="2:30" ht="13.5" thickBot="1">
      <c r="B53" s="79"/>
      <c r="C53" s="66"/>
      <c r="D53" s="93"/>
      <c r="E53" s="118">
        <v>4357</v>
      </c>
      <c r="F53" s="119">
        <v>6121</v>
      </c>
      <c r="G53" s="120" t="s">
        <v>90</v>
      </c>
      <c r="H53" s="121">
        <v>0</v>
      </c>
      <c r="I53" s="121">
        <v>0</v>
      </c>
      <c r="J53" s="122">
        <f>SUM(H53:I53)</f>
        <v>0</v>
      </c>
      <c r="K53" s="121">
        <v>0</v>
      </c>
      <c r="L53" s="122">
        <f>SUM(J53:K53)</f>
        <v>0</v>
      </c>
      <c r="M53" s="121">
        <v>290.2</v>
      </c>
      <c r="N53" s="122">
        <f>SUM(L53:M53)</f>
        <v>290.2</v>
      </c>
      <c r="O53" s="123">
        <v>0</v>
      </c>
      <c r="P53" s="124">
        <v>0</v>
      </c>
      <c r="Q53" s="125">
        <v>0</v>
      </c>
      <c r="R53" s="124">
        <v>0</v>
      </c>
      <c r="S53" s="126">
        <v>0</v>
      </c>
      <c r="T53" s="127">
        <f>SUM(R53:S53)</f>
        <v>0</v>
      </c>
      <c r="U53" s="126">
        <v>0</v>
      </c>
      <c r="V53" s="127">
        <f>SUM(T53:U53)</f>
        <v>0</v>
      </c>
      <c r="W53" s="126">
        <v>1800</v>
      </c>
      <c r="X53" s="127">
        <f>SUM(V53:W53)</f>
        <v>1800</v>
      </c>
      <c r="Y53" s="126">
        <v>0</v>
      </c>
      <c r="Z53" s="127">
        <v>0</v>
      </c>
      <c r="AA53" s="126">
        <v>0</v>
      </c>
      <c r="AB53" s="127">
        <f>SUM(Z53:AA53)</f>
        <v>0</v>
      </c>
      <c r="AC53" s="126">
        <v>0</v>
      </c>
      <c r="AD53" s="127">
        <f>SUM(AB53:AC53)</f>
        <v>0</v>
      </c>
    </row>
    <row r="54" spans="2:30" ht="13.5" thickBot="1">
      <c r="B54" s="65" t="s">
        <v>84</v>
      </c>
      <c r="C54" s="66" t="s">
        <v>149</v>
      </c>
      <c r="D54" s="93" t="s">
        <v>130</v>
      </c>
      <c r="E54" s="94" t="s">
        <v>85</v>
      </c>
      <c r="F54" s="95" t="s">
        <v>85</v>
      </c>
      <c r="G54" s="128" t="s">
        <v>150</v>
      </c>
      <c r="H54" s="97">
        <f aca="true" t="shared" si="22" ref="H54:AD54">H55</f>
        <v>0</v>
      </c>
      <c r="I54" s="97">
        <f t="shared" si="22"/>
        <v>0</v>
      </c>
      <c r="J54" s="98">
        <f t="shared" si="22"/>
        <v>0</v>
      </c>
      <c r="K54" s="97">
        <f t="shared" si="22"/>
        <v>0</v>
      </c>
      <c r="L54" s="98">
        <f t="shared" si="22"/>
        <v>0</v>
      </c>
      <c r="M54" s="97">
        <f t="shared" si="22"/>
        <v>290.2</v>
      </c>
      <c r="N54" s="98">
        <f t="shared" si="22"/>
        <v>290.2</v>
      </c>
      <c r="O54" s="99">
        <f t="shared" si="22"/>
        <v>0</v>
      </c>
      <c r="P54" s="100">
        <f t="shared" si="22"/>
        <v>0</v>
      </c>
      <c r="Q54" s="101">
        <f t="shared" si="22"/>
        <v>0</v>
      </c>
      <c r="R54" s="100">
        <f t="shared" si="22"/>
        <v>0</v>
      </c>
      <c r="S54" s="102">
        <f t="shared" si="22"/>
        <v>0</v>
      </c>
      <c r="T54" s="103">
        <f t="shared" si="22"/>
        <v>0</v>
      </c>
      <c r="U54" s="102">
        <f t="shared" si="22"/>
        <v>0</v>
      </c>
      <c r="V54" s="103">
        <f t="shared" si="22"/>
        <v>0</v>
      </c>
      <c r="W54" s="102">
        <f t="shared" si="22"/>
        <v>2100</v>
      </c>
      <c r="X54" s="103">
        <f t="shared" si="22"/>
        <v>2100</v>
      </c>
      <c r="Y54" s="102">
        <f t="shared" si="22"/>
        <v>0</v>
      </c>
      <c r="Z54" s="103">
        <f t="shared" si="22"/>
        <v>2100</v>
      </c>
      <c r="AA54" s="102">
        <f t="shared" si="22"/>
        <v>0</v>
      </c>
      <c r="AB54" s="103">
        <f t="shared" si="22"/>
        <v>2100</v>
      </c>
      <c r="AC54" s="102">
        <f t="shared" si="22"/>
        <v>0</v>
      </c>
      <c r="AD54" s="103">
        <f t="shared" si="22"/>
        <v>2100</v>
      </c>
    </row>
    <row r="55" spans="2:30" ht="13.5" thickBot="1">
      <c r="B55" s="79"/>
      <c r="C55" s="66"/>
      <c r="D55" s="93"/>
      <c r="E55" s="118">
        <v>3121</v>
      </c>
      <c r="F55" s="119">
        <v>6121</v>
      </c>
      <c r="G55" s="120" t="s">
        <v>90</v>
      </c>
      <c r="H55" s="121">
        <v>0</v>
      </c>
      <c r="I55" s="121">
        <v>0</v>
      </c>
      <c r="J55" s="122">
        <f>SUM(H55:I55)</f>
        <v>0</v>
      </c>
      <c r="K55" s="121">
        <v>0</v>
      </c>
      <c r="L55" s="122">
        <f>SUM(J55:K55)</f>
        <v>0</v>
      </c>
      <c r="M55" s="121">
        <v>290.2</v>
      </c>
      <c r="N55" s="122">
        <f>SUM(L55:M55)</f>
        <v>290.2</v>
      </c>
      <c r="O55" s="123">
        <v>0</v>
      </c>
      <c r="P55" s="124">
        <v>0</v>
      </c>
      <c r="Q55" s="125">
        <v>0</v>
      </c>
      <c r="R55" s="124">
        <v>0</v>
      </c>
      <c r="S55" s="126">
        <v>0</v>
      </c>
      <c r="T55" s="127">
        <f>SUM(R55:S55)</f>
        <v>0</v>
      </c>
      <c r="U55" s="126">
        <v>0</v>
      </c>
      <c r="V55" s="127">
        <f>SUM(T55:U55)</f>
        <v>0</v>
      </c>
      <c r="W55" s="126">
        <v>2100</v>
      </c>
      <c r="X55" s="127">
        <f>SUM(V55:W55)</f>
        <v>2100</v>
      </c>
      <c r="Y55" s="126">
        <v>0</v>
      </c>
      <c r="Z55" s="127">
        <f>SUM(X55:Y55)</f>
        <v>2100</v>
      </c>
      <c r="AA55" s="126">
        <v>0</v>
      </c>
      <c r="AB55" s="127">
        <f>SUM(Z55:AA55)</f>
        <v>2100</v>
      </c>
      <c r="AC55" s="126">
        <v>0</v>
      </c>
      <c r="AD55" s="127">
        <f>SUM(AB55:AC55)</f>
        <v>2100</v>
      </c>
    </row>
    <row r="56" spans="2:30" ht="13.5" thickBot="1">
      <c r="B56" s="65" t="s">
        <v>84</v>
      </c>
      <c r="C56" s="66" t="s">
        <v>151</v>
      </c>
      <c r="D56" s="93" t="s">
        <v>152</v>
      </c>
      <c r="E56" s="94" t="s">
        <v>85</v>
      </c>
      <c r="F56" s="95" t="s">
        <v>85</v>
      </c>
      <c r="G56" s="128" t="s">
        <v>153</v>
      </c>
      <c r="H56" s="97">
        <f aca="true" t="shared" si="23" ref="H56:AD56">H57</f>
        <v>0</v>
      </c>
      <c r="I56" s="97">
        <f t="shared" si="23"/>
        <v>0</v>
      </c>
      <c r="J56" s="98">
        <f t="shared" si="23"/>
        <v>0</v>
      </c>
      <c r="K56" s="97">
        <f t="shared" si="23"/>
        <v>0</v>
      </c>
      <c r="L56" s="98">
        <f t="shared" si="23"/>
        <v>0</v>
      </c>
      <c r="M56" s="97">
        <f t="shared" si="23"/>
        <v>290.2</v>
      </c>
      <c r="N56" s="98">
        <f t="shared" si="23"/>
        <v>290.2</v>
      </c>
      <c r="O56" s="99">
        <f t="shared" si="23"/>
        <v>0</v>
      </c>
      <c r="P56" s="100">
        <f t="shared" si="23"/>
        <v>0</v>
      </c>
      <c r="Q56" s="101">
        <f t="shared" si="23"/>
        <v>0</v>
      </c>
      <c r="R56" s="100">
        <f t="shared" si="23"/>
        <v>0</v>
      </c>
      <c r="S56" s="102">
        <f t="shared" si="23"/>
        <v>0</v>
      </c>
      <c r="T56" s="103">
        <f t="shared" si="23"/>
        <v>0</v>
      </c>
      <c r="U56" s="102">
        <f t="shared" si="23"/>
        <v>0</v>
      </c>
      <c r="V56" s="103">
        <f t="shared" si="23"/>
        <v>0</v>
      </c>
      <c r="W56" s="102">
        <f t="shared" si="23"/>
        <v>3000</v>
      </c>
      <c r="X56" s="103">
        <f t="shared" si="23"/>
        <v>3000</v>
      </c>
      <c r="Y56" s="102">
        <f t="shared" si="23"/>
        <v>0</v>
      </c>
      <c r="Z56" s="103">
        <f t="shared" si="23"/>
        <v>3000</v>
      </c>
      <c r="AA56" s="102">
        <f t="shared" si="23"/>
        <v>0</v>
      </c>
      <c r="AB56" s="103">
        <f t="shared" si="23"/>
        <v>3000</v>
      </c>
      <c r="AC56" s="102">
        <f t="shared" si="23"/>
        <v>0</v>
      </c>
      <c r="AD56" s="103">
        <f t="shared" si="23"/>
        <v>3000</v>
      </c>
    </row>
    <row r="57" spans="2:30" ht="13.5" thickBot="1">
      <c r="B57" s="79"/>
      <c r="C57" s="66"/>
      <c r="D57" s="93"/>
      <c r="E57" s="118">
        <v>3123</v>
      </c>
      <c r="F57" s="119">
        <v>6121</v>
      </c>
      <c r="G57" s="120" t="s">
        <v>90</v>
      </c>
      <c r="H57" s="121">
        <v>0</v>
      </c>
      <c r="I57" s="121">
        <v>0</v>
      </c>
      <c r="J57" s="122">
        <f>SUM(H57:I57)</f>
        <v>0</v>
      </c>
      <c r="K57" s="121">
        <v>0</v>
      </c>
      <c r="L57" s="122">
        <f>SUM(J57:K57)</f>
        <v>0</v>
      </c>
      <c r="M57" s="121">
        <v>290.2</v>
      </c>
      <c r="N57" s="122">
        <f>SUM(L57:M57)</f>
        <v>290.2</v>
      </c>
      <c r="O57" s="123">
        <v>0</v>
      </c>
      <c r="P57" s="124">
        <v>0</v>
      </c>
      <c r="Q57" s="125">
        <v>0</v>
      </c>
      <c r="R57" s="124">
        <v>0</v>
      </c>
      <c r="S57" s="126">
        <v>0</v>
      </c>
      <c r="T57" s="127">
        <f>SUM(R57:S57)</f>
        <v>0</v>
      </c>
      <c r="U57" s="126">
        <v>0</v>
      </c>
      <c r="V57" s="127">
        <f>SUM(T57:U57)</f>
        <v>0</v>
      </c>
      <c r="W57" s="126">
        <v>3000</v>
      </c>
      <c r="X57" s="127">
        <f>SUM(V57:W57)</f>
        <v>3000</v>
      </c>
      <c r="Y57" s="126">
        <v>0</v>
      </c>
      <c r="Z57" s="127">
        <f>SUM(X57:Y57)</f>
        <v>3000</v>
      </c>
      <c r="AA57" s="126">
        <v>0</v>
      </c>
      <c r="AB57" s="127">
        <f>SUM(Z57:AA57)</f>
        <v>3000</v>
      </c>
      <c r="AC57" s="126">
        <v>0</v>
      </c>
      <c r="AD57" s="127">
        <f>SUM(AB57:AC57)</f>
        <v>3000</v>
      </c>
    </row>
    <row r="58" spans="2:30" ht="13.5" thickBot="1">
      <c r="B58" s="65" t="s">
        <v>84</v>
      </c>
      <c r="C58" s="66" t="s">
        <v>154</v>
      </c>
      <c r="D58" s="93" t="s">
        <v>155</v>
      </c>
      <c r="E58" s="94" t="s">
        <v>85</v>
      </c>
      <c r="F58" s="95" t="s">
        <v>85</v>
      </c>
      <c r="G58" s="128" t="s">
        <v>156</v>
      </c>
      <c r="H58" s="97">
        <f aca="true" t="shared" si="24" ref="H58:AD58">H59</f>
        <v>0</v>
      </c>
      <c r="I58" s="97">
        <f t="shared" si="24"/>
        <v>0</v>
      </c>
      <c r="J58" s="98">
        <f t="shared" si="24"/>
        <v>0</v>
      </c>
      <c r="K58" s="97">
        <f t="shared" si="24"/>
        <v>0</v>
      </c>
      <c r="L58" s="98">
        <f t="shared" si="24"/>
        <v>0</v>
      </c>
      <c r="M58" s="97">
        <f t="shared" si="24"/>
        <v>290.2</v>
      </c>
      <c r="N58" s="98">
        <f t="shared" si="24"/>
        <v>290.2</v>
      </c>
      <c r="O58" s="99">
        <f t="shared" si="24"/>
        <v>0</v>
      </c>
      <c r="P58" s="100">
        <f t="shared" si="24"/>
        <v>0</v>
      </c>
      <c r="Q58" s="101">
        <f t="shared" si="24"/>
        <v>0</v>
      </c>
      <c r="R58" s="100">
        <f t="shared" si="24"/>
        <v>0</v>
      </c>
      <c r="S58" s="102">
        <f t="shared" si="24"/>
        <v>0</v>
      </c>
      <c r="T58" s="103">
        <f t="shared" si="24"/>
        <v>0</v>
      </c>
      <c r="U58" s="102">
        <f t="shared" si="24"/>
        <v>0</v>
      </c>
      <c r="V58" s="103">
        <f t="shared" si="24"/>
        <v>0</v>
      </c>
      <c r="W58" s="102">
        <f t="shared" si="24"/>
        <v>8000</v>
      </c>
      <c r="X58" s="103">
        <f t="shared" si="24"/>
        <v>8000</v>
      </c>
      <c r="Y58" s="102">
        <f t="shared" si="24"/>
        <v>0</v>
      </c>
      <c r="Z58" s="103">
        <f t="shared" si="24"/>
        <v>8000</v>
      </c>
      <c r="AA58" s="102">
        <f t="shared" si="24"/>
        <v>0</v>
      </c>
      <c r="AB58" s="103">
        <f t="shared" si="24"/>
        <v>8000</v>
      </c>
      <c r="AC58" s="102">
        <f t="shared" si="24"/>
        <v>0</v>
      </c>
      <c r="AD58" s="103">
        <f t="shared" si="24"/>
        <v>8000</v>
      </c>
    </row>
    <row r="59" spans="2:30" ht="13.5" thickBot="1">
      <c r="B59" s="79"/>
      <c r="C59" s="66"/>
      <c r="D59" s="93"/>
      <c r="E59" s="118">
        <v>4357</v>
      </c>
      <c r="F59" s="119">
        <v>6121</v>
      </c>
      <c r="G59" s="120" t="s">
        <v>90</v>
      </c>
      <c r="H59" s="121">
        <v>0</v>
      </c>
      <c r="I59" s="121">
        <v>0</v>
      </c>
      <c r="J59" s="122">
        <f>SUM(H59:I59)</f>
        <v>0</v>
      </c>
      <c r="K59" s="121">
        <v>0</v>
      </c>
      <c r="L59" s="122">
        <f>SUM(J59:K59)</f>
        <v>0</v>
      </c>
      <c r="M59" s="121">
        <v>290.2</v>
      </c>
      <c r="N59" s="122">
        <f>SUM(L59:M59)</f>
        <v>290.2</v>
      </c>
      <c r="O59" s="123">
        <v>0</v>
      </c>
      <c r="P59" s="124">
        <v>0</v>
      </c>
      <c r="Q59" s="125">
        <v>0</v>
      </c>
      <c r="R59" s="124">
        <v>0</v>
      </c>
      <c r="S59" s="126">
        <v>0</v>
      </c>
      <c r="T59" s="127">
        <f>SUM(R59:S59)</f>
        <v>0</v>
      </c>
      <c r="U59" s="126">
        <v>0</v>
      </c>
      <c r="V59" s="127">
        <f>SUM(T59:U59)</f>
        <v>0</v>
      </c>
      <c r="W59" s="126">
        <v>8000</v>
      </c>
      <c r="X59" s="127">
        <f>SUM(V59:W59)</f>
        <v>8000</v>
      </c>
      <c r="Y59" s="126">
        <v>0</v>
      </c>
      <c r="Z59" s="127">
        <f>SUM(X59:Y59)</f>
        <v>8000</v>
      </c>
      <c r="AA59" s="126">
        <v>0</v>
      </c>
      <c r="AB59" s="127">
        <f>SUM(Z59:AA59)</f>
        <v>8000</v>
      </c>
      <c r="AC59" s="126">
        <v>0</v>
      </c>
      <c r="AD59" s="127">
        <f>SUM(AB59:AC59)</f>
        <v>8000</v>
      </c>
    </row>
    <row r="60" spans="2:30" ht="13.5" thickBot="1">
      <c r="B60" s="65" t="s">
        <v>84</v>
      </c>
      <c r="C60" s="66" t="s">
        <v>157</v>
      </c>
      <c r="D60" s="93" t="s">
        <v>158</v>
      </c>
      <c r="E60" s="94" t="s">
        <v>85</v>
      </c>
      <c r="F60" s="95" t="s">
        <v>85</v>
      </c>
      <c r="G60" s="128" t="s">
        <v>159</v>
      </c>
      <c r="H60" s="97">
        <f aca="true" t="shared" si="25" ref="H60:AD60">H61</f>
        <v>0</v>
      </c>
      <c r="I60" s="97">
        <f t="shared" si="25"/>
        <v>0</v>
      </c>
      <c r="J60" s="98">
        <f t="shared" si="25"/>
        <v>0</v>
      </c>
      <c r="K60" s="97">
        <f t="shared" si="25"/>
        <v>0</v>
      </c>
      <c r="L60" s="98">
        <f t="shared" si="25"/>
        <v>0</v>
      </c>
      <c r="M60" s="97">
        <f t="shared" si="25"/>
        <v>290.2</v>
      </c>
      <c r="N60" s="98">
        <f t="shared" si="25"/>
        <v>290.2</v>
      </c>
      <c r="O60" s="99">
        <f t="shared" si="25"/>
        <v>0</v>
      </c>
      <c r="P60" s="100">
        <f t="shared" si="25"/>
        <v>0</v>
      </c>
      <c r="Q60" s="101">
        <f t="shared" si="25"/>
        <v>0</v>
      </c>
      <c r="R60" s="100">
        <f t="shared" si="25"/>
        <v>0</v>
      </c>
      <c r="S60" s="102">
        <f t="shared" si="25"/>
        <v>0</v>
      </c>
      <c r="T60" s="103">
        <f t="shared" si="25"/>
        <v>0</v>
      </c>
      <c r="U60" s="102">
        <f t="shared" si="25"/>
        <v>0</v>
      </c>
      <c r="V60" s="103">
        <f t="shared" si="25"/>
        <v>0</v>
      </c>
      <c r="W60" s="102">
        <f t="shared" si="25"/>
        <v>3000</v>
      </c>
      <c r="X60" s="103">
        <f t="shared" si="25"/>
        <v>3000</v>
      </c>
      <c r="Y60" s="102">
        <f t="shared" si="25"/>
        <v>0</v>
      </c>
      <c r="Z60" s="103">
        <f t="shared" si="25"/>
        <v>3000</v>
      </c>
      <c r="AA60" s="102">
        <f t="shared" si="25"/>
        <v>0</v>
      </c>
      <c r="AB60" s="103">
        <f t="shared" si="25"/>
        <v>3000</v>
      </c>
      <c r="AC60" s="102">
        <f t="shared" si="25"/>
        <v>0</v>
      </c>
      <c r="AD60" s="103">
        <f t="shared" si="25"/>
        <v>3000</v>
      </c>
    </row>
    <row r="61" spans="2:30" ht="13.5" thickBot="1">
      <c r="B61" s="79"/>
      <c r="C61" s="66"/>
      <c r="D61" s="93"/>
      <c r="E61" s="118">
        <v>4357</v>
      </c>
      <c r="F61" s="119">
        <v>6121</v>
      </c>
      <c r="G61" s="120" t="s">
        <v>90</v>
      </c>
      <c r="H61" s="121">
        <v>0</v>
      </c>
      <c r="I61" s="121">
        <v>0</v>
      </c>
      <c r="J61" s="122">
        <f>SUM(H61:I61)</f>
        <v>0</v>
      </c>
      <c r="K61" s="121">
        <v>0</v>
      </c>
      <c r="L61" s="122">
        <f>SUM(J61:K61)</f>
        <v>0</v>
      </c>
      <c r="M61" s="121">
        <v>290.2</v>
      </c>
      <c r="N61" s="122">
        <f>SUM(L61:M61)</f>
        <v>290.2</v>
      </c>
      <c r="O61" s="123">
        <v>0</v>
      </c>
      <c r="P61" s="124">
        <v>0</v>
      </c>
      <c r="Q61" s="125">
        <v>0</v>
      </c>
      <c r="R61" s="124">
        <v>0</v>
      </c>
      <c r="S61" s="126">
        <v>0</v>
      </c>
      <c r="T61" s="127">
        <f>SUM(R61:S61)</f>
        <v>0</v>
      </c>
      <c r="U61" s="126">
        <v>0</v>
      </c>
      <c r="V61" s="127">
        <f>SUM(T61:U61)</f>
        <v>0</v>
      </c>
      <c r="W61" s="126">
        <v>3000</v>
      </c>
      <c r="X61" s="127">
        <f>SUM(V61:W61)</f>
        <v>3000</v>
      </c>
      <c r="Y61" s="126">
        <v>0</v>
      </c>
      <c r="Z61" s="127">
        <f>SUM(X61:Y61)</f>
        <v>3000</v>
      </c>
      <c r="AA61" s="126">
        <v>0</v>
      </c>
      <c r="AB61" s="127">
        <f>SUM(Z61:AA61)</f>
        <v>3000</v>
      </c>
      <c r="AC61" s="126">
        <v>0</v>
      </c>
      <c r="AD61" s="127">
        <f>SUM(AB61:AC61)</f>
        <v>3000</v>
      </c>
    </row>
    <row r="62" spans="2:30" ht="13.5" thickBot="1">
      <c r="B62" s="65" t="s">
        <v>84</v>
      </c>
      <c r="C62" s="66" t="s">
        <v>160</v>
      </c>
      <c r="D62" s="93" t="s">
        <v>161</v>
      </c>
      <c r="E62" s="94" t="s">
        <v>85</v>
      </c>
      <c r="F62" s="95" t="s">
        <v>85</v>
      </c>
      <c r="G62" s="128" t="s">
        <v>162</v>
      </c>
      <c r="H62" s="97">
        <f aca="true" t="shared" si="26" ref="H62:U62">H63</f>
        <v>0</v>
      </c>
      <c r="I62" s="97">
        <f t="shared" si="26"/>
        <v>0</v>
      </c>
      <c r="J62" s="98">
        <f t="shared" si="26"/>
        <v>0</v>
      </c>
      <c r="K62" s="97">
        <f t="shared" si="26"/>
        <v>0</v>
      </c>
      <c r="L62" s="98">
        <f t="shared" si="26"/>
        <v>0</v>
      </c>
      <c r="M62" s="97">
        <f t="shared" si="26"/>
        <v>290.2</v>
      </c>
      <c r="N62" s="98">
        <f t="shared" si="26"/>
        <v>290.2</v>
      </c>
      <c r="O62" s="99">
        <f t="shared" si="26"/>
        <v>0</v>
      </c>
      <c r="P62" s="100">
        <f t="shared" si="26"/>
        <v>0</v>
      </c>
      <c r="Q62" s="101">
        <f t="shared" si="26"/>
        <v>0</v>
      </c>
      <c r="R62" s="100">
        <f t="shared" si="26"/>
        <v>0</v>
      </c>
      <c r="S62" s="102">
        <f t="shared" si="26"/>
        <v>0</v>
      </c>
      <c r="T62" s="103">
        <f t="shared" si="26"/>
        <v>0</v>
      </c>
      <c r="U62" s="102">
        <f t="shared" si="26"/>
        <v>0</v>
      </c>
      <c r="V62" s="103">
        <f aca="true" t="shared" si="27" ref="V62:V74">V63</f>
        <v>0</v>
      </c>
      <c r="W62" s="102">
        <f aca="true" t="shared" si="28" ref="W62:AD62">W63</f>
        <v>500</v>
      </c>
      <c r="X62" s="103">
        <f t="shared" si="28"/>
        <v>500</v>
      </c>
      <c r="Y62" s="102">
        <f t="shared" si="28"/>
        <v>0</v>
      </c>
      <c r="Z62" s="103">
        <f t="shared" si="28"/>
        <v>500</v>
      </c>
      <c r="AA62" s="102">
        <f t="shared" si="28"/>
        <v>0</v>
      </c>
      <c r="AB62" s="103">
        <f t="shared" si="28"/>
        <v>500</v>
      </c>
      <c r="AC62" s="102">
        <f t="shared" si="28"/>
        <v>0</v>
      </c>
      <c r="AD62" s="103">
        <f t="shared" si="28"/>
        <v>500</v>
      </c>
    </row>
    <row r="63" spans="2:30" ht="13.5" thickBot="1">
      <c r="B63" s="79"/>
      <c r="C63" s="66"/>
      <c r="D63" s="93"/>
      <c r="E63" s="118">
        <v>4357</v>
      </c>
      <c r="F63" s="119">
        <v>6121</v>
      </c>
      <c r="G63" s="120" t="s">
        <v>90</v>
      </c>
      <c r="H63" s="121">
        <v>0</v>
      </c>
      <c r="I63" s="121">
        <v>0</v>
      </c>
      <c r="J63" s="122">
        <f>SUM(H63:I63)</f>
        <v>0</v>
      </c>
      <c r="K63" s="121">
        <v>0</v>
      </c>
      <c r="L63" s="122">
        <f>SUM(J63:K63)</f>
        <v>0</v>
      </c>
      <c r="M63" s="121">
        <v>290.2</v>
      </c>
      <c r="N63" s="122">
        <f>SUM(L63:M63)</f>
        <v>290.2</v>
      </c>
      <c r="O63" s="123">
        <v>0</v>
      </c>
      <c r="P63" s="124">
        <v>0</v>
      </c>
      <c r="Q63" s="125">
        <v>0</v>
      </c>
      <c r="R63" s="124">
        <v>0</v>
      </c>
      <c r="S63" s="126">
        <v>0</v>
      </c>
      <c r="T63" s="127">
        <f>SUM(R63:S63)</f>
        <v>0</v>
      </c>
      <c r="U63" s="126">
        <v>0</v>
      </c>
      <c r="V63" s="127">
        <f>SUM(T63:U63)</f>
        <v>0</v>
      </c>
      <c r="W63" s="126">
        <v>500</v>
      </c>
      <c r="X63" s="127">
        <f>SUM(V63:W63)</f>
        <v>500</v>
      </c>
      <c r="Y63" s="126">
        <v>0</v>
      </c>
      <c r="Z63" s="127">
        <f>SUM(X63:Y63)</f>
        <v>500</v>
      </c>
      <c r="AA63" s="126">
        <v>0</v>
      </c>
      <c r="AB63" s="127">
        <f>SUM(Z63:AA63)</f>
        <v>500</v>
      </c>
      <c r="AC63" s="126">
        <v>0</v>
      </c>
      <c r="AD63" s="127">
        <f>SUM(AB63:AC63)</f>
        <v>500</v>
      </c>
    </row>
    <row r="64" spans="2:30" ht="13.5" thickBot="1">
      <c r="B64" s="65" t="s">
        <v>84</v>
      </c>
      <c r="C64" s="66" t="s">
        <v>163</v>
      </c>
      <c r="D64" s="93" t="s">
        <v>164</v>
      </c>
      <c r="E64" s="94" t="s">
        <v>85</v>
      </c>
      <c r="F64" s="95" t="s">
        <v>85</v>
      </c>
      <c r="G64" s="128" t="s">
        <v>165</v>
      </c>
      <c r="H64" s="97">
        <f aca="true" t="shared" si="29" ref="H64:U74">H65</f>
        <v>0</v>
      </c>
      <c r="I64" s="97">
        <f t="shared" si="29"/>
        <v>0</v>
      </c>
      <c r="J64" s="98">
        <f t="shared" si="29"/>
        <v>0</v>
      </c>
      <c r="K64" s="97">
        <f t="shared" si="29"/>
        <v>0</v>
      </c>
      <c r="L64" s="98">
        <f t="shared" si="29"/>
        <v>0</v>
      </c>
      <c r="M64" s="97">
        <f t="shared" si="29"/>
        <v>290.2</v>
      </c>
      <c r="N64" s="98">
        <f t="shared" si="29"/>
        <v>290.2</v>
      </c>
      <c r="O64" s="99">
        <f t="shared" si="29"/>
        <v>0</v>
      </c>
      <c r="P64" s="100">
        <f t="shared" si="29"/>
        <v>0</v>
      </c>
      <c r="Q64" s="101">
        <f t="shared" si="29"/>
        <v>0</v>
      </c>
      <c r="R64" s="100">
        <f t="shared" si="29"/>
        <v>0</v>
      </c>
      <c r="S64" s="102">
        <f t="shared" si="29"/>
        <v>0</v>
      </c>
      <c r="T64" s="103">
        <f t="shared" si="29"/>
        <v>0</v>
      </c>
      <c r="U64" s="102">
        <f t="shared" si="29"/>
        <v>0</v>
      </c>
      <c r="V64" s="103">
        <f t="shared" si="27"/>
        <v>0</v>
      </c>
      <c r="W64" s="102">
        <f aca="true" t="shared" si="30" ref="W64:AD64">W65</f>
        <v>2339.5</v>
      </c>
      <c r="X64" s="103">
        <f t="shared" si="30"/>
        <v>2339.5</v>
      </c>
      <c r="Y64" s="102">
        <f t="shared" si="30"/>
        <v>0</v>
      </c>
      <c r="Z64" s="103">
        <f t="shared" si="30"/>
        <v>2339.5</v>
      </c>
      <c r="AA64" s="102">
        <f t="shared" si="30"/>
        <v>0</v>
      </c>
      <c r="AB64" s="103">
        <f t="shared" si="30"/>
        <v>2339.5</v>
      </c>
      <c r="AC64" s="102">
        <f t="shared" si="30"/>
        <v>0</v>
      </c>
      <c r="AD64" s="103">
        <f t="shared" si="30"/>
        <v>2339.5</v>
      </c>
    </row>
    <row r="65" spans="2:30" ht="13.5" thickBot="1">
      <c r="B65" s="79"/>
      <c r="C65" s="66"/>
      <c r="D65" s="93"/>
      <c r="E65" s="118">
        <v>3122</v>
      </c>
      <c r="F65" s="119">
        <v>6121</v>
      </c>
      <c r="G65" s="120" t="s">
        <v>90</v>
      </c>
      <c r="H65" s="121">
        <v>0</v>
      </c>
      <c r="I65" s="121">
        <v>0</v>
      </c>
      <c r="J65" s="122">
        <f>SUM(H65:I65)</f>
        <v>0</v>
      </c>
      <c r="K65" s="121">
        <v>0</v>
      </c>
      <c r="L65" s="122">
        <f>SUM(J65:K65)</f>
        <v>0</v>
      </c>
      <c r="M65" s="121">
        <v>290.2</v>
      </c>
      <c r="N65" s="122">
        <f>SUM(L65:M65)</f>
        <v>290.2</v>
      </c>
      <c r="O65" s="123">
        <v>0</v>
      </c>
      <c r="P65" s="124">
        <v>0</v>
      </c>
      <c r="Q65" s="125">
        <v>0</v>
      </c>
      <c r="R65" s="124">
        <v>0</v>
      </c>
      <c r="S65" s="126">
        <v>0</v>
      </c>
      <c r="T65" s="127">
        <f>SUM(R65:S65)</f>
        <v>0</v>
      </c>
      <c r="U65" s="126">
        <v>0</v>
      </c>
      <c r="V65" s="127">
        <f>SUM(T65:U65)</f>
        <v>0</v>
      </c>
      <c r="W65" s="126">
        <v>2339.5</v>
      </c>
      <c r="X65" s="127">
        <f>SUM(V65:W65)</f>
        <v>2339.5</v>
      </c>
      <c r="Y65" s="126">
        <v>0</v>
      </c>
      <c r="Z65" s="127">
        <f>SUM(X65:Y65)</f>
        <v>2339.5</v>
      </c>
      <c r="AA65" s="126">
        <v>0</v>
      </c>
      <c r="AB65" s="127">
        <f>SUM(Z65:AA65)</f>
        <v>2339.5</v>
      </c>
      <c r="AC65" s="126">
        <v>0</v>
      </c>
      <c r="AD65" s="127">
        <f>SUM(AB65:AC65)</f>
        <v>2339.5</v>
      </c>
    </row>
    <row r="66" spans="2:30" ht="13.5" thickBot="1">
      <c r="B66" s="65" t="s">
        <v>84</v>
      </c>
      <c r="C66" s="66" t="s">
        <v>166</v>
      </c>
      <c r="D66" s="93" t="s">
        <v>109</v>
      </c>
      <c r="E66" s="94" t="s">
        <v>85</v>
      </c>
      <c r="F66" s="95" t="s">
        <v>85</v>
      </c>
      <c r="G66" s="128" t="s">
        <v>167</v>
      </c>
      <c r="H66" s="97">
        <f t="shared" si="29"/>
        <v>0</v>
      </c>
      <c r="I66" s="97">
        <f t="shared" si="29"/>
        <v>0</v>
      </c>
      <c r="J66" s="98">
        <f t="shared" si="29"/>
        <v>0</v>
      </c>
      <c r="K66" s="97">
        <f t="shared" si="29"/>
        <v>0</v>
      </c>
      <c r="L66" s="98">
        <f t="shared" si="29"/>
        <v>0</v>
      </c>
      <c r="M66" s="97">
        <f t="shared" si="29"/>
        <v>290.2</v>
      </c>
      <c r="N66" s="98">
        <f t="shared" si="29"/>
        <v>290.2</v>
      </c>
      <c r="O66" s="99">
        <f t="shared" si="29"/>
        <v>0</v>
      </c>
      <c r="P66" s="100">
        <f t="shared" si="29"/>
        <v>0</v>
      </c>
      <c r="Q66" s="101">
        <f t="shared" si="29"/>
        <v>0</v>
      </c>
      <c r="R66" s="100">
        <f t="shared" si="29"/>
        <v>0</v>
      </c>
      <c r="S66" s="102">
        <f t="shared" si="29"/>
        <v>0</v>
      </c>
      <c r="T66" s="103">
        <f t="shared" si="29"/>
        <v>0</v>
      </c>
      <c r="U66" s="102">
        <f t="shared" si="29"/>
        <v>0</v>
      </c>
      <c r="V66" s="103">
        <f t="shared" si="27"/>
        <v>0</v>
      </c>
      <c r="W66" s="102">
        <f aca="true" t="shared" si="31" ref="W66:AD66">W67</f>
        <v>900</v>
      </c>
      <c r="X66" s="103">
        <f t="shared" si="31"/>
        <v>900</v>
      </c>
      <c r="Y66" s="102">
        <f t="shared" si="31"/>
        <v>0</v>
      </c>
      <c r="Z66" s="103">
        <f t="shared" si="31"/>
        <v>900</v>
      </c>
      <c r="AA66" s="102">
        <f t="shared" si="31"/>
        <v>0</v>
      </c>
      <c r="AB66" s="103">
        <f t="shared" si="31"/>
        <v>900</v>
      </c>
      <c r="AC66" s="102">
        <f t="shared" si="31"/>
        <v>0</v>
      </c>
      <c r="AD66" s="103">
        <f t="shared" si="31"/>
        <v>900</v>
      </c>
    </row>
    <row r="67" spans="2:30" ht="13.5" thickBot="1">
      <c r="B67" s="79"/>
      <c r="C67" s="66"/>
      <c r="D67" s="93"/>
      <c r="E67" s="118">
        <v>3523</v>
      </c>
      <c r="F67" s="119">
        <v>6121</v>
      </c>
      <c r="G67" s="120" t="s">
        <v>90</v>
      </c>
      <c r="H67" s="121">
        <v>0</v>
      </c>
      <c r="I67" s="121">
        <v>0</v>
      </c>
      <c r="J67" s="122">
        <f>SUM(H67:I67)</f>
        <v>0</v>
      </c>
      <c r="K67" s="121">
        <v>0</v>
      </c>
      <c r="L67" s="122">
        <f>SUM(J67:K67)</f>
        <v>0</v>
      </c>
      <c r="M67" s="121">
        <v>290.2</v>
      </c>
      <c r="N67" s="122">
        <f>SUM(L67:M67)</f>
        <v>290.2</v>
      </c>
      <c r="O67" s="123">
        <v>0</v>
      </c>
      <c r="P67" s="124">
        <v>0</v>
      </c>
      <c r="Q67" s="125">
        <v>0</v>
      </c>
      <c r="R67" s="124">
        <v>0</v>
      </c>
      <c r="S67" s="126">
        <v>0</v>
      </c>
      <c r="T67" s="127">
        <f>SUM(R67:S67)</f>
        <v>0</v>
      </c>
      <c r="U67" s="126">
        <v>0</v>
      </c>
      <c r="V67" s="127">
        <f>SUM(T67:U67)</f>
        <v>0</v>
      </c>
      <c r="W67" s="126">
        <v>900</v>
      </c>
      <c r="X67" s="127">
        <f>SUM(V67:W67)</f>
        <v>900</v>
      </c>
      <c r="Y67" s="126">
        <v>0</v>
      </c>
      <c r="Z67" s="127">
        <f>SUM(X67:Y67)</f>
        <v>900</v>
      </c>
      <c r="AA67" s="126">
        <v>0</v>
      </c>
      <c r="AB67" s="127">
        <f>SUM(Z67:AA67)</f>
        <v>900</v>
      </c>
      <c r="AC67" s="126">
        <v>0</v>
      </c>
      <c r="AD67" s="127">
        <f>SUM(AB67:AC67)</f>
        <v>900</v>
      </c>
    </row>
    <row r="68" spans="2:30" ht="13.5" thickBot="1">
      <c r="B68" s="65" t="s">
        <v>84</v>
      </c>
      <c r="C68" s="66" t="s">
        <v>168</v>
      </c>
      <c r="D68" s="93" t="s">
        <v>169</v>
      </c>
      <c r="E68" s="94" t="s">
        <v>85</v>
      </c>
      <c r="F68" s="95" t="s">
        <v>85</v>
      </c>
      <c r="G68" s="128" t="s">
        <v>170</v>
      </c>
      <c r="H68" s="97">
        <f t="shared" si="29"/>
        <v>0</v>
      </c>
      <c r="I68" s="97">
        <f t="shared" si="29"/>
        <v>0</v>
      </c>
      <c r="J68" s="98">
        <f t="shared" si="29"/>
        <v>0</v>
      </c>
      <c r="K68" s="97">
        <f t="shared" si="29"/>
        <v>0</v>
      </c>
      <c r="L68" s="98">
        <f t="shared" si="29"/>
        <v>0</v>
      </c>
      <c r="M68" s="97">
        <f t="shared" si="29"/>
        <v>290.2</v>
      </c>
      <c r="N68" s="98">
        <f t="shared" si="29"/>
        <v>290.2</v>
      </c>
      <c r="O68" s="99">
        <f t="shared" si="29"/>
        <v>0</v>
      </c>
      <c r="P68" s="100">
        <f t="shared" si="29"/>
        <v>0</v>
      </c>
      <c r="Q68" s="101">
        <f t="shared" si="29"/>
        <v>0</v>
      </c>
      <c r="R68" s="100">
        <f t="shared" si="29"/>
        <v>0</v>
      </c>
      <c r="S68" s="102">
        <f t="shared" si="29"/>
        <v>0</v>
      </c>
      <c r="T68" s="103">
        <f t="shared" si="29"/>
        <v>0</v>
      </c>
      <c r="U68" s="102">
        <f t="shared" si="29"/>
        <v>0</v>
      </c>
      <c r="V68" s="103">
        <f t="shared" si="27"/>
        <v>0</v>
      </c>
      <c r="W68" s="102">
        <f aca="true" t="shared" si="32" ref="W68:AD68">W69</f>
        <v>1000</v>
      </c>
      <c r="X68" s="103">
        <f t="shared" si="32"/>
        <v>1000</v>
      </c>
      <c r="Y68" s="102">
        <f t="shared" si="32"/>
        <v>0</v>
      </c>
      <c r="Z68" s="103">
        <f t="shared" si="32"/>
        <v>1000</v>
      </c>
      <c r="AA68" s="102">
        <f t="shared" si="32"/>
        <v>0</v>
      </c>
      <c r="AB68" s="103">
        <f t="shared" si="32"/>
        <v>1000</v>
      </c>
      <c r="AC68" s="102">
        <f t="shared" si="32"/>
        <v>0</v>
      </c>
      <c r="AD68" s="103">
        <f t="shared" si="32"/>
        <v>1000</v>
      </c>
    </row>
    <row r="69" spans="2:30" ht="13.5" thickBot="1">
      <c r="B69" s="79"/>
      <c r="C69" s="66"/>
      <c r="D69" s="93"/>
      <c r="E69" s="118">
        <v>3792</v>
      </c>
      <c r="F69" s="119">
        <v>6121</v>
      </c>
      <c r="G69" s="120" t="s">
        <v>90</v>
      </c>
      <c r="H69" s="121">
        <v>0</v>
      </c>
      <c r="I69" s="121">
        <v>0</v>
      </c>
      <c r="J69" s="122">
        <f>SUM(H69:I69)</f>
        <v>0</v>
      </c>
      <c r="K69" s="121">
        <v>0</v>
      </c>
      <c r="L69" s="122">
        <f>SUM(J69:K69)</f>
        <v>0</v>
      </c>
      <c r="M69" s="121">
        <v>290.2</v>
      </c>
      <c r="N69" s="122">
        <f>SUM(L69:M69)</f>
        <v>290.2</v>
      </c>
      <c r="O69" s="123">
        <v>0</v>
      </c>
      <c r="P69" s="124">
        <v>0</v>
      </c>
      <c r="Q69" s="125">
        <v>0</v>
      </c>
      <c r="R69" s="124">
        <v>0</v>
      </c>
      <c r="S69" s="126">
        <v>0</v>
      </c>
      <c r="T69" s="127">
        <f>SUM(R69:S69)</f>
        <v>0</v>
      </c>
      <c r="U69" s="126">
        <v>0</v>
      </c>
      <c r="V69" s="127">
        <f>SUM(T69:U69)</f>
        <v>0</v>
      </c>
      <c r="W69" s="126">
        <v>1000</v>
      </c>
      <c r="X69" s="127">
        <f>SUM(V69:W69)</f>
        <v>1000</v>
      </c>
      <c r="Y69" s="126">
        <v>0</v>
      </c>
      <c r="Z69" s="127">
        <f>SUM(X69:Y69)</f>
        <v>1000</v>
      </c>
      <c r="AA69" s="126">
        <v>0</v>
      </c>
      <c r="AB69" s="127">
        <f>SUM(Z69:AA69)</f>
        <v>1000</v>
      </c>
      <c r="AC69" s="126">
        <v>0</v>
      </c>
      <c r="AD69" s="127">
        <f>SUM(AB69:AC69)</f>
        <v>1000</v>
      </c>
    </row>
    <row r="70" spans="2:30" ht="23.25" thickBot="1">
      <c r="B70" s="65" t="s">
        <v>84</v>
      </c>
      <c r="C70" s="66" t="s">
        <v>171</v>
      </c>
      <c r="D70" s="93" t="s">
        <v>172</v>
      </c>
      <c r="E70" s="94" t="s">
        <v>85</v>
      </c>
      <c r="F70" s="95" t="s">
        <v>85</v>
      </c>
      <c r="G70" s="128" t="s">
        <v>173</v>
      </c>
      <c r="H70" s="97">
        <f t="shared" si="29"/>
        <v>0</v>
      </c>
      <c r="I70" s="97">
        <f t="shared" si="29"/>
        <v>0</v>
      </c>
      <c r="J70" s="98">
        <f t="shared" si="29"/>
        <v>0</v>
      </c>
      <c r="K70" s="97">
        <f t="shared" si="29"/>
        <v>0</v>
      </c>
      <c r="L70" s="98">
        <f t="shared" si="29"/>
        <v>0</v>
      </c>
      <c r="M70" s="97">
        <f t="shared" si="29"/>
        <v>290.2</v>
      </c>
      <c r="N70" s="98">
        <f t="shared" si="29"/>
        <v>290.2</v>
      </c>
      <c r="O70" s="99">
        <f t="shared" si="29"/>
        <v>0</v>
      </c>
      <c r="P70" s="100">
        <f t="shared" si="29"/>
        <v>0</v>
      </c>
      <c r="Q70" s="101">
        <f t="shared" si="29"/>
        <v>0</v>
      </c>
      <c r="R70" s="100">
        <f t="shared" si="29"/>
        <v>0</v>
      </c>
      <c r="S70" s="102">
        <f t="shared" si="29"/>
        <v>0</v>
      </c>
      <c r="T70" s="103">
        <f t="shared" si="29"/>
        <v>0</v>
      </c>
      <c r="U70" s="102">
        <f t="shared" si="29"/>
        <v>0</v>
      </c>
      <c r="V70" s="103">
        <f t="shared" si="27"/>
        <v>0</v>
      </c>
      <c r="W70" s="102">
        <f aca="true" t="shared" si="33" ref="W70:AD70">W71</f>
        <v>0</v>
      </c>
      <c r="X70" s="103">
        <f t="shared" si="33"/>
        <v>0</v>
      </c>
      <c r="Y70" s="102">
        <f t="shared" si="33"/>
        <v>1721</v>
      </c>
      <c r="Z70" s="103">
        <f t="shared" si="33"/>
        <v>1721</v>
      </c>
      <c r="AA70" s="102">
        <f t="shared" si="33"/>
        <v>0</v>
      </c>
      <c r="AB70" s="103">
        <f t="shared" si="33"/>
        <v>1721</v>
      </c>
      <c r="AC70" s="102">
        <f t="shared" si="33"/>
        <v>0</v>
      </c>
      <c r="AD70" s="103">
        <f t="shared" si="33"/>
        <v>1721</v>
      </c>
    </row>
    <row r="71" spans="2:30" ht="13.5" thickBot="1">
      <c r="B71" s="79"/>
      <c r="C71" s="66"/>
      <c r="D71" s="93"/>
      <c r="E71" s="118">
        <v>3123</v>
      </c>
      <c r="F71" s="119">
        <v>6121</v>
      </c>
      <c r="G71" s="120" t="s">
        <v>90</v>
      </c>
      <c r="H71" s="121">
        <v>0</v>
      </c>
      <c r="I71" s="121">
        <v>0</v>
      </c>
      <c r="J71" s="122">
        <f>SUM(H71:I71)</f>
        <v>0</v>
      </c>
      <c r="K71" s="121">
        <v>0</v>
      </c>
      <c r="L71" s="122">
        <f>SUM(J71:K71)</f>
        <v>0</v>
      </c>
      <c r="M71" s="121">
        <v>290.2</v>
      </c>
      <c r="N71" s="122">
        <f>SUM(L71:M71)</f>
        <v>290.2</v>
      </c>
      <c r="O71" s="123">
        <v>0</v>
      </c>
      <c r="P71" s="124">
        <v>0</v>
      </c>
      <c r="Q71" s="125">
        <v>0</v>
      </c>
      <c r="R71" s="124">
        <v>0</v>
      </c>
      <c r="S71" s="126">
        <v>0</v>
      </c>
      <c r="T71" s="127">
        <f>SUM(R71:S71)</f>
        <v>0</v>
      </c>
      <c r="U71" s="126">
        <v>0</v>
      </c>
      <c r="V71" s="127">
        <f>SUM(T71:U71)</f>
        <v>0</v>
      </c>
      <c r="W71" s="126">
        <v>0</v>
      </c>
      <c r="X71" s="127">
        <f>SUM(V71:W71)</f>
        <v>0</v>
      </c>
      <c r="Y71" s="126">
        <v>1721</v>
      </c>
      <c r="Z71" s="127">
        <f>SUM(X71:Y71)</f>
        <v>1721</v>
      </c>
      <c r="AA71" s="126">
        <v>0</v>
      </c>
      <c r="AB71" s="127">
        <f>SUM(Z71:AA71)</f>
        <v>1721</v>
      </c>
      <c r="AC71" s="126">
        <v>0</v>
      </c>
      <c r="AD71" s="127">
        <f>SUM(AB71:AC71)</f>
        <v>1721</v>
      </c>
    </row>
    <row r="72" spans="2:30" ht="13.5" thickBot="1">
      <c r="B72" s="65" t="s">
        <v>84</v>
      </c>
      <c r="C72" s="66" t="s">
        <v>174</v>
      </c>
      <c r="D72" s="93" t="s">
        <v>175</v>
      </c>
      <c r="E72" s="94" t="s">
        <v>85</v>
      </c>
      <c r="F72" s="95" t="s">
        <v>85</v>
      </c>
      <c r="G72" s="128" t="s">
        <v>176</v>
      </c>
      <c r="H72" s="97">
        <f t="shared" si="29"/>
        <v>0</v>
      </c>
      <c r="I72" s="97">
        <f t="shared" si="29"/>
        <v>0</v>
      </c>
      <c r="J72" s="98">
        <f t="shared" si="29"/>
        <v>0</v>
      </c>
      <c r="K72" s="97">
        <f t="shared" si="29"/>
        <v>0</v>
      </c>
      <c r="L72" s="98">
        <f t="shared" si="29"/>
        <v>0</v>
      </c>
      <c r="M72" s="97">
        <f t="shared" si="29"/>
        <v>290.2</v>
      </c>
      <c r="N72" s="98">
        <f t="shared" si="29"/>
        <v>290.2</v>
      </c>
      <c r="O72" s="99">
        <f t="shared" si="29"/>
        <v>0</v>
      </c>
      <c r="P72" s="100">
        <f t="shared" si="29"/>
        <v>0</v>
      </c>
      <c r="Q72" s="101">
        <f t="shared" si="29"/>
        <v>0</v>
      </c>
      <c r="R72" s="100">
        <f t="shared" si="29"/>
        <v>0</v>
      </c>
      <c r="S72" s="102">
        <f t="shared" si="29"/>
        <v>0</v>
      </c>
      <c r="T72" s="103">
        <f t="shared" si="29"/>
        <v>0</v>
      </c>
      <c r="U72" s="102">
        <f t="shared" si="29"/>
        <v>0</v>
      </c>
      <c r="V72" s="103">
        <f t="shared" si="27"/>
        <v>0</v>
      </c>
      <c r="W72" s="102">
        <f aca="true" t="shared" si="34" ref="W72:AD72">W73</f>
        <v>0</v>
      </c>
      <c r="X72" s="103">
        <f t="shared" si="34"/>
        <v>0</v>
      </c>
      <c r="Y72" s="102">
        <f t="shared" si="34"/>
        <v>1000</v>
      </c>
      <c r="Z72" s="103">
        <f t="shared" si="34"/>
        <v>1000</v>
      </c>
      <c r="AA72" s="102">
        <f t="shared" si="34"/>
        <v>0</v>
      </c>
      <c r="AB72" s="103">
        <f t="shared" si="34"/>
        <v>1000</v>
      </c>
      <c r="AC72" s="102">
        <f t="shared" si="34"/>
        <v>0</v>
      </c>
      <c r="AD72" s="103">
        <f t="shared" si="34"/>
        <v>1000</v>
      </c>
    </row>
    <row r="73" spans="2:30" ht="13.5" thickBot="1">
      <c r="B73" s="79"/>
      <c r="C73" s="66"/>
      <c r="D73" s="93"/>
      <c r="E73" s="118">
        <v>6172</v>
      </c>
      <c r="F73" s="119">
        <v>6121</v>
      </c>
      <c r="G73" s="120" t="s">
        <v>90</v>
      </c>
      <c r="H73" s="121">
        <v>0</v>
      </c>
      <c r="I73" s="121">
        <v>0</v>
      </c>
      <c r="J73" s="122">
        <f>SUM(H73:I73)</f>
        <v>0</v>
      </c>
      <c r="K73" s="121">
        <v>0</v>
      </c>
      <c r="L73" s="122">
        <f>SUM(J73:K73)</f>
        <v>0</v>
      </c>
      <c r="M73" s="121">
        <v>290.2</v>
      </c>
      <c r="N73" s="122">
        <f>SUM(L73:M73)</f>
        <v>290.2</v>
      </c>
      <c r="O73" s="123">
        <v>0</v>
      </c>
      <c r="P73" s="124">
        <v>0</v>
      </c>
      <c r="Q73" s="125">
        <v>0</v>
      </c>
      <c r="R73" s="124">
        <v>0</v>
      </c>
      <c r="S73" s="126">
        <v>0</v>
      </c>
      <c r="T73" s="127">
        <f>SUM(R73:S73)</f>
        <v>0</v>
      </c>
      <c r="U73" s="126">
        <v>0</v>
      </c>
      <c r="V73" s="127">
        <f>SUM(T73:U73)</f>
        <v>0</v>
      </c>
      <c r="W73" s="126">
        <v>0</v>
      </c>
      <c r="X73" s="127">
        <f>SUM(V73:W73)</f>
        <v>0</v>
      </c>
      <c r="Y73" s="126">
        <v>1000</v>
      </c>
      <c r="Z73" s="127">
        <f>SUM(X73:Y73)</f>
        <v>1000</v>
      </c>
      <c r="AA73" s="126">
        <v>0</v>
      </c>
      <c r="AB73" s="127">
        <f>SUM(Z73:AA73)</f>
        <v>1000</v>
      </c>
      <c r="AC73" s="126">
        <v>0</v>
      </c>
      <c r="AD73" s="127">
        <f>SUM(AB73:AC73)</f>
        <v>1000</v>
      </c>
    </row>
    <row r="74" spans="2:30" ht="13.5" thickBot="1">
      <c r="B74" s="65" t="s">
        <v>84</v>
      </c>
      <c r="C74" s="66" t="s">
        <v>177</v>
      </c>
      <c r="D74" s="93" t="s">
        <v>109</v>
      </c>
      <c r="E74" s="94" t="s">
        <v>85</v>
      </c>
      <c r="F74" s="95" t="s">
        <v>85</v>
      </c>
      <c r="G74" s="128" t="s">
        <v>178</v>
      </c>
      <c r="H74" s="97">
        <f t="shared" si="29"/>
        <v>0</v>
      </c>
      <c r="I74" s="97">
        <f t="shared" si="29"/>
        <v>0</v>
      </c>
      <c r="J74" s="98">
        <f t="shared" si="29"/>
        <v>0</v>
      </c>
      <c r="K74" s="97">
        <f t="shared" si="29"/>
        <v>0</v>
      </c>
      <c r="L74" s="98">
        <f t="shared" si="29"/>
        <v>0</v>
      </c>
      <c r="M74" s="97">
        <f t="shared" si="29"/>
        <v>290.2</v>
      </c>
      <c r="N74" s="98">
        <f t="shared" si="29"/>
        <v>290.2</v>
      </c>
      <c r="O74" s="99">
        <f t="shared" si="29"/>
        <v>0</v>
      </c>
      <c r="P74" s="100">
        <f t="shared" si="29"/>
        <v>0</v>
      </c>
      <c r="Q74" s="101">
        <f t="shared" si="29"/>
        <v>0</v>
      </c>
      <c r="R74" s="100">
        <f t="shared" si="29"/>
        <v>0</v>
      </c>
      <c r="S74" s="102">
        <f t="shared" si="29"/>
        <v>0</v>
      </c>
      <c r="T74" s="103">
        <f t="shared" si="29"/>
        <v>0</v>
      </c>
      <c r="U74" s="102">
        <f t="shared" si="29"/>
        <v>0</v>
      </c>
      <c r="V74" s="103">
        <f t="shared" si="27"/>
        <v>0</v>
      </c>
      <c r="W74" s="102">
        <f aca="true" t="shared" si="35" ref="W74:AD74">W75</f>
        <v>0</v>
      </c>
      <c r="X74" s="103">
        <f t="shared" si="35"/>
        <v>0</v>
      </c>
      <c r="Y74" s="102">
        <f t="shared" si="35"/>
        <v>0</v>
      </c>
      <c r="Z74" s="103">
        <f t="shared" si="35"/>
        <v>0</v>
      </c>
      <c r="AA74" s="102">
        <f t="shared" si="35"/>
        <v>0</v>
      </c>
      <c r="AB74" s="103">
        <f t="shared" si="35"/>
        <v>0</v>
      </c>
      <c r="AC74" s="102">
        <f t="shared" si="35"/>
        <v>0</v>
      </c>
      <c r="AD74" s="103">
        <f t="shared" si="35"/>
        <v>0</v>
      </c>
    </row>
    <row r="75" spans="2:30" ht="13.5" thickBot="1">
      <c r="B75" s="79"/>
      <c r="C75" s="66"/>
      <c r="D75" s="93"/>
      <c r="E75" s="118">
        <v>3523</v>
      </c>
      <c r="F75" s="119">
        <v>6121</v>
      </c>
      <c r="G75" s="120" t="s">
        <v>90</v>
      </c>
      <c r="H75" s="121">
        <v>0</v>
      </c>
      <c r="I75" s="121">
        <v>0</v>
      </c>
      <c r="J75" s="122">
        <f>SUM(H75:I75)</f>
        <v>0</v>
      </c>
      <c r="K75" s="121">
        <v>0</v>
      </c>
      <c r="L75" s="122">
        <f>SUM(J75:K75)</f>
        <v>0</v>
      </c>
      <c r="M75" s="121">
        <v>290.2</v>
      </c>
      <c r="N75" s="122">
        <f>SUM(L75:M75)</f>
        <v>290.2</v>
      </c>
      <c r="O75" s="123">
        <v>0</v>
      </c>
      <c r="P75" s="124">
        <v>0</v>
      </c>
      <c r="Q75" s="125">
        <v>0</v>
      </c>
      <c r="R75" s="124">
        <v>0</v>
      </c>
      <c r="S75" s="126">
        <v>0</v>
      </c>
      <c r="T75" s="127">
        <f>SUM(R75:S75)</f>
        <v>0</v>
      </c>
      <c r="U75" s="126">
        <v>0</v>
      </c>
      <c r="V75" s="127">
        <f>SUM(T75:U75)</f>
        <v>0</v>
      </c>
      <c r="W75" s="126">
        <v>0</v>
      </c>
      <c r="X75" s="127">
        <f>SUM(V75:W75)</f>
        <v>0</v>
      </c>
      <c r="Y75" s="126">
        <v>0</v>
      </c>
      <c r="Z75" s="127">
        <f>SUM(X75:Y75)</f>
        <v>0</v>
      </c>
      <c r="AA75" s="126">
        <v>0</v>
      </c>
      <c r="AB75" s="127">
        <f>SUM(Z75:AA75)</f>
        <v>0</v>
      </c>
      <c r="AC75" s="126">
        <v>0</v>
      </c>
      <c r="AD75" s="127">
        <f>SUM(AB75:AC75)</f>
        <v>0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A6" sqref="A6:G6"/>
    </sheetView>
  </sheetViews>
  <sheetFormatPr defaultColWidth="12.281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2.28125" style="37" hidden="1" customWidth="1"/>
    <col min="9" max="9" width="12.28125" style="0" customWidth="1"/>
    <col min="10" max="10" width="14.28125" style="0" hidden="1" customWidth="1"/>
    <col min="11" max="246" width="9.140625" style="0" customWidth="1"/>
    <col min="247" max="247" width="2.8515625" style="0" customWidth="1"/>
    <col min="248" max="248" width="4.28125" style="0" customWidth="1"/>
    <col min="249" max="249" width="6.140625" style="0" customWidth="1"/>
    <col min="250" max="250" width="5.421875" style="0" customWidth="1"/>
    <col min="251" max="251" width="5.8515625" style="0" customWidth="1"/>
    <col min="252" max="252" width="5.00390625" style="0" customWidth="1"/>
    <col min="253" max="253" width="62.140625" style="0" customWidth="1"/>
    <col min="254" max="254" width="13.7109375" style="0" customWidth="1"/>
    <col min="255" max="255" width="12.7109375" style="0" customWidth="1"/>
  </cols>
  <sheetData>
    <row r="2" spans="1:7" ht="15.75">
      <c r="A2" s="132" t="s">
        <v>185</v>
      </c>
      <c r="B2" s="132"/>
      <c r="C2" s="132"/>
      <c r="D2" s="132"/>
      <c r="E2" s="132"/>
      <c r="F2" s="132"/>
      <c r="G2" s="132"/>
    </row>
    <row r="3" spans="1:7" ht="12.75">
      <c r="A3" s="40"/>
      <c r="B3" s="40"/>
      <c r="C3" s="40"/>
      <c r="D3" s="40"/>
      <c r="E3" s="40"/>
      <c r="F3" s="40"/>
      <c r="G3" s="40"/>
    </row>
    <row r="4" spans="1:7" ht="15.75">
      <c r="A4" s="131" t="s">
        <v>64</v>
      </c>
      <c r="B4" s="131"/>
      <c r="C4" s="131"/>
      <c r="D4" s="131"/>
      <c r="E4" s="131"/>
      <c r="F4" s="131"/>
      <c r="G4" s="131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132"/>
      <c r="B6" s="132"/>
      <c r="C6" s="132"/>
      <c r="D6" s="132"/>
      <c r="E6" s="132"/>
      <c r="F6" s="132"/>
      <c r="G6" s="132"/>
    </row>
    <row r="7" spans="1:7" ht="16.5" thickBot="1">
      <c r="A7" s="42"/>
      <c r="B7" s="42"/>
      <c r="C7" s="42"/>
      <c r="D7" s="42"/>
      <c r="E7" s="42"/>
      <c r="F7" s="42"/>
      <c r="G7" s="42"/>
    </row>
    <row r="8" spans="1:10" ht="13.5" customHeight="1" thickBot="1">
      <c r="A8" s="133"/>
      <c r="B8" s="44" t="s">
        <v>181</v>
      </c>
      <c r="C8" s="135" t="s">
        <v>182</v>
      </c>
      <c r="D8" s="136"/>
      <c r="E8" s="45" t="s">
        <v>68</v>
      </c>
      <c r="F8" s="46" t="s">
        <v>19</v>
      </c>
      <c r="G8" s="47" t="s">
        <v>183</v>
      </c>
      <c r="H8" s="48" t="s">
        <v>72</v>
      </c>
      <c r="I8" s="48" t="s">
        <v>186</v>
      </c>
      <c r="J8" s="48" t="s">
        <v>72</v>
      </c>
    </row>
    <row r="9" spans="1:10" ht="13.5" thickBot="1">
      <c r="A9" s="134"/>
      <c r="B9" s="55"/>
      <c r="C9" s="137" t="s">
        <v>85</v>
      </c>
      <c r="D9" s="138"/>
      <c r="E9" s="56" t="s">
        <v>85</v>
      </c>
      <c r="F9" s="57" t="s">
        <v>85</v>
      </c>
      <c r="G9" s="58"/>
      <c r="H9" s="59" t="e">
        <f>#REF!+#REF!+#REF!+#REF!+#REF!+#REF!+#REF!+#REF!+#REF!+#REF!+#REF!+#REF!+#REF!+#REF!+#REF!+#REF!+#REF!+H10+#REF!+#REF!+#REF!</f>
        <v>#REF!</v>
      </c>
      <c r="I9" s="59">
        <f>I10</f>
        <v>28.7</v>
      </c>
      <c r="J9" s="59" t="e">
        <f>#REF!+#REF!+#REF!+#REF!+#REF!+#REF!+#REF!+#REF!+#REF!+#REF!+#REF!+#REF!+#REF!+#REF!+#REF!+#REF!+#REF!+J10+#REF!+#REF!+#REF!</f>
        <v>#REF!</v>
      </c>
    </row>
    <row r="10" spans="2:10" ht="13.5" thickBot="1">
      <c r="B10" s="65">
        <v>14</v>
      </c>
      <c r="C10" s="66" t="s">
        <v>117</v>
      </c>
      <c r="D10" s="93" t="s">
        <v>118</v>
      </c>
      <c r="E10" s="94" t="s">
        <v>85</v>
      </c>
      <c r="F10" s="95" t="s">
        <v>85</v>
      </c>
      <c r="G10" s="114" t="s">
        <v>187</v>
      </c>
      <c r="H10" s="98" t="e">
        <f>H11</f>
        <v>#REF!</v>
      </c>
      <c r="I10" s="97">
        <f>I11</f>
        <v>28.7</v>
      </c>
      <c r="J10" s="98" t="e">
        <f>J11</f>
        <v>#REF!</v>
      </c>
    </row>
    <row r="11" spans="2:10" ht="13.5" thickBot="1">
      <c r="B11" s="79"/>
      <c r="C11" s="66"/>
      <c r="D11" s="93"/>
      <c r="E11" s="104">
        <v>3122</v>
      </c>
      <c r="F11" s="105">
        <v>2122</v>
      </c>
      <c r="G11" s="106" t="s">
        <v>184</v>
      </c>
      <c r="H11" s="108" t="e">
        <f>SUM(#REF!)</f>
        <v>#REF!</v>
      </c>
      <c r="I11" s="107">
        <v>28.7</v>
      </c>
      <c r="J11" s="108" t="e">
        <f>SUM(H11:I11)</f>
        <v>#REF!</v>
      </c>
    </row>
  </sheetData>
  <sheetProtection/>
  <mergeCells count="6">
    <mergeCell ref="A2:G2"/>
    <mergeCell ref="A4:G4"/>
    <mergeCell ref="A6:G6"/>
    <mergeCell ref="A8:A9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2016-08-10T06:13:57Z</cp:lastPrinted>
  <dcterms:created xsi:type="dcterms:W3CDTF">2007-12-18T12:40:54Z</dcterms:created>
  <dcterms:modified xsi:type="dcterms:W3CDTF">2016-08-10T06:14:08Z</dcterms:modified>
  <cp:category/>
  <cp:version/>
  <cp:contentType/>
  <cp:contentStatus/>
</cp:coreProperties>
</file>