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0050" activeTab="1"/>
  </bookViews>
  <sheets>
    <sheet name="Bilance PaV" sheetId="1" r:id="rId1"/>
    <sheet name="923 03 EO rezervy" sheetId="2" r:id="rId2"/>
    <sheet name="912 04 OŠMTS" sheetId="3" r:id="rId3"/>
    <sheet name="912 09 OZ" sheetId="4" r:id="rId4"/>
    <sheet name="912 05 OSV" sheetId="5" r:id="rId5"/>
  </sheets>
  <definedNames>
    <definedName name="_xlnm.Print_Area" localSheetId="2">'912 04 OŠMTS'!$A$1:$T$129</definedName>
    <definedName name="_xlnm.Print_Area" localSheetId="3">'912 09 OZ'!$A$1:$J$17</definedName>
  </definedNames>
  <calcPr fullCalcOnLoad="1"/>
</workbook>
</file>

<file path=xl/sharedStrings.xml><?xml version="1.0" encoding="utf-8"?>
<sst xmlns="http://schemas.openxmlformats.org/spreadsheetml/2006/main" count="688" uniqueCount="290">
  <si>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</si>
  <si>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</si>
  <si>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</si>
  <si>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</si>
  <si>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</si>
  <si>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</si>
  <si>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</si>
  <si>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</si>
  <si>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</si>
  <si>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</si>
  <si>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</si>
  <si>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</si>
  <si>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</si>
  <si>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</si>
  <si>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</si>
  <si>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</si>
  <si>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</si>
  <si>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</si>
  <si>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</si>
  <si>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</si>
  <si>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</si>
  <si>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</si>
  <si>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</si>
  <si>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</si>
  <si>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</si>
  <si>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</si>
  <si>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</si>
  <si>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</si>
  <si>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</si>
  <si>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</si>
  <si>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</si>
  <si>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</si>
  <si>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</si>
  <si>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</si>
  <si>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</si>
  <si>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</si>
  <si>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</si>
  <si>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</si>
  <si>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</si>
  <si>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</si>
  <si>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</si>
  <si>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</si>
  <si>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</si>
  <si>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</si>
  <si>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</si>
  <si>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Kap.926-dotační fond</t>
  </si>
  <si>
    <t>Kap.917-transfery</t>
  </si>
  <si>
    <t>Kap.919-Pokladní správa</t>
  </si>
  <si>
    <t>Zdrojová část rozpočtu LK 2016</t>
  </si>
  <si>
    <t>Výdajová část rozpočtu LK 2016</t>
  </si>
  <si>
    <t>Kap.912-účelové příspěvky PO</t>
  </si>
  <si>
    <t>1. Zapojení fondů z r. 2015</t>
  </si>
  <si>
    <t>2. Zapojení  zákl.běžného účtu z r. 2015</t>
  </si>
  <si>
    <t xml:space="preserve">   dotace od regionální rady</t>
  </si>
  <si>
    <t xml:space="preserve">    dotace od regionální rady</t>
  </si>
  <si>
    <t xml:space="preserve">   resort. účelové dotace (ze SR, st.fondů)</t>
  </si>
  <si>
    <t xml:space="preserve">   dotace ze zahraničí</t>
  </si>
  <si>
    <t xml:space="preserve">  dotace od obcí</t>
  </si>
  <si>
    <t>42xx</t>
  </si>
  <si>
    <t>423x</t>
  </si>
  <si>
    <t>3. úvěr</t>
  </si>
  <si>
    <t>4. uhrazené splátky dlouhod.půjč.</t>
  </si>
  <si>
    <t>UR I.  2016</t>
  </si>
  <si>
    <t>UR II.  2016</t>
  </si>
  <si>
    <t>Ekonomický odbor</t>
  </si>
  <si>
    <t>Kapitola 923 03 - Spolufinancování EU</t>
  </si>
  <si>
    <t>uk.</t>
  </si>
  <si>
    <t>č.a. (ORG)</t>
  </si>
  <si>
    <t>§</t>
  </si>
  <si>
    <t>S P O L U F I N A N C O V Á N Í   E U</t>
  </si>
  <si>
    <t>SR 2016</t>
  </si>
  <si>
    <t>UR 2016</t>
  </si>
  <si>
    <t>UR II  2016</t>
  </si>
  <si>
    <t>x</t>
  </si>
  <si>
    <t>Běžné a kapitálové výdaje resortu celkem</t>
  </si>
  <si>
    <t>SU</t>
  </si>
  <si>
    <t>0000</t>
  </si>
  <si>
    <t>Kofinancování IROP a TOP</t>
  </si>
  <si>
    <t>Nespecifikované rezervy</t>
  </si>
  <si>
    <t>č.a.</t>
  </si>
  <si>
    <t>Změna rozpočtu - rozpočtové opatření č. 261/16</t>
  </si>
  <si>
    <t>ZR-RO č. 261/16</t>
  </si>
  <si>
    <t>Příloha č.1 - tab.část ke ZR-RO č. 261/16</t>
  </si>
  <si>
    <t>912 04 - ÚČELOVÉ PŘÍSPĚVKY PO</t>
  </si>
  <si>
    <t>Odbor školství, mládeže, tělovýchovy a sportu</t>
  </si>
  <si>
    <t>91204 - Ú Č E L O V É  P Ř Í S P Ě V K Y  P O</t>
  </si>
  <si>
    <t>ZR-RO č. 26,42,43,55,68/16</t>
  </si>
  <si>
    <t>ZR-RO č. 88,91/16</t>
  </si>
  <si>
    <t>ZR-RO č. 111/16</t>
  </si>
  <si>
    <t>RU č. 1/16, ZR č.144,154/16</t>
  </si>
  <si>
    <t>ZR 193,201,204/16/16</t>
  </si>
  <si>
    <t>ZR - RO č. 261/16</t>
  </si>
  <si>
    <t>Jmenovité inv. a neinv. akce resortu</t>
  </si>
  <si>
    <t>ZR-RO č.261/16</t>
  </si>
  <si>
    <t>DU</t>
  </si>
  <si>
    <t>0450001</t>
  </si>
  <si>
    <t>Stipendijní program pro žáky odborných škol</t>
  </si>
  <si>
    <t>neinvestiční příspěvky zřízeným příspěvkovým organizacím</t>
  </si>
  <si>
    <t>0450011</t>
  </si>
  <si>
    <t>1437</t>
  </si>
  <si>
    <t>SOŠ a SOU, Česká Lípa, 28. října 2707, p.o. - Stipendijní program pro žáky středních škol</t>
  </si>
  <si>
    <t>0450012</t>
  </si>
  <si>
    <t>1433</t>
  </si>
  <si>
    <t>SŠSSaD, Liberec II, Truhlářská 360/3, p.o. - Stipendijní program pro žáky středních škol</t>
  </si>
  <si>
    <t>0450013</t>
  </si>
  <si>
    <t>1448</t>
  </si>
  <si>
    <t>SŠHaL, Frýdlant, Bělíkova 1387, p.o. - Stipendijní program pro žáky středních škol</t>
  </si>
  <si>
    <t>0450014</t>
  </si>
  <si>
    <t>1424</t>
  </si>
  <si>
    <t>VOŠ sklářská a SŠ, Nový Bor, Wolkerova 316 , p.o. - Stipendijní program pro žáky středních škol</t>
  </si>
  <si>
    <t>0450015</t>
  </si>
  <si>
    <t>1434</t>
  </si>
  <si>
    <t>ISŠ, Semily, 28. října 607, p.o. - Stipendijní program pro žáky středních škol</t>
  </si>
  <si>
    <t>0450016</t>
  </si>
  <si>
    <t>1452</t>
  </si>
  <si>
    <t>OA , HŠ a SOŠ, Turnov, Zborovská 519, p.o. - Stipendijní program pro žáky středních škol</t>
  </si>
  <si>
    <t>0450017</t>
  </si>
  <si>
    <t>1438</t>
  </si>
  <si>
    <t>SPŠ technická, Jablonec n/N, Belgická 4852, p.o. - Stipendijní program pro žáky středních škol</t>
  </si>
  <si>
    <t>0450018</t>
  </si>
  <si>
    <t>1432</t>
  </si>
  <si>
    <t>SŠ a MŠ, Liberec, Na Bojišti 15, p.o. - Stipendijní program pro žáky středních škol</t>
  </si>
  <si>
    <t>0450019</t>
  </si>
  <si>
    <t>1440</t>
  </si>
  <si>
    <t>SŠ řemesel a služeb, Jablonec n/N, Smetanova 66, p.o. - Stipendijní program pro žáky středních škol</t>
  </si>
  <si>
    <t>0450002</t>
  </si>
  <si>
    <t>Diagnostické nástroje pro školská poradenská zařízení</t>
  </si>
  <si>
    <t>0450003</t>
  </si>
  <si>
    <t>SOŠ a SOU, Česká Lípa, 28. října 2707, p.o. - Burza středních škol QUO VADIS 2016</t>
  </si>
  <si>
    <t>0450004</t>
  </si>
  <si>
    <t>OA, HŠ a SOŠ, Turnov, Zborovská 519, p.o. - 22. Burza středních škol 2016</t>
  </si>
  <si>
    <t>0450005</t>
  </si>
  <si>
    <t>Podpora aktivit příspěvkových organizací</t>
  </si>
  <si>
    <t>0450020</t>
  </si>
  <si>
    <t>1485</t>
  </si>
  <si>
    <t>DDM Větrník, Liberec 1, Riegrova 16, p.o. - Okresní a krajská kola soutěží MŠMT pro žáky SŠ v r. 2016</t>
  </si>
  <si>
    <t>0450021</t>
  </si>
  <si>
    <t>1412</t>
  </si>
  <si>
    <t>OA , Česká Lípa, nám. Osvobození 422, p.o. - Krajské kolo Mistrovství v grafických předmětech 2016</t>
  </si>
  <si>
    <t>0480302</t>
  </si>
  <si>
    <t>OA, HŠ a SOŠ, Turnov, Zborovská 519, p.o. - 21. BURZA STŘEDNÍCH ŠKOL 2015</t>
  </si>
  <si>
    <t/>
  </si>
  <si>
    <t>0480322</t>
  </si>
  <si>
    <t>SPŠ stavební, Liberec, Sokolovské nám. 14,p.o.-Oprava podlah a schodiště – Appeltův dům a hlavní budova</t>
  </si>
  <si>
    <t>0480323</t>
  </si>
  <si>
    <t>SPŠ stavební, Liberec, Sokolovské nám. 14,p.o.-Podhledy a osvětlení tříd 3. NP v hlavní budově</t>
  </si>
  <si>
    <t>investiční transfery zřízeným příspěvkovým organizacím</t>
  </si>
  <si>
    <t>0480324</t>
  </si>
  <si>
    <t>SZŠ a VOŠ zdravotnická, Liberec, Kostelní 9,p.o.-Nákup software pro výuku a oprava zasíťování počítačů</t>
  </si>
  <si>
    <t>0480325</t>
  </si>
  <si>
    <t>SZŠ a VOŠ zdravotnická, Liberec, Kostelní 9,p.o. - Nákup hardwarového vybavení pro výuku</t>
  </si>
  <si>
    <t>0480326</t>
  </si>
  <si>
    <t>SZŠ a VOŠ zdravotnická, Liberec, Kostelní 9,p.o.-Nákup učebních pomůcek pro obor Ošetřovatelství</t>
  </si>
  <si>
    <t>0480328</t>
  </si>
  <si>
    <t>SOŠ a SOU, Česká Lípa, 28. října 2707,p.o.-Další etapa oprav asfaltových komunikací v areálu školy</t>
  </si>
  <si>
    <t>0480329</t>
  </si>
  <si>
    <t xml:space="preserve">SPŠ technická, Jablonec n/N., Belgická 4852,p.o.-Oprava osobního výtahu – havarijní stav </t>
  </si>
  <si>
    <t>0480330</t>
  </si>
  <si>
    <t>SŠ gastro. a služeb, Liberec, Dvorská 447/29,p.o.-Oprava části topení v objektu Dvorská 458 (kosmetika, krejčovství)</t>
  </si>
  <si>
    <t>0480331</t>
  </si>
  <si>
    <t xml:space="preserve">ZŠ a mš logopedická, Liberec, E.Krásnohorské 921,p.o.-Oprava – výměna povrchu venkovního hřiště </t>
  </si>
  <si>
    <t>0480332</t>
  </si>
  <si>
    <t>ZŠ, Jablonec n/N., Liberecká 1734/31,p.o.-Úpravy a modernizace odborných učeben pro žáky zš praktické a přípravného stupně zš speciální</t>
  </si>
  <si>
    <t>0480333</t>
  </si>
  <si>
    <t>ZŠ a MŠ, Jablonec n/N., Kamenná 404/4,p.o.-Malířské a natěračské práce v budově školy</t>
  </si>
  <si>
    <t>0480334</t>
  </si>
  <si>
    <t>Dětský domov, Jablonec n/N., Pasecká 20,p.o.-Náklady spojené s pořízením nové bytové jednotky</t>
  </si>
  <si>
    <t>0049156</t>
  </si>
  <si>
    <t>1427</t>
  </si>
  <si>
    <t>SUPŠ sklářská, Železný Brod - výměna otvorových výplní</t>
  </si>
  <si>
    <t>0450006</t>
  </si>
  <si>
    <t>DDM Větrník, Liberec, Riegrova 16 - Umělecké přehlídky v roce 2016 (DS a DR)</t>
  </si>
  <si>
    <t>0450007</t>
  </si>
  <si>
    <t>1421</t>
  </si>
  <si>
    <t>SPŠSaE a VOŠ, Liberec, Masarykova 3 - výměna otvorových výplní a oprava fasády vč. termoizolačního nátěru</t>
  </si>
  <si>
    <t>0450008</t>
  </si>
  <si>
    <t>1411</t>
  </si>
  <si>
    <t>Gymnázium a SOŠ pedagogická, Liberec, Jeronýmova 27 - Výměna umělého trávníku víceúčelového hřiště a pořízení mantinelového systému</t>
  </si>
  <si>
    <t>0450009</t>
  </si>
  <si>
    <t>1420</t>
  </si>
  <si>
    <t>SPŠ stavební, Liberec, Sokolovské nám. 14 - úprava prostor šaten včetně pořízení vybavení</t>
  </si>
  <si>
    <t>0450010</t>
  </si>
  <si>
    <t>1418</t>
  </si>
  <si>
    <t>SPŠ, Česká Lípa, Havlíčkova 426 - Částečná oprava fasády hlavního objektu</t>
  </si>
  <si>
    <t>0049168</t>
  </si>
  <si>
    <t>Unifikace napětí v městském kabelovém systému v Liberci - projektová dokumentace</t>
  </si>
  <si>
    <t>0049170</t>
  </si>
  <si>
    <t>SŠ řemesel a služeb, Jablonec nad Nisou - oprava střechy Podhorská ul.</t>
  </si>
  <si>
    <t>0049171</t>
  </si>
  <si>
    <t>1472</t>
  </si>
  <si>
    <t>Dětský domov, ZŠ a MŠ, Krompach - rekonstrukce střechy 3. etapa</t>
  </si>
  <si>
    <t>0049172</t>
  </si>
  <si>
    <t>1406</t>
  </si>
  <si>
    <t>Gymnázium, Frýdlant - výměna otvorových výplní (PD a inžen.činnost)</t>
  </si>
  <si>
    <t>0049174</t>
  </si>
  <si>
    <t>1450</t>
  </si>
  <si>
    <t>SOŠ, Liberec - rekonstrukce fasády objektu školy</t>
  </si>
  <si>
    <t>0450022</t>
  </si>
  <si>
    <t>1473</t>
  </si>
  <si>
    <t>Dětský domov, Dubá-Deštná 6 -oprava čističky odpadních vod</t>
  </si>
  <si>
    <t>0450023</t>
  </si>
  <si>
    <t>1405</t>
  </si>
  <si>
    <t>Gymnázium F.X.Šaldy, Liberec 11, Partyzánská 530/3 - administrativa nadlimitní veřejné zakázky - zajištění stravování</t>
  </si>
  <si>
    <t>0450024</t>
  </si>
  <si>
    <t>SPŠ technická, Jablonec n/N, Belgická 4852, p.o. - Pořízení osobního výtahu</t>
  </si>
  <si>
    <t>0450034</t>
  </si>
  <si>
    <t>SŠ řemesel a služeb, Jablonec nad Nisou, Smetanova 66, p.o. - výměna podlahy v tělocvičně</t>
  </si>
  <si>
    <t>0450025</t>
  </si>
  <si>
    <t>1425</t>
  </si>
  <si>
    <t>SUPŠ sklářská, Kamenický Šenov, p.o. - projektová dokumentace - Centrum odbor. vzdělávání</t>
  </si>
  <si>
    <t>0450026</t>
  </si>
  <si>
    <t>OA, HŠ a SOŠ, Turnov, p.o. - projektová dokumentace - Centrum odbor. vzdělávání</t>
  </si>
  <si>
    <t>0450027</t>
  </si>
  <si>
    <t>SPŠ průmys., Česká Lípa, p.o. - projektová dokumentace - Centrum odbor. vzdělávání</t>
  </si>
  <si>
    <t>0450028</t>
  </si>
  <si>
    <t>SPŠSaE a VOŠ, Liberec, p.o. - projektová dokumentace - Centrum odbor. vzdělávání</t>
  </si>
  <si>
    <t>0450029</t>
  </si>
  <si>
    <t>SOŠ a SOU, Česká Lípa, p.o. - projektová dokumentace - Centrum odbor. vzdělávání</t>
  </si>
  <si>
    <t>0450030</t>
  </si>
  <si>
    <t>SŠ řemesel a služeb, Jablonec n/N, p.o. - projektová dokumentace - Centrum odbor. vzdělávání</t>
  </si>
  <si>
    <t>0450031</t>
  </si>
  <si>
    <t>1436</t>
  </si>
  <si>
    <t>ISŠ, Vysoké n/J, p.o. - projektová dokumentace - Centrum odbor.  vzdělávání</t>
  </si>
  <si>
    <t>0450032</t>
  </si>
  <si>
    <t>SŠHaL, Frýdlant, p.o. - projektová dokumentace - Centrum odbor. vzdělávání</t>
  </si>
  <si>
    <t>0450039</t>
  </si>
  <si>
    <t>SŠHaL, Frýdlant, Bělíkova 1387, p.o. - Zpracování PD - Snížení energetické náročnosti budovy školy v ul. Zámecká</t>
  </si>
  <si>
    <t>0450040</t>
  </si>
  <si>
    <t>SŚ a MŠ, Liberec, Na Bojišti 15, p.o. - Zpracování PD - Snížení energetické náročnosti budovy jídelny, dílen a tělocvičny</t>
  </si>
  <si>
    <t>0450041</t>
  </si>
  <si>
    <t>SOŠ a SOU, Česká Lípa, 28. října 2707, p.o. - Zpracování PD - Snížení energetické náročnosti budovy dílen Svojsíkova</t>
  </si>
  <si>
    <t>Odbor zdravotnictví</t>
  </si>
  <si>
    <t>912 09 - Účelové příspěvky PO</t>
  </si>
  <si>
    <t>09</t>
  </si>
  <si>
    <t>Účelové příspěvky PO</t>
  </si>
  <si>
    <t xml:space="preserve">ZR-RO č. 261/16            </t>
  </si>
  <si>
    <t>UR  I 2016</t>
  </si>
  <si>
    <t>OZ</t>
  </si>
  <si>
    <t>Kapitálové (investiční) výdaje resortu celkem</t>
  </si>
  <si>
    <t>0950001</t>
  </si>
  <si>
    <t>1907</t>
  </si>
  <si>
    <t>LRN Cvikov-výměna oken v pavilonu A</t>
  </si>
  <si>
    <t>0950002</t>
  </si>
  <si>
    <t>1910</t>
  </si>
  <si>
    <t>ZZS LK-rekonstrukce budovy Husova ul. I., II., III. etapa</t>
  </si>
  <si>
    <t>RU</t>
  </si>
  <si>
    <t>0950003</t>
  </si>
  <si>
    <t>ZZS LK-rekonstrukce VZ Český Dub</t>
  </si>
  <si>
    <t>0950004</t>
  </si>
  <si>
    <t>ZZS LK-rekonstrukce VZ Rokytnice</t>
  </si>
  <si>
    <t>0950005</t>
  </si>
  <si>
    <t>LRN Cvikov - Zpracování PD - Snížení energetické náročnosti budovy D</t>
  </si>
  <si>
    <t>;</t>
  </si>
  <si>
    <t>Příloha č. 1  k ZR-RO č. 261/16</t>
  </si>
  <si>
    <t xml:space="preserve">     05 - Odbor sociálních věcí</t>
  </si>
  <si>
    <t>Kapitola 912 05 - Účelové příspěvky PO</t>
  </si>
  <si>
    <t>tis. Kč</t>
  </si>
  <si>
    <t>Ú Č E L O V É  P Ř Í S P Ě V K Y  P O</t>
  </si>
  <si>
    <t>Domov důchodců Sloup v Č. - obnova zařízení kuchyně a prádelny</t>
  </si>
  <si>
    <t>investiční transfery zřizeným příspěvkovým organizacím</t>
  </si>
  <si>
    <t>Domov pro seniory Vratislavice n.Nis.- oprava výtahu dům Marta</t>
  </si>
  <si>
    <t>neinvestiční příspěvek zřízeným příspěvkovým organizacím</t>
  </si>
  <si>
    <t>Domov důchodců Jablonecké Paseky - reko. vnitřní komunikace</t>
  </si>
  <si>
    <t>Domov důchodců Velké Hamry - oprava zásobníků vody</t>
  </si>
  <si>
    <t>Centrum intervenčních a psychosociálních služeb LK - výměna oken v České Lípě</t>
  </si>
  <si>
    <t>Domov důchodců Jindřichovice p. Smrkem - oprava střechy</t>
  </si>
  <si>
    <t>Domov důchodců Velké Hamry - pořízení mikrobusu</t>
  </si>
  <si>
    <t>investiční trasnfery zřízeným příspěvkovým organizacím</t>
  </si>
  <si>
    <t>Domov důchodců Velké Hamry - pořízení automobilu</t>
  </si>
  <si>
    <t>Domov důchodců Český Dub - výměna oken</t>
  </si>
  <si>
    <t xml:space="preserve">DD Sloup v Č. -  zpracování projektové dokumentace k projektu Snížení energetické náročnosti levého a pravého předzámčí </t>
  </si>
  <si>
    <t>CIPSLK -  zpracování projektové dokumentace k projektu Snížení energetické náročnosti budovy ve Dvorské 445</t>
  </si>
  <si>
    <t>0550001</t>
  </si>
  <si>
    <t>1509</t>
  </si>
  <si>
    <t>0550002</t>
  </si>
  <si>
    <t>1514</t>
  </si>
  <si>
    <t>0550003</t>
  </si>
  <si>
    <t>1512</t>
  </si>
  <si>
    <t>0550004</t>
  </si>
  <si>
    <t>1513</t>
  </si>
  <si>
    <t>0550005</t>
  </si>
  <si>
    <t>1502</t>
  </si>
  <si>
    <t>0550006</t>
  </si>
  <si>
    <t>1516</t>
  </si>
  <si>
    <t>0550007</t>
  </si>
  <si>
    <t>0550008</t>
  </si>
  <si>
    <t>0550009</t>
  </si>
  <si>
    <t>1515</t>
  </si>
  <si>
    <t>0550011</t>
  </si>
  <si>
    <t>0550012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</si>
</sst>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000000"/>
    <numFmt numFmtId="166" formatCode="#,##0.00000"/>
    <numFmt numFmtId="167" formatCode="#,##0.000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sz val="8"/>
      <name val="Arial"/>
      <family val="2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 CE"/>
      <family val="0"/>
    </font>
    <font>
      <b/>
      <sz val="10"/>
      <name val="Arial"/>
      <family val="2"/>
    </font>
    <font>
      <b/>
      <sz val="10"/>
      <color indexed="21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b/>
      <sz val="8"/>
      <color indexed="12"/>
      <name val="Arial"/>
      <family val="2"/>
    </font>
    <font>
      <b/>
      <sz val="14"/>
      <name val="Arial"/>
      <family val="2"/>
    </font>
    <font>
      <b/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Arial"/>
      <family val="2"/>
    </font>
    <font>
      <sz val="11"/>
      <color indexed="18"/>
      <name val="Calibri"/>
      <family val="2"/>
    </font>
    <font>
      <sz val="8"/>
      <color indexed="10"/>
      <name val="Arial"/>
      <family val="2"/>
    </font>
    <font>
      <b/>
      <sz val="14"/>
      <color indexed="10"/>
      <name val="Arial CE"/>
      <family val="0"/>
    </font>
    <font>
      <b/>
      <sz val="8"/>
      <color indexed="8"/>
      <name val="Arial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00FF"/>
      <name val="Arial"/>
      <family val="2"/>
    </font>
    <font>
      <b/>
      <sz val="8"/>
      <color rgb="FFFF0000"/>
      <name val="Arial"/>
      <family val="2"/>
    </font>
    <font>
      <sz val="11"/>
      <color rgb="FF000080"/>
      <name val="Calibri"/>
      <family val="2"/>
    </font>
    <font>
      <sz val="8"/>
      <color rgb="FFFF0000"/>
      <name val="Arial"/>
      <family val="2"/>
    </font>
    <font>
      <b/>
      <sz val="14"/>
      <color rgb="FFFF0000"/>
      <name val="Arial CE"/>
      <family val="0"/>
    </font>
    <font>
      <b/>
      <sz val="8"/>
      <color theme="1"/>
      <name val="Arial"/>
      <family val="2"/>
    </font>
    <font>
      <sz val="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ck"/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>
        <color indexed="63"/>
      </right>
      <top/>
      <bottom style="medium"/>
    </border>
    <border>
      <left style="medium"/>
      <right/>
      <top style="thin"/>
      <bottom>
        <color indexed="63"/>
      </bottom>
    </border>
    <border>
      <left/>
      <right/>
      <top/>
      <bottom style="thin"/>
    </border>
    <border>
      <left/>
      <right style="thin"/>
      <top style="medium"/>
      <bottom/>
    </border>
    <border>
      <left/>
      <right style="thin"/>
      <top style="medium"/>
      <bottom style="medium"/>
    </border>
    <border>
      <left/>
      <right style="medium"/>
      <top style="medium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0" fillId="0" borderId="0" xfId="60" applyFill="1" applyAlignment="1">
      <alignment/>
      <protection/>
    </xf>
    <xf numFmtId="49" fontId="0" fillId="0" borderId="0" xfId="60" applyNumberFormat="1" applyFill="1" applyAlignment="1">
      <alignment horizontal="center"/>
      <protection/>
    </xf>
    <xf numFmtId="0" fontId="0" fillId="0" borderId="0" xfId="60">
      <alignment/>
      <protection/>
    </xf>
    <xf numFmtId="0" fontId="9" fillId="0" borderId="0" xfId="66" applyFont="1" applyFill="1" applyAlignment="1">
      <alignment horizontal="right"/>
      <protection/>
    </xf>
    <xf numFmtId="0" fontId="44" fillId="0" borderId="0" xfId="50">
      <alignment/>
      <protection/>
    </xf>
    <xf numFmtId="0" fontId="8" fillId="0" borderId="0" xfId="59" applyFill="1">
      <alignment/>
      <protection/>
    </xf>
    <xf numFmtId="4" fontId="8" fillId="0" borderId="0" xfId="59" applyNumberFormat="1" applyFill="1">
      <alignment/>
      <protection/>
    </xf>
    <xf numFmtId="0" fontId="44" fillId="0" borderId="0" xfId="50" applyFill="1">
      <alignment/>
      <protection/>
    </xf>
    <xf numFmtId="49" fontId="12" fillId="0" borderId="0" xfId="59" applyNumberFormat="1" applyFont="1" applyBorder="1" applyAlignment="1">
      <alignment vertical="center" textRotation="90"/>
      <protection/>
    </xf>
    <xf numFmtId="0" fontId="9" fillId="0" borderId="0" xfId="62" applyFont="1" applyFill="1" applyBorder="1" applyAlignment="1">
      <alignment horizontal="center"/>
      <protection/>
    </xf>
    <xf numFmtId="49" fontId="9" fillId="0" borderId="0" xfId="62" applyNumberFormat="1" applyFont="1" applyFill="1" applyBorder="1" applyAlignment="1">
      <alignment horizontal="center"/>
      <protection/>
    </xf>
    <xf numFmtId="165" fontId="9" fillId="0" borderId="0" xfId="62" applyNumberFormat="1" applyFont="1" applyFill="1" applyBorder="1" applyAlignment="1">
      <alignment horizontal="center"/>
      <protection/>
    </xf>
    <xf numFmtId="0" fontId="9" fillId="0" borderId="0" xfId="62" applyFont="1" applyFill="1" applyBorder="1" applyAlignment="1">
      <alignment horizontal="left"/>
      <protection/>
    </xf>
    <xf numFmtId="4" fontId="9" fillId="0" borderId="0" xfId="62" applyNumberFormat="1" applyFont="1" applyFill="1" applyBorder="1" applyAlignment="1">
      <alignment horizontal="left"/>
      <protection/>
    </xf>
    <xf numFmtId="4" fontId="9" fillId="0" borderId="0" xfId="62" applyNumberFormat="1" applyFont="1" applyFill="1" applyBorder="1">
      <alignment/>
      <protection/>
    </xf>
    <xf numFmtId="0" fontId="13" fillId="0" borderId="0" xfId="60" applyFont="1" applyAlignment="1">
      <alignment horizontal="center"/>
      <protection/>
    </xf>
    <xf numFmtId="49" fontId="14" fillId="0" borderId="0" xfId="60" applyNumberFormat="1" applyFont="1" applyAlignment="1">
      <alignment horizontal="center"/>
      <protection/>
    </xf>
    <xf numFmtId="4" fontId="13" fillId="0" borderId="0" xfId="60" applyNumberFormat="1" applyFont="1" applyAlignment="1">
      <alignment horizontal="center"/>
      <protection/>
    </xf>
    <xf numFmtId="4" fontId="15" fillId="0" borderId="0" xfId="60" applyNumberFormat="1" applyFont="1" applyAlignment="1">
      <alignment horizontal="center"/>
      <protection/>
    </xf>
    <xf numFmtId="4" fontId="15" fillId="0" borderId="0" xfId="60" applyNumberFormat="1" applyFont="1" applyFill="1" applyAlignment="1">
      <alignment horizontal="right"/>
      <protection/>
    </xf>
    <xf numFmtId="0" fontId="15" fillId="34" borderId="23" xfId="60" applyFont="1" applyFill="1" applyBorder="1" applyAlignment="1">
      <alignment vertical="center" wrapText="1"/>
      <protection/>
    </xf>
    <xf numFmtId="0" fontId="15" fillId="34" borderId="24" xfId="60" applyFont="1" applyFill="1" applyBorder="1" applyAlignment="1">
      <alignment horizontal="center" vertical="center" wrapText="1"/>
      <protection/>
    </xf>
    <xf numFmtId="4" fontId="15" fillId="35" borderId="24" xfId="60" applyNumberFormat="1" applyFont="1" applyFill="1" applyBorder="1" applyAlignment="1">
      <alignment horizontal="center" vertical="center" wrapText="1"/>
      <protection/>
    </xf>
    <xf numFmtId="4" fontId="15" fillId="35" borderId="25" xfId="60" applyNumberFormat="1" applyFont="1" applyFill="1" applyBorder="1" applyAlignment="1">
      <alignment horizontal="center" vertical="center" wrapText="1"/>
      <protection/>
    </xf>
    <xf numFmtId="0" fontId="15" fillId="36" borderId="13" xfId="60" applyFont="1" applyFill="1" applyBorder="1" applyAlignment="1">
      <alignment horizontal="center" vertical="center"/>
      <protection/>
    </xf>
    <xf numFmtId="0" fontId="15" fillId="36" borderId="14" xfId="60" applyFont="1" applyFill="1" applyBorder="1" applyAlignment="1">
      <alignment horizontal="center" vertical="center"/>
      <protection/>
    </xf>
    <xf numFmtId="0" fontId="15" fillId="36" borderId="14" xfId="60" applyFont="1" applyFill="1" applyBorder="1" applyAlignment="1">
      <alignment horizontal="left" vertical="center" wrapText="1"/>
      <protection/>
    </xf>
    <xf numFmtId="4" fontId="15" fillId="36" borderId="14" xfId="60" applyNumberFormat="1" applyFont="1" applyFill="1" applyBorder="1" applyAlignment="1">
      <alignment vertical="center"/>
      <protection/>
    </xf>
    <xf numFmtId="4" fontId="15" fillId="36" borderId="15" xfId="60" applyNumberFormat="1" applyFont="1" applyFill="1" applyBorder="1" applyAlignment="1">
      <alignment vertical="center"/>
      <protection/>
    </xf>
    <xf numFmtId="0" fontId="61" fillId="37" borderId="13" xfId="60" applyFont="1" applyFill="1" applyBorder="1" applyAlignment="1">
      <alignment horizontal="center" vertical="center" wrapText="1"/>
      <protection/>
    </xf>
    <xf numFmtId="0" fontId="61" fillId="37" borderId="26" xfId="60" applyFont="1" applyFill="1" applyBorder="1" applyAlignment="1">
      <alignment horizontal="center" vertical="center" wrapText="1"/>
      <protection/>
    </xf>
    <xf numFmtId="49" fontId="61" fillId="37" borderId="27" xfId="60" applyNumberFormat="1" applyFont="1" applyFill="1" applyBorder="1" applyAlignment="1">
      <alignment horizontal="center" vertical="center" wrapText="1"/>
      <protection/>
    </xf>
    <xf numFmtId="49" fontId="61" fillId="37" borderId="14" xfId="60" applyNumberFormat="1" applyFont="1" applyFill="1" applyBorder="1" applyAlignment="1">
      <alignment horizontal="center" vertical="center" wrapText="1"/>
      <protection/>
    </xf>
    <xf numFmtId="0" fontId="61" fillId="37" borderId="14" xfId="60" applyFont="1" applyFill="1" applyBorder="1" applyAlignment="1">
      <alignment horizontal="left" vertical="center" wrapText="1"/>
      <protection/>
    </xf>
    <xf numFmtId="4" fontId="61" fillId="37" borderId="14" xfId="60" applyNumberFormat="1" applyFont="1" applyFill="1" applyBorder="1" applyAlignment="1">
      <alignment vertical="center"/>
      <protection/>
    </xf>
    <xf numFmtId="166" fontId="62" fillId="37" borderId="14" xfId="60" applyNumberFormat="1" applyFont="1" applyFill="1" applyBorder="1" applyAlignment="1">
      <alignment vertical="center"/>
      <protection/>
    </xf>
    <xf numFmtId="4" fontId="61" fillId="37" borderId="15" xfId="60" applyNumberFormat="1" applyFont="1" applyFill="1" applyBorder="1" applyAlignment="1">
      <alignment vertical="center"/>
      <protection/>
    </xf>
    <xf numFmtId="0" fontId="63" fillId="0" borderId="0" xfId="50" applyFont="1">
      <alignment/>
      <protection/>
    </xf>
    <xf numFmtId="0" fontId="9" fillId="37" borderId="13" xfId="60" applyFont="1" applyFill="1" applyBorder="1" applyAlignment="1">
      <alignment horizontal="center" vertical="center" wrapText="1"/>
      <protection/>
    </xf>
    <xf numFmtId="0" fontId="9" fillId="37" borderId="26" xfId="60" applyFont="1" applyFill="1" applyBorder="1" applyAlignment="1">
      <alignment horizontal="center" vertical="center" wrapText="1"/>
      <protection/>
    </xf>
    <xf numFmtId="0" fontId="9" fillId="37" borderId="27" xfId="60" applyFont="1" applyFill="1" applyBorder="1" applyAlignment="1">
      <alignment horizontal="center" vertical="center" wrapText="1"/>
      <protection/>
    </xf>
    <xf numFmtId="0" fontId="9" fillId="37" borderId="14" xfId="60" applyFont="1" applyFill="1" applyBorder="1" applyAlignment="1">
      <alignment horizontal="center" vertical="center" wrapText="1"/>
      <protection/>
    </xf>
    <xf numFmtId="49" fontId="9" fillId="37" borderId="14" xfId="60" applyNumberFormat="1" applyFont="1" applyFill="1" applyBorder="1" applyAlignment="1">
      <alignment horizontal="center" vertical="center" wrapText="1"/>
      <protection/>
    </xf>
    <xf numFmtId="0" fontId="9" fillId="37" borderId="14" xfId="60" applyFont="1" applyFill="1" applyBorder="1" applyAlignment="1">
      <alignment horizontal="left" vertical="center" wrapText="1"/>
      <protection/>
    </xf>
    <xf numFmtId="4" fontId="9" fillId="37" borderId="14" xfId="60" applyNumberFormat="1" applyFont="1" applyFill="1" applyBorder="1" applyAlignment="1">
      <alignment vertical="center"/>
      <protection/>
    </xf>
    <xf numFmtId="166" fontId="64" fillId="0" borderId="14" xfId="60" applyNumberFormat="1" applyFont="1" applyFill="1" applyBorder="1" applyAlignment="1">
      <alignment vertical="center"/>
      <protection/>
    </xf>
    <xf numFmtId="4" fontId="9" fillId="37" borderId="15" xfId="60" applyNumberFormat="1" applyFont="1" applyFill="1" applyBorder="1" applyAlignment="1">
      <alignment vertical="center"/>
      <protection/>
    </xf>
    <xf numFmtId="0" fontId="8" fillId="0" borderId="0" xfId="59">
      <alignment/>
      <protection/>
    </xf>
    <xf numFmtId="0" fontId="0" fillId="0" borderId="0" xfId="51">
      <alignment/>
      <protection/>
    </xf>
    <xf numFmtId="0" fontId="0" fillId="38" borderId="0" xfId="60" applyFill="1">
      <alignment/>
      <protection/>
    </xf>
    <xf numFmtId="0" fontId="9" fillId="38" borderId="0" xfId="60" applyFont="1" applyFill="1">
      <alignment/>
      <protection/>
    </xf>
    <xf numFmtId="4" fontId="9" fillId="39" borderId="0" xfId="60" applyNumberFormat="1" applyFont="1" applyFill="1" applyAlignment="1">
      <alignment/>
      <protection/>
    </xf>
    <xf numFmtId="0" fontId="0" fillId="39" borderId="0" xfId="60" applyFill="1">
      <alignment/>
      <protection/>
    </xf>
    <xf numFmtId="0" fontId="10" fillId="38" borderId="0" xfId="59" applyFont="1" applyFill="1" applyAlignment="1">
      <alignment horizontal="center"/>
      <protection/>
    </xf>
    <xf numFmtId="0" fontId="65" fillId="38" borderId="0" xfId="59" applyFont="1" applyFill="1" applyAlignment="1">
      <alignment horizontal="left"/>
      <protection/>
    </xf>
    <xf numFmtId="0" fontId="8" fillId="38" borderId="0" xfId="59" applyFill="1">
      <alignment/>
      <protection/>
    </xf>
    <xf numFmtId="0" fontId="0" fillId="38" borderId="0" xfId="48" applyFill="1">
      <alignment/>
      <protection/>
    </xf>
    <xf numFmtId="0" fontId="9" fillId="38" borderId="0" xfId="60" applyFont="1" applyFill="1" applyAlignment="1">
      <alignment horizontal="right"/>
      <protection/>
    </xf>
    <xf numFmtId="0" fontId="15" fillId="38" borderId="28" xfId="57" applyFont="1" applyFill="1" applyBorder="1" applyAlignment="1">
      <alignment horizontal="center"/>
      <protection/>
    </xf>
    <xf numFmtId="0" fontId="15" fillId="38" borderId="29" xfId="57" applyFont="1" applyFill="1" applyBorder="1" applyAlignment="1">
      <alignment horizontal="center"/>
      <protection/>
    </xf>
    <xf numFmtId="0" fontId="15" fillId="38" borderId="30" xfId="57" applyFont="1" applyFill="1" applyBorder="1" applyAlignment="1">
      <alignment horizontal="center"/>
      <protection/>
    </xf>
    <xf numFmtId="167" fontId="15" fillId="38" borderId="31" xfId="51" applyNumberFormat="1" applyFont="1" applyFill="1" applyBorder="1" applyAlignment="1">
      <alignment horizontal="center"/>
      <protection/>
    </xf>
    <xf numFmtId="167" fontId="15" fillId="38" borderId="31" xfId="51" applyNumberFormat="1" applyFont="1" applyFill="1" applyBorder="1" applyAlignment="1">
      <alignment horizontal="center" wrapText="1"/>
      <protection/>
    </xf>
    <xf numFmtId="0" fontId="15" fillId="39" borderId="31" xfId="51" applyFont="1" applyFill="1" applyBorder="1" applyAlignment="1">
      <alignment horizontal="center" wrapText="1"/>
      <protection/>
    </xf>
    <xf numFmtId="0" fontId="9" fillId="38" borderId="0" xfId="51" applyFont="1" applyFill="1">
      <alignment/>
      <protection/>
    </xf>
    <xf numFmtId="0" fontId="0" fillId="38" borderId="0" xfId="51" applyFill="1">
      <alignment/>
      <protection/>
    </xf>
    <xf numFmtId="0" fontId="15" fillId="38" borderId="32" xfId="64" applyFont="1" applyFill="1" applyBorder="1" applyAlignment="1">
      <alignment horizontal="center"/>
      <protection/>
    </xf>
    <xf numFmtId="0" fontId="15" fillId="38" borderId="20" xfId="64" applyFont="1" applyFill="1" applyBorder="1" applyAlignment="1">
      <alignment horizontal="center"/>
      <protection/>
    </xf>
    <xf numFmtId="0" fontId="15" fillId="38" borderId="30" xfId="64" applyFont="1" applyFill="1" applyBorder="1" applyAlignment="1">
      <alignment horizontal="center"/>
      <protection/>
    </xf>
    <xf numFmtId="0" fontId="15" fillId="38" borderId="30" xfId="64" applyFont="1" applyFill="1" applyBorder="1" applyAlignment="1">
      <alignment horizontal="left"/>
      <protection/>
    </xf>
    <xf numFmtId="167" fontId="15" fillId="38" borderId="33" xfId="64" applyNumberFormat="1" applyFont="1" applyFill="1" applyBorder="1" applyAlignment="1">
      <alignment/>
      <protection/>
    </xf>
    <xf numFmtId="167" fontId="15" fillId="38" borderId="33" xfId="51" applyNumberFormat="1" applyFont="1" applyFill="1" applyBorder="1" applyAlignment="1">
      <alignment/>
      <protection/>
    </xf>
    <xf numFmtId="167" fontId="15" fillId="38" borderId="31" xfId="51" applyNumberFormat="1" applyFont="1" applyFill="1" applyBorder="1" applyAlignment="1">
      <alignment/>
      <protection/>
    </xf>
    <xf numFmtId="167" fontId="15" fillId="38" borderId="31" xfId="60" applyNumberFormat="1" applyFont="1" applyFill="1" applyBorder="1">
      <alignment/>
      <protection/>
    </xf>
    <xf numFmtId="167" fontId="15" fillId="38" borderId="31" xfId="51" applyNumberFormat="1" applyFont="1" applyFill="1" applyBorder="1">
      <alignment/>
      <protection/>
    </xf>
    <xf numFmtId="0" fontId="9" fillId="39" borderId="0" xfId="60" applyFont="1" applyFill="1">
      <alignment/>
      <protection/>
    </xf>
    <xf numFmtId="0" fontId="15" fillId="38" borderId="23" xfId="64" applyFont="1" applyFill="1" applyBorder="1" applyAlignment="1">
      <alignment horizontal="center"/>
      <protection/>
    </xf>
    <xf numFmtId="49" fontId="15" fillId="38" borderId="34" xfId="64" applyNumberFormat="1" applyFont="1" applyFill="1" applyBorder="1" applyAlignment="1">
      <alignment horizontal="center"/>
      <protection/>
    </xf>
    <xf numFmtId="49" fontId="15" fillId="38" borderId="35" xfId="64" applyNumberFormat="1" applyFont="1" applyFill="1" applyBorder="1" applyAlignment="1">
      <alignment horizontal="center"/>
      <protection/>
    </xf>
    <xf numFmtId="0" fontId="15" fillId="38" borderId="24" xfId="64" applyFont="1" applyFill="1" applyBorder="1" applyAlignment="1">
      <alignment horizontal="center"/>
      <protection/>
    </xf>
    <xf numFmtId="0" fontId="15" fillId="38" borderId="34" xfId="64" applyFont="1" applyFill="1" applyBorder="1" applyAlignment="1">
      <alignment horizontal="center"/>
      <protection/>
    </xf>
    <xf numFmtId="0" fontId="15" fillId="38" borderId="25" xfId="64" applyFont="1" applyFill="1" applyBorder="1" applyAlignment="1">
      <alignment/>
      <protection/>
    </xf>
    <xf numFmtId="167" fontId="15" fillId="38" borderId="36" xfId="64" applyNumberFormat="1" applyFont="1" applyFill="1" applyBorder="1" applyAlignment="1">
      <alignment/>
      <protection/>
    </xf>
    <xf numFmtId="167" fontId="15" fillId="38" borderId="36" xfId="51" applyNumberFormat="1" applyFont="1" applyFill="1" applyBorder="1" applyAlignment="1">
      <alignment/>
      <protection/>
    </xf>
    <xf numFmtId="167" fontId="15" fillId="38" borderId="37" xfId="51" applyNumberFormat="1" applyFont="1" applyFill="1" applyBorder="1" applyAlignment="1">
      <alignment/>
      <protection/>
    </xf>
    <xf numFmtId="167" fontId="15" fillId="38" borderId="37" xfId="51" applyNumberFormat="1" applyFont="1" applyFill="1" applyBorder="1">
      <alignment/>
      <protection/>
    </xf>
    <xf numFmtId="0" fontId="9" fillId="38" borderId="13" xfId="64" applyFont="1" applyFill="1" applyBorder="1" applyAlignment="1">
      <alignment horizontal="center"/>
      <protection/>
    </xf>
    <xf numFmtId="49" fontId="9" fillId="38" borderId="26" xfId="64" applyNumberFormat="1" applyFont="1" applyFill="1" applyBorder="1" applyAlignment="1">
      <alignment horizontal="center"/>
      <protection/>
    </xf>
    <xf numFmtId="49" fontId="9" fillId="38" borderId="27" xfId="64" applyNumberFormat="1" applyFont="1" applyFill="1" applyBorder="1" applyAlignment="1">
      <alignment horizontal="center"/>
      <protection/>
    </xf>
    <xf numFmtId="0" fontId="9" fillId="38" borderId="14" xfId="64" applyFont="1" applyFill="1" applyBorder="1" applyAlignment="1">
      <alignment horizontal="center"/>
      <protection/>
    </xf>
    <xf numFmtId="0" fontId="9" fillId="38" borderId="26" xfId="64" applyFont="1" applyFill="1" applyBorder="1" applyAlignment="1">
      <alignment horizontal="center"/>
      <protection/>
    </xf>
    <xf numFmtId="0" fontId="9" fillId="38" borderId="15" xfId="64" applyFont="1" applyFill="1" applyBorder="1" applyAlignment="1">
      <alignment/>
      <protection/>
    </xf>
    <xf numFmtId="167" fontId="9" fillId="38" borderId="38" xfId="64" applyNumberFormat="1" applyFont="1" applyFill="1" applyBorder="1" applyAlignment="1">
      <alignment/>
      <protection/>
    </xf>
    <xf numFmtId="167" fontId="9" fillId="38" borderId="38" xfId="51" applyNumberFormat="1" applyFont="1" applyFill="1" applyBorder="1" applyAlignment="1">
      <alignment/>
      <protection/>
    </xf>
    <xf numFmtId="167" fontId="9" fillId="38" borderId="38" xfId="51" applyNumberFormat="1" applyFont="1" applyFill="1" applyBorder="1">
      <alignment/>
      <protection/>
    </xf>
    <xf numFmtId="0" fontId="15" fillId="38" borderId="13" xfId="64" applyFont="1" applyFill="1" applyBorder="1" applyAlignment="1">
      <alignment horizontal="center"/>
      <protection/>
    </xf>
    <xf numFmtId="49" fontId="15" fillId="38" borderId="26" xfId="64" applyNumberFormat="1" applyFont="1" applyFill="1" applyBorder="1" applyAlignment="1">
      <alignment horizontal="center"/>
      <protection/>
    </xf>
    <xf numFmtId="49" fontId="15" fillId="38" borderId="27" xfId="64" applyNumberFormat="1" applyFont="1" applyFill="1" applyBorder="1" applyAlignment="1">
      <alignment horizontal="center"/>
      <protection/>
    </xf>
    <xf numFmtId="0" fontId="15" fillId="38" borderId="14" xfId="64" applyFont="1" applyFill="1" applyBorder="1" applyAlignment="1">
      <alignment horizontal="center"/>
      <protection/>
    </xf>
    <xf numFmtId="0" fontId="15" fillId="38" borderId="26" xfId="64" applyFont="1" applyFill="1" applyBorder="1" applyAlignment="1">
      <alignment horizontal="center"/>
      <protection/>
    </xf>
    <xf numFmtId="0" fontId="15" fillId="38" borderId="15" xfId="64" applyFont="1" applyFill="1" applyBorder="1" applyAlignment="1">
      <alignment wrapText="1"/>
      <protection/>
    </xf>
    <xf numFmtId="167" fontId="15" fillId="38" borderId="38" xfId="64" applyNumberFormat="1" applyFont="1" applyFill="1" applyBorder="1" applyAlignment="1">
      <alignment/>
      <protection/>
    </xf>
    <xf numFmtId="167" fontId="15" fillId="38" borderId="38" xfId="51" applyNumberFormat="1" applyFont="1" applyFill="1" applyBorder="1" applyAlignment="1">
      <alignment/>
      <protection/>
    </xf>
    <xf numFmtId="167" fontId="15" fillId="38" borderId="38" xfId="51" applyNumberFormat="1" applyFont="1" applyFill="1" applyBorder="1">
      <alignment/>
      <protection/>
    </xf>
    <xf numFmtId="0" fontId="9" fillId="38" borderId="15" xfId="64" applyFont="1" applyFill="1" applyBorder="1" applyAlignment="1">
      <alignment wrapText="1"/>
      <protection/>
    </xf>
    <xf numFmtId="0" fontId="15" fillId="38" borderId="15" xfId="64" applyFont="1" applyFill="1" applyBorder="1" applyAlignment="1">
      <alignment/>
      <protection/>
    </xf>
    <xf numFmtId="49" fontId="15" fillId="38" borderId="39" xfId="64" applyNumberFormat="1" applyFont="1" applyFill="1" applyBorder="1" applyAlignment="1">
      <alignment horizontal="center"/>
      <protection/>
    </xf>
    <xf numFmtId="0" fontId="9" fillId="38" borderId="13" xfId="64" applyFont="1" applyFill="1" applyBorder="1" applyAlignment="1">
      <alignment horizontal="center"/>
      <protection/>
    </xf>
    <xf numFmtId="0" fontId="9" fillId="38" borderId="26" xfId="64" applyFont="1" applyFill="1" applyBorder="1" applyAlignment="1">
      <alignment horizontal="center"/>
      <protection/>
    </xf>
    <xf numFmtId="0" fontId="15" fillId="38" borderId="27" xfId="56" applyFont="1" applyFill="1" applyBorder="1" applyAlignment="1">
      <alignment horizontal="center"/>
      <protection/>
    </xf>
    <xf numFmtId="0" fontId="15" fillId="38" borderId="15" xfId="0" applyFont="1" applyFill="1" applyBorder="1" applyAlignment="1">
      <alignment wrapText="1"/>
    </xf>
    <xf numFmtId="167" fontId="15" fillId="38" borderId="38" xfId="64" applyNumberFormat="1" applyFont="1" applyFill="1" applyBorder="1" applyAlignment="1">
      <alignment horizontal="right"/>
      <protection/>
    </xf>
    <xf numFmtId="0" fontId="15" fillId="38" borderId="27" xfId="60" applyFont="1" applyFill="1" applyBorder="1" applyAlignment="1">
      <alignment/>
      <protection/>
    </xf>
    <xf numFmtId="167" fontId="9" fillId="38" borderId="38" xfId="64" applyNumberFormat="1" applyFont="1" applyFill="1" applyBorder="1" applyAlignment="1">
      <alignment horizontal="right"/>
      <protection/>
    </xf>
    <xf numFmtId="0" fontId="15" fillId="38" borderId="15" xfId="0" applyFont="1" applyFill="1" applyBorder="1" applyAlignment="1">
      <alignment horizontal="left" wrapText="1"/>
    </xf>
    <xf numFmtId="167" fontId="9" fillId="38" borderId="38" xfId="60" applyNumberFormat="1" applyFont="1" applyFill="1" applyBorder="1" applyAlignment="1">
      <alignment/>
      <protection/>
    </xf>
    <xf numFmtId="0" fontId="15" fillId="38" borderId="13" xfId="64" applyFont="1" applyFill="1" applyBorder="1" applyAlignment="1">
      <alignment horizontal="center" wrapText="1"/>
      <protection/>
    </xf>
    <xf numFmtId="49" fontId="15" fillId="38" borderId="26" xfId="64" applyNumberFormat="1" applyFont="1" applyFill="1" applyBorder="1" applyAlignment="1">
      <alignment horizontal="center" wrapText="1"/>
      <protection/>
    </xf>
    <xf numFmtId="49" fontId="15" fillId="38" borderId="27" xfId="64" applyNumberFormat="1" applyFont="1" applyFill="1" applyBorder="1" applyAlignment="1">
      <alignment horizontal="center" wrapText="1"/>
      <protection/>
    </xf>
    <xf numFmtId="0" fontId="15" fillId="38" borderId="14" xfId="64" applyFont="1" applyFill="1" applyBorder="1" applyAlignment="1">
      <alignment horizontal="center" wrapText="1"/>
      <protection/>
    </xf>
    <xf numFmtId="0" fontId="15" fillId="38" borderId="26" xfId="64" applyFont="1" applyFill="1" applyBorder="1" applyAlignment="1">
      <alignment horizontal="center" wrapText="1"/>
      <protection/>
    </xf>
    <xf numFmtId="167" fontId="15" fillId="38" borderId="38" xfId="64" applyNumberFormat="1" applyFont="1" applyFill="1" applyBorder="1" applyAlignment="1">
      <alignment wrapText="1"/>
      <protection/>
    </xf>
    <xf numFmtId="0" fontId="9" fillId="38" borderId="13" xfId="64" applyFont="1" applyFill="1" applyBorder="1" applyAlignment="1">
      <alignment horizontal="center" wrapText="1"/>
      <protection/>
    </xf>
    <xf numFmtId="49" fontId="9" fillId="38" borderId="26" xfId="64" applyNumberFormat="1" applyFont="1" applyFill="1" applyBorder="1" applyAlignment="1">
      <alignment horizontal="center" wrapText="1"/>
      <protection/>
    </xf>
    <xf numFmtId="49" fontId="9" fillId="38" borderId="27" xfId="64" applyNumberFormat="1" applyFont="1" applyFill="1" applyBorder="1" applyAlignment="1">
      <alignment horizontal="center" wrapText="1"/>
      <protection/>
    </xf>
    <xf numFmtId="0" fontId="9" fillId="38" borderId="14" xfId="64" applyFont="1" applyFill="1" applyBorder="1" applyAlignment="1">
      <alignment horizontal="center" wrapText="1"/>
      <protection/>
    </xf>
    <xf numFmtId="0" fontId="9" fillId="38" borderId="26" xfId="64" applyFont="1" applyFill="1" applyBorder="1" applyAlignment="1">
      <alignment horizontal="center" wrapText="1"/>
      <protection/>
    </xf>
    <xf numFmtId="167" fontId="9" fillId="38" borderId="38" xfId="64" applyNumberFormat="1" applyFont="1" applyFill="1" applyBorder="1" applyAlignment="1">
      <alignment wrapText="1"/>
      <protection/>
    </xf>
    <xf numFmtId="0" fontId="66" fillId="38" borderId="40" xfId="60" applyFont="1" applyFill="1" applyBorder="1" applyAlignment="1">
      <alignment wrapText="1"/>
      <protection/>
    </xf>
    <xf numFmtId="167" fontId="15" fillId="38" borderId="38" xfId="60" applyNumberFormat="1" applyFont="1" applyFill="1" applyBorder="1" applyAlignment="1">
      <alignment/>
      <protection/>
    </xf>
    <xf numFmtId="0" fontId="9" fillId="38" borderId="40" xfId="64" applyFont="1" applyFill="1" applyBorder="1" applyAlignment="1">
      <alignment/>
      <protection/>
    </xf>
    <xf numFmtId="0" fontId="9" fillId="38" borderId="40" xfId="64" applyFont="1" applyFill="1" applyBorder="1" applyAlignment="1">
      <alignment wrapText="1"/>
      <protection/>
    </xf>
    <xf numFmtId="49" fontId="9" fillId="38" borderId="26" xfId="64" applyNumberFormat="1" applyFont="1" applyFill="1" applyBorder="1" applyAlignment="1">
      <alignment horizontal="center"/>
      <protection/>
    </xf>
    <xf numFmtId="49" fontId="9" fillId="38" borderId="27" xfId="64" applyNumberFormat="1" applyFont="1" applyFill="1" applyBorder="1" applyAlignment="1">
      <alignment horizontal="center"/>
      <protection/>
    </xf>
    <xf numFmtId="0" fontId="9" fillId="38" borderId="14" xfId="64" applyFont="1" applyFill="1" applyBorder="1" applyAlignment="1">
      <alignment horizontal="center"/>
      <protection/>
    </xf>
    <xf numFmtId="0" fontId="9" fillId="38" borderId="16" xfId="64" applyFont="1" applyFill="1" applyBorder="1" applyAlignment="1">
      <alignment horizontal="center"/>
      <protection/>
    </xf>
    <xf numFmtId="49" fontId="9" fillId="38" borderId="41" xfId="64" applyNumberFormat="1" applyFont="1" applyFill="1" applyBorder="1" applyAlignment="1">
      <alignment horizontal="center"/>
      <protection/>
    </xf>
    <xf numFmtId="49" fontId="9" fillId="38" borderId="42" xfId="64" applyNumberFormat="1" applyFont="1" applyFill="1" applyBorder="1" applyAlignment="1">
      <alignment horizontal="center"/>
      <protection/>
    </xf>
    <xf numFmtId="0" fontId="9" fillId="38" borderId="17" xfId="64" applyFont="1" applyFill="1" applyBorder="1" applyAlignment="1">
      <alignment horizontal="center"/>
      <protection/>
    </xf>
    <xf numFmtId="0" fontId="9" fillId="38" borderId="17" xfId="64" applyFont="1" applyFill="1" applyBorder="1" applyAlignment="1">
      <alignment horizontal="center"/>
      <protection/>
    </xf>
    <xf numFmtId="0" fontId="9" fillId="38" borderId="43" xfId="64" applyFont="1" applyFill="1" applyBorder="1" applyAlignment="1">
      <alignment wrapText="1"/>
      <protection/>
    </xf>
    <xf numFmtId="167" fontId="9" fillId="38" borderId="44" xfId="60" applyNumberFormat="1" applyFont="1" applyFill="1" applyBorder="1" applyAlignment="1">
      <alignment/>
      <protection/>
    </xf>
    <xf numFmtId="167" fontId="9" fillId="38" borderId="44" xfId="51" applyNumberFormat="1" applyFont="1" applyFill="1" applyBorder="1" applyAlignment="1">
      <alignment/>
      <protection/>
    </xf>
    <xf numFmtId="0" fontId="15" fillId="38" borderId="26" xfId="64" applyFont="1" applyFill="1" applyBorder="1" applyAlignment="1">
      <alignment wrapText="1"/>
      <protection/>
    </xf>
    <xf numFmtId="167" fontId="9" fillId="38" borderId="39" xfId="60" applyNumberFormat="1" applyFont="1" applyFill="1" applyBorder="1" applyAlignment="1">
      <alignment/>
      <protection/>
    </xf>
    <xf numFmtId="0" fontId="9" fillId="38" borderId="39" xfId="64" applyFont="1" applyFill="1" applyBorder="1" applyAlignment="1">
      <alignment wrapText="1"/>
      <protection/>
    </xf>
    <xf numFmtId="0" fontId="9" fillId="38" borderId="26" xfId="64" applyFont="1" applyFill="1" applyBorder="1" applyAlignment="1">
      <alignment wrapText="1"/>
      <protection/>
    </xf>
    <xf numFmtId="0" fontId="9" fillId="38" borderId="41" xfId="64" applyFont="1" applyFill="1" applyBorder="1" applyAlignment="1">
      <alignment wrapText="1"/>
      <protection/>
    </xf>
    <xf numFmtId="167" fontId="9" fillId="38" borderId="45" xfId="60" applyNumberFormat="1" applyFont="1" applyFill="1" applyBorder="1" applyAlignment="1">
      <alignment/>
      <protection/>
    </xf>
    <xf numFmtId="167" fontId="15" fillId="38" borderId="38" xfId="60" applyNumberFormat="1" applyFont="1" applyFill="1" applyBorder="1">
      <alignment/>
      <protection/>
    </xf>
    <xf numFmtId="0" fontId="9" fillId="38" borderId="46" xfId="64" applyFont="1" applyFill="1" applyBorder="1" applyAlignment="1">
      <alignment horizontal="center"/>
      <protection/>
    </xf>
    <xf numFmtId="49" fontId="9" fillId="38" borderId="47" xfId="64" applyNumberFormat="1" applyFont="1" applyFill="1" applyBorder="1" applyAlignment="1">
      <alignment horizontal="center"/>
      <protection/>
    </xf>
    <xf numFmtId="49" fontId="9" fillId="38" borderId="48" xfId="64" applyNumberFormat="1" applyFont="1" applyFill="1" applyBorder="1" applyAlignment="1">
      <alignment horizontal="center"/>
      <protection/>
    </xf>
    <xf numFmtId="0" fontId="9" fillId="38" borderId="49" xfId="64" applyFont="1" applyFill="1" applyBorder="1" applyAlignment="1">
      <alignment horizontal="center"/>
      <protection/>
    </xf>
    <xf numFmtId="0" fontId="9" fillId="38" borderId="49" xfId="64" applyFont="1" applyFill="1" applyBorder="1" applyAlignment="1">
      <alignment horizontal="center"/>
      <protection/>
    </xf>
    <xf numFmtId="0" fontId="9" fillId="38" borderId="47" xfId="64" applyFont="1" applyFill="1" applyBorder="1" applyAlignment="1">
      <alignment wrapText="1"/>
      <protection/>
    </xf>
    <xf numFmtId="167" fontId="9" fillId="38" borderId="37" xfId="60" applyNumberFormat="1" applyFont="1" applyFill="1" applyBorder="1">
      <alignment/>
      <protection/>
    </xf>
    <xf numFmtId="167" fontId="15" fillId="38" borderId="37" xfId="60" applyNumberFormat="1" applyFont="1" applyFill="1" applyBorder="1">
      <alignment/>
      <protection/>
    </xf>
    <xf numFmtId="167" fontId="9" fillId="38" borderId="38" xfId="60" applyNumberFormat="1" applyFont="1" applyFill="1" applyBorder="1">
      <alignment/>
      <protection/>
    </xf>
    <xf numFmtId="0" fontId="15" fillId="38" borderId="10" xfId="64" applyFont="1" applyFill="1" applyBorder="1" applyAlignment="1">
      <alignment horizontal="center"/>
      <protection/>
    </xf>
    <xf numFmtId="49" fontId="15" fillId="38" borderId="50" xfId="64" applyNumberFormat="1" applyFont="1" applyFill="1" applyBorder="1" applyAlignment="1">
      <alignment horizontal="center"/>
      <protection/>
    </xf>
    <xf numFmtId="49" fontId="15" fillId="38" borderId="51" xfId="64" applyNumberFormat="1" applyFont="1" applyFill="1" applyBorder="1" applyAlignment="1">
      <alignment horizontal="center"/>
      <protection/>
    </xf>
    <xf numFmtId="0" fontId="15" fillId="38" borderId="11" xfId="64" applyFont="1" applyFill="1" applyBorder="1" applyAlignment="1">
      <alignment horizontal="center"/>
      <protection/>
    </xf>
    <xf numFmtId="0" fontId="15" fillId="38" borderId="50" xfId="64" applyFont="1" applyFill="1" applyBorder="1" applyAlignment="1">
      <alignment horizontal="center"/>
      <protection/>
    </xf>
    <xf numFmtId="0" fontId="15" fillId="38" borderId="50" xfId="64" applyFont="1" applyFill="1" applyBorder="1" applyAlignment="1">
      <alignment wrapText="1"/>
      <protection/>
    </xf>
    <xf numFmtId="0" fontId="9" fillId="38" borderId="52" xfId="64" applyFont="1" applyFill="1" applyBorder="1" applyAlignment="1">
      <alignment horizontal="center"/>
      <protection/>
    </xf>
    <xf numFmtId="49" fontId="9" fillId="38" borderId="53" xfId="64" applyNumberFormat="1" applyFont="1" applyFill="1" applyBorder="1" applyAlignment="1">
      <alignment horizontal="center"/>
      <protection/>
    </xf>
    <xf numFmtId="49" fontId="9" fillId="38" borderId="54" xfId="64" applyNumberFormat="1" applyFont="1" applyFill="1" applyBorder="1" applyAlignment="1">
      <alignment horizontal="center"/>
      <protection/>
    </xf>
    <xf numFmtId="0" fontId="9" fillId="38" borderId="55" xfId="64" applyFont="1" applyFill="1" applyBorder="1" applyAlignment="1">
      <alignment horizontal="center"/>
      <protection/>
    </xf>
    <xf numFmtId="0" fontId="9" fillId="38" borderId="55" xfId="64" applyFont="1" applyFill="1" applyBorder="1" applyAlignment="1">
      <alignment horizontal="center"/>
      <protection/>
    </xf>
    <xf numFmtId="0" fontId="9" fillId="38" borderId="53" xfId="64" applyFont="1" applyFill="1" applyBorder="1" applyAlignment="1">
      <alignment wrapText="1"/>
      <protection/>
    </xf>
    <xf numFmtId="167" fontId="9" fillId="38" borderId="56" xfId="60" applyNumberFormat="1" applyFont="1" applyFill="1" applyBorder="1">
      <alignment/>
      <protection/>
    </xf>
    <xf numFmtId="167" fontId="15" fillId="38" borderId="56" xfId="60" applyNumberFormat="1" applyFont="1" applyFill="1" applyBorder="1">
      <alignment/>
      <protection/>
    </xf>
    <xf numFmtId="167" fontId="9" fillId="38" borderId="56" xfId="51" applyNumberFormat="1" applyFont="1" applyFill="1" applyBorder="1">
      <alignment/>
      <protection/>
    </xf>
    <xf numFmtId="0" fontId="0" fillId="38" borderId="0" xfId="60" applyFont="1" applyFill="1">
      <alignment/>
      <protection/>
    </xf>
    <xf numFmtId="4" fontId="0" fillId="38" borderId="0" xfId="60" applyNumberFormat="1" applyFont="1" applyFill="1">
      <alignment/>
      <protection/>
    </xf>
    <xf numFmtId="14" fontId="9" fillId="38" borderId="0" xfId="60" applyNumberFormat="1" applyFont="1" applyFill="1" applyAlignment="1">
      <alignment horizontal="left"/>
      <protection/>
    </xf>
    <xf numFmtId="4" fontId="0" fillId="38" borderId="0" xfId="60" applyNumberFormat="1" applyFill="1">
      <alignment/>
      <protection/>
    </xf>
    <xf numFmtId="0" fontId="0" fillId="0" borderId="0" xfId="63">
      <alignment/>
      <protection/>
    </xf>
    <xf numFmtId="0" fontId="0" fillId="0" borderId="22" xfId="63" applyBorder="1">
      <alignment/>
      <protection/>
    </xf>
    <xf numFmtId="0" fontId="0" fillId="0" borderId="0" xfId="49" applyAlignment="1">
      <alignment vertical="center"/>
      <protection/>
    </xf>
    <xf numFmtId="0" fontId="0" fillId="0" borderId="0" xfId="49" applyFill="1" applyAlignment="1">
      <alignment vertical="center"/>
      <protection/>
    </xf>
    <xf numFmtId="0" fontId="15" fillId="0" borderId="0" xfId="49" applyFont="1" applyFill="1" applyAlignment="1">
      <alignment horizontal="center" vertical="center"/>
      <protection/>
    </xf>
    <xf numFmtId="0" fontId="9" fillId="0" borderId="0" xfId="49" applyFont="1" applyFill="1" applyAlignment="1">
      <alignment horizontal="right" vertical="center"/>
      <protection/>
    </xf>
    <xf numFmtId="49" fontId="15" fillId="0" borderId="57" xfId="63" applyNumberFormat="1" applyFont="1" applyBorder="1" applyAlignment="1">
      <alignment vertical="center"/>
      <protection/>
    </xf>
    <xf numFmtId="0" fontId="15" fillId="0" borderId="33" xfId="60" applyFont="1" applyBorder="1" applyAlignment="1">
      <alignment horizontal="center" vertical="center"/>
      <protection/>
    </xf>
    <xf numFmtId="0" fontId="15" fillId="0" borderId="33" xfId="60" applyFont="1" applyFill="1" applyBorder="1" applyAlignment="1">
      <alignment horizontal="center" vertical="center"/>
      <protection/>
    </xf>
    <xf numFmtId="0" fontId="15" fillId="0" borderId="31" xfId="60" applyFont="1" applyFill="1" applyBorder="1" applyAlignment="1">
      <alignment horizontal="center" vertical="center"/>
      <protection/>
    </xf>
    <xf numFmtId="0" fontId="15" fillId="0" borderId="31" xfId="51" applyFont="1" applyBorder="1" applyAlignment="1">
      <alignment horizontal="center" vertical="center" wrapText="1"/>
      <protection/>
    </xf>
    <xf numFmtId="0" fontId="15" fillId="0" borderId="58" xfId="51" applyFont="1" applyBorder="1" applyAlignment="1">
      <alignment horizontal="center" vertical="center" wrapText="1"/>
      <protection/>
    </xf>
    <xf numFmtId="0" fontId="15" fillId="0" borderId="58" xfId="60" applyFont="1" applyBorder="1" applyAlignment="1">
      <alignment horizontal="center" vertical="center"/>
      <protection/>
    </xf>
    <xf numFmtId="0" fontId="15" fillId="0" borderId="31" xfId="60" applyFont="1" applyFill="1" applyBorder="1" applyAlignment="1">
      <alignment horizontal="center" vertical="center"/>
      <protection/>
    </xf>
    <xf numFmtId="0" fontId="15" fillId="0" borderId="31" xfId="60" applyFont="1" applyFill="1" applyBorder="1" applyAlignment="1">
      <alignment horizontal="left" vertical="center"/>
      <protection/>
    </xf>
    <xf numFmtId="4" fontId="15" fillId="0" borderId="31" xfId="60" applyNumberFormat="1" applyFont="1" applyFill="1" applyBorder="1" applyAlignment="1">
      <alignment horizontal="right" vertical="center"/>
      <protection/>
    </xf>
    <xf numFmtId="0" fontId="15" fillId="0" borderId="59" xfId="49" applyFont="1" applyFill="1" applyBorder="1" applyAlignment="1">
      <alignment horizontal="center" vertical="center"/>
      <protection/>
    </xf>
    <xf numFmtId="49" fontId="15" fillId="0" borderId="60" xfId="60" applyNumberFormat="1" applyFont="1" applyFill="1" applyBorder="1" applyAlignment="1">
      <alignment horizontal="center" vertical="center"/>
      <protection/>
    </xf>
    <xf numFmtId="49" fontId="15" fillId="0" borderId="59" xfId="60" applyNumberFormat="1" applyFont="1" applyFill="1" applyBorder="1" applyAlignment="1">
      <alignment horizontal="center" vertical="center"/>
      <protection/>
    </xf>
    <xf numFmtId="1" fontId="15" fillId="0" borderId="36" xfId="60" applyNumberFormat="1" applyFont="1" applyFill="1" applyBorder="1" applyAlignment="1">
      <alignment horizontal="center" vertical="center"/>
      <protection/>
    </xf>
    <xf numFmtId="0" fontId="12" fillId="0" borderId="36" xfId="58" applyFont="1" applyFill="1" applyBorder="1" applyAlignment="1">
      <alignment vertical="center" wrapText="1"/>
      <protection/>
    </xf>
    <xf numFmtId="4" fontId="15" fillId="0" borderId="36" xfId="60" applyNumberFormat="1" applyFont="1" applyFill="1" applyBorder="1" applyAlignment="1">
      <alignment vertical="center"/>
      <protection/>
    </xf>
    <xf numFmtId="4" fontId="15" fillId="0" borderId="36" xfId="60" applyNumberFormat="1" applyFont="1" applyFill="1" applyBorder="1" applyAlignment="1">
      <alignment horizontal="right" wrapText="1"/>
      <protection/>
    </xf>
    <xf numFmtId="4" fontId="15" fillId="0" borderId="59" xfId="60" applyNumberFormat="1" applyFont="1" applyFill="1" applyBorder="1" applyAlignment="1">
      <alignment horizontal="right" vertical="center"/>
      <protection/>
    </xf>
    <xf numFmtId="0" fontId="9" fillId="0" borderId="61" xfId="49" applyFont="1" applyFill="1" applyBorder="1" applyAlignment="1">
      <alignment horizontal="center" vertical="center"/>
      <protection/>
    </xf>
    <xf numFmtId="49" fontId="9" fillId="0" borderId="62" xfId="60" applyNumberFormat="1" applyFont="1" applyFill="1" applyBorder="1" applyAlignment="1">
      <alignment horizontal="center" vertical="center"/>
      <protection/>
    </xf>
    <xf numFmtId="49" fontId="9" fillId="0" borderId="61" xfId="60" applyNumberFormat="1" applyFont="1" applyFill="1" applyBorder="1" applyAlignment="1">
      <alignment horizontal="center" vertical="center"/>
      <protection/>
    </xf>
    <xf numFmtId="1" fontId="9" fillId="0" borderId="56" xfId="60" applyNumberFormat="1" applyFont="1" applyFill="1" applyBorder="1" applyAlignment="1">
      <alignment horizontal="center" vertical="center"/>
      <protection/>
    </xf>
    <xf numFmtId="0" fontId="16" fillId="0" borderId="56" xfId="58" applyFont="1" applyFill="1" applyBorder="1" applyAlignment="1">
      <alignment vertical="center" wrapText="1"/>
      <protection/>
    </xf>
    <xf numFmtId="4" fontId="9" fillId="0" borderId="56" xfId="60" applyNumberFormat="1" applyFont="1" applyFill="1" applyBorder="1" applyAlignment="1">
      <alignment vertical="center"/>
      <protection/>
    </xf>
    <xf numFmtId="4" fontId="9" fillId="0" borderId="56" xfId="60" applyNumberFormat="1" applyFont="1" applyFill="1" applyBorder="1" applyAlignment="1">
      <alignment horizontal="right" wrapText="1"/>
      <protection/>
    </xf>
    <xf numFmtId="4" fontId="9" fillId="0" borderId="61" xfId="60" applyNumberFormat="1" applyFont="1" applyFill="1" applyBorder="1" applyAlignment="1">
      <alignment horizontal="right" vertical="center"/>
      <protection/>
    </xf>
    <xf numFmtId="1" fontId="15" fillId="0" borderId="63" xfId="60" applyNumberFormat="1" applyFont="1" applyFill="1" applyBorder="1" applyAlignment="1">
      <alignment horizontal="center" vertical="center"/>
      <protection/>
    </xf>
    <xf numFmtId="1" fontId="15" fillId="0" borderId="64" xfId="60" applyNumberFormat="1" applyFont="1" applyFill="1" applyBorder="1" applyAlignment="1">
      <alignment horizontal="center" vertical="center"/>
      <protection/>
    </xf>
    <xf numFmtId="4" fontId="15" fillId="0" borderId="36" xfId="60" applyNumberFormat="1" applyFont="1" applyFill="1" applyBorder="1" applyAlignment="1">
      <alignment horizontal="right" vertical="center" wrapText="1"/>
      <protection/>
    </xf>
    <xf numFmtId="49" fontId="9" fillId="0" borderId="22" xfId="60" applyNumberFormat="1" applyFont="1" applyFill="1" applyBorder="1" applyAlignment="1">
      <alignment horizontal="center" vertical="center"/>
      <protection/>
    </xf>
    <xf numFmtId="49" fontId="9" fillId="0" borderId="65" xfId="60" applyNumberFormat="1" applyFont="1" applyFill="1" applyBorder="1" applyAlignment="1">
      <alignment horizontal="center" vertical="center"/>
      <protection/>
    </xf>
    <xf numFmtId="1" fontId="9" fillId="0" borderId="66" xfId="60" applyNumberFormat="1" applyFont="1" applyFill="1" applyBorder="1" applyAlignment="1">
      <alignment horizontal="center" vertical="center"/>
      <protection/>
    </xf>
    <xf numFmtId="4" fontId="9" fillId="0" borderId="66" xfId="60" applyNumberFormat="1" applyFont="1" applyFill="1" applyBorder="1" applyAlignment="1">
      <alignment vertical="center"/>
      <protection/>
    </xf>
    <xf numFmtId="4" fontId="9" fillId="0" borderId="66" xfId="60" applyNumberFormat="1" applyFont="1" applyFill="1" applyBorder="1" applyAlignment="1">
      <alignment horizontal="right" wrapText="1"/>
      <protection/>
    </xf>
    <xf numFmtId="4" fontId="9" fillId="0" borderId="65" xfId="60" applyNumberFormat="1" applyFont="1" applyFill="1" applyBorder="1" applyAlignment="1">
      <alignment horizontal="right" vertical="center"/>
      <protection/>
    </xf>
    <xf numFmtId="0" fontId="15" fillId="0" borderId="59" xfId="63" applyFont="1" applyBorder="1">
      <alignment/>
      <protection/>
    </xf>
    <xf numFmtId="49" fontId="15" fillId="0" borderId="60" xfId="63" applyNumberFormat="1" applyFont="1" applyBorder="1">
      <alignment/>
      <protection/>
    </xf>
    <xf numFmtId="49" fontId="15" fillId="0" borderId="59" xfId="63" applyNumberFormat="1" applyFont="1" applyBorder="1">
      <alignment/>
      <protection/>
    </xf>
    <xf numFmtId="0" fontId="15" fillId="0" borderId="36" xfId="63" applyFont="1" applyBorder="1" applyAlignment="1">
      <alignment horizontal="center" vertical="center"/>
      <protection/>
    </xf>
    <xf numFmtId="0" fontId="15" fillId="0" borderId="36" xfId="63" applyFont="1" applyBorder="1" applyAlignment="1">
      <alignment wrapText="1"/>
      <protection/>
    </xf>
    <xf numFmtId="4" fontId="15" fillId="0" borderId="36" xfId="63" applyNumberFormat="1" applyFont="1" applyBorder="1">
      <alignment/>
      <protection/>
    </xf>
    <xf numFmtId="2" fontId="15" fillId="0" borderId="36" xfId="63" applyNumberFormat="1" applyFont="1" applyBorder="1">
      <alignment/>
      <protection/>
    </xf>
    <xf numFmtId="0" fontId="9" fillId="0" borderId="65" xfId="63" applyFont="1" applyBorder="1">
      <alignment/>
      <protection/>
    </xf>
    <xf numFmtId="0" fontId="9" fillId="0" borderId="22" xfId="63" applyFont="1" applyBorder="1">
      <alignment/>
      <protection/>
    </xf>
    <xf numFmtId="0" fontId="9" fillId="0" borderId="66" xfId="63" applyFont="1" applyBorder="1" applyAlignment="1">
      <alignment horizontal="center" vertical="center"/>
      <protection/>
    </xf>
    <xf numFmtId="4" fontId="9" fillId="0" borderId="66" xfId="63" applyNumberFormat="1" applyFont="1" applyBorder="1">
      <alignment/>
      <protection/>
    </xf>
    <xf numFmtId="2" fontId="9" fillId="0" borderId="66" xfId="63" applyNumberFormat="1" applyFont="1" applyBorder="1">
      <alignment/>
      <protection/>
    </xf>
    <xf numFmtId="0" fontId="0" fillId="0" borderId="67" xfId="63" applyBorder="1">
      <alignment/>
      <protection/>
    </xf>
    <xf numFmtId="0" fontId="15" fillId="0" borderId="36" xfId="63" applyFont="1" applyBorder="1">
      <alignment/>
      <protection/>
    </xf>
    <xf numFmtId="0" fontId="0" fillId="0" borderId="68" xfId="63" applyBorder="1">
      <alignment/>
      <protection/>
    </xf>
    <xf numFmtId="0" fontId="0" fillId="0" borderId="69" xfId="63" applyBorder="1">
      <alignment/>
      <protection/>
    </xf>
    <xf numFmtId="4" fontId="0" fillId="0" borderId="0" xfId="63" applyNumberFormat="1">
      <alignment/>
      <protection/>
    </xf>
    <xf numFmtId="0" fontId="0" fillId="0" borderId="14" xfId="63" applyBorder="1">
      <alignment/>
      <protection/>
    </xf>
    <xf numFmtId="0" fontId="0" fillId="0" borderId="0" xfId="61">
      <alignment/>
      <protection/>
    </xf>
    <xf numFmtId="4" fontId="0" fillId="0" borderId="0" xfId="61" applyNumberFormat="1">
      <alignment/>
      <protection/>
    </xf>
    <xf numFmtId="0" fontId="16" fillId="0" borderId="0" xfId="66" applyFont="1" applyAlignment="1">
      <alignment horizontal="right"/>
      <protection/>
    </xf>
    <xf numFmtId="0" fontId="0" fillId="0" borderId="0" xfId="48">
      <alignment/>
      <protection/>
    </xf>
    <xf numFmtId="0" fontId="11" fillId="0" borderId="0" xfId="54" applyFont="1" applyAlignment="1">
      <alignment horizontal="center"/>
      <protection/>
    </xf>
    <xf numFmtId="0" fontId="0" fillId="0" borderId="0" xfId="48" applyFill="1" applyAlignment="1">
      <alignment vertical="center"/>
      <protection/>
    </xf>
    <xf numFmtId="0" fontId="15" fillId="0" borderId="0" xfId="48" applyFont="1" applyFill="1" applyAlignment="1">
      <alignment horizontal="center" vertical="center"/>
      <protection/>
    </xf>
    <xf numFmtId="0" fontId="15" fillId="0" borderId="28" xfId="61" applyFont="1" applyFill="1" applyBorder="1" applyAlignment="1">
      <alignment horizontal="center" vertical="center"/>
      <protection/>
    </xf>
    <xf numFmtId="0" fontId="15" fillId="0" borderId="29" xfId="61" applyFont="1" applyFill="1" applyBorder="1" applyAlignment="1">
      <alignment horizontal="center" vertical="center"/>
      <protection/>
    </xf>
    <xf numFmtId="0" fontId="15" fillId="0" borderId="70" xfId="61" applyFont="1" applyFill="1" applyBorder="1" applyAlignment="1">
      <alignment horizontal="center" vertical="center"/>
      <protection/>
    </xf>
    <xf numFmtId="0" fontId="15" fillId="0" borderId="30" xfId="57" applyFont="1" applyFill="1" applyBorder="1" applyAlignment="1">
      <alignment horizontal="center" vertical="center"/>
      <protection/>
    </xf>
    <xf numFmtId="0" fontId="15" fillId="0" borderId="30" xfId="52" applyFont="1" applyBorder="1" applyAlignment="1">
      <alignment horizontal="center" vertical="center"/>
      <protection/>
    </xf>
    <xf numFmtId="0" fontId="15" fillId="0" borderId="30" xfId="52" applyFont="1" applyBorder="1" applyAlignment="1">
      <alignment horizontal="center" vertical="center" wrapText="1"/>
      <protection/>
    </xf>
    <xf numFmtId="0" fontId="15" fillId="0" borderId="21" xfId="52" applyFont="1" applyBorder="1" applyAlignment="1">
      <alignment horizontal="center" vertical="center" wrapText="1"/>
      <protection/>
    </xf>
    <xf numFmtId="0" fontId="15" fillId="0" borderId="19" xfId="61" applyFont="1" applyFill="1" applyBorder="1" applyAlignment="1">
      <alignment horizontal="center" vertical="center" wrapText="1"/>
      <protection/>
    </xf>
    <xf numFmtId="0" fontId="15" fillId="0" borderId="20" xfId="61" applyFont="1" applyFill="1" applyBorder="1" applyAlignment="1">
      <alignment horizontal="center" vertical="center" wrapText="1"/>
      <protection/>
    </xf>
    <xf numFmtId="0" fontId="15" fillId="0" borderId="30" xfId="61" applyFont="1" applyFill="1" applyBorder="1" applyAlignment="1">
      <alignment horizontal="center" vertical="center" wrapText="1"/>
      <protection/>
    </xf>
    <xf numFmtId="0" fontId="15" fillId="0" borderId="30" xfId="65" applyFont="1" applyFill="1" applyBorder="1" applyAlignment="1">
      <alignment horizontal="left" vertical="center"/>
      <protection/>
    </xf>
    <xf numFmtId="4" fontId="15" fillId="0" borderId="30" xfId="61" applyNumberFormat="1" applyFont="1" applyFill="1" applyBorder="1" applyAlignment="1">
      <alignment horizontal="center" vertical="center" wrapText="1"/>
      <protection/>
    </xf>
    <xf numFmtId="4" fontId="15" fillId="0" borderId="21" xfId="61" applyNumberFormat="1" applyFont="1" applyFill="1" applyBorder="1" applyAlignment="1">
      <alignment horizontal="center" vertical="center" wrapText="1"/>
      <protection/>
    </xf>
    <xf numFmtId="0" fontId="17" fillId="0" borderId="23" xfId="63" applyFont="1" applyFill="1" applyBorder="1" applyAlignment="1">
      <alignment horizontal="center"/>
      <protection/>
    </xf>
    <xf numFmtId="49" fontId="15" fillId="0" borderId="34" xfId="63" applyNumberFormat="1" applyFont="1" applyFill="1" applyBorder="1" applyAlignment="1">
      <alignment horizontal="center"/>
      <protection/>
    </xf>
    <xf numFmtId="49" fontId="15" fillId="0" borderId="35" xfId="63" applyNumberFormat="1" applyFont="1" applyFill="1" applyBorder="1" applyAlignment="1">
      <alignment horizontal="center"/>
      <protection/>
    </xf>
    <xf numFmtId="49" fontId="15" fillId="0" borderId="24" xfId="63" applyNumberFormat="1" applyFont="1" applyFill="1" applyBorder="1" applyAlignment="1">
      <alignment horizontal="center"/>
      <protection/>
    </xf>
    <xf numFmtId="0" fontId="15" fillId="0" borderId="60" xfId="63" applyFont="1" applyFill="1" applyBorder="1" applyAlignment="1">
      <alignment horizontal="center"/>
      <protection/>
    </xf>
    <xf numFmtId="0" fontId="15" fillId="0" borderId="24" xfId="63" applyFont="1" applyFill="1" applyBorder="1" applyAlignment="1">
      <alignment wrapText="1"/>
      <protection/>
    </xf>
    <xf numFmtId="4" fontId="15" fillId="0" borderId="29" xfId="61" applyNumberFormat="1" applyFont="1" applyFill="1" applyBorder="1" applyAlignment="1">
      <alignment horizontal="center" vertical="center" wrapText="1"/>
      <protection/>
    </xf>
    <xf numFmtId="4" fontId="15" fillId="37" borderId="29" xfId="61" applyNumberFormat="1" applyFont="1" applyFill="1" applyBorder="1" applyAlignment="1">
      <alignment horizontal="center" vertical="center" wrapText="1"/>
      <protection/>
    </xf>
    <xf numFmtId="4" fontId="15" fillId="0" borderId="57" xfId="61" applyNumberFormat="1" applyFont="1" applyFill="1" applyBorder="1" applyAlignment="1">
      <alignment horizontal="center" vertical="center" wrapText="1"/>
      <protection/>
    </xf>
    <xf numFmtId="0" fontId="9" fillId="0" borderId="71" xfId="63" applyFont="1" applyFill="1" applyBorder="1" applyAlignment="1">
      <alignment horizontal="center"/>
      <protection/>
    </xf>
    <xf numFmtId="49" fontId="15" fillId="0" borderId="53" xfId="63" applyNumberFormat="1" applyFont="1" applyFill="1" applyBorder="1" applyAlignment="1">
      <alignment horizontal="center"/>
      <protection/>
    </xf>
    <xf numFmtId="49" fontId="15" fillId="0" borderId="72" xfId="63" applyNumberFormat="1" applyFont="1" applyFill="1" applyBorder="1" applyAlignment="1">
      <alignment horizontal="center"/>
      <protection/>
    </xf>
    <xf numFmtId="0" fontId="9" fillId="0" borderId="55" xfId="63" applyFont="1" applyFill="1" applyBorder="1" applyAlignment="1">
      <alignment horizontal="center"/>
      <protection/>
    </xf>
    <xf numFmtId="0" fontId="9" fillId="0" borderId="53" xfId="63" applyFont="1" applyFill="1" applyBorder="1" applyAlignment="1">
      <alignment horizontal="center"/>
      <protection/>
    </xf>
    <xf numFmtId="0" fontId="9" fillId="0" borderId="55" xfId="63" applyFont="1" applyFill="1" applyBorder="1" applyAlignment="1">
      <alignment wrapText="1"/>
      <protection/>
    </xf>
    <xf numFmtId="4" fontId="9" fillId="0" borderId="53" xfId="61" applyNumberFormat="1" applyFont="1" applyFill="1" applyBorder="1" applyAlignment="1">
      <alignment horizontal="center" vertical="center" wrapText="1"/>
      <protection/>
    </xf>
    <xf numFmtId="4" fontId="9" fillId="37" borderId="53" xfId="61" applyNumberFormat="1" applyFont="1" applyFill="1" applyBorder="1" applyAlignment="1">
      <alignment horizontal="center" vertical="center" wrapText="1"/>
      <protection/>
    </xf>
    <xf numFmtId="4" fontId="9" fillId="0" borderId="73" xfId="61" applyNumberFormat="1" applyFont="1" applyFill="1" applyBorder="1" applyAlignment="1">
      <alignment horizontal="center" vertical="center" wrapText="1"/>
      <protection/>
    </xf>
    <xf numFmtId="0" fontId="9" fillId="0" borderId="74" xfId="63" applyFont="1" applyFill="1" applyBorder="1" applyAlignment="1">
      <alignment horizontal="center"/>
      <protection/>
    </xf>
    <xf numFmtId="49" fontId="15" fillId="0" borderId="75" xfId="63" applyNumberFormat="1" applyFont="1" applyFill="1" applyBorder="1" applyAlignment="1">
      <alignment horizontal="center"/>
      <protection/>
    </xf>
    <xf numFmtId="0" fontId="15" fillId="0" borderId="23" xfId="63" applyFont="1" applyFill="1" applyBorder="1" applyAlignment="1">
      <alignment horizontal="center" vertical="center" wrapText="1"/>
      <protection/>
    </xf>
    <xf numFmtId="49" fontId="15" fillId="0" borderId="34" xfId="63" applyNumberFormat="1" applyFont="1" applyFill="1" applyBorder="1" applyAlignment="1">
      <alignment horizontal="center" vertical="center" wrapText="1"/>
      <protection/>
    </xf>
    <xf numFmtId="49" fontId="15" fillId="0" borderId="35" xfId="63" applyNumberFormat="1" applyFont="1" applyFill="1" applyBorder="1" applyAlignment="1">
      <alignment horizontal="center" vertical="center" wrapText="1"/>
      <protection/>
    </xf>
    <xf numFmtId="49" fontId="15" fillId="0" borderId="24" xfId="63" applyNumberFormat="1" applyFont="1" applyFill="1" applyBorder="1" applyAlignment="1">
      <alignment horizontal="center" vertical="center" wrapText="1"/>
      <protection/>
    </xf>
    <xf numFmtId="0" fontId="15" fillId="0" borderId="60" xfId="63" applyFont="1" applyFill="1" applyBorder="1" applyAlignment="1">
      <alignment horizontal="center" vertical="center" wrapText="1"/>
      <protection/>
    </xf>
    <xf numFmtId="0" fontId="15" fillId="0" borderId="24" xfId="63" applyFont="1" applyFill="1" applyBorder="1" applyAlignment="1">
      <alignment vertical="center" wrapText="1"/>
      <protection/>
    </xf>
    <xf numFmtId="4" fontId="15" fillId="0" borderId="29" xfId="61" applyNumberFormat="1" applyFont="1" applyBorder="1" applyAlignment="1">
      <alignment horizontal="center" vertical="center" wrapText="1"/>
      <protection/>
    </xf>
    <xf numFmtId="4" fontId="15" fillId="0" borderId="25" xfId="61" applyNumberFormat="1" applyFont="1" applyBorder="1" applyAlignment="1">
      <alignment horizontal="center" vertical="center" wrapText="1"/>
      <protection/>
    </xf>
    <xf numFmtId="0" fontId="9" fillId="0" borderId="76" xfId="63" applyFont="1" applyFill="1" applyBorder="1" applyAlignment="1">
      <alignment horizontal="center" vertical="center" wrapText="1"/>
      <protection/>
    </xf>
    <xf numFmtId="49" fontId="19" fillId="0" borderId="41" xfId="63" applyNumberFormat="1" applyFont="1" applyFill="1" applyBorder="1" applyAlignment="1">
      <alignment horizontal="center" vertical="center" wrapText="1"/>
      <protection/>
    </xf>
    <xf numFmtId="49" fontId="19" fillId="0" borderId="42" xfId="63" applyNumberFormat="1" applyFont="1" applyFill="1" applyBorder="1" applyAlignment="1">
      <alignment horizontal="center" vertical="center" wrapText="1"/>
      <protection/>
    </xf>
    <xf numFmtId="0" fontId="9" fillId="0" borderId="17" xfId="63" applyFont="1" applyFill="1" applyBorder="1" applyAlignment="1">
      <alignment horizontal="center" vertical="center" wrapText="1"/>
      <protection/>
    </xf>
    <xf numFmtId="0" fontId="9" fillId="37" borderId="17" xfId="65" applyFont="1" applyFill="1" applyBorder="1" applyAlignment="1">
      <alignment horizontal="center" vertical="center"/>
      <protection/>
    </xf>
    <xf numFmtId="0" fontId="9" fillId="37" borderId="45" xfId="65" applyFont="1" applyFill="1" applyBorder="1" applyAlignment="1">
      <alignment vertical="center" wrapText="1"/>
      <protection/>
    </xf>
    <xf numFmtId="4" fontId="9" fillId="0" borderId="41" xfId="61" applyNumberFormat="1" applyFont="1" applyFill="1" applyBorder="1" applyAlignment="1">
      <alignment horizontal="center" vertical="center" wrapText="1"/>
      <protection/>
    </xf>
    <xf numFmtId="4" fontId="9" fillId="0" borderId="18" xfId="61" applyNumberFormat="1" applyFont="1" applyFill="1" applyBorder="1" applyAlignment="1">
      <alignment horizontal="center" vertical="center" wrapText="1"/>
      <protection/>
    </xf>
    <xf numFmtId="0" fontId="9" fillId="0" borderId="74" xfId="63" applyFont="1" applyFill="1" applyBorder="1" applyAlignment="1">
      <alignment horizontal="center" vertical="center" wrapText="1"/>
      <protection/>
    </xf>
    <xf numFmtId="49" fontId="19" fillId="0" borderId="53" xfId="63" applyNumberFormat="1" applyFont="1" applyFill="1" applyBorder="1" applyAlignment="1">
      <alignment horizontal="center" vertical="center" wrapText="1"/>
      <protection/>
    </xf>
    <xf numFmtId="49" fontId="19" fillId="0" borderId="54" xfId="63" applyNumberFormat="1" applyFont="1" applyFill="1" applyBorder="1" applyAlignment="1">
      <alignment horizontal="center" vertical="center" wrapText="1"/>
      <protection/>
    </xf>
    <xf numFmtId="0" fontId="9" fillId="0" borderId="55" xfId="63" applyFont="1" applyFill="1" applyBorder="1" applyAlignment="1">
      <alignment horizontal="center" vertical="center" wrapText="1"/>
      <protection/>
    </xf>
    <xf numFmtId="0" fontId="9" fillId="37" borderId="55" xfId="65" applyFont="1" applyFill="1" applyBorder="1" applyAlignment="1">
      <alignment horizontal="center" vertical="center"/>
      <protection/>
    </xf>
    <xf numFmtId="0" fontId="9" fillId="37" borderId="62" xfId="65" applyFont="1" applyFill="1" applyBorder="1" applyAlignment="1">
      <alignment vertical="center" wrapText="1"/>
      <protection/>
    </xf>
    <xf numFmtId="4" fontId="9" fillId="0" borderId="53" xfId="61" applyNumberFormat="1" applyFont="1" applyFill="1" applyBorder="1" applyAlignment="1">
      <alignment horizontal="center" vertical="center" wrapText="1"/>
      <protection/>
    </xf>
    <xf numFmtId="4" fontId="9" fillId="0" borderId="73" xfId="61" applyNumberFormat="1" applyFont="1" applyFill="1" applyBorder="1" applyAlignment="1">
      <alignment horizontal="center" vertical="center" wrapText="1"/>
      <protection/>
    </xf>
    <xf numFmtId="0" fontId="15" fillId="0" borderId="10" xfId="63" applyFont="1" applyFill="1" applyBorder="1" applyAlignment="1">
      <alignment horizontal="center" vertical="center" wrapText="1"/>
      <protection/>
    </xf>
    <xf numFmtId="49" fontId="15" fillId="0" borderId="50" xfId="63" applyNumberFormat="1" applyFont="1" applyFill="1" applyBorder="1" applyAlignment="1">
      <alignment horizontal="center" vertical="center" wrapText="1"/>
      <protection/>
    </xf>
    <xf numFmtId="49" fontId="15" fillId="0" borderId="51" xfId="63" applyNumberFormat="1" applyFont="1" applyFill="1" applyBorder="1" applyAlignment="1">
      <alignment horizontal="center" vertical="center" wrapText="1"/>
      <protection/>
    </xf>
    <xf numFmtId="49" fontId="15" fillId="0" borderId="11" xfId="63" applyNumberFormat="1" applyFont="1" applyFill="1" applyBorder="1" applyAlignment="1">
      <alignment horizontal="center" vertical="center" wrapText="1"/>
      <protection/>
    </xf>
    <xf numFmtId="0" fontId="15" fillId="0" borderId="77" xfId="63" applyFont="1" applyFill="1" applyBorder="1" applyAlignment="1">
      <alignment horizontal="center" vertical="center" wrapText="1"/>
      <protection/>
    </xf>
    <xf numFmtId="0" fontId="15" fillId="0" borderId="11" xfId="63" applyFont="1" applyFill="1" applyBorder="1" applyAlignment="1">
      <alignment vertical="center" wrapText="1"/>
      <protection/>
    </xf>
    <xf numFmtId="4" fontId="15" fillId="0" borderId="47" xfId="61" applyNumberFormat="1" applyFont="1" applyBorder="1" applyAlignment="1">
      <alignment horizontal="center" vertical="center" wrapText="1"/>
      <protection/>
    </xf>
    <xf numFmtId="4" fontId="15" fillId="0" borderId="47" xfId="61" applyNumberFormat="1" applyFont="1" applyFill="1" applyBorder="1" applyAlignment="1">
      <alignment horizontal="center" vertical="center" wrapText="1"/>
      <protection/>
    </xf>
    <xf numFmtId="4" fontId="15" fillId="0" borderId="12" xfId="61" applyNumberFormat="1" applyFont="1" applyBorder="1" applyAlignment="1">
      <alignment horizontal="center" vertical="center" wrapText="1"/>
      <protection/>
    </xf>
    <xf numFmtId="0" fontId="9" fillId="0" borderId="71" xfId="63" applyFont="1" applyFill="1" applyBorder="1" applyAlignment="1">
      <alignment horizontal="center" vertical="center" wrapText="1"/>
      <protection/>
    </xf>
    <xf numFmtId="49" fontId="19" fillId="0" borderId="72" xfId="63" applyNumberFormat="1" applyFont="1" applyFill="1" applyBorder="1" applyAlignment="1">
      <alignment horizontal="center" vertical="center" wrapText="1"/>
      <protection/>
    </xf>
    <xf numFmtId="0" fontId="9" fillId="0" borderId="53" xfId="63" applyFont="1" applyFill="1" applyBorder="1" applyAlignment="1">
      <alignment horizontal="center" vertical="center" wrapText="1"/>
      <protection/>
    </xf>
    <xf numFmtId="0" fontId="9" fillId="0" borderId="55" xfId="63" applyFont="1" applyFill="1" applyBorder="1" applyAlignment="1">
      <alignment vertical="center" wrapText="1"/>
      <protection/>
    </xf>
    <xf numFmtId="0" fontId="15" fillId="0" borderId="23" xfId="63" applyFont="1" applyFill="1" applyBorder="1" applyAlignment="1">
      <alignment horizontal="center"/>
      <protection/>
    </xf>
    <xf numFmtId="0" fontId="15" fillId="0" borderId="24" xfId="63" applyFont="1" applyFill="1" applyBorder="1" applyAlignment="1">
      <alignment horizontal="left" vertical="center" wrapText="1"/>
      <protection/>
    </xf>
    <xf numFmtId="4" fontId="15" fillId="0" borderId="67" xfId="61" applyNumberFormat="1" applyFont="1" applyFill="1" applyBorder="1" applyAlignment="1">
      <alignment horizontal="center" vertical="center" wrapText="1"/>
      <protection/>
    </xf>
    <xf numFmtId="49" fontId="9" fillId="0" borderId="75" xfId="63" applyNumberFormat="1" applyFont="1" applyFill="1" applyBorder="1" applyAlignment="1">
      <alignment horizontal="center"/>
      <protection/>
    </xf>
    <xf numFmtId="49" fontId="9" fillId="0" borderId="72" xfId="63" applyNumberFormat="1" applyFont="1" applyFill="1" applyBorder="1" applyAlignment="1">
      <alignment horizontal="center"/>
      <protection/>
    </xf>
    <xf numFmtId="4" fontId="15" fillId="0" borderId="34" xfId="61" applyNumberFormat="1" applyFont="1" applyFill="1" applyBorder="1" applyAlignment="1">
      <alignment horizontal="center" vertical="center" wrapText="1"/>
      <protection/>
    </xf>
    <xf numFmtId="4" fontId="15" fillId="0" borderId="25" xfId="61" applyNumberFormat="1" applyFont="1" applyFill="1" applyBorder="1" applyAlignment="1">
      <alignment horizontal="center" vertical="center" wrapText="1"/>
      <protection/>
    </xf>
    <xf numFmtId="49" fontId="15" fillId="0" borderId="54" xfId="63" applyNumberFormat="1" applyFont="1" applyFill="1" applyBorder="1" applyAlignment="1">
      <alignment horizontal="center"/>
      <protection/>
    </xf>
    <xf numFmtId="0" fontId="15" fillId="0" borderId="23" xfId="63" applyFont="1" applyFill="1" applyBorder="1" applyAlignment="1">
      <alignment horizontal="center" vertical="center"/>
      <protection/>
    </xf>
    <xf numFmtId="49" fontId="15" fillId="0" borderId="34" xfId="63" applyNumberFormat="1" applyFont="1" applyFill="1" applyBorder="1" applyAlignment="1">
      <alignment horizontal="center" vertical="center"/>
      <protection/>
    </xf>
    <xf numFmtId="49" fontId="15" fillId="0" borderId="35" xfId="63" applyNumberFormat="1" applyFont="1" applyFill="1" applyBorder="1" applyAlignment="1">
      <alignment horizontal="center" vertical="center"/>
      <protection/>
    </xf>
    <xf numFmtId="49" fontId="15" fillId="0" borderId="24" xfId="63" applyNumberFormat="1" applyFont="1" applyFill="1" applyBorder="1" applyAlignment="1">
      <alignment horizontal="center" vertical="center"/>
      <protection/>
    </xf>
    <xf numFmtId="0" fontId="15" fillId="0" borderId="60" xfId="63" applyFont="1" applyFill="1" applyBorder="1" applyAlignment="1">
      <alignment horizontal="center" vertical="center"/>
      <protection/>
    </xf>
    <xf numFmtId="4" fontId="62" fillId="0" borderId="34" xfId="61" applyNumberFormat="1" applyFont="1" applyFill="1" applyBorder="1" applyAlignment="1">
      <alignment horizontal="center" vertical="center" wrapText="1"/>
      <protection/>
    </xf>
    <xf numFmtId="4" fontId="64" fillId="0" borderId="53" xfId="61" applyNumberFormat="1" applyFont="1" applyFill="1" applyBorder="1" applyAlignment="1">
      <alignment horizontal="center" vertical="center" wrapText="1"/>
      <protection/>
    </xf>
    <xf numFmtId="4" fontId="62" fillId="37" borderId="30" xfId="61" applyNumberFormat="1" applyFont="1" applyFill="1" applyBorder="1" applyAlignment="1">
      <alignment horizontal="center" vertical="center" wrapText="1"/>
      <protection/>
    </xf>
    <xf numFmtId="4" fontId="62" fillId="0" borderId="36" xfId="63" applyNumberFormat="1" applyFont="1" applyBorder="1">
      <alignment/>
      <protection/>
    </xf>
    <xf numFmtId="2" fontId="64" fillId="0" borderId="66" xfId="63" applyNumberFormat="1" applyFont="1" applyBorder="1">
      <alignment/>
      <protection/>
    </xf>
    <xf numFmtId="0" fontId="6" fillId="33" borderId="22" xfId="0" applyFont="1" applyFill="1" applyBorder="1" applyAlignment="1">
      <alignment horizontal="center"/>
    </xf>
    <xf numFmtId="0" fontId="10" fillId="0" borderId="0" xfId="59" applyFont="1" applyFill="1" applyAlignment="1">
      <alignment horizontal="center"/>
      <protection/>
    </xf>
    <xf numFmtId="0" fontId="42" fillId="0" borderId="0" xfId="50" applyFont="1" applyFill="1" applyAlignment="1">
      <alignment horizontal="center"/>
      <protection/>
    </xf>
    <xf numFmtId="0" fontId="11" fillId="0" borderId="0" xfId="50" applyFont="1" applyFill="1" applyAlignment="1">
      <alignment horizontal="center"/>
      <protection/>
    </xf>
    <xf numFmtId="0" fontId="11" fillId="0" borderId="0" xfId="50" applyFont="1" applyAlignment="1">
      <alignment horizontal="center"/>
      <protection/>
    </xf>
    <xf numFmtId="0" fontId="15" fillId="34" borderId="24" xfId="60" applyFont="1" applyFill="1" applyBorder="1" applyAlignment="1">
      <alignment horizontal="center" vertical="center" wrapText="1"/>
      <protection/>
    </xf>
    <xf numFmtId="0" fontId="15" fillId="36" borderId="14" xfId="60" applyFont="1" applyFill="1" applyBorder="1" applyAlignment="1">
      <alignment horizontal="center" vertical="center"/>
      <protection/>
    </xf>
    <xf numFmtId="4" fontId="9" fillId="38" borderId="0" xfId="60" applyNumberFormat="1" applyFont="1" applyFill="1" applyAlignment="1">
      <alignment/>
      <protection/>
    </xf>
    <xf numFmtId="0" fontId="67" fillId="38" borderId="0" xfId="0" applyFont="1" applyFill="1" applyAlignment="1">
      <alignment/>
    </xf>
    <xf numFmtId="0" fontId="10" fillId="39" borderId="0" xfId="59" applyFont="1" applyFill="1" applyAlignment="1">
      <alignment horizontal="center"/>
      <protection/>
    </xf>
    <xf numFmtId="0" fontId="10" fillId="38" borderId="0" xfId="59" applyFont="1" applyFill="1" applyAlignment="1">
      <alignment horizontal="center"/>
      <protection/>
    </xf>
    <xf numFmtId="0" fontId="11" fillId="38" borderId="0" xfId="48" applyFont="1" applyFill="1" applyAlignment="1">
      <alignment horizontal="center"/>
      <protection/>
    </xf>
    <xf numFmtId="0" fontId="15" fillId="38" borderId="29" xfId="57" applyFont="1" applyFill="1" applyBorder="1" applyAlignment="1">
      <alignment horizontal="center"/>
      <protection/>
    </xf>
    <xf numFmtId="0" fontId="15" fillId="38" borderId="78" xfId="57" applyFont="1" applyFill="1" applyBorder="1" applyAlignment="1">
      <alignment horizontal="center"/>
      <protection/>
    </xf>
    <xf numFmtId="0" fontId="15" fillId="38" borderId="30" xfId="64" applyFont="1" applyFill="1" applyBorder="1" applyAlignment="1">
      <alignment horizontal="center"/>
      <protection/>
    </xf>
    <xf numFmtId="0" fontId="15" fillId="38" borderId="79" xfId="64" applyFont="1" applyFill="1" applyBorder="1" applyAlignment="1">
      <alignment horizontal="center"/>
      <protection/>
    </xf>
    <xf numFmtId="4" fontId="0" fillId="0" borderId="0" xfId="63" applyNumberFormat="1" applyFont="1" applyAlignment="1">
      <alignment horizontal="right"/>
      <protection/>
    </xf>
    <xf numFmtId="0" fontId="11" fillId="0" borderId="0" xfId="51" applyFont="1" applyFill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0" fontId="15" fillId="0" borderId="69" xfId="60" applyFont="1" applyFill="1" applyBorder="1" applyAlignment="1">
      <alignment horizontal="center" vertical="center"/>
      <protection/>
    </xf>
    <xf numFmtId="0" fontId="0" fillId="0" borderId="80" xfId="49" applyFill="1" applyBorder="1" applyAlignment="1">
      <alignment horizontal="center" vertical="center"/>
      <protection/>
    </xf>
    <xf numFmtId="0" fontId="15" fillId="0" borderId="67" xfId="63" applyFont="1" applyBorder="1" applyAlignment="1">
      <alignment horizontal="center" vertical="center" textRotation="90"/>
      <protection/>
    </xf>
    <xf numFmtId="0" fontId="15" fillId="0" borderId="79" xfId="60" applyFont="1" applyFill="1" applyBorder="1" applyAlignment="1">
      <alignment horizontal="center" vertical="center"/>
      <protection/>
    </xf>
    <xf numFmtId="0" fontId="15" fillId="0" borderId="21" xfId="60" applyFont="1" applyFill="1" applyBorder="1" applyAlignment="1">
      <alignment horizontal="center" vertical="center"/>
      <protection/>
    </xf>
    <xf numFmtId="0" fontId="18" fillId="0" borderId="0" xfId="48" applyFont="1" applyFill="1" applyAlignment="1">
      <alignment horizontal="center"/>
      <protection/>
    </xf>
    <xf numFmtId="0" fontId="11" fillId="0" borderId="0" xfId="48" applyFont="1" applyFill="1" applyAlignment="1">
      <alignment horizontal="center"/>
      <protection/>
    </xf>
    <xf numFmtId="0" fontId="15" fillId="0" borderId="29" xfId="61" applyFont="1" applyFill="1" applyBorder="1" applyAlignment="1">
      <alignment horizontal="center" vertical="center"/>
      <protection/>
    </xf>
    <xf numFmtId="0" fontId="0" fillId="0" borderId="78" xfId="48" applyFill="1" applyBorder="1" applyAlignment="1">
      <alignment horizontal="center" vertical="center"/>
      <protection/>
    </xf>
    <xf numFmtId="0" fontId="15" fillId="0" borderId="20" xfId="61" applyFont="1" applyFill="1" applyBorder="1" applyAlignment="1">
      <alignment horizontal="center" vertical="center" wrapText="1"/>
      <protection/>
    </xf>
  </cellXfs>
  <cellStyles count="6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1" xfId="47"/>
    <cellStyle name="normální 2" xfId="48"/>
    <cellStyle name="normální 2 2" xfId="49"/>
    <cellStyle name="Normální 2 2 2" xfId="50"/>
    <cellStyle name="Normální 3" xfId="51"/>
    <cellStyle name="Normální 3 2" xfId="52"/>
    <cellStyle name="Normální 4" xfId="53"/>
    <cellStyle name="Normální 4 2" xfId="54"/>
    <cellStyle name="Normální 5" xfId="55"/>
    <cellStyle name="normální_03 Podrobny_rozpis_rozpoctu_2010_Klíma" xfId="56"/>
    <cellStyle name="normální_04 - OSMTVS" xfId="57"/>
    <cellStyle name="normální_2. čtení rozpočtu 2006 - příjmy" xfId="58"/>
    <cellStyle name="normální_2. Rozpočet 2007 - tabulky" xfId="59"/>
    <cellStyle name="normální_Rozpis výdajů 03 bez PO 2 2" xfId="60"/>
    <cellStyle name="normální_Rozpis výdajů 03 bez PO 2 2 2" xfId="61"/>
    <cellStyle name="normální_Rozpis výdajů 03 bez PO 3" xfId="62"/>
    <cellStyle name="normální_Rozpis výdajů 03 bez PO 3 2" xfId="63"/>
    <cellStyle name="normální_Rozpis výdajů 03 bez PO_04 - OSMTVS" xfId="64"/>
    <cellStyle name="normální_Rozpis výdajů 03 bez PO_04 - OSMTVS 2" xfId="65"/>
    <cellStyle name="normální_Rozpočet 2004 (ZK)" xfId="66"/>
    <cellStyle name="Followed Hyperlink" xfId="67"/>
    <cellStyle name="Poznámka" xfId="68"/>
    <cellStyle name="Percent" xfId="69"/>
    <cellStyle name="Propojená buňka" xfId="70"/>
    <cellStyle name="Správně" xfId="71"/>
    <cellStyle name="Text upozornění" xfId="72"/>
    <cellStyle name="Vstup" xfId="73"/>
    <cellStyle name="Výpočet" xfId="74"/>
    <cellStyle name="Výstup" xfId="75"/>
    <cellStyle name="Vysvětlující text" xfId="76"/>
    <cellStyle name="Zvýraznění 1" xfId="77"/>
    <cellStyle name="Zvýraznění 2" xfId="78"/>
    <cellStyle name="Zvýraznění 3" xfId="79"/>
    <cellStyle name="Zvýraznění 4" xfId="80"/>
    <cellStyle name="Zvýraznění 5" xfId="81"/>
    <cellStyle name="Zvýraznění 6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3">
      <selection activeCell="D28" sqref="D28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369" t="s">
        <v>48</v>
      </c>
      <c r="B1" s="369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62</v>
      </c>
      <c r="D2" s="32" t="s">
        <v>81</v>
      </c>
      <c r="E2" s="32" t="s">
        <v>63</v>
      </c>
    </row>
    <row r="3" spans="1:5" ht="15" customHeight="1">
      <c r="A3" s="2" t="s">
        <v>3</v>
      </c>
      <c r="B3" s="29" t="s">
        <v>37</v>
      </c>
      <c r="C3" s="26">
        <f>C4+C5+C6</f>
        <v>2636550.9699999997</v>
      </c>
      <c r="D3" s="26">
        <f>D4+D5+D6</f>
        <v>0</v>
      </c>
      <c r="E3" s="27">
        <f aca="true" t="shared" si="0" ref="E3:E25">C3+D3</f>
        <v>2636550.9699999997</v>
      </c>
    </row>
    <row r="4" spans="1:10" ht="15" customHeight="1">
      <c r="A4" s="6" t="s">
        <v>4</v>
      </c>
      <c r="B4" s="7" t="s">
        <v>5</v>
      </c>
      <c r="C4" s="8">
        <v>2466142.71</v>
      </c>
      <c r="D4" s="9">
        <v>0</v>
      </c>
      <c r="E4" s="10">
        <f t="shared" si="0"/>
        <v>2466142.71</v>
      </c>
      <c r="J4" s="1"/>
    </row>
    <row r="5" spans="1:5" ht="15" customHeight="1">
      <c r="A5" s="6" t="s">
        <v>6</v>
      </c>
      <c r="B5" s="7" t="s">
        <v>7</v>
      </c>
      <c r="C5" s="8">
        <v>170192.01</v>
      </c>
      <c r="D5" s="4">
        <v>0</v>
      </c>
      <c r="E5" s="10">
        <f t="shared" si="0"/>
        <v>170192.01</v>
      </c>
    </row>
    <row r="6" spans="1:5" ht="15" customHeight="1">
      <c r="A6" s="6" t="s">
        <v>8</v>
      </c>
      <c r="B6" s="7" t="s">
        <v>9</v>
      </c>
      <c r="C6" s="8">
        <v>216.25</v>
      </c>
      <c r="D6" s="8">
        <v>0</v>
      </c>
      <c r="E6" s="10">
        <f t="shared" si="0"/>
        <v>216.25</v>
      </c>
    </row>
    <row r="7" spans="1:5" ht="15" customHeight="1">
      <c r="A7" s="12" t="s">
        <v>40</v>
      </c>
      <c r="B7" s="7" t="s">
        <v>10</v>
      </c>
      <c r="C7" s="13">
        <f>C8+C14</f>
        <v>4635387.59</v>
      </c>
      <c r="D7" s="13">
        <f>D8+D14</f>
        <v>0</v>
      </c>
      <c r="E7" s="14">
        <f t="shared" si="0"/>
        <v>4635387.59</v>
      </c>
    </row>
    <row r="8" spans="1:5" ht="15" customHeight="1">
      <c r="A8" s="6" t="s">
        <v>43</v>
      </c>
      <c r="B8" s="7" t="s">
        <v>11</v>
      </c>
      <c r="C8" s="8">
        <f>C9+C10+C12+C13+C11</f>
        <v>4344866.7</v>
      </c>
      <c r="D8" s="8">
        <f>D9+D10+D12+D13</f>
        <v>0</v>
      </c>
      <c r="E8" s="11">
        <f t="shared" si="0"/>
        <v>4344866.7</v>
      </c>
    </row>
    <row r="9" spans="1:5" ht="15" customHeight="1">
      <c r="A9" s="6" t="s">
        <v>41</v>
      </c>
      <c r="B9" s="7" t="s">
        <v>12</v>
      </c>
      <c r="C9" s="8">
        <v>63118.7</v>
      </c>
      <c r="D9" s="8">
        <v>0</v>
      </c>
      <c r="E9" s="11">
        <f t="shared" si="0"/>
        <v>63118.7</v>
      </c>
    </row>
    <row r="10" spans="1:5" ht="15" customHeight="1">
      <c r="A10" s="6" t="s">
        <v>55</v>
      </c>
      <c r="B10" s="7" t="s">
        <v>11</v>
      </c>
      <c r="C10" s="8">
        <v>4250133.24</v>
      </c>
      <c r="D10" s="8">
        <v>0</v>
      </c>
      <c r="E10" s="11">
        <f t="shared" si="0"/>
        <v>4250133.24</v>
      </c>
    </row>
    <row r="11" spans="1:5" ht="15" customHeight="1">
      <c r="A11" s="6" t="s">
        <v>53</v>
      </c>
      <c r="B11" s="7">
        <v>4123</v>
      </c>
      <c r="C11" s="8">
        <v>6729.85</v>
      </c>
      <c r="D11" s="8">
        <v>0</v>
      </c>
      <c r="E11" s="11">
        <f>SUM(C11:D11)</f>
        <v>6729.85</v>
      </c>
    </row>
    <row r="12" spans="1:5" ht="15" customHeight="1">
      <c r="A12" s="6" t="s">
        <v>56</v>
      </c>
      <c r="B12" s="7" t="s">
        <v>42</v>
      </c>
      <c r="C12" s="8">
        <v>114.91</v>
      </c>
      <c r="D12" s="8">
        <v>0</v>
      </c>
      <c r="E12" s="11">
        <f>SUM(C12:D12)</f>
        <v>114.91</v>
      </c>
    </row>
    <row r="13" spans="1:5" ht="15" customHeight="1">
      <c r="A13" s="6" t="s">
        <v>57</v>
      </c>
      <c r="B13" s="7">
        <v>4121</v>
      </c>
      <c r="C13" s="8">
        <v>24770</v>
      </c>
      <c r="D13" s="8">
        <v>0</v>
      </c>
      <c r="E13" s="11">
        <f>SUM(C13:D13)</f>
        <v>24770</v>
      </c>
    </row>
    <row r="14" spans="1:5" ht="15" customHeight="1">
      <c r="A14" s="6" t="s">
        <v>44</v>
      </c>
      <c r="B14" s="7" t="s">
        <v>58</v>
      </c>
      <c r="C14" s="8">
        <f>C15+C16+C17+C18</f>
        <v>290520.89</v>
      </c>
      <c r="D14" s="8">
        <f>D15+D17+D18</f>
        <v>0</v>
      </c>
      <c r="E14" s="11">
        <f t="shared" si="0"/>
        <v>290520.89</v>
      </c>
    </row>
    <row r="15" spans="1:5" ht="15" customHeight="1">
      <c r="A15" s="6" t="s">
        <v>55</v>
      </c>
      <c r="B15" s="7" t="s">
        <v>13</v>
      </c>
      <c r="C15" s="8">
        <v>253650.47000000003</v>
      </c>
      <c r="D15" s="8">
        <v>0</v>
      </c>
      <c r="E15" s="11">
        <f t="shared" si="0"/>
        <v>253650.47000000003</v>
      </c>
    </row>
    <row r="16" spans="1:5" ht="15" customHeight="1">
      <c r="A16" s="6" t="s">
        <v>54</v>
      </c>
      <c r="B16" s="7">
        <v>4223</v>
      </c>
      <c r="C16" s="8">
        <v>32335.51</v>
      </c>
      <c r="D16" s="8">
        <v>0</v>
      </c>
      <c r="E16" s="11">
        <f>SUM(C16:D16)</f>
        <v>32335.51</v>
      </c>
    </row>
    <row r="17" spans="1:5" ht="15" customHeight="1">
      <c r="A17" s="6" t="s">
        <v>56</v>
      </c>
      <c r="B17" s="7" t="s">
        <v>59</v>
      </c>
      <c r="C17" s="8">
        <v>0</v>
      </c>
      <c r="D17" s="8">
        <v>0</v>
      </c>
      <c r="E17" s="11">
        <f>SUM(C17:D17)</f>
        <v>0</v>
      </c>
    </row>
    <row r="18" spans="1:5" ht="15" customHeight="1">
      <c r="A18" s="6" t="s">
        <v>57</v>
      </c>
      <c r="B18" s="7">
        <v>4221</v>
      </c>
      <c r="C18" s="8">
        <v>4534.91</v>
      </c>
      <c r="D18" s="8">
        <v>0</v>
      </c>
      <c r="E18" s="11">
        <f>SUM(C18:D18)</f>
        <v>4534.91</v>
      </c>
    </row>
    <row r="19" spans="1:5" ht="15" customHeight="1">
      <c r="A19" s="12" t="s">
        <v>14</v>
      </c>
      <c r="B19" s="15" t="s">
        <v>38</v>
      </c>
      <c r="C19" s="13">
        <f>C3+C7</f>
        <v>7271938.56</v>
      </c>
      <c r="D19" s="13">
        <f>D3+D7</f>
        <v>0</v>
      </c>
      <c r="E19" s="14">
        <f t="shared" si="0"/>
        <v>7271938.56</v>
      </c>
    </row>
    <row r="20" spans="1:5" ht="15" customHeight="1">
      <c r="A20" s="12" t="s">
        <v>15</v>
      </c>
      <c r="B20" s="15" t="s">
        <v>16</v>
      </c>
      <c r="C20" s="13">
        <f>SUM(C21:C24)</f>
        <v>958065.5800000001</v>
      </c>
      <c r="D20" s="13">
        <f>SUM(D21:D24)</f>
        <v>0</v>
      </c>
      <c r="E20" s="14">
        <f t="shared" si="0"/>
        <v>958065.5800000001</v>
      </c>
    </row>
    <row r="21" spans="1:5" ht="15" customHeight="1">
      <c r="A21" s="6" t="s">
        <v>51</v>
      </c>
      <c r="B21" s="7" t="s">
        <v>17</v>
      </c>
      <c r="C21" s="8">
        <v>127924.29999999999</v>
      </c>
      <c r="D21" s="8">
        <v>0</v>
      </c>
      <c r="E21" s="11">
        <f t="shared" si="0"/>
        <v>127924.29999999999</v>
      </c>
    </row>
    <row r="22" spans="1:5" ht="15" customHeight="1">
      <c r="A22" s="6" t="s">
        <v>52</v>
      </c>
      <c r="B22" s="7">
        <v>8115</v>
      </c>
      <c r="C22" s="8">
        <v>977016.28</v>
      </c>
      <c r="D22" s="8">
        <v>0</v>
      </c>
      <c r="E22" s="11">
        <f>SUM(C22:D22)</f>
        <v>977016.28</v>
      </c>
    </row>
    <row r="23" spans="1:5" ht="15" customHeight="1">
      <c r="A23" s="6" t="s">
        <v>60</v>
      </c>
      <c r="B23" s="7">
        <v>8123</v>
      </c>
      <c r="C23" s="8">
        <v>0</v>
      </c>
      <c r="D23" s="8">
        <v>0</v>
      </c>
      <c r="E23" s="11">
        <f>C23+D23</f>
        <v>0</v>
      </c>
    </row>
    <row r="24" spans="1:5" ht="15" customHeight="1" thickBot="1">
      <c r="A24" s="16" t="s">
        <v>61</v>
      </c>
      <c r="B24" s="17">
        <v>-8124</v>
      </c>
      <c r="C24" s="18">
        <v>-146875</v>
      </c>
      <c r="D24" s="18">
        <v>0</v>
      </c>
      <c r="E24" s="19">
        <f>C24+D24</f>
        <v>-146875</v>
      </c>
    </row>
    <row r="25" spans="1:5" ht="15" customHeight="1" thickBot="1">
      <c r="A25" s="20" t="s">
        <v>27</v>
      </c>
      <c r="B25" s="21"/>
      <c r="C25" s="22">
        <f>C3+C7+C20</f>
        <v>8230004.14</v>
      </c>
      <c r="D25" s="22">
        <f>D19+D20</f>
        <v>0</v>
      </c>
      <c r="E25" s="23">
        <f t="shared" si="0"/>
        <v>8230004.14</v>
      </c>
    </row>
    <row r="26" spans="1:5" ht="13.5" thickBot="1">
      <c r="A26" s="369" t="s">
        <v>49</v>
      </c>
      <c r="B26" s="369"/>
      <c r="C26" s="35"/>
      <c r="D26" s="35"/>
      <c r="E26" s="36" t="s">
        <v>0</v>
      </c>
    </row>
    <row r="27" spans="1:5" ht="24.75" thickBot="1">
      <c r="A27" s="30" t="s">
        <v>18</v>
      </c>
      <c r="B27" s="31" t="s">
        <v>19</v>
      </c>
      <c r="C27" s="32" t="s">
        <v>62</v>
      </c>
      <c r="D27" s="32" t="s">
        <v>81</v>
      </c>
      <c r="E27" s="32" t="s">
        <v>63</v>
      </c>
    </row>
    <row r="28" spans="1:5" ht="15" customHeight="1">
      <c r="A28" s="24" t="s">
        <v>26</v>
      </c>
      <c r="B28" s="3" t="s">
        <v>20</v>
      </c>
      <c r="C28" s="4">
        <v>28361.82</v>
      </c>
      <c r="D28" s="4">
        <v>0</v>
      </c>
      <c r="E28" s="5">
        <f>C28+D28</f>
        <v>28361.82</v>
      </c>
    </row>
    <row r="29" spans="1:5" ht="15" customHeight="1">
      <c r="A29" s="25" t="s">
        <v>21</v>
      </c>
      <c r="B29" s="7" t="s">
        <v>20</v>
      </c>
      <c r="C29" s="8">
        <v>254521.85</v>
      </c>
      <c r="D29" s="4">
        <v>0</v>
      </c>
      <c r="E29" s="5">
        <f aca="true" t="shared" si="1" ref="E29:E44">C29+D29</f>
        <v>254521.85</v>
      </c>
    </row>
    <row r="30" spans="1:5" ht="15" customHeight="1">
      <c r="A30" s="25" t="s">
        <v>50</v>
      </c>
      <c r="B30" s="7" t="s">
        <v>24</v>
      </c>
      <c r="C30" s="8">
        <v>161056.44</v>
      </c>
      <c r="D30" s="4">
        <v>4630</v>
      </c>
      <c r="E30" s="5">
        <f>SUM(C30:D30)</f>
        <v>165686.44</v>
      </c>
    </row>
    <row r="31" spans="1:5" ht="15" customHeight="1">
      <c r="A31" s="25" t="s">
        <v>28</v>
      </c>
      <c r="B31" s="7" t="s">
        <v>20</v>
      </c>
      <c r="C31" s="8">
        <v>943224.97</v>
      </c>
      <c r="D31" s="4">
        <v>0</v>
      </c>
      <c r="E31" s="5">
        <f t="shared" si="1"/>
        <v>943224.97</v>
      </c>
    </row>
    <row r="32" spans="1:5" ht="15" customHeight="1">
      <c r="A32" s="25" t="s">
        <v>22</v>
      </c>
      <c r="B32" s="7" t="s">
        <v>20</v>
      </c>
      <c r="C32" s="8">
        <v>682333.05</v>
      </c>
      <c r="D32" s="4">
        <v>0</v>
      </c>
      <c r="E32" s="5">
        <f t="shared" si="1"/>
        <v>682333.05</v>
      </c>
    </row>
    <row r="33" spans="1:5" ht="15" customHeight="1">
      <c r="A33" s="25" t="s">
        <v>39</v>
      </c>
      <c r="B33" s="7" t="s">
        <v>20</v>
      </c>
      <c r="C33" s="8">
        <v>3779609.16</v>
      </c>
      <c r="D33" s="4">
        <v>0</v>
      </c>
      <c r="E33" s="5">
        <f>C33+D33</f>
        <v>3779609.16</v>
      </c>
    </row>
    <row r="34" spans="1:5" ht="15" customHeight="1">
      <c r="A34" s="25" t="s">
        <v>46</v>
      </c>
      <c r="B34" s="7" t="s">
        <v>24</v>
      </c>
      <c r="C34" s="8">
        <v>527573.5599999999</v>
      </c>
      <c r="D34" s="4">
        <v>0</v>
      </c>
      <c r="E34" s="5">
        <f t="shared" si="1"/>
        <v>527573.5599999999</v>
      </c>
    </row>
    <row r="35" spans="1:5" ht="15" customHeight="1">
      <c r="A35" s="25" t="s">
        <v>47</v>
      </c>
      <c r="B35" s="7" t="s">
        <v>20</v>
      </c>
      <c r="C35" s="8">
        <v>28200</v>
      </c>
      <c r="D35" s="4">
        <v>0</v>
      </c>
      <c r="E35" s="5">
        <f t="shared" si="1"/>
        <v>28200</v>
      </c>
    </row>
    <row r="36" spans="1:5" ht="15" customHeight="1">
      <c r="A36" s="25" t="s">
        <v>29</v>
      </c>
      <c r="B36" s="7" t="s">
        <v>24</v>
      </c>
      <c r="C36" s="8">
        <v>672086.89</v>
      </c>
      <c r="D36" s="4">
        <v>0</v>
      </c>
      <c r="E36" s="5">
        <f t="shared" si="1"/>
        <v>672086.89</v>
      </c>
    </row>
    <row r="37" spans="1:5" ht="15" customHeight="1">
      <c r="A37" s="25" t="s">
        <v>30</v>
      </c>
      <c r="B37" s="7" t="s">
        <v>23</v>
      </c>
      <c r="C37" s="8">
        <v>0</v>
      </c>
      <c r="D37" s="4">
        <v>0</v>
      </c>
      <c r="E37" s="5">
        <f t="shared" si="1"/>
        <v>0</v>
      </c>
    </row>
    <row r="38" spans="1:5" ht="15" customHeight="1">
      <c r="A38" s="25" t="s">
        <v>31</v>
      </c>
      <c r="B38" s="7" t="s">
        <v>24</v>
      </c>
      <c r="C38" s="8">
        <v>880014.1000000001</v>
      </c>
      <c r="D38" s="4">
        <v>-4630</v>
      </c>
      <c r="E38" s="5">
        <f t="shared" si="1"/>
        <v>875384.1000000001</v>
      </c>
    </row>
    <row r="39" spans="1:5" ht="15" customHeight="1">
      <c r="A39" s="25" t="s">
        <v>33</v>
      </c>
      <c r="B39" s="7" t="s">
        <v>24</v>
      </c>
      <c r="C39" s="8">
        <v>20000</v>
      </c>
      <c r="D39" s="4">
        <v>0</v>
      </c>
      <c r="E39" s="5">
        <f t="shared" si="1"/>
        <v>20000</v>
      </c>
    </row>
    <row r="40" spans="1:5" ht="15" customHeight="1">
      <c r="A40" s="25" t="s">
        <v>32</v>
      </c>
      <c r="B40" s="7" t="s">
        <v>20</v>
      </c>
      <c r="C40" s="8">
        <v>7787.89</v>
      </c>
      <c r="D40" s="4">
        <v>0</v>
      </c>
      <c r="E40" s="5">
        <f t="shared" si="1"/>
        <v>7787.89</v>
      </c>
    </row>
    <row r="41" spans="1:5" ht="15" customHeight="1">
      <c r="A41" s="25" t="s">
        <v>45</v>
      </c>
      <c r="B41" s="7" t="s">
        <v>24</v>
      </c>
      <c r="C41" s="8">
        <v>139252.66999999998</v>
      </c>
      <c r="D41" s="4">
        <v>0</v>
      </c>
      <c r="E41" s="5">
        <f>C41+D41</f>
        <v>139252.66999999998</v>
      </c>
    </row>
    <row r="42" spans="1:5" ht="15" customHeight="1">
      <c r="A42" s="25" t="s">
        <v>34</v>
      </c>
      <c r="B42" s="7" t="s">
        <v>24</v>
      </c>
      <c r="C42" s="8">
        <v>13993.01</v>
      </c>
      <c r="D42" s="4">
        <v>0</v>
      </c>
      <c r="E42" s="5">
        <f t="shared" si="1"/>
        <v>13993.01</v>
      </c>
    </row>
    <row r="43" spans="1:5" ht="15" customHeight="1">
      <c r="A43" s="25" t="s">
        <v>35</v>
      </c>
      <c r="B43" s="7" t="s">
        <v>24</v>
      </c>
      <c r="C43" s="8">
        <v>84728.29</v>
      </c>
      <c r="D43" s="4">
        <v>0</v>
      </c>
      <c r="E43" s="5">
        <f t="shared" si="1"/>
        <v>84728.29</v>
      </c>
    </row>
    <row r="44" spans="1:5" ht="15" customHeight="1" thickBot="1">
      <c r="A44" s="25" t="s">
        <v>36</v>
      </c>
      <c r="B44" s="7" t="s">
        <v>24</v>
      </c>
      <c r="C44" s="8">
        <v>7260.4400000000005</v>
      </c>
      <c r="D44" s="4">
        <v>0</v>
      </c>
      <c r="E44" s="5">
        <f t="shared" si="1"/>
        <v>7260.4400000000005</v>
      </c>
    </row>
    <row r="45" spans="1:5" ht="15" customHeight="1" thickBot="1">
      <c r="A45" s="28" t="s">
        <v>25</v>
      </c>
      <c r="B45" s="21"/>
      <c r="C45" s="22">
        <f>C28+C29+C31+C32+C33+C34+C35+C36+C37+C38+C39+C40+C41+C42+C43+C44+C30</f>
        <v>8230004.139999999</v>
      </c>
      <c r="D45" s="22">
        <f>SUM(D28:D44)</f>
        <v>0</v>
      </c>
      <c r="E45" s="23">
        <f>SUM(E28:E44)</f>
        <v>8230004.14</v>
      </c>
    </row>
    <row r="46" spans="3:5" ht="12.75">
      <c r="C46" s="1"/>
      <c r="E46" s="1"/>
    </row>
    <row r="48" ht="12.75">
      <c r="C48" s="1"/>
    </row>
  </sheetData>
  <sheetProtection/>
  <mergeCells count="2">
    <mergeCell ref="A1:B1"/>
    <mergeCell ref="A26:B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1" max="1" width="3.140625" style="41" customWidth="1"/>
    <col min="2" max="2" width="5.7109375" style="41" customWidth="1"/>
    <col min="3" max="3" width="4.421875" style="41" bestFit="1" customWidth="1"/>
    <col min="4" max="4" width="4.421875" style="41" customWidth="1"/>
    <col min="5" max="5" width="7.8515625" style="41" bestFit="1" customWidth="1"/>
    <col min="6" max="6" width="32.57421875" style="41" customWidth="1"/>
    <col min="7" max="7" width="7.57421875" style="41" customWidth="1"/>
    <col min="8" max="8" width="8.00390625" style="41" customWidth="1"/>
    <col min="9" max="9" width="10.140625" style="41" bestFit="1" customWidth="1"/>
    <col min="10" max="10" width="9.00390625" style="41" customWidth="1"/>
    <col min="11" max="16384" width="9.140625" style="41" customWidth="1"/>
  </cols>
  <sheetData>
    <row r="1" spans="1:10" ht="15">
      <c r="A1" s="37"/>
      <c r="B1" s="38"/>
      <c r="C1" s="37"/>
      <c r="D1" s="37"/>
      <c r="E1" s="37"/>
      <c r="F1" s="37"/>
      <c r="G1" s="37"/>
      <c r="H1" s="37"/>
      <c r="I1" s="39"/>
      <c r="J1" s="40"/>
    </row>
    <row r="2" spans="1:10" ht="18">
      <c r="A2" s="370" t="s">
        <v>80</v>
      </c>
      <c r="B2" s="371"/>
      <c r="C2" s="371"/>
      <c r="D2" s="371"/>
      <c r="E2" s="371"/>
      <c r="F2" s="371"/>
      <c r="G2" s="371"/>
      <c r="H2" s="371"/>
      <c r="I2" s="371"/>
      <c r="J2" s="371"/>
    </row>
    <row r="3" spans="1:10" ht="15">
      <c r="A3" s="42"/>
      <c r="B3" s="42"/>
      <c r="C3" s="42"/>
      <c r="D3" s="42"/>
      <c r="E3" s="42"/>
      <c r="F3" s="42"/>
      <c r="G3" s="42"/>
      <c r="H3" s="42"/>
      <c r="I3" s="43"/>
      <c r="J3" s="44"/>
    </row>
    <row r="4" spans="1:10" ht="15.75">
      <c r="A4" s="372" t="s">
        <v>64</v>
      </c>
      <c r="B4" s="372"/>
      <c r="C4" s="372"/>
      <c r="D4" s="372"/>
      <c r="E4" s="372"/>
      <c r="F4" s="372"/>
      <c r="G4" s="372"/>
      <c r="H4" s="372"/>
      <c r="I4" s="372"/>
      <c r="J4" s="372"/>
    </row>
    <row r="5" spans="1:10" ht="15">
      <c r="A5" s="45"/>
      <c r="B5" s="46"/>
      <c r="C5" s="47"/>
      <c r="D5" s="46"/>
      <c r="E5" s="46"/>
      <c r="F5" s="46"/>
      <c r="G5" s="48"/>
      <c r="H5" s="49"/>
      <c r="I5" s="50"/>
      <c r="J5" s="51"/>
    </row>
    <row r="6" spans="1:10" ht="15.75">
      <c r="A6" s="373" t="s">
        <v>65</v>
      </c>
      <c r="B6" s="373"/>
      <c r="C6" s="373"/>
      <c r="D6" s="373"/>
      <c r="E6" s="373"/>
      <c r="F6" s="373"/>
      <c r="G6" s="373"/>
      <c r="H6" s="373"/>
      <c r="I6" s="373"/>
      <c r="J6" s="373"/>
    </row>
    <row r="7" spans="1:10" ht="15.75" thickBot="1">
      <c r="A7" s="52"/>
      <c r="B7" s="52"/>
      <c r="C7" s="52"/>
      <c r="D7" s="52"/>
      <c r="E7" s="52"/>
      <c r="F7" s="52"/>
      <c r="G7" s="53"/>
      <c r="H7" s="54"/>
      <c r="I7" s="55"/>
      <c r="J7" s="56" t="s">
        <v>0</v>
      </c>
    </row>
    <row r="8" spans="1:10" ht="22.5">
      <c r="A8" s="57" t="s">
        <v>66</v>
      </c>
      <c r="B8" s="374" t="s">
        <v>67</v>
      </c>
      <c r="C8" s="374"/>
      <c r="D8" s="58" t="s">
        <v>68</v>
      </c>
      <c r="E8" s="58" t="s">
        <v>19</v>
      </c>
      <c r="F8" s="58" t="s">
        <v>69</v>
      </c>
      <c r="G8" s="59" t="s">
        <v>70</v>
      </c>
      <c r="H8" s="59" t="s">
        <v>71</v>
      </c>
      <c r="I8" s="59" t="s">
        <v>81</v>
      </c>
      <c r="J8" s="60" t="s">
        <v>72</v>
      </c>
    </row>
    <row r="9" spans="1:10" ht="22.5">
      <c r="A9" s="61" t="s">
        <v>73</v>
      </c>
      <c r="B9" s="375" t="s">
        <v>73</v>
      </c>
      <c r="C9" s="375"/>
      <c r="D9" s="62"/>
      <c r="E9" s="62"/>
      <c r="F9" s="63" t="s">
        <v>74</v>
      </c>
      <c r="G9" s="64">
        <f>G10</f>
        <v>6719.69</v>
      </c>
      <c r="H9" s="64">
        <v>41307.73</v>
      </c>
      <c r="I9" s="64">
        <f>I10</f>
        <v>-4630</v>
      </c>
      <c r="J9" s="65">
        <f>SUM(H9:I9)</f>
        <v>36677.73</v>
      </c>
    </row>
    <row r="10" spans="1:10" s="74" customFormat="1" ht="15">
      <c r="A10" s="66" t="s">
        <v>75</v>
      </c>
      <c r="B10" s="67">
        <v>30001</v>
      </c>
      <c r="C10" s="68" t="s">
        <v>76</v>
      </c>
      <c r="D10" s="69" t="s">
        <v>73</v>
      </c>
      <c r="E10" s="69" t="s">
        <v>73</v>
      </c>
      <c r="F10" s="70" t="s">
        <v>77</v>
      </c>
      <c r="G10" s="71">
        <f>G11</f>
        <v>6719.69</v>
      </c>
      <c r="H10" s="71">
        <v>38207.73</v>
      </c>
      <c r="I10" s="72">
        <v>-4630</v>
      </c>
      <c r="J10" s="73">
        <f>H10+I10</f>
        <v>33577.73</v>
      </c>
    </row>
    <row r="11" spans="1:10" ht="15">
      <c r="A11" s="75"/>
      <c r="B11" s="76"/>
      <c r="C11" s="77"/>
      <c r="D11" s="78">
        <v>6409</v>
      </c>
      <c r="E11" s="79">
        <v>5901</v>
      </c>
      <c r="F11" s="80" t="s">
        <v>78</v>
      </c>
      <c r="G11" s="81">
        <v>6719.69</v>
      </c>
      <c r="H11" s="81">
        <v>38207.73</v>
      </c>
      <c r="I11" s="82">
        <v>-4630</v>
      </c>
      <c r="J11" s="83">
        <f>H11+I11</f>
        <v>33577.73</v>
      </c>
    </row>
  </sheetData>
  <sheetProtection/>
  <mergeCells count="5">
    <mergeCell ref="A2:J2"/>
    <mergeCell ref="A4:J4"/>
    <mergeCell ref="A6:J6"/>
    <mergeCell ref="B8:C8"/>
    <mergeCell ref="B9:C9"/>
  </mergeCells>
  <printOptions/>
  <pageMargins left="0.7" right="0.7" top="0.787401575" bottom="0.787401575" header="0.3" footer="0.3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1"/>
  <sheetViews>
    <sheetView zoomScalePageLayoutView="0" workbookViewId="0" topLeftCell="A99">
      <selection activeCell="R125" activeCellId="2" sqref="R121 R123 R125"/>
    </sheetView>
  </sheetViews>
  <sheetFormatPr defaultColWidth="3.140625" defaultRowHeight="12.75"/>
  <cols>
    <col min="1" max="1" width="3.140625" style="86" customWidth="1"/>
    <col min="2" max="2" width="9.28125" style="86" customWidth="1"/>
    <col min="3" max="4" width="4.7109375" style="86" customWidth="1"/>
    <col min="5" max="5" width="7.8515625" style="86" customWidth="1"/>
    <col min="6" max="6" width="40.8515625" style="86" customWidth="1"/>
    <col min="7" max="7" width="8.7109375" style="214" customWidth="1"/>
    <col min="8" max="9" width="8.7109375" style="86" hidden="1" customWidth="1"/>
    <col min="10" max="10" width="9.421875" style="87" hidden="1" customWidth="1"/>
    <col min="11" max="12" width="9.140625" style="87" hidden="1" customWidth="1"/>
    <col min="13" max="13" width="9.57421875" style="87" hidden="1" customWidth="1"/>
    <col min="14" max="14" width="9.57421875" style="86" hidden="1" customWidth="1"/>
    <col min="15" max="15" width="10.421875" style="86" hidden="1" customWidth="1"/>
    <col min="16" max="16" width="9.140625" style="86" hidden="1" customWidth="1"/>
    <col min="17" max="18" width="9.140625" style="86" customWidth="1"/>
    <col min="19" max="19" width="9.7109375" style="86" customWidth="1"/>
    <col min="20" max="20" width="11.8515625" style="87" customWidth="1"/>
    <col min="21" max="254" width="9.140625" style="86" customWidth="1"/>
    <col min="255" max="16384" width="3.140625" style="86" customWidth="1"/>
  </cols>
  <sheetData>
    <row r="1" spans="7:19" ht="16.5" customHeight="1">
      <c r="G1" s="376"/>
      <c r="H1" s="377"/>
      <c r="I1" s="377"/>
      <c r="Q1" s="88" t="s">
        <v>82</v>
      </c>
      <c r="R1" s="89"/>
      <c r="S1" s="89"/>
    </row>
    <row r="2" spans="1:9" ht="18">
      <c r="A2" s="378" t="s">
        <v>80</v>
      </c>
      <c r="B2" s="378"/>
      <c r="C2" s="378"/>
      <c r="D2" s="378"/>
      <c r="E2" s="378"/>
      <c r="F2" s="378"/>
      <c r="G2" s="378"/>
      <c r="H2" s="378"/>
      <c r="I2" s="378"/>
    </row>
    <row r="3" spans="1:9" ht="18">
      <c r="A3" s="90"/>
      <c r="B3" s="90"/>
      <c r="C3" s="90"/>
      <c r="D3" s="90"/>
      <c r="E3" s="90"/>
      <c r="F3" s="91"/>
      <c r="G3" s="90"/>
      <c r="H3" s="90"/>
      <c r="I3" s="90"/>
    </row>
    <row r="4" spans="1:9" ht="18">
      <c r="A4" s="379" t="s">
        <v>83</v>
      </c>
      <c r="B4" s="379"/>
      <c r="C4" s="379"/>
      <c r="D4" s="379"/>
      <c r="E4" s="379"/>
      <c r="F4" s="379"/>
      <c r="G4" s="379"/>
      <c r="H4" s="379"/>
      <c r="I4" s="379"/>
    </row>
    <row r="5" spans="1:9" ht="12" customHeight="1">
      <c r="A5" s="92"/>
      <c r="B5" s="92"/>
      <c r="C5" s="92"/>
      <c r="D5" s="92"/>
      <c r="E5" s="92"/>
      <c r="F5" s="92"/>
      <c r="G5" s="92"/>
      <c r="H5" s="93"/>
      <c r="I5" s="93"/>
    </row>
    <row r="6" spans="1:9" ht="15.75">
      <c r="A6" s="380" t="s">
        <v>84</v>
      </c>
      <c r="B6" s="380"/>
      <c r="C6" s="380"/>
      <c r="D6" s="380"/>
      <c r="E6" s="380"/>
      <c r="F6" s="380"/>
      <c r="G6" s="380"/>
      <c r="H6" s="380"/>
      <c r="I6" s="380"/>
    </row>
    <row r="7" spans="1:19" ht="12" customHeight="1" thickBot="1">
      <c r="A7" s="92"/>
      <c r="B7" s="92"/>
      <c r="C7" s="92"/>
      <c r="D7" s="92"/>
      <c r="E7" s="92"/>
      <c r="F7" s="92"/>
      <c r="G7" s="92"/>
      <c r="H7" s="93"/>
      <c r="I7" s="93"/>
      <c r="N7" s="87"/>
      <c r="O7" s="94"/>
      <c r="P7" s="87"/>
      <c r="Q7" s="94"/>
      <c r="S7" s="94" t="s">
        <v>0</v>
      </c>
    </row>
    <row r="8" spans="1:20" s="102" customFormat="1" ht="31.5" customHeight="1" thickBot="1">
      <c r="A8" s="95" t="s">
        <v>66</v>
      </c>
      <c r="B8" s="381" t="s">
        <v>79</v>
      </c>
      <c r="C8" s="382"/>
      <c r="D8" s="96" t="s">
        <v>68</v>
      </c>
      <c r="E8" s="96" t="s">
        <v>19</v>
      </c>
      <c r="F8" s="97" t="s">
        <v>85</v>
      </c>
      <c r="G8" s="98" t="s">
        <v>70</v>
      </c>
      <c r="H8" s="99" t="s">
        <v>86</v>
      </c>
      <c r="I8" s="98" t="s">
        <v>71</v>
      </c>
      <c r="J8" s="99" t="s">
        <v>87</v>
      </c>
      <c r="K8" s="98" t="s">
        <v>71</v>
      </c>
      <c r="L8" s="99" t="s">
        <v>88</v>
      </c>
      <c r="M8" s="98" t="s">
        <v>71</v>
      </c>
      <c r="N8" s="99" t="s">
        <v>89</v>
      </c>
      <c r="O8" s="98" t="s">
        <v>71</v>
      </c>
      <c r="P8" s="99" t="s">
        <v>90</v>
      </c>
      <c r="Q8" s="98" t="s">
        <v>71</v>
      </c>
      <c r="R8" s="100" t="s">
        <v>91</v>
      </c>
      <c r="S8" s="98" t="s">
        <v>71</v>
      </c>
      <c r="T8" s="101"/>
    </row>
    <row r="9" spans="1:20" s="102" customFormat="1" ht="13.5" thickBot="1">
      <c r="A9" s="103" t="s">
        <v>75</v>
      </c>
      <c r="B9" s="383" t="s">
        <v>73</v>
      </c>
      <c r="C9" s="384"/>
      <c r="D9" s="104" t="s">
        <v>73</v>
      </c>
      <c r="E9" s="105" t="s">
        <v>73</v>
      </c>
      <c r="F9" s="106" t="s">
        <v>92</v>
      </c>
      <c r="G9" s="107">
        <f>+G10+G30+G32+G34+G36</f>
        <v>3310</v>
      </c>
      <c r="H9" s="107">
        <f>+H10+H12+H14+H16+H18+H20+H22+H24+H26+H28+H30+H32+H34+H36+H38+H40+H42+H44+H46+H49+H52+H55+H58+H60+H62+H64+H66+H68+H70+H73+H77+H79+H81+H83+H75</f>
        <v>34155</v>
      </c>
      <c r="I9" s="107">
        <f>+G9+H9</f>
        <v>37465</v>
      </c>
      <c r="J9" s="108">
        <f>+J10+J42+J85+J87+J89+J91+J93+J95</f>
        <v>21883.2</v>
      </c>
      <c r="K9" s="108">
        <f>+I9+J9</f>
        <v>59348.2</v>
      </c>
      <c r="L9" s="108">
        <f>+L10</f>
        <v>258.4</v>
      </c>
      <c r="M9" s="108">
        <f>+K9+L9</f>
        <v>59606.6</v>
      </c>
      <c r="N9" s="108">
        <f>+N97+N99+N101+N60</f>
        <v>1715</v>
      </c>
      <c r="O9" s="108">
        <f>+M9+N9</f>
        <v>61321.6</v>
      </c>
      <c r="P9" s="109">
        <f>+P75+P103+P105+P107+P109+P111+P113+P115+P117+P119</f>
        <v>17975.85</v>
      </c>
      <c r="Q9" s="109">
        <f>+O9+P9</f>
        <v>79297.45</v>
      </c>
      <c r="R9" s="110">
        <f>+R121+R123+R125</f>
        <v>3100</v>
      </c>
      <c r="S9" s="111">
        <f>+Q9+R9</f>
        <v>82397.45</v>
      </c>
      <c r="T9" s="112" t="s">
        <v>93</v>
      </c>
    </row>
    <row r="10" spans="1:20" s="102" customFormat="1" ht="12.75">
      <c r="A10" s="113" t="s">
        <v>94</v>
      </c>
      <c r="B10" s="114" t="s">
        <v>95</v>
      </c>
      <c r="C10" s="115" t="s">
        <v>76</v>
      </c>
      <c r="D10" s="116" t="s">
        <v>73</v>
      </c>
      <c r="E10" s="117" t="s">
        <v>73</v>
      </c>
      <c r="F10" s="118" t="s">
        <v>96</v>
      </c>
      <c r="G10" s="119">
        <f>+G11</f>
        <v>2500</v>
      </c>
      <c r="H10" s="119">
        <f>+H11</f>
        <v>-2500</v>
      </c>
      <c r="I10" s="119">
        <f aca="true" t="shared" si="0" ref="I10:I84">+G10+H10</f>
        <v>0</v>
      </c>
      <c r="J10" s="120">
        <f>+J11</f>
        <v>301.2</v>
      </c>
      <c r="K10" s="120">
        <f aca="true" t="shared" si="1" ref="K10:K78">+I10+J10</f>
        <v>301.2</v>
      </c>
      <c r="L10" s="120">
        <f>+L11</f>
        <v>258.4</v>
      </c>
      <c r="M10" s="120">
        <f aca="true" t="shared" si="2" ref="M10:M78">+K10+L10</f>
        <v>559.5999999999999</v>
      </c>
      <c r="N10" s="120">
        <v>0</v>
      </c>
      <c r="O10" s="120">
        <f aca="true" t="shared" si="3" ref="O10:O78">+M10+N10</f>
        <v>559.5999999999999</v>
      </c>
      <c r="P10" s="121">
        <v>0</v>
      </c>
      <c r="Q10" s="121">
        <f aca="true" t="shared" si="4" ref="Q10:Q73">+O10+P10</f>
        <v>559.5999999999999</v>
      </c>
      <c r="R10" s="122">
        <v>0</v>
      </c>
      <c r="S10" s="122">
        <f aca="true" t="shared" si="5" ref="S10:S73">+Q10+R10</f>
        <v>559.5999999999999</v>
      </c>
      <c r="T10" s="101"/>
    </row>
    <row r="11" spans="1:20" s="102" customFormat="1" ht="12.75">
      <c r="A11" s="123"/>
      <c r="B11" s="124"/>
      <c r="C11" s="125"/>
      <c r="D11" s="126">
        <v>3299</v>
      </c>
      <c r="E11" s="127">
        <v>5331</v>
      </c>
      <c r="F11" s="128" t="s">
        <v>97</v>
      </c>
      <c r="G11" s="129">
        <v>2500</v>
      </c>
      <c r="H11" s="129">
        <v>-2500</v>
      </c>
      <c r="I11" s="129">
        <f t="shared" si="0"/>
        <v>0</v>
      </c>
      <c r="J11" s="130">
        <v>301.2</v>
      </c>
      <c r="K11" s="130">
        <f t="shared" si="1"/>
        <v>301.2</v>
      </c>
      <c r="L11" s="130">
        <v>258.4</v>
      </c>
      <c r="M11" s="130">
        <f t="shared" si="2"/>
        <v>559.5999999999999</v>
      </c>
      <c r="N11" s="130">
        <v>0</v>
      </c>
      <c r="O11" s="130">
        <f t="shared" si="3"/>
        <v>559.5999999999999</v>
      </c>
      <c r="P11" s="130">
        <v>0</v>
      </c>
      <c r="Q11" s="130">
        <f t="shared" si="4"/>
        <v>559.5999999999999</v>
      </c>
      <c r="R11" s="131">
        <v>0</v>
      </c>
      <c r="S11" s="131">
        <f t="shared" si="5"/>
        <v>559.5999999999999</v>
      </c>
      <c r="T11" s="101"/>
    </row>
    <row r="12" spans="1:20" s="102" customFormat="1" ht="22.5">
      <c r="A12" s="132" t="s">
        <v>94</v>
      </c>
      <c r="B12" s="133" t="s">
        <v>98</v>
      </c>
      <c r="C12" s="134" t="s">
        <v>99</v>
      </c>
      <c r="D12" s="135" t="s">
        <v>73</v>
      </c>
      <c r="E12" s="136" t="s">
        <v>73</v>
      </c>
      <c r="F12" s="137" t="s">
        <v>100</v>
      </c>
      <c r="G12" s="138">
        <v>0</v>
      </c>
      <c r="H12" s="138">
        <f>+H13</f>
        <v>550</v>
      </c>
      <c r="I12" s="138">
        <f>+G12+H12</f>
        <v>550</v>
      </c>
      <c r="J12" s="139">
        <v>0</v>
      </c>
      <c r="K12" s="139">
        <f t="shared" si="1"/>
        <v>550</v>
      </c>
      <c r="L12" s="139">
        <v>0</v>
      </c>
      <c r="M12" s="139">
        <f t="shared" si="2"/>
        <v>550</v>
      </c>
      <c r="N12" s="139">
        <v>0</v>
      </c>
      <c r="O12" s="139">
        <f t="shared" si="3"/>
        <v>550</v>
      </c>
      <c r="P12" s="139">
        <v>0</v>
      </c>
      <c r="Q12" s="139">
        <f t="shared" si="4"/>
        <v>550</v>
      </c>
      <c r="R12" s="140">
        <v>0</v>
      </c>
      <c r="S12" s="140">
        <f t="shared" si="5"/>
        <v>550</v>
      </c>
      <c r="T12" s="101"/>
    </row>
    <row r="13" spans="1:20" s="102" customFormat="1" ht="22.5">
      <c r="A13" s="123"/>
      <c r="B13" s="124"/>
      <c r="C13" s="125"/>
      <c r="D13" s="126">
        <v>3123</v>
      </c>
      <c r="E13" s="127">
        <v>5331</v>
      </c>
      <c r="F13" s="141" t="s">
        <v>97</v>
      </c>
      <c r="G13" s="129">
        <v>0</v>
      </c>
      <c r="H13" s="129">
        <v>550</v>
      </c>
      <c r="I13" s="129">
        <f>+G13+H13</f>
        <v>550</v>
      </c>
      <c r="J13" s="130">
        <v>0</v>
      </c>
      <c r="K13" s="130">
        <f t="shared" si="1"/>
        <v>550</v>
      </c>
      <c r="L13" s="130">
        <v>0</v>
      </c>
      <c r="M13" s="130">
        <f t="shared" si="2"/>
        <v>550</v>
      </c>
      <c r="N13" s="130">
        <v>0</v>
      </c>
      <c r="O13" s="130">
        <f t="shared" si="3"/>
        <v>550</v>
      </c>
      <c r="P13" s="130">
        <v>0</v>
      </c>
      <c r="Q13" s="130">
        <f t="shared" si="4"/>
        <v>550</v>
      </c>
      <c r="R13" s="131">
        <v>0</v>
      </c>
      <c r="S13" s="131">
        <f t="shared" si="5"/>
        <v>550</v>
      </c>
      <c r="T13" s="101"/>
    </row>
    <row r="14" spans="1:20" s="102" customFormat="1" ht="22.5">
      <c r="A14" s="132" t="s">
        <v>94</v>
      </c>
      <c r="B14" s="133" t="s">
        <v>101</v>
      </c>
      <c r="C14" s="134" t="s">
        <v>102</v>
      </c>
      <c r="D14" s="135" t="s">
        <v>73</v>
      </c>
      <c r="E14" s="136" t="s">
        <v>73</v>
      </c>
      <c r="F14" s="137" t="s">
        <v>103</v>
      </c>
      <c r="G14" s="138">
        <v>0</v>
      </c>
      <c r="H14" s="138">
        <f>+H15</f>
        <v>500</v>
      </c>
      <c r="I14" s="138">
        <f aca="true" t="shared" si="6" ref="I14:I29">+G14+H14</f>
        <v>500</v>
      </c>
      <c r="J14" s="139">
        <v>0</v>
      </c>
      <c r="K14" s="139">
        <f t="shared" si="1"/>
        <v>500</v>
      </c>
      <c r="L14" s="139">
        <v>0</v>
      </c>
      <c r="M14" s="139">
        <f t="shared" si="2"/>
        <v>500</v>
      </c>
      <c r="N14" s="139">
        <v>0</v>
      </c>
      <c r="O14" s="139">
        <f t="shared" si="3"/>
        <v>500</v>
      </c>
      <c r="P14" s="139">
        <v>0</v>
      </c>
      <c r="Q14" s="139">
        <f t="shared" si="4"/>
        <v>500</v>
      </c>
      <c r="R14" s="140">
        <v>0</v>
      </c>
      <c r="S14" s="140">
        <f t="shared" si="5"/>
        <v>500</v>
      </c>
      <c r="T14" s="101"/>
    </row>
    <row r="15" spans="1:20" s="102" customFormat="1" ht="22.5">
      <c r="A15" s="123"/>
      <c r="B15" s="124"/>
      <c r="C15" s="125"/>
      <c r="D15" s="126">
        <v>3123</v>
      </c>
      <c r="E15" s="127">
        <v>5331</v>
      </c>
      <c r="F15" s="141" t="s">
        <v>97</v>
      </c>
      <c r="G15" s="129">
        <v>0</v>
      </c>
      <c r="H15" s="129">
        <v>500</v>
      </c>
      <c r="I15" s="129">
        <f t="shared" si="6"/>
        <v>500</v>
      </c>
      <c r="J15" s="130">
        <v>0</v>
      </c>
      <c r="K15" s="130">
        <f t="shared" si="1"/>
        <v>500</v>
      </c>
      <c r="L15" s="130">
        <v>0</v>
      </c>
      <c r="M15" s="130">
        <f t="shared" si="2"/>
        <v>500</v>
      </c>
      <c r="N15" s="130">
        <v>0</v>
      </c>
      <c r="O15" s="130">
        <f t="shared" si="3"/>
        <v>500</v>
      </c>
      <c r="P15" s="130">
        <v>0</v>
      </c>
      <c r="Q15" s="130">
        <f t="shared" si="4"/>
        <v>500</v>
      </c>
      <c r="R15" s="131">
        <v>0</v>
      </c>
      <c r="S15" s="131">
        <f t="shared" si="5"/>
        <v>500</v>
      </c>
      <c r="T15" s="101"/>
    </row>
    <row r="16" spans="1:20" s="102" customFormat="1" ht="22.5">
      <c r="A16" s="132" t="s">
        <v>94</v>
      </c>
      <c r="B16" s="133" t="s">
        <v>104</v>
      </c>
      <c r="C16" s="134" t="s">
        <v>105</v>
      </c>
      <c r="D16" s="135" t="s">
        <v>73</v>
      </c>
      <c r="E16" s="136" t="s">
        <v>73</v>
      </c>
      <c r="F16" s="137" t="s">
        <v>106</v>
      </c>
      <c r="G16" s="138">
        <v>0</v>
      </c>
      <c r="H16" s="138">
        <f>+H17</f>
        <v>122.2</v>
      </c>
      <c r="I16" s="138">
        <f t="shared" si="6"/>
        <v>122.2</v>
      </c>
      <c r="J16" s="139">
        <v>0</v>
      </c>
      <c r="K16" s="139">
        <f t="shared" si="1"/>
        <v>122.2</v>
      </c>
      <c r="L16" s="139">
        <v>0</v>
      </c>
      <c r="M16" s="139">
        <f t="shared" si="2"/>
        <v>122.2</v>
      </c>
      <c r="N16" s="139">
        <v>0</v>
      </c>
      <c r="O16" s="139">
        <f t="shared" si="3"/>
        <v>122.2</v>
      </c>
      <c r="P16" s="139">
        <v>0</v>
      </c>
      <c r="Q16" s="139">
        <f t="shared" si="4"/>
        <v>122.2</v>
      </c>
      <c r="R16" s="140">
        <v>0</v>
      </c>
      <c r="S16" s="140">
        <f t="shared" si="5"/>
        <v>122.2</v>
      </c>
      <c r="T16" s="101"/>
    </row>
    <row r="17" spans="1:20" s="102" customFormat="1" ht="22.5">
      <c r="A17" s="123"/>
      <c r="B17" s="124"/>
      <c r="C17" s="125"/>
      <c r="D17" s="126">
        <v>3123</v>
      </c>
      <c r="E17" s="127">
        <v>5331</v>
      </c>
      <c r="F17" s="141" t="s">
        <v>97</v>
      </c>
      <c r="G17" s="129">
        <v>0</v>
      </c>
      <c r="H17" s="129">
        <v>122.2</v>
      </c>
      <c r="I17" s="129">
        <f t="shared" si="6"/>
        <v>122.2</v>
      </c>
      <c r="J17" s="130">
        <v>0</v>
      </c>
      <c r="K17" s="130">
        <f t="shared" si="1"/>
        <v>122.2</v>
      </c>
      <c r="L17" s="130">
        <v>0</v>
      </c>
      <c r="M17" s="130">
        <f t="shared" si="2"/>
        <v>122.2</v>
      </c>
      <c r="N17" s="130">
        <v>0</v>
      </c>
      <c r="O17" s="130">
        <f t="shared" si="3"/>
        <v>122.2</v>
      </c>
      <c r="P17" s="130">
        <v>0</v>
      </c>
      <c r="Q17" s="130">
        <f t="shared" si="4"/>
        <v>122.2</v>
      </c>
      <c r="R17" s="131">
        <v>0</v>
      </c>
      <c r="S17" s="131">
        <f t="shared" si="5"/>
        <v>122.2</v>
      </c>
      <c r="T17" s="101"/>
    </row>
    <row r="18" spans="1:20" s="102" customFormat="1" ht="22.5">
      <c r="A18" s="132" t="s">
        <v>94</v>
      </c>
      <c r="B18" s="133" t="s">
        <v>107</v>
      </c>
      <c r="C18" s="134" t="s">
        <v>108</v>
      </c>
      <c r="D18" s="135" t="s">
        <v>73</v>
      </c>
      <c r="E18" s="136" t="s">
        <v>73</v>
      </c>
      <c r="F18" s="137" t="s">
        <v>109</v>
      </c>
      <c r="G18" s="138">
        <v>0</v>
      </c>
      <c r="H18" s="138">
        <f>+H19</f>
        <v>150</v>
      </c>
      <c r="I18" s="138">
        <f t="shared" si="6"/>
        <v>150</v>
      </c>
      <c r="J18" s="139">
        <v>0</v>
      </c>
      <c r="K18" s="139">
        <f t="shared" si="1"/>
        <v>150</v>
      </c>
      <c r="L18" s="139">
        <v>0</v>
      </c>
      <c r="M18" s="139">
        <f t="shared" si="2"/>
        <v>150</v>
      </c>
      <c r="N18" s="139">
        <v>0</v>
      </c>
      <c r="O18" s="139">
        <f t="shared" si="3"/>
        <v>150</v>
      </c>
      <c r="P18" s="139">
        <v>0</v>
      </c>
      <c r="Q18" s="139">
        <f t="shared" si="4"/>
        <v>150</v>
      </c>
      <c r="R18" s="140">
        <v>0</v>
      </c>
      <c r="S18" s="140">
        <f t="shared" si="5"/>
        <v>150</v>
      </c>
      <c r="T18" s="101"/>
    </row>
    <row r="19" spans="1:20" s="102" customFormat="1" ht="22.5">
      <c r="A19" s="123"/>
      <c r="B19" s="124"/>
      <c r="C19" s="125"/>
      <c r="D19" s="126">
        <v>3122</v>
      </c>
      <c r="E19" s="127">
        <v>5331</v>
      </c>
      <c r="F19" s="141" t="s">
        <v>97</v>
      </c>
      <c r="G19" s="129">
        <v>0</v>
      </c>
      <c r="H19" s="129">
        <v>150</v>
      </c>
      <c r="I19" s="129">
        <f t="shared" si="6"/>
        <v>150</v>
      </c>
      <c r="J19" s="130">
        <v>0</v>
      </c>
      <c r="K19" s="130">
        <f t="shared" si="1"/>
        <v>150</v>
      </c>
      <c r="L19" s="130">
        <v>0</v>
      </c>
      <c r="M19" s="130">
        <f t="shared" si="2"/>
        <v>150</v>
      </c>
      <c r="N19" s="130">
        <v>0</v>
      </c>
      <c r="O19" s="130">
        <f t="shared" si="3"/>
        <v>150</v>
      </c>
      <c r="P19" s="130">
        <v>0</v>
      </c>
      <c r="Q19" s="130">
        <f t="shared" si="4"/>
        <v>150</v>
      </c>
      <c r="R19" s="131">
        <v>0</v>
      </c>
      <c r="S19" s="131">
        <f t="shared" si="5"/>
        <v>150</v>
      </c>
      <c r="T19" s="101"/>
    </row>
    <row r="20" spans="1:20" s="102" customFormat="1" ht="22.5">
      <c r="A20" s="132" t="s">
        <v>94</v>
      </c>
      <c r="B20" s="133" t="s">
        <v>110</v>
      </c>
      <c r="C20" s="134" t="s">
        <v>111</v>
      </c>
      <c r="D20" s="135" t="s">
        <v>73</v>
      </c>
      <c r="E20" s="136" t="s">
        <v>73</v>
      </c>
      <c r="F20" s="137" t="s">
        <v>112</v>
      </c>
      <c r="G20" s="138">
        <v>0</v>
      </c>
      <c r="H20" s="138">
        <f>+H21</f>
        <v>300</v>
      </c>
      <c r="I20" s="138">
        <f t="shared" si="6"/>
        <v>300</v>
      </c>
      <c r="J20" s="139">
        <v>0</v>
      </c>
      <c r="K20" s="139">
        <f t="shared" si="1"/>
        <v>300</v>
      </c>
      <c r="L20" s="139">
        <v>0</v>
      </c>
      <c r="M20" s="139">
        <f t="shared" si="2"/>
        <v>300</v>
      </c>
      <c r="N20" s="139">
        <v>0</v>
      </c>
      <c r="O20" s="139">
        <f t="shared" si="3"/>
        <v>300</v>
      </c>
      <c r="P20" s="139">
        <v>0</v>
      </c>
      <c r="Q20" s="139">
        <f t="shared" si="4"/>
        <v>300</v>
      </c>
      <c r="R20" s="140">
        <v>0</v>
      </c>
      <c r="S20" s="140">
        <f t="shared" si="5"/>
        <v>300</v>
      </c>
      <c r="T20" s="101"/>
    </row>
    <row r="21" spans="1:20" s="102" customFormat="1" ht="22.5">
      <c r="A21" s="123"/>
      <c r="B21" s="124"/>
      <c r="C21" s="125"/>
      <c r="D21" s="126">
        <v>3123</v>
      </c>
      <c r="E21" s="127">
        <v>5331</v>
      </c>
      <c r="F21" s="141" t="s">
        <v>97</v>
      </c>
      <c r="G21" s="129">
        <v>0</v>
      </c>
      <c r="H21" s="129">
        <v>300</v>
      </c>
      <c r="I21" s="129">
        <f t="shared" si="6"/>
        <v>300</v>
      </c>
      <c r="J21" s="130">
        <v>0</v>
      </c>
      <c r="K21" s="130">
        <f t="shared" si="1"/>
        <v>300</v>
      </c>
      <c r="L21" s="130">
        <v>0</v>
      </c>
      <c r="M21" s="130">
        <f t="shared" si="2"/>
        <v>300</v>
      </c>
      <c r="N21" s="130">
        <v>0</v>
      </c>
      <c r="O21" s="130">
        <f t="shared" si="3"/>
        <v>300</v>
      </c>
      <c r="P21" s="130">
        <v>0</v>
      </c>
      <c r="Q21" s="130">
        <f t="shared" si="4"/>
        <v>300</v>
      </c>
      <c r="R21" s="131">
        <v>0</v>
      </c>
      <c r="S21" s="131">
        <f t="shared" si="5"/>
        <v>300</v>
      </c>
      <c r="T21" s="101"/>
    </row>
    <row r="22" spans="1:20" s="102" customFormat="1" ht="22.5">
      <c r="A22" s="132" t="s">
        <v>94</v>
      </c>
      <c r="B22" s="133" t="s">
        <v>113</v>
      </c>
      <c r="C22" s="134" t="s">
        <v>114</v>
      </c>
      <c r="D22" s="135" t="s">
        <v>73</v>
      </c>
      <c r="E22" s="136" t="s">
        <v>73</v>
      </c>
      <c r="F22" s="137" t="s">
        <v>115</v>
      </c>
      <c r="G22" s="138">
        <v>0</v>
      </c>
      <c r="H22" s="138">
        <f>+H23</f>
        <v>380</v>
      </c>
      <c r="I22" s="138">
        <f t="shared" si="6"/>
        <v>380</v>
      </c>
      <c r="J22" s="139">
        <v>0</v>
      </c>
      <c r="K22" s="139">
        <f t="shared" si="1"/>
        <v>380</v>
      </c>
      <c r="L22" s="139">
        <v>0</v>
      </c>
      <c r="M22" s="139">
        <f t="shared" si="2"/>
        <v>380</v>
      </c>
      <c r="N22" s="139">
        <v>0</v>
      </c>
      <c r="O22" s="139">
        <f t="shared" si="3"/>
        <v>380</v>
      </c>
      <c r="P22" s="139">
        <v>0</v>
      </c>
      <c r="Q22" s="139">
        <f t="shared" si="4"/>
        <v>380</v>
      </c>
      <c r="R22" s="140">
        <v>0</v>
      </c>
      <c r="S22" s="140">
        <f t="shared" si="5"/>
        <v>380</v>
      </c>
      <c r="T22" s="101"/>
    </row>
    <row r="23" spans="1:20" s="102" customFormat="1" ht="22.5">
      <c r="A23" s="123"/>
      <c r="B23" s="124"/>
      <c r="C23" s="125"/>
      <c r="D23" s="126">
        <v>3122</v>
      </c>
      <c r="E23" s="127">
        <v>5331</v>
      </c>
      <c r="F23" s="141" t="s">
        <v>97</v>
      </c>
      <c r="G23" s="129">
        <v>0</v>
      </c>
      <c r="H23" s="129">
        <v>380</v>
      </c>
      <c r="I23" s="129">
        <f t="shared" si="6"/>
        <v>380</v>
      </c>
      <c r="J23" s="130">
        <v>0</v>
      </c>
      <c r="K23" s="130">
        <f t="shared" si="1"/>
        <v>380</v>
      </c>
      <c r="L23" s="130">
        <v>0</v>
      </c>
      <c r="M23" s="130">
        <f t="shared" si="2"/>
        <v>380</v>
      </c>
      <c r="N23" s="130">
        <v>0</v>
      </c>
      <c r="O23" s="130">
        <f t="shared" si="3"/>
        <v>380</v>
      </c>
      <c r="P23" s="130">
        <v>0</v>
      </c>
      <c r="Q23" s="130">
        <f t="shared" si="4"/>
        <v>380</v>
      </c>
      <c r="R23" s="131">
        <v>0</v>
      </c>
      <c r="S23" s="131">
        <f t="shared" si="5"/>
        <v>380</v>
      </c>
      <c r="T23" s="101"/>
    </row>
    <row r="24" spans="1:20" s="102" customFormat="1" ht="22.5">
      <c r="A24" s="132" t="s">
        <v>94</v>
      </c>
      <c r="B24" s="133" t="s">
        <v>116</v>
      </c>
      <c r="C24" s="134" t="s">
        <v>117</v>
      </c>
      <c r="D24" s="135" t="s">
        <v>73</v>
      </c>
      <c r="E24" s="136" t="s">
        <v>73</v>
      </c>
      <c r="F24" s="137" t="s">
        <v>118</v>
      </c>
      <c r="G24" s="138">
        <v>0</v>
      </c>
      <c r="H24" s="138">
        <f>+H25</f>
        <v>250</v>
      </c>
      <c r="I24" s="138">
        <f t="shared" si="6"/>
        <v>250</v>
      </c>
      <c r="J24" s="139">
        <v>0</v>
      </c>
      <c r="K24" s="139">
        <f t="shared" si="1"/>
        <v>250</v>
      </c>
      <c r="L24" s="139">
        <v>0</v>
      </c>
      <c r="M24" s="139">
        <f t="shared" si="2"/>
        <v>250</v>
      </c>
      <c r="N24" s="139">
        <v>0</v>
      </c>
      <c r="O24" s="139">
        <f t="shared" si="3"/>
        <v>250</v>
      </c>
      <c r="P24" s="139">
        <v>0</v>
      </c>
      <c r="Q24" s="139">
        <f t="shared" si="4"/>
        <v>250</v>
      </c>
      <c r="R24" s="140">
        <v>0</v>
      </c>
      <c r="S24" s="140">
        <f t="shared" si="5"/>
        <v>250</v>
      </c>
      <c r="T24" s="101"/>
    </row>
    <row r="25" spans="1:20" s="102" customFormat="1" ht="22.5">
      <c r="A25" s="123"/>
      <c r="B25" s="124"/>
      <c r="C25" s="125"/>
      <c r="D25" s="126">
        <v>3123</v>
      </c>
      <c r="E25" s="127">
        <v>5331</v>
      </c>
      <c r="F25" s="141" t="s">
        <v>97</v>
      </c>
      <c r="G25" s="129">
        <v>0</v>
      </c>
      <c r="H25" s="129">
        <v>250</v>
      </c>
      <c r="I25" s="129">
        <f t="shared" si="6"/>
        <v>250</v>
      </c>
      <c r="J25" s="130">
        <v>0</v>
      </c>
      <c r="K25" s="130">
        <f t="shared" si="1"/>
        <v>250</v>
      </c>
      <c r="L25" s="130">
        <v>0</v>
      </c>
      <c r="M25" s="130">
        <f t="shared" si="2"/>
        <v>250</v>
      </c>
      <c r="N25" s="130">
        <v>0</v>
      </c>
      <c r="O25" s="130">
        <f t="shared" si="3"/>
        <v>250</v>
      </c>
      <c r="P25" s="130">
        <v>0</v>
      </c>
      <c r="Q25" s="130">
        <f t="shared" si="4"/>
        <v>250</v>
      </c>
      <c r="R25" s="131">
        <v>0</v>
      </c>
      <c r="S25" s="131">
        <f t="shared" si="5"/>
        <v>250</v>
      </c>
      <c r="T25" s="101"/>
    </row>
    <row r="26" spans="1:20" s="102" customFormat="1" ht="22.5">
      <c r="A26" s="132" t="s">
        <v>94</v>
      </c>
      <c r="B26" s="133" t="s">
        <v>119</v>
      </c>
      <c r="C26" s="134" t="s">
        <v>120</v>
      </c>
      <c r="D26" s="135" t="s">
        <v>73</v>
      </c>
      <c r="E26" s="136" t="s">
        <v>73</v>
      </c>
      <c r="F26" s="137" t="s">
        <v>121</v>
      </c>
      <c r="G26" s="138">
        <v>0</v>
      </c>
      <c r="H26" s="138">
        <f>+H27</f>
        <v>212.8</v>
      </c>
      <c r="I26" s="138">
        <f t="shared" si="6"/>
        <v>212.8</v>
      </c>
      <c r="J26" s="139">
        <v>0</v>
      </c>
      <c r="K26" s="139">
        <f t="shared" si="1"/>
        <v>212.8</v>
      </c>
      <c r="L26" s="139">
        <v>0</v>
      </c>
      <c r="M26" s="139">
        <f t="shared" si="2"/>
        <v>212.8</v>
      </c>
      <c r="N26" s="139">
        <v>0</v>
      </c>
      <c r="O26" s="139">
        <f t="shared" si="3"/>
        <v>212.8</v>
      </c>
      <c r="P26" s="139">
        <v>0</v>
      </c>
      <c r="Q26" s="139">
        <f t="shared" si="4"/>
        <v>212.8</v>
      </c>
      <c r="R26" s="140">
        <v>0</v>
      </c>
      <c r="S26" s="140">
        <f t="shared" si="5"/>
        <v>212.8</v>
      </c>
      <c r="T26" s="101"/>
    </row>
    <row r="27" spans="1:20" s="102" customFormat="1" ht="22.5">
      <c r="A27" s="123"/>
      <c r="B27" s="124"/>
      <c r="C27" s="125"/>
      <c r="D27" s="126">
        <v>3123</v>
      </c>
      <c r="E27" s="127">
        <v>5331</v>
      </c>
      <c r="F27" s="141" t="s">
        <v>97</v>
      </c>
      <c r="G27" s="129">
        <v>0</v>
      </c>
      <c r="H27" s="129">
        <v>212.8</v>
      </c>
      <c r="I27" s="129">
        <f t="shared" si="6"/>
        <v>212.8</v>
      </c>
      <c r="J27" s="130">
        <v>0</v>
      </c>
      <c r="K27" s="130">
        <f t="shared" si="1"/>
        <v>212.8</v>
      </c>
      <c r="L27" s="130">
        <v>0</v>
      </c>
      <c r="M27" s="130">
        <f t="shared" si="2"/>
        <v>212.8</v>
      </c>
      <c r="N27" s="130">
        <v>0</v>
      </c>
      <c r="O27" s="130">
        <f t="shared" si="3"/>
        <v>212.8</v>
      </c>
      <c r="P27" s="130">
        <v>0</v>
      </c>
      <c r="Q27" s="130">
        <f t="shared" si="4"/>
        <v>212.8</v>
      </c>
      <c r="R27" s="131">
        <v>0</v>
      </c>
      <c r="S27" s="131">
        <f t="shared" si="5"/>
        <v>212.8</v>
      </c>
      <c r="T27" s="101"/>
    </row>
    <row r="28" spans="1:20" s="102" customFormat="1" ht="33.75">
      <c r="A28" s="132" t="s">
        <v>94</v>
      </c>
      <c r="B28" s="133" t="s">
        <v>122</v>
      </c>
      <c r="C28" s="134" t="s">
        <v>123</v>
      </c>
      <c r="D28" s="135" t="s">
        <v>73</v>
      </c>
      <c r="E28" s="136" t="s">
        <v>73</v>
      </c>
      <c r="F28" s="137" t="s">
        <v>124</v>
      </c>
      <c r="G28" s="138">
        <v>0</v>
      </c>
      <c r="H28" s="138">
        <f>+H29</f>
        <v>35</v>
      </c>
      <c r="I28" s="138">
        <f t="shared" si="6"/>
        <v>35</v>
      </c>
      <c r="J28" s="139">
        <v>0</v>
      </c>
      <c r="K28" s="139">
        <f t="shared" si="1"/>
        <v>35</v>
      </c>
      <c r="L28" s="139">
        <v>0</v>
      </c>
      <c r="M28" s="139">
        <f t="shared" si="2"/>
        <v>35</v>
      </c>
      <c r="N28" s="139">
        <v>0</v>
      </c>
      <c r="O28" s="139">
        <f t="shared" si="3"/>
        <v>35</v>
      </c>
      <c r="P28" s="139">
        <v>0</v>
      </c>
      <c r="Q28" s="139">
        <f t="shared" si="4"/>
        <v>35</v>
      </c>
      <c r="R28" s="140">
        <v>0</v>
      </c>
      <c r="S28" s="140">
        <f t="shared" si="5"/>
        <v>35</v>
      </c>
      <c r="T28" s="101"/>
    </row>
    <row r="29" spans="1:20" s="102" customFormat="1" ht="22.5">
      <c r="A29" s="123"/>
      <c r="B29" s="124"/>
      <c r="C29" s="125"/>
      <c r="D29" s="126">
        <v>3123</v>
      </c>
      <c r="E29" s="127">
        <v>5331</v>
      </c>
      <c r="F29" s="141" t="s">
        <v>97</v>
      </c>
      <c r="G29" s="129">
        <v>0</v>
      </c>
      <c r="H29" s="129">
        <v>35</v>
      </c>
      <c r="I29" s="129">
        <f t="shared" si="6"/>
        <v>35</v>
      </c>
      <c r="J29" s="130">
        <v>0</v>
      </c>
      <c r="K29" s="130">
        <f t="shared" si="1"/>
        <v>35</v>
      </c>
      <c r="L29" s="130">
        <v>0</v>
      </c>
      <c r="M29" s="130">
        <f t="shared" si="2"/>
        <v>35</v>
      </c>
      <c r="N29" s="130">
        <v>0</v>
      </c>
      <c r="O29" s="130">
        <f t="shared" si="3"/>
        <v>35</v>
      </c>
      <c r="P29" s="130">
        <v>0</v>
      </c>
      <c r="Q29" s="130">
        <f t="shared" si="4"/>
        <v>35</v>
      </c>
      <c r="R29" s="131">
        <v>0</v>
      </c>
      <c r="S29" s="131">
        <f t="shared" si="5"/>
        <v>35</v>
      </c>
      <c r="T29" s="101"/>
    </row>
    <row r="30" spans="1:20" s="102" customFormat="1" ht="24.75" customHeight="1">
      <c r="A30" s="132" t="s">
        <v>94</v>
      </c>
      <c r="B30" s="133" t="s">
        <v>125</v>
      </c>
      <c r="C30" s="134" t="s">
        <v>76</v>
      </c>
      <c r="D30" s="135" t="s">
        <v>73</v>
      </c>
      <c r="E30" s="136" t="s">
        <v>73</v>
      </c>
      <c r="F30" s="137" t="s">
        <v>126</v>
      </c>
      <c r="G30" s="138">
        <f>+G31</f>
        <v>270</v>
      </c>
      <c r="H30" s="138">
        <v>0</v>
      </c>
      <c r="I30" s="138">
        <f t="shared" si="0"/>
        <v>270</v>
      </c>
      <c r="J30" s="139">
        <v>0</v>
      </c>
      <c r="K30" s="139">
        <f t="shared" si="1"/>
        <v>270</v>
      </c>
      <c r="L30" s="139">
        <v>0</v>
      </c>
      <c r="M30" s="139">
        <f t="shared" si="2"/>
        <v>270</v>
      </c>
      <c r="N30" s="139">
        <v>0</v>
      </c>
      <c r="O30" s="139">
        <f t="shared" si="3"/>
        <v>270</v>
      </c>
      <c r="P30" s="139">
        <v>0</v>
      </c>
      <c r="Q30" s="139">
        <f t="shared" si="4"/>
        <v>270</v>
      </c>
      <c r="R30" s="140">
        <v>0</v>
      </c>
      <c r="S30" s="140">
        <f t="shared" si="5"/>
        <v>270</v>
      </c>
      <c r="T30" s="101"/>
    </row>
    <row r="31" spans="1:20" s="102" customFormat="1" ht="12.75">
      <c r="A31" s="123"/>
      <c r="B31" s="124"/>
      <c r="C31" s="125"/>
      <c r="D31" s="126">
        <v>3299</v>
      </c>
      <c r="E31" s="127">
        <v>5331</v>
      </c>
      <c r="F31" s="128" t="s">
        <v>97</v>
      </c>
      <c r="G31" s="129">
        <v>270</v>
      </c>
      <c r="H31" s="129">
        <v>0</v>
      </c>
      <c r="I31" s="129">
        <f t="shared" si="0"/>
        <v>270</v>
      </c>
      <c r="J31" s="130">
        <v>0</v>
      </c>
      <c r="K31" s="130">
        <f t="shared" si="1"/>
        <v>270</v>
      </c>
      <c r="L31" s="130">
        <v>0</v>
      </c>
      <c r="M31" s="130">
        <f t="shared" si="2"/>
        <v>270</v>
      </c>
      <c r="N31" s="130">
        <v>0</v>
      </c>
      <c r="O31" s="130">
        <f t="shared" si="3"/>
        <v>270</v>
      </c>
      <c r="P31" s="130">
        <v>0</v>
      </c>
      <c r="Q31" s="130">
        <f t="shared" si="4"/>
        <v>270</v>
      </c>
      <c r="R31" s="131">
        <v>0</v>
      </c>
      <c r="S31" s="131">
        <f t="shared" si="5"/>
        <v>270</v>
      </c>
      <c r="T31" s="101"/>
    </row>
    <row r="32" spans="1:20" s="102" customFormat="1" ht="24.75" customHeight="1">
      <c r="A32" s="132" t="s">
        <v>94</v>
      </c>
      <c r="B32" s="133" t="s">
        <v>127</v>
      </c>
      <c r="C32" s="134" t="s">
        <v>99</v>
      </c>
      <c r="D32" s="135" t="s">
        <v>73</v>
      </c>
      <c r="E32" s="136" t="s">
        <v>73</v>
      </c>
      <c r="F32" s="137" t="s">
        <v>128</v>
      </c>
      <c r="G32" s="138">
        <f>+G33</f>
        <v>20</v>
      </c>
      <c r="H32" s="138">
        <v>0</v>
      </c>
      <c r="I32" s="138">
        <f t="shared" si="0"/>
        <v>20</v>
      </c>
      <c r="J32" s="139">
        <v>0</v>
      </c>
      <c r="K32" s="139">
        <f t="shared" si="1"/>
        <v>20</v>
      </c>
      <c r="L32" s="139">
        <v>0</v>
      </c>
      <c r="M32" s="139">
        <f t="shared" si="2"/>
        <v>20</v>
      </c>
      <c r="N32" s="139">
        <v>0</v>
      </c>
      <c r="O32" s="139">
        <f t="shared" si="3"/>
        <v>20</v>
      </c>
      <c r="P32" s="139">
        <v>0</v>
      </c>
      <c r="Q32" s="139">
        <f t="shared" si="4"/>
        <v>20</v>
      </c>
      <c r="R32" s="140">
        <v>0</v>
      </c>
      <c r="S32" s="140">
        <f t="shared" si="5"/>
        <v>20</v>
      </c>
      <c r="T32" s="101"/>
    </row>
    <row r="33" spans="1:20" s="102" customFormat="1" ht="12.75">
      <c r="A33" s="123"/>
      <c r="B33" s="124"/>
      <c r="C33" s="125"/>
      <c r="D33" s="126">
        <v>3123</v>
      </c>
      <c r="E33" s="127">
        <v>5331</v>
      </c>
      <c r="F33" s="128" t="s">
        <v>97</v>
      </c>
      <c r="G33" s="129">
        <v>20</v>
      </c>
      <c r="H33" s="129">
        <v>0</v>
      </c>
      <c r="I33" s="129">
        <f t="shared" si="0"/>
        <v>20</v>
      </c>
      <c r="J33" s="130">
        <v>0</v>
      </c>
      <c r="K33" s="130">
        <f t="shared" si="1"/>
        <v>20</v>
      </c>
      <c r="L33" s="130">
        <v>0</v>
      </c>
      <c r="M33" s="130">
        <f t="shared" si="2"/>
        <v>20</v>
      </c>
      <c r="N33" s="130">
        <v>0</v>
      </c>
      <c r="O33" s="130">
        <f t="shared" si="3"/>
        <v>20</v>
      </c>
      <c r="P33" s="130">
        <v>0</v>
      </c>
      <c r="Q33" s="130">
        <f t="shared" si="4"/>
        <v>20</v>
      </c>
      <c r="R33" s="131">
        <v>0</v>
      </c>
      <c r="S33" s="131">
        <f t="shared" si="5"/>
        <v>20</v>
      </c>
      <c r="T33" s="101"/>
    </row>
    <row r="34" spans="1:20" s="102" customFormat="1" ht="24.75" customHeight="1">
      <c r="A34" s="132" t="s">
        <v>94</v>
      </c>
      <c r="B34" s="133" t="s">
        <v>129</v>
      </c>
      <c r="C34" s="134" t="s">
        <v>114</v>
      </c>
      <c r="D34" s="135" t="s">
        <v>73</v>
      </c>
      <c r="E34" s="136" t="s">
        <v>73</v>
      </c>
      <c r="F34" s="137" t="s">
        <v>130</v>
      </c>
      <c r="G34" s="138">
        <f>+G35</f>
        <v>20</v>
      </c>
      <c r="H34" s="138">
        <v>0</v>
      </c>
      <c r="I34" s="138">
        <f t="shared" si="0"/>
        <v>20</v>
      </c>
      <c r="J34" s="139">
        <v>0</v>
      </c>
      <c r="K34" s="139">
        <f t="shared" si="1"/>
        <v>20</v>
      </c>
      <c r="L34" s="139">
        <v>0</v>
      </c>
      <c r="M34" s="139">
        <f t="shared" si="2"/>
        <v>20</v>
      </c>
      <c r="N34" s="139">
        <v>0</v>
      </c>
      <c r="O34" s="139">
        <f t="shared" si="3"/>
        <v>20</v>
      </c>
      <c r="P34" s="139">
        <v>0</v>
      </c>
      <c r="Q34" s="139">
        <f t="shared" si="4"/>
        <v>20</v>
      </c>
      <c r="R34" s="140">
        <v>0</v>
      </c>
      <c r="S34" s="140">
        <f t="shared" si="5"/>
        <v>20</v>
      </c>
      <c r="T34" s="101"/>
    </row>
    <row r="35" spans="1:20" s="102" customFormat="1" ht="12.75">
      <c r="A35" s="123"/>
      <c r="B35" s="124"/>
      <c r="C35" s="125"/>
      <c r="D35" s="126">
        <v>3122</v>
      </c>
      <c r="E35" s="127">
        <v>5331</v>
      </c>
      <c r="F35" s="128" t="s">
        <v>97</v>
      </c>
      <c r="G35" s="129">
        <v>20</v>
      </c>
      <c r="H35" s="129">
        <v>0</v>
      </c>
      <c r="I35" s="129">
        <f t="shared" si="0"/>
        <v>20</v>
      </c>
      <c r="J35" s="130">
        <v>0</v>
      </c>
      <c r="K35" s="130">
        <f t="shared" si="1"/>
        <v>20</v>
      </c>
      <c r="L35" s="130">
        <v>0</v>
      </c>
      <c r="M35" s="130">
        <f t="shared" si="2"/>
        <v>20</v>
      </c>
      <c r="N35" s="130">
        <v>0</v>
      </c>
      <c r="O35" s="130">
        <f t="shared" si="3"/>
        <v>20</v>
      </c>
      <c r="P35" s="130">
        <v>0</v>
      </c>
      <c r="Q35" s="130">
        <f t="shared" si="4"/>
        <v>20</v>
      </c>
      <c r="R35" s="131">
        <v>0</v>
      </c>
      <c r="S35" s="131">
        <f t="shared" si="5"/>
        <v>20</v>
      </c>
      <c r="T35" s="101"/>
    </row>
    <row r="36" spans="1:20" s="102" customFormat="1" ht="12.75">
      <c r="A36" s="132" t="s">
        <v>94</v>
      </c>
      <c r="B36" s="133" t="s">
        <v>131</v>
      </c>
      <c r="C36" s="134" t="s">
        <v>76</v>
      </c>
      <c r="D36" s="135" t="s">
        <v>73</v>
      </c>
      <c r="E36" s="136" t="s">
        <v>73</v>
      </c>
      <c r="F36" s="142" t="s">
        <v>132</v>
      </c>
      <c r="G36" s="138">
        <f>+G37</f>
        <v>500</v>
      </c>
      <c r="H36" s="138">
        <f>+H37</f>
        <v>-54</v>
      </c>
      <c r="I36" s="138">
        <f t="shared" si="0"/>
        <v>446</v>
      </c>
      <c r="J36" s="139">
        <v>0</v>
      </c>
      <c r="K36" s="139">
        <f t="shared" si="1"/>
        <v>446</v>
      </c>
      <c r="L36" s="139">
        <v>0</v>
      </c>
      <c r="M36" s="139">
        <f t="shared" si="2"/>
        <v>446</v>
      </c>
      <c r="N36" s="139">
        <v>0</v>
      </c>
      <c r="O36" s="139">
        <f t="shared" si="3"/>
        <v>446</v>
      </c>
      <c r="P36" s="139">
        <v>0</v>
      </c>
      <c r="Q36" s="139">
        <f t="shared" si="4"/>
        <v>446</v>
      </c>
      <c r="R36" s="140">
        <v>0</v>
      </c>
      <c r="S36" s="140">
        <f t="shared" si="5"/>
        <v>446</v>
      </c>
      <c r="T36" s="101"/>
    </row>
    <row r="37" spans="1:20" s="102" customFormat="1" ht="12.75">
      <c r="A37" s="123"/>
      <c r="B37" s="124"/>
      <c r="C37" s="125"/>
      <c r="D37" s="126">
        <v>3299</v>
      </c>
      <c r="E37" s="127">
        <v>5331</v>
      </c>
      <c r="F37" s="128" t="s">
        <v>97</v>
      </c>
      <c r="G37" s="129">
        <v>500</v>
      </c>
      <c r="H37" s="129">
        <v>-54</v>
      </c>
      <c r="I37" s="129">
        <f t="shared" si="0"/>
        <v>446</v>
      </c>
      <c r="J37" s="130">
        <v>0</v>
      </c>
      <c r="K37" s="130">
        <f t="shared" si="1"/>
        <v>446</v>
      </c>
      <c r="L37" s="130">
        <v>0</v>
      </c>
      <c r="M37" s="130">
        <f t="shared" si="2"/>
        <v>446</v>
      </c>
      <c r="N37" s="130">
        <v>0</v>
      </c>
      <c r="O37" s="130">
        <f t="shared" si="3"/>
        <v>446</v>
      </c>
      <c r="P37" s="130">
        <v>0</v>
      </c>
      <c r="Q37" s="130">
        <f t="shared" si="4"/>
        <v>446</v>
      </c>
      <c r="R37" s="131">
        <v>0</v>
      </c>
      <c r="S37" s="131">
        <f t="shared" si="5"/>
        <v>446</v>
      </c>
      <c r="T37" s="101"/>
    </row>
    <row r="38" spans="1:20" s="102" customFormat="1" ht="33.75">
      <c r="A38" s="132" t="s">
        <v>94</v>
      </c>
      <c r="B38" s="133" t="s">
        <v>133</v>
      </c>
      <c r="C38" s="134" t="s">
        <v>134</v>
      </c>
      <c r="D38" s="135" t="s">
        <v>73</v>
      </c>
      <c r="E38" s="136" t="s">
        <v>73</v>
      </c>
      <c r="F38" s="137" t="s">
        <v>135</v>
      </c>
      <c r="G38" s="138">
        <v>0</v>
      </c>
      <c r="H38" s="138">
        <f>+H39</f>
        <v>40</v>
      </c>
      <c r="I38" s="138">
        <f t="shared" si="0"/>
        <v>40</v>
      </c>
      <c r="J38" s="139">
        <v>0</v>
      </c>
      <c r="K38" s="139">
        <f t="shared" si="1"/>
        <v>40</v>
      </c>
      <c r="L38" s="139">
        <v>0</v>
      </c>
      <c r="M38" s="139">
        <f t="shared" si="2"/>
        <v>40</v>
      </c>
      <c r="N38" s="139">
        <v>0</v>
      </c>
      <c r="O38" s="139">
        <f t="shared" si="3"/>
        <v>40</v>
      </c>
      <c r="P38" s="139">
        <v>0</v>
      </c>
      <c r="Q38" s="139">
        <f t="shared" si="4"/>
        <v>40</v>
      </c>
      <c r="R38" s="140">
        <v>0</v>
      </c>
      <c r="S38" s="140">
        <f t="shared" si="5"/>
        <v>40</v>
      </c>
      <c r="T38" s="101"/>
    </row>
    <row r="39" spans="1:20" s="102" customFormat="1" ht="22.5">
      <c r="A39" s="123"/>
      <c r="B39" s="124"/>
      <c r="C39" s="125"/>
      <c r="D39" s="126">
        <v>3233</v>
      </c>
      <c r="E39" s="127">
        <v>5331</v>
      </c>
      <c r="F39" s="141" t="s">
        <v>97</v>
      </c>
      <c r="G39" s="129">
        <v>0</v>
      </c>
      <c r="H39" s="129">
        <v>40</v>
      </c>
      <c r="I39" s="129">
        <f t="shared" si="0"/>
        <v>40</v>
      </c>
      <c r="J39" s="130">
        <v>0</v>
      </c>
      <c r="K39" s="130">
        <f t="shared" si="1"/>
        <v>40</v>
      </c>
      <c r="L39" s="130">
        <v>0</v>
      </c>
      <c r="M39" s="130">
        <f t="shared" si="2"/>
        <v>40</v>
      </c>
      <c r="N39" s="130">
        <v>0</v>
      </c>
      <c r="O39" s="130">
        <f t="shared" si="3"/>
        <v>40</v>
      </c>
      <c r="P39" s="130">
        <v>0</v>
      </c>
      <c r="Q39" s="130">
        <f t="shared" si="4"/>
        <v>40</v>
      </c>
      <c r="R39" s="131">
        <v>0</v>
      </c>
      <c r="S39" s="131">
        <f t="shared" si="5"/>
        <v>40</v>
      </c>
      <c r="T39" s="101"/>
    </row>
    <row r="40" spans="1:20" s="102" customFormat="1" ht="33.75">
      <c r="A40" s="132" t="s">
        <v>94</v>
      </c>
      <c r="B40" s="133" t="s">
        <v>136</v>
      </c>
      <c r="C40" s="134" t="s">
        <v>137</v>
      </c>
      <c r="D40" s="135" t="s">
        <v>73</v>
      </c>
      <c r="E40" s="136" t="s">
        <v>73</v>
      </c>
      <c r="F40" s="137" t="s">
        <v>138</v>
      </c>
      <c r="G40" s="138">
        <v>0</v>
      </c>
      <c r="H40" s="138">
        <f>+H41</f>
        <v>14</v>
      </c>
      <c r="I40" s="138">
        <f t="shared" si="0"/>
        <v>14</v>
      </c>
      <c r="J40" s="139">
        <v>0</v>
      </c>
      <c r="K40" s="139">
        <f t="shared" si="1"/>
        <v>14</v>
      </c>
      <c r="L40" s="139">
        <v>0</v>
      </c>
      <c r="M40" s="139">
        <f t="shared" si="2"/>
        <v>14</v>
      </c>
      <c r="N40" s="139">
        <v>0</v>
      </c>
      <c r="O40" s="139">
        <f t="shared" si="3"/>
        <v>14</v>
      </c>
      <c r="P40" s="139">
        <v>0</v>
      </c>
      <c r="Q40" s="139">
        <f t="shared" si="4"/>
        <v>14</v>
      </c>
      <c r="R40" s="140">
        <v>0</v>
      </c>
      <c r="S40" s="140">
        <f t="shared" si="5"/>
        <v>14</v>
      </c>
      <c r="T40" s="101"/>
    </row>
    <row r="41" spans="1:20" s="102" customFormat="1" ht="22.5">
      <c r="A41" s="123"/>
      <c r="B41" s="124"/>
      <c r="C41" s="125"/>
      <c r="D41" s="126">
        <v>3122</v>
      </c>
      <c r="E41" s="127">
        <v>5331</v>
      </c>
      <c r="F41" s="141" t="s">
        <v>97</v>
      </c>
      <c r="G41" s="129">
        <v>0</v>
      </c>
      <c r="H41" s="129">
        <v>14</v>
      </c>
      <c r="I41" s="129">
        <f t="shared" si="0"/>
        <v>14</v>
      </c>
      <c r="J41" s="130">
        <v>0</v>
      </c>
      <c r="K41" s="130">
        <f t="shared" si="1"/>
        <v>14</v>
      </c>
      <c r="L41" s="130">
        <v>0</v>
      </c>
      <c r="M41" s="130">
        <f t="shared" si="2"/>
        <v>14</v>
      </c>
      <c r="N41" s="130">
        <v>0</v>
      </c>
      <c r="O41" s="130">
        <f t="shared" si="3"/>
        <v>14</v>
      </c>
      <c r="P41" s="130">
        <v>0</v>
      </c>
      <c r="Q41" s="130">
        <f t="shared" si="4"/>
        <v>14</v>
      </c>
      <c r="R41" s="131">
        <v>0</v>
      </c>
      <c r="S41" s="131">
        <f t="shared" si="5"/>
        <v>14</v>
      </c>
      <c r="T41" s="101"/>
    </row>
    <row r="42" spans="1:20" s="102" customFormat="1" ht="22.5">
      <c r="A42" s="132" t="s">
        <v>94</v>
      </c>
      <c r="B42" s="143" t="s">
        <v>139</v>
      </c>
      <c r="C42" s="134" t="s">
        <v>114</v>
      </c>
      <c r="D42" s="135" t="s">
        <v>73</v>
      </c>
      <c r="E42" s="136" t="s">
        <v>73</v>
      </c>
      <c r="F42" s="137" t="s">
        <v>140</v>
      </c>
      <c r="G42" s="138">
        <v>0</v>
      </c>
      <c r="H42" s="138">
        <f>+H43</f>
        <v>20</v>
      </c>
      <c r="I42" s="138">
        <f t="shared" si="0"/>
        <v>20</v>
      </c>
      <c r="J42" s="139">
        <f>+J43</f>
        <v>-20</v>
      </c>
      <c r="K42" s="139">
        <f t="shared" si="1"/>
        <v>0</v>
      </c>
      <c r="L42" s="139">
        <v>0</v>
      </c>
      <c r="M42" s="139">
        <f t="shared" si="2"/>
        <v>0</v>
      </c>
      <c r="N42" s="139">
        <v>0</v>
      </c>
      <c r="O42" s="139">
        <f t="shared" si="3"/>
        <v>0</v>
      </c>
      <c r="P42" s="139">
        <v>0</v>
      </c>
      <c r="Q42" s="139">
        <f t="shared" si="4"/>
        <v>0</v>
      </c>
      <c r="R42" s="140">
        <v>0</v>
      </c>
      <c r="S42" s="140">
        <f t="shared" si="5"/>
        <v>0</v>
      </c>
      <c r="T42" s="101"/>
    </row>
    <row r="43" spans="1:20" s="102" customFormat="1" ht="12.75">
      <c r="A43" s="144"/>
      <c r="B43" s="143" t="s">
        <v>141</v>
      </c>
      <c r="C43" s="134"/>
      <c r="D43" s="145">
        <v>3122</v>
      </c>
      <c r="E43" s="145">
        <v>5331</v>
      </c>
      <c r="F43" s="128" t="s">
        <v>97</v>
      </c>
      <c r="G43" s="129">
        <v>0</v>
      </c>
      <c r="H43" s="129">
        <v>20</v>
      </c>
      <c r="I43" s="129">
        <f t="shared" si="0"/>
        <v>20</v>
      </c>
      <c r="J43" s="130">
        <v>-20</v>
      </c>
      <c r="K43" s="130">
        <f t="shared" si="1"/>
        <v>0</v>
      </c>
      <c r="L43" s="130">
        <v>0</v>
      </c>
      <c r="M43" s="130">
        <f t="shared" si="2"/>
        <v>0</v>
      </c>
      <c r="N43" s="130">
        <v>0</v>
      </c>
      <c r="O43" s="130">
        <f t="shared" si="3"/>
        <v>0</v>
      </c>
      <c r="P43" s="130">
        <v>0</v>
      </c>
      <c r="Q43" s="130">
        <f t="shared" si="4"/>
        <v>0</v>
      </c>
      <c r="R43" s="131">
        <v>0</v>
      </c>
      <c r="S43" s="131">
        <f t="shared" si="5"/>
        <v>0</v>
      </c>
      <c r="T43" s="101"/>
    </row>
    <row r="44" spans="1:20" s="102" customFormat="1" ht="24" customHeight="1">
      <c r="A44" s="132" t="s">
        <v>94</v>
      </c>
      <c r="B44" s="143" t="s">
        <v>142</v>
      </c>
      <c r="C44" s="146">
        <v>1420</v>
      </c>
      <c r="D44" s="135" t="s">
        <v>73</v>
      </c>
      <c r="E44" s="136" t="s">
        <v>73</v>
      </c>
      <c r="F44" s="147" t="s">
        <v>143</v>
      </c>
      <c r="G44" s="138">
        <v>0</v>
      </c>
      <c r="H44" s="148">
        <f>H45</f>
        <v>105</v>
      </c>
      <c r="I44" s="138">
        <f t="shared" si="0"/>
        <v>105</v>
      </c>
      <c r="J44" s="139">
        <v>0</v>
      </c>
      <c r="K44" s="139">
        <f t="shared" si="1"/>
        <v>105</v>
      </c>
      <c r="L44" s="139">
        <v>0</v>
      </c>
      <c r="M44" s="139">
        <f t="shared" si="2"/>
        <v>105</v>
      </c>
      <c r="N44" s="139">
        <v>0</v>
      </c>
      <c r="O44" s="139">
        <f t="shared" si="3"/>
        <v>105</v>
      </c>
      <c r="P44" s="139">
        <v>0</v>
      </c>
      <c r="Q44" s="139">
        <f t="shared" si="4"/>
        <v>105</v>
      </c>
      <c r="R44" s="140">
        <v>0</v>
      </c>
      <c r="S44" s="140">
        <f t="shared" si="5"/>
        <v>105</v>
      </c>
      <c r="T44" s="101"/>
    </row>
    <row r="45" spans="1:19" ht="22.5">
      <c r="A45" s="123"/>
      <c r="B45" s="143" t="s">
        <v>141</v>
      </c>
      <c r="C45" s="149"/>
      <c r="D45" s="126">
        <v>3122</v>
      </c>
      <c r="E45" s="127">
        <v>5331</v>
      </c>
      <c r="F45" s="141" t="s">
        <v>97</v>
      </c>
      <c r="G45" s="129">
        <v>0</v>
      </c>
      <c r="H45" s="150">
        <v>105</v>
      </c>
      <c r="I45" s="129">
        <f t="shared" si="0"/>
        <v>105</v>
      </c>
      <c r="J45" s="130">
        <v>0</v>
      </c>
      <c r="K45" s="130">
        <f t="shared" si="1"/>
        <v>105</v>
      </c>
      <c r="L45" s="130">
        <v>0</v>
      </c>
      <c r="M45" s="130">
        <f t="shared" si="2"/>
        <v>105</v>
      </c>
      <c r="N45" s="130">
        <v>0</v>
      </c>
      <c r="O45" s="130">
        <f t="shared" si="3"/>
        <v>105</v>
      </c>
      <c r="P45" s="130">
        <v>0</v>
      </c>
      <c r="Q45" s="130">
        <f t="shared" si="4"/>
        <v>105</v>
      </c>
      <c r="R45" s="131">
        <v>0</v>
      </c>
      <c r="S45" s="131">
        <f t="shared" si="5"/>
        <v>105</v>
      </c>
    </row>
    <row r="46" spans="1:19" ht="22.5">
      <c r="A46" s="132" t="s">
        <v>94</v>
      </c>
      <c r="B46" s="143" t="s">
        <v>144</v>
      </c>
      <c r="C46" s="149">
        <v>1420</v>
      </c>
      <c r="D46" s="135" t="s">
        <v>73</v>
      </c>
      <c r="E46" s="136" t="s">
        <v>73</v>
      </c>
      <c r="F46" s="151" t="s">
        <v>145</v>
      </c>
      <c r="G46" s="138">
        <v>0</v>
      </c>
      <c r="H46" s="148">
        <f>H47</f>
        <v>105</v>
      </c>
      <c r="I46" s="138">
        <f t="shared" si="0"/>
        <v>105</v>
      </c>
      <c r="J46" s="139">
        <v>0</v>
      </c>
      <c r="K46" s="139">
        <f t="shared" si="1"/>
        <v>105</v>
      </c>
      <c r="L46" s="139">
        <v>0</v>
      </c>
      <c r="M46" s="139">
        <f t="shared" si="2"/>
        <v>105</v>
      </c>
      <c r="N46" s="139">
        <f>SUM(N47:N48)</f>
        <v>0</v>
      </c>
      <c r="O46" s="139">
        <f t="shared" si="3"/>
        <v>105</v>
      </c>
      <c r="P46" s="139">
        <v>0</v>
      </c>
      <c r="Q46" s="139">
        <f t="shared" si="4"/>
        <v>105</v>
      </c>
      <c r="R46" s="140">
        <v>0</v>
      </c>
      <c r="S46" s="140">
        <f t="shared" si="5"/>
        <v>105</v>
      </c>
    </row>
    <row r="47" spans="1:19" ht="22.5">
      <c r="A47" s="123"/>
      <c r="B47" s="143" t="s">
        <v>141</v>
      </c>
      <c r="C47" s="149"/>
      <c r="D47" s="126">
        <v>3122</v>
      </c>
      <c r="E47" s="127">
        <v>5331</v>
      </c>
      <c r="F47" s="141" t="s">
        <v>97</v>
      </c>
      <c r="G47" s="129">
        <v>0</v>
      </c>
      <c r="H47" s="150">
        <v>105</v>
      </c>
      <c r="I47" s="129">
        <f t="shared" si="0"/>
        <v>105</v>
      </c>
      <c r="J47" s="130">
        <v>0</v>
      </c>
      <c r="K47" s="130">
        <f t="shared" si="1"/>
        <v>105</v>
      </c>
      <c r="L47" s="130">
        <v>0</v>
      </c>
      <c r="M47" s="130">
        <f t="shared" si="2"/>
        <v>105</v>
      </c>
      <c r="N47" s="130">
        <v>-105</v>
      </c>
      <c r="O47" s="130">
        <f t="shared" si="3"/>
        <v>0</v>
      </c>
      <c r="P47" s="130">
        <v>0</v>
      </c>
      <c r="Q47" s="130">
        <f t="shared" si="4"/>
        <v>0</v>
      </c>
      <c r="R47" s="131">
        <v>0</v>
      </c>
      <c r="S47" s="131">
        <f t="shared" si="5"/>
        <v>0</v>
      </c>
    </row>
    <row r="48" spans="1:19" ht="12.75">
      <c r="A48" s="123"/>
      <c r="B48" s="143"/>
      <c r="C48" s="149"/>
      <c r="D48" s="126">
        <v>3122</v>
      </c>
      <c r="E48" s="127">
        <v>6351</v>
      </c>
      <c r="F48" s="141" t="s">
        <v>146</v>
      </c>
      <c r="G48" s="129">
        <v>0</v>
      </c>
      <c r="H48" s="150"/>
      <c r="I48" s="129"/>
      <c r="J48" s="130"/>
      <c r="K48" s="130"/>
      <c r="L48" s="130"/>
      <c r="M48" s="130">
        <v>0</v>
      </c>
      <c r="N48" s="130">
        <v>105</v>
      </c>
      <c r="O48" s="130">
        <f t="shared" si="3"/>
        <v>105</v>
      </c>
      <c r="P48" s="130">
        <v>0</v>
      </c>
      <c r="Q48" s="130">
        <f t="shared" si="4"/>
        <v>105</v>
      </c>
      <c r="R48" s="131">
        <v>0</v>
      </c>
      <c r="S48" s="131">
        <f t="shared" si="5"/>
        <v>105</v>
      </c>
    </row>
    <row r="49" spans="1:20" ht="33.75">
      <c r="A49" s="132" t="s">
        <v>94</v>
      </c>
      <c r="B49" s="143" t="s">
        <v>147</v>
      </c>
      <c r="C49" s="149">
        <v>1429</v>
      </c>
      <c r="D49" s="135" t="s">
        <v>73</v>
      </c>
      <c r="E49" s="136" t="s">
        <v>73</v>
      </c>
      <c r="F49" s="137" t="s">
        <v>148</v>
      </c>
      <c r="G49" s="138">
        <v>0</v>
      </c>
      <c r="H49" s="148">
        <f>H50</f>
        <v>100</v>
      </c>
      <c r="I49" s="138">
        <f t="shared" si="0"/>
        <v>100</v>
      </c>
      <c r="J49" s="139">
        <v>0</v>
      </c>
      <c r="K49" s="139">
        <f t="shared" si="1"/>
        <v>100</v>
      </c>
      <c r="L49" s="139">
        <v>0</v>
      </c>
      <c r="M49" s="139">
        <f t="shared" si="2"/>
        <v>100</v>
      </c>
      <c r="N49" s="139">
        <f>SUM(N50:N51)</f>
        <v>0</v>
      </c>
      <c r="O49" s="139">
        <f t="shared" si="3"/>
        <v>100</v>
      </c>
      <c r="P49" s="139">
        <v>0</v>
      </c>
      <c r="Q49" s="139">
        <f t="shared" si="4"/>
        <v>100</v>
      </c>
      <c r="R49" s="140">
        <v>0</v>
      </c>
      <c r="S49" s="140">
        <f t="shared" si="5"/>
        <v>100</v>
      </c>
      <c r="T49" s="86"/>
    </row>
    <row r="50" spans="1:20" ht="22.5">
      <c r="A50" s="123"/>
      <c r="B50" s="143" t="s">
        <v>141</v>
      </c>
      <c r="C50" s="149"/>
      <c r="D50" s="126">
        <v>3122</v>
      </c>
      <c r="E50" s="127">
        <v>5331</v>
      </c>
      <c r="F50" s="141" t="s">
        <v>97</v>
      </c>
      <c r="G50" s="129">
        <v>0</v>
      </c>
      <c r="H50" s="150">
        <v>100</v>
      </c>
      <c r="I50" s="129">
        <f t="shared" si="0"/>
        <v>100</v>
      </c>
      <c r="J50" s="130">
        <v>0</v>
      </c>
      <c r="K50" s="130">
        <f t="shared" si="1"/>
        <v>100</v>
      </c>
      <c r="L50" s="130">
        <v>0</v>
      </c>
      <c r="M50" s="130">
        <f t="shared" si="2"/>
        <v>100</v>
      </c>
      <c r="N50" s="130">
        <v>-100</v>
      </c>
      <c r="O50" s="130">
        <f t="shared" si="3"/>
        <v>0</v>
      </c>
      <c r="P50" s="130">
        <v>0</v>
      </c>
      <c r="Q50" s="130">
        <f t="shared" si="4"/>
        <v>0</v>
      </c>
      <c r="R50" s="131">
        <v>0</v>
      </c>
      <c r="S50" s="131">
        <f t="shared" si="5"/>
        <v>0</v>
      </c>
      <c r="T50" s="86"/>
    </row>
    <row r="51" spans="1:20" ht="12.75">
      <c r="A51" s="123"/>
      <c r="B51" s="143"/>
      <c r="C51" s="149"/>
      <c r="D51" s="126">
        <v>3122</v>
      </c>
      <c r="E51" s="127">
        <v>6351</v>
      </c>
      <c r="F51" s="141" t="s">
        <v>146</v>
      </c>
      <c r="G51" s="129">
        <v>0</v>
      </c>
      <c r="H51" s="150"/>
      <c r="I51" s="129"/>
      <c r="J51" s="130"/>
      <c r="K51" s="130"/>
      <c r="L51" s="130"/>
      <c r="M51" s="130">
        <v>0</v>
      </c>
      <c r="N51" s="130">
        <v>100</v>
      </c>
      <c r="O51" s="130">
        <f t="shared" si="3"/>
        <v>100</v>
      </c>
      <c r="P51" s="130">
        <v>0</v>
      </c>
      <c r="Q51" s="130">
        <f t="shared" si="4"/>
        <v>100</v>
      </c>
      <c r="R51" s="131">
        <v>0</v>
      </c>
      <c r="S51" s="131">
        <f t="shared" si="5"/>
        <v>100</v>
      </c>
      <c r="T51" s="86"/>
    </row>
    <row r="52" spans="1:20" ht="22.5">
      <c r="A52" s="132" t="s">
        <v>94</v>
      </c>
      <c r="B52" s="143" t="s">
        <v>149</v>
      </c>
      <c r="C52" s="149">
        <v>1429</v>
      </c>
      <c r="D52" s="135" t="s">
        <v>73</v>
      </c>
      <c r="E52" s="136" t="s">
        <v>73</v>
      </c>
      <c r="F52" s="151" t="s">
        <v>150</v>
      </c>
      <c r="G52" s="138">
        <v>0</v>
      </c>
      <c r="H52" s="148">
        <f>H53</f>
        <v>150</v>
      </c>
      <c r="I52" s="138">
        <f t="shared" si="0"/>
        <v>150</v>
      </c>
      <c r="J52" s="139">
        <v>0</v>
      </c>
      <c r="K52" s="139">
        <f t="shared" si="1"/>
        <v>150</v>
      </c>
      <c r="L52" s="139">
        <v>0</v>
      </c>
      <c r="M52" s="139">
        <f t="shared" si="2"/>
        <v>150</v>
      </c>
      <c r="N52" s="139">
        <f>SUM(N53:N54)</f>
        <v>0</v>
      </c>
      <c r="O52" s="139">
        <f t="shared" si="3"/>
        <v>150</v>
      </c>
      <c r="P52" s="139">
        <v>0</v>
      </c>
      <c r="Q52" s="139">
        <f t="shared" si="4"/>
        <v>150</v>
      </c>
      <c r="R52" s="140">
        <v>0</v>
      </c>
      <c r="S52" s="140">
        <f t="shared" si="5"/>
        <v>150</v>
      </c>
      <c r="T52" s="86"/>
    </row>
    <row r="53" spans="1:20" ht="22.5">
      <c r="A53" s="123"/>
      <c r="B53" s="143" t="s">
        <v>141</v>
      </c>
      <c r="C53" s="149"/>
      <c r="D53" s="126">
        <v>3122</v>
      </c>
      <c r="E53" s="127">
        <v>5331</v>
      </c>
      <c r="F53" s="141" t="s">
        <v>97</v>
      </c>
      <c r="G53" s="129">
        <v>0</v>
      </c>
      <c r="H53" s="150">
        <v>150</v>
      </c>
      <c r="I53" s="129">
        <f t="shared" si="0"/>
        <v>150</v>
      </c>
      <c r="J53" s="130">
        <v>0</v>
      </c>
      <c r="K53" s="130">
        <f t="shared" si="1"/>
        <v>150</v>
      </c>
      <c r="L53" s="130">
        <v>0</v>
      </c>
      <c r="M53" s="130">
        <f t="shared" si="2"/>
        <v>150</v>
      </c>
      <c r="N53" s="130">
        <v>-150</v>
      </c>
      <c r="O53" s="130">
        <f t="shared" si="3"/>
        <v>0</v>
      </c>
      <c r="P53" s="130">
        <v>0</v>
      </c>
      <c r="Q53" s="130">
        <f t="shared" si="4"/>
        <v>0</v>
      </c>
      <c r="R53" s="131">
        <v>0</v>
      </c>
      <c r="S53" s="131">
        <f t="shared" si="5"/>
        <v>0</v>
      </c>
      <c r="T53" s="86"/>
    </row>
    <row r="54" spans="1:20" ht="12.75">
      <c r="A54" s="123"/>
      <c r="B54" s="143"/>
      <c r="C54" s="149"/>
      <c r="D54" s="126">
        <v>3122</v>
      </c>
      <c r="E54" s="127">
        <v>6351</v>
      </c>
      <c r="F54" s="141" t="s">
        <v>146</v>
      </c>
      <c r="G54" s="129">
        <v>0</v>
      </c>
      <c r="H54" s="150"/>
      <c r="I54" s="129"/>
      <c r="J54" s="130"/>
      <c r="K54" s="130"/>
      <c r="L54" s="130"/>
      <c r="M54" s="130">
        <v>0</v>
      </c>
      <c r="N54" s="130">
        <v>150</v>
      </c>
      <c r="O54" s="130">
        <f t="shared" si="3"/>
        <v>150</v>
      </c>
      <c r="P54" s="130">
        <v>0</v>
      </c>
      <c r="Q54" s="130">
        <f t="shared" si="4"/>
        <v>150</v>
      </c>
      <c r="R54" s="131">
        <v>0</v>
      </c>
      <c r="S54" s="131">
        <f t="shared" si="5"/>
        <v>150</v>
      </c>
      <c r="T54" s="86"/>
    </row>
    <row r="55" spans="1:20" ht="33.75">
      <c r="A55" s="132" t="s">
        <v>94</v>
      </c>
      <c r="B55" s="143" t="s">
        <v>151</v>
      </c>
      <c r="C55" s="149">
        <v>1429</v>
      </c>
      <c r="D55" s="135" t="s">
        <v>73</v>
      </c>
      <c r="E55" s="136" t="s">
        <v>73</v>
      </c>
      <c r="F55" s="147" t="s">
        <v>152</v>
      </c>
      <c r="G55" s="138">
        <v>0</v>
      </c>
      <c r="H55" s="148">
        <f>H56</f>
        <v>200</v>
      </c>
      <c r="I55" s="138">
        <f t="shared" si="0"/>
        <v>200</v>
      </c>
      <c r="J55" s="139">
        <v>0</v>
      </c>
      <c r="K55" s="139">
        <f t="shared" si="1"/>
        <v>200</v>
      </c>
      <c r="L55" s="139">
        <v>0</v>
      </c>
      <c r="M55" s="139">
        <f t="shared" si="2"/>
        <v>200</v>
      </c>
      <c r="N55" s="139">
        <f>SUM(N56:N57)</f>
        <v>0</v>
      </c>
      <c r="O55" s="139">
        <f t="shared" si="3"/>
        <v>200</v>
      </c>
      <c r="P55" s="139">
        <v>0</v>
      </c>
      <c r="Q55" s="139">
        <f t="shared" si="4"/>
        <v>200</v>
      </c>
      <c r="R55" s="140">
        <v>0</v>
      </c>
      <c r="S55" s="140">
        <f t="shared" si="5"/>
        <v>200</v>
      </c>
      <c r="T55" s="86"/>
    </row>
    <row r="56" spans="1:20" ht="22.5">
      <c r="A56" s="123"/>
      <c r="B56" s="143" t="s">
        <v>141</v>
      </c>
      <c r="C56" s="149"/>
      <c r="D56" s="126">
        <v>3122</v>
      </c>
      <c r="E56" s="127">
        <v>5331</v>
      </c>
      <c r="F56" s="141" t="s">
        <v>97</v>
      </c>
      <c r="G56" s="129">
        <v>0</v>
      </c>
      <c r="H56" s="150">
        <v>200</v>
      </c>
      <c r="I56" s="129">
        <f t="shared" si="0"/>
        <v>200</v>
      </c>
      <c r="J56" s="130">
        <v>0</v>
      </c>
      <c r="K56" s="130">
        <f t="shared" si="1"/>
        <v>200</v>
      </c>
      <c r="L56" s="130">
        <v>0</v>
      </c>
      <c r="M56" s="130">
        <f t="shared" si="2"/>
        <v>200</v>
      </c>
      <c r="N56" s="130">
        <v>-200</v>
      </c>
      <c r="O56" s="130">
        <f t="shared" si="3"/>
        <v>0</v>
      </c>
      <c r="P56" s="130">
        <v>0</v>
      </c>
      <c r="Q56" s="130">
        <f t="shared" si="4"/>
        <v>0</v>
      </c>
      <c r="R56" s="131">
        <v>0</v>
      </c>
      <c r="S56" s="131">
        <f t="shared" si="5"/>
        <v>0</v>
      </c>
      <c r="T56" s="86"/>
    </row>
    <row r="57" spans="1:20" ht="12.75">
      <c r="A57" s="123"/>
      <c r="B57" s="143"/>
      <c r="C57" s="149"/>
      <c r="D57" s="126">
        <v>3122</v>
      </c>
      <c r="E57" s="127">
        <v>6351</v>
      </c>
      <c r="F57" s="141" t="s">
        <v>146</v>
      </c>
      <c r="G57" s="129">
        <v>0</v>
      </c>
      <c r="H57" s="150"/>
      <c r="I57" s="129"/>
      <c r="J57" s="130"/>
      <c r="K57" s="130"/>
      <c r="L57" s="130"/>
      <c r="M57" s="130">
        <v>0</v>
      </c>
      <c r="N57" s="130">
        <v>200</v>
      </c>
      <c r="O57" s="130">
        <f t="shared" si="3"/>
        <v>200</v>
      </c>
      <c r="P57" s="130">
        <v>0</v>
      </c>
      <c r="Q57" s="130">
        <f t="shared" si="4"/>
        <v>200</v>
      </c>
      <c r="R57" s="131">
        <v>0</v>
      </c>
      <c r="S57" s="131">
        <f t="shared" si="5"/>
        <v>200</v>
      </c>
      <c r="T57" s="86"/>
    </row>
    <row r="58" spans="1:20" ht="33.75">
      <c r="A58" s="132" t="s">
        <v>94</v>
      </c>
      <c r="B58" s="143" t="s">
        <v>153</v>
      </c>
      <c r="C58" s="149">
        <v>1437</v>
      </c>
      <c r="D58" s="135" t="s">
        <v>73</v>
      </c>
      <c r="E58" s="136" t="s">
        <v>73</v>
      </c>
      <c r="F58" s="147" t="s">
        <v>154</v>
      </c>
      <c r="G58" s="138">
        <v>0</v>
      </c>
      <c r="H58" s="148">
        <f>H59</f>
        <v>100</v>
      </c>
      <c r="I58" s="138">
        <f t="shared" si="0"/>
        <v>100</v>
      </c>
      <c r="J58" s="139">
        <v>0</v>
      </c>
      <c r="K58" s="139">
        <f t="shared" si="1"/>
        <v>100</v>
      </c>
      <c r="L58" s="139">
        <v>0</v>
      </c>
      <c r="M58" s="139">
        <f t="shared" si="2"/>
        <v>100</v>
      </c>
      <c r="N58" s="139">
        <v>0</v>
      </c>
      <c r="O58" s="139">
        <f t="shared" si="3"/>
        <v>100</v>
      </c>
      <c r="P58" s="139">
        <v>0</v>
      </c>
      <c r="Q58" s="139">
        <f t="shared" si="4"/>
        <v>100</v>
      </c>
      <c r="R58" s="140">
        <v>0</v>
      </c>
      <c r="S58" s="140">
        <f t="shared" si="5"/>
        <v>100</v>
      </c>
      <c r="T58" s="86"/>
    </row>
    <row r="59" spans="1:20" ht="22.5">
      <c r="A59" s="123"/>
      <c r="B59" s="143" t="s">
        <v>141</v>
      </c>
      <c r="C59" s="149"/>
      <c r="D59" s="126">
        <v>3123</v>
      </c>
      <c r="E59" s="127">
        <v>5331</v>
      </c>
      <c r="F59" s="141" t="s">
        <v>97</v>
      </c>
      <c r="G59" s="129">
        <v>0</v>
      </c>
      <c r="H59" s="150">
        <v>100</v>
      </c>
      <c r="I59" s="129">
        <f t="shared" si="0"/>
        <v>100</v>
      </c>
      <c r="J59" s="130">
        <v>0</v>
      </c>
      <c r="K59" s="130">
        <f t="shared" si="1"/>
        <v>100</v>
      </c>
      <c r="L59" s="130">
        <v>0</v>
      </c>
      <c r="M59" s="130">
        <f t="shared" si="2"/>
        <v>100</v>
      </c>
      <c r="N59" s="130">
        <v>0</v>
      </c>
      <c r="O59" s="130">
        <f t="shared" si="3"/>
        <v>100</v>
      </c>
      <c r="P59" s="130">
        <v>0</v>
      </c>
      <c r="Q59" s="130">
        <f t="shared" si="4"/>
        <v>100</v>
      </c>
      <c r="R59" s="131">
        <v>0</v>
      </c>
      <c r="S59" s="131">
        <f t="shared" si="5"/>
        <v>100</v>
      </c>
      <c r="T59" s="86"/>
    </row>
    <row r="60" spans="1:20" ht="22.5">
      <c r="A60" s="132" t="s">
        <v>94</v>
      </c>
      <c r="B60" s="143" t="s">
        <v>155</v>
      </c>
      <c r="C60" s="149">
        <v>1438</v>
      </c>
      <c r="D60" s="135" t="s">
        <v>73</v>
      </c>
      <c r="E60" s="136" t="s">
        <v>73</v>
      </c>
      <c r="F60" s="147" t="s">
        <v>156</v>
      </c>
      <c r="G60" s="138">
        <v>0</v>
      </c>
      <c r="H60" s="148">
        <f>H61</f>
        <v>200</v>
      </c>
      <c r="I60" s="138">
        <f t="shared" si="0"/>
        <v>200</v>
      </c>
      <c r="J60" s="139">
        <v>0</v>
      </c>
      <c r="K60" s="139">
        <f t="shared" si="1"/>
        <v>200</v>
      </c>
      <c r="L60" s="139">
        <v>0</v>
      </c>
      <c r="M60" s="139">
        <f t="shared" si="2"/>
        <v>200</v>
      </c>
      <c r="N60" s="139">
        <f>+N61</f>
        <v>-200</v>
      </c>
      <c r="O60" s="139">
        <f t="shared" si="3"/>
        <v>0</v>
      </c>
      <c r="P60" s="139">
        <v>0</v>
      </c>
      <c r="Q60" s="139">
        <f t="shared" si="4"/>
        <v>0</v>
      </c>
      <c r="R60" s="140">
        <v>0</v>
      </c>
      <c r="S60" s="140">
        <f t="shared" si="5"/>
        <v>0</v>
      </c>
      <c r="T60" s="86"/>
    </row>
    <row r="61" spans="1:20" ht="22.5">
      <c r="A61" s="123"/>
      <c r="B61" s="143" t="s">
        <v>141</v>
      </c>
      <c r="C61" s="149"/>
      <c r="D61" s="126">
        <v>3123</v>
      </c>
      <c r="E61" s="127">
        <v>5331</v>
      </c>
      <c r="F61" s="141" t="s">
        <v>97</v>
      </c>
      <c r="G61" s="129">
        <v>0</v>
      </c>
      <c r="H61" s="150">
        <v>200</v>
      </c>
      <c r="I61" s="129">
        <f t="shared" si="0"/>
        <v>200</v>
      </c>
      <c r="J61" s="130">
        <v>0</v>
      </c>
      <c r="K61" s="130">
        <f t="shared" si="1"/>
        <v>200</v>
      </c>
      <c r="L61" s="130">
        <v>0</v>
      </c>
      <c r="M61" s="130">
        <f t="shared" si="2"/>
        <v>200</v>
      </c>
      <c r="N61" s="130">
        <v>-200</v>
      </c>
      <c r="O61" s="130">
        <f t="shared" si="3"/>
        <v>0</v>
      </c>
      <c r="P61" s="130">
        <v>0</v>
      </c>
      <c r="Q61" s="130">
        <f t="shared" si="4"/>
        <v>0</v>
      </c>
      <c r="R61" s="131">
        <v>0</v>
      </c>
      <c r="S61" s="131">
        <f t="shared" si="5"/>
        <v>0</v>
      </c>
      <c r="T61" s="86"/>
    </row>
    <row r="62" spans="1:20" ht="33.75">
      <c r="A62" s="132" t="s">
        <v>94</v>
      </c>
      <c r="B62" s="143" t="s">
        <v>157</v>
      </c>
      <c r="C62" s="149">
        <v>1442</v>
      </c>
      <c r="D62" s="135" t="s">
        <v>73</v>
      </c>
      <c r="E62" s="136" t="s">
        <v>73</v>
      </c>
      <c r="F62" s="147" t="s">
        <v>158</v>
      </c>
      <c r="G62" s="138">
        <v>0</v>
      </c>
      <c r="H62" s="148">
        <f>H63</f>
        <v>230</v>
      </c>
      <c r="I62" s="138">
        <f t="shared" si="0"/>
        <v>230</v>
      </c>
      <c r="J62" s="139">
        <v>0</v>
      </c>
      <c r="K62" s="139">
        <f t="shared" si="1"/>
        <v>230</v>
      </c>
      <c r="L62" s="139">
        <v>0</v>
      </c>
      <c r="M62" s="139">
        <f t="shared" si="2"/>
        <v>230</v>
      </c>
      <c r="N62" s="139">
        <v>0</v>
      </c>
      <c r="O62" s="139">
        <f t="shared" si="3"/>
        <v>230</v>
      </c>
      <c r="P62" s="139">
        <v>0</v>
      </c>
      <c r="Q62" s="139">
        <f t="shared" si="4"/>
        <v>230</v>
      </c>
      <c r="R62" s="140">
        <v>0</v>
      </c>
      <c r="S62" s="140">
        <f t="shared" si="5"/>
        <v>230</v>
      </c>
      <c r="T62" s="86"/>
    </row>
    <row r="63" spans="1:20" ht="22.5">
      <c r="A63" s="123"/>
      <c r="B63" s="143" t="s">
        <v>141</v>
      </c>
      <c r="C63" s="149"/>
      <c r="D63" s="126">
        <v>3123</v>
      </c>
      <c r="E63" s="127">
        <v>5331</v>
      </c>
      <c r="F63" s="141" t="s">
        <v>97</v>
      </c>
      <c r="G63" s="129">
        <v>0</v>
      </c>
      <c r="H63" s="150">
        <v>230</v>
      </c>
      <c r="I63" s="129">
        <f t="shared" si="0"/>
        <v>230</v>
      </c>
      <c r="J63" s="130">
        <v>0</v>
      </c>
      <c r="K63" s="130">
        <f t="shared" si="1"/>
        <v>230</v>
      </c>
      <c r="L63" s="130">
        <v>0</v>
      </c>
      <c r="M63" s="130">
        <f t="shared" si="2"/>
        <v>230</v>
      </c>
      <c r="N63" s="130">
        <v>0</v>
      </c>
      <c r="O63" s="130">
        <f t="shared" si="3"/>
        <v>230</v>
      </c>
      <c r="P63" s="130">
        <v>0</v>
      </c>
      <c r="Q63" s="130">
        <f t="shared" si="4"/>
        <v>230</v>
      </c>
      <c r="R63" s="131">
        <v>0</v>
      </c>
      <c r="S63" s="131">
        <f t="shared" si="5"/>
        <v>230</v>
      </c>
      <c r="T63" s="86"/>
    </row>
    <row r="64" spans="1:20" ht="33.75">
      <c r="A64" s="132" t="s">
        <v>94</v>
      </c>
      <c r="B64" s="143" t="s">
        <v>159</v>
      </c>
      <c r="C64" s="149">
        <v>1455</v>
      </c>
      <c r="D64" s="135" t="s">
        <v>73</v>
      </c>
      <c r="E64" s="136" t="s">
        <v>73</v>
      </c>
      <c r="F64" s="147" t="s">
        <v>160</v>
      </c>
      <c r="G64" s="138">
        <v>0</v>
      </c>
      <c r="H64" s="148">
        <f>H65</f>
        <v>300</v>
      </c>
      <c r="I64" s="138">
        <f t="shared" si="0"/>
        <v>300</v>
      </c>
      <c r="J64" s="139">
        <v>0</v>
      </c>
      <c r="K64" s="139">
        <f t="shared" si="1"/>
        <v>300</v>
      </c>
      <c r="L64" s="139">
        <v>0</v>
      </c>
      <c r="M64" s="139">
        <f t="shared" si="2"/>
        <v>300</v>
      </c>
      <c r="N64" s="139">
        <v>0</v>
      </c>
      <c r="O64" s="139">
        <f t="shared" si="3"/>
        <v>300</v>
      </c>
      <c r="P64" s="139">
        <v>0</v>
      </c>
      <c r="Q64" s="139">
        <f t="shared" si="4"/>
        <v>300</v>
      </c>
      <c r="R64" s="140">
        <v>0</v>
      </c>
      <c r="S64" s="140">
        <f t="shared" si="5"/>
        <v>300</v>
      </c>
      <c r="T64" s="86"/>
    </row>
    <row r="65" spans="1:20" ht="22.5">
      <c r="A65" s="123"/>
      <c r="B65" s="143" t="s">
        <v>141</v>
      </c>
      <c r="C65" s="149"/>
      <c r="D65" s="126">
        <v>3113</v>
      </c>
      <c r="E65" s="127">
        <v>5331</v>
      </c>
      <c r="F65" s="141" t="s">
        <v>97</v>
      </c>
      <c r="G65" s="129">
        <v>0</v>
      </c>
      <c r="H65" s="150">
        <v>300</v>
      </c>
      <c r="I65" s="129">
        <f t="shared" si="0"/>
        <v>300</v>
      </c>
      <c r="J65" s="130">
        <v>0</v>
      </c>
      <c r="K65" s="130">
        <f t="shared" si="1"/>
        <v>300</v>
      </c>
      <c r="L65" s="130">
        <v>0</v>
      </c>
      <c r="M65" s="130">
        <f t="shared" si="2"/>
        <v>300</v>
      </c>
      <c r="N65" s="130">
        <v>0</v>
      </c>
      <c r="O65" s="130">
        <f t="shared" si="3"/>
        <v>300</v>
      </c>
      <c r="P65" s="130">
        <v>0</v>
      </c>
      <c r="Q65" s="130">
        <f t="shared" si="4"/>
        <v>300</v>
      </c>
      <c r="R65" s="131">
        <v>0</v>
      </c>
      <c r="S65" s="131">
        <f t="shared" si="5"/>
        <v>300</v>
      </c>
      <c r="T65" s="86"/>
    </row>
    <row r="66" spans="1:20" ht="33.75">
      <c r="A66" s="132" t="s">
        <v>94</v>
      </c>
      <c r="B66" s="143" t="s">
        <v>161</v>
      </c>
      <c r="C66" s="149">
        <v>1457</v>
      </c>
      <c r="D66" s="135" t="s">
        <v>73</v>
      </c>
      <c r="E66" s="136" t="s">
        <v>73</v>
      </c>
      <c r="F66" s="147" t="s">
        <v>162</v>
      </c>
      <c r="G66" s="138">
        <v>0</v>
      </c>
      <c r="H66" s="148">
        <f>H67</f>
        <v>370</v>
      </c>
      <c r="I66" s="138">
        <f t="shared" si="0"/>
        <v>370</v>
      </c>
      <c r="J66" s="139">
        <v>0</v>
      </c>
      <c r="K66" s="139">
        <f t="shared" si="1"/>
        <v>370</v>
      </c>
      <c r="L66" s="139">
        <v>0</v>
      </c>
      <c r="M66" s="139">
        <f t="shared" si="2"/>
        <v>370</v>
      </c>
      <c r="N66" s="139">
        <v>0</v>
      </c>
      <c r="O66" s="139">
        <f t="shared" si="3"/>
        <v>370</v>
      </c>
      <c r="P66" s="139">
        <v>0</v>
      </c>
      <c r="Q66" s="139">
        <f t="shared" si="4"/>
        <v>370</v>
      </c>
      <c r="R66" s="140">
        <v>0</v>
      </c>
      <c r="S66" s="140">
        <f t="shared" si="5"/>
        <v>370</v>
      </c>
      <c r="T66" s="86"/>
    </row>
    <row r="67" spans="1:20" ht="22.5">
      <c r="A67" s="123"/>
      <c r="B67" s="143" t="s">
        <v>141</v>
      </c>
      <c r="C67" s="149"/>
      <c r="D67" s="126">
        <v>3113</v>
      </c>
      <c r="E67" s="127">
        <v>5331</v>
      </c>
      <c r="F67" s="141" t="s">
        <v>97</v>
      </c>
      <c r="G67" s="129">
        <v>0</v>
      </c>
      <c r="H67" s="150">
        <v>370</v>
      </c>
      <c r="I67" s="129">
        <f t="shared" si="0"/>
        <v>370</v>
      </c>
      <c r="J67" s="130">
        <v>0</v>
      </c>
      <c r="K67" s="130">
        <f t="shared" si="1"/>
        <v>370</v>
      </c>
      <c r="L67" s="130">
        <v>0</v>
      </c>
      <c r="M67" s="130">
        <f t="shared" si="2"/>
        <v>370</v>
      </c>
      <c r="N67" s="130">
        <v>0</v>
      </c>
      <c r="O67" s="130">
        <f t="shared" si="3"/>
        <v>370</v>
      </c>
      <c r="P67" s="130">
        <v>0</v>
      </c>
      <c r="Q67" s="130">
        <f t="shared" si="4"/>
        <v>370</v>
      </c>
      <c r="R67" s="131">
        <v>0</v>
      </c>
      <c r="S67" s="131">
        <f t="shared" si="5"/>
        <v>370</v>
      </c>
      <c r="T67" s="86"/>
    </row>
    <row r="68" spans="1:20" ht="22.5">
      <c r="A68" s="132" t="s">
        <v>94</v>
      </c>
      <c r="B68" s="143" t="s">
        <v>163</v>
      </c>
      <c r="C68" s="149">
        <v>1462</v>
      </c>
      <c r="D68" s="135" t="s">
        <v>73</v>
      </c>
      <c r="E68" s="136" t="s">
        <v>73</v>
      </c>
      <c r="F68" s="147" t="s">
        <v>164</v>
      </c>
      <c r="G68" s="138">
        <v>0</v>
      </c>
      <c r="H68" s="148">
        <f>H69</f>
        <v>200</v>
      </c>
      <c r="I68" s="138">
        <f t="shared" si="0"/>
        <v>200</v>
      </c>
      <c r="J68" s="139">
        <v>0</v>
      </c>
      <c r="K68" s="139">
        <f t="shared" si="1"/>
        <v>200</v>
      </c>
      <c r="L68" s="139">
        <v>0</v>
      </c>
      <c r="M68" s="139">
        <f t="shared" si="2"/>
        <v>200</v>
      </c>
      <c r="N68" s="139">
        <v>0</v>
      </c>
      <c r="O68" s="139">
        <f t="shared" si="3"/>
        <v>200</v>
      </c>
      <c r="P68" s="139">
        <v>0</v>
      </c>
      <c r="Q68" s="139">
        <f t="shared" si="4"/>
        <v>200</v>
      </c>
      <c r="R68" s="140">
        <v>0</v>
      </c>
      <c r="S68" s="140">
        <f t="shared" si="5"/>
        <v>200</v>
      </c>
      <c r="T68" s="86"/>
    </row>
    <row r="69" spans="1:20" ht="22.5">
      <c r="A69" s="123"/>
      <c r="B69" s="143" t="s">
        <v>141</v>
      </c>
      <c r="C69" s="149"/>
      <c r="D69" s="126">
        <v>3113</v>
      </c>
      <c r="E69" s="127">
        <v>5331</v>
      </c>
      <c r="F69" s="141" t="s">
        <v>97</v>
      </c>
      <c r="G69" s="129">
        <v>0</v>
      </c>
      <c r="H69" s="150">
        <v>200</v>
      </c>
      <c r="I69" s="129">
        <f t="shared" si="0"/>
        <v>200</v>
      </c>
      <c r="J69" s="130">
        <v>0</v>
      </c>
      <c r="K69" s="130">
        <f t="shared" si="1"/>
        <v>200</v>
      </c>
      <c r="L69" s="130">
        <v>0</v>
      </c>
      <c r="M69" s="130">
        <f t="shared" si="2"/>
        <v>200</v>
      </c>
      <c r="N69" s="130">
        <v>0</v>
      </c>
      <c r="O69" s="130">
        <f t="shared" si="3"/>
        <v>200</v>
      </c>
      <c r="P69" s="130">
        <v>0</v>
      </c>
      <c r="Q69" s="130">
        <f t="shared" si="4"/>
        <v>200</v>
      </c>
      <c r="R69" s="131">
        <v>0</v>
      </c>
      <c r="S69" s="131">
        <f t="shared" si="5"/>
        <v>200</v>
      </c>
      <c r="T69" s="86"/>
    </row>
    <row r="70" spans="1:20" ht="33.75">
      <c r="A70" s="132" t="s">
        <v>94</v>
      </c>
      <c r="B70" s="143" t="s">
        <v>165</v>
      </c>
      <c r="C70" s="149">
        <v>1474</v>
      </c>
      <c r="D70" s="135" t="s">
        <v>73</v>
      </c>
      <c r="E70" s="136" t="s">
        <v>73</v>
      </c>
      <c r="F70" s="147" t="s">
        <v>166</v>
      </c>
      <c r="G70" s="138">
        <v>0</v>
      </c>
      <c r="H70" s="148">
        <f>H71</f>
        <v>150</v>
      </c>
      <c r="I70" s="138">
        <f t="shared" si="0"/>
        <v>150</v>
      </c>
      <c r="J70" s="139">
        <v>0</v>
      </c>
      <c r="K70" s="139">
        <f t="shared" si="1"/>
        <v>150</v>
      </c>
      <c r="L70" s="139">
        <v>0</v>
      </c>
      <c r="M70" s="139">
        <f t="shared" si="2"/>
        <v>150</v>
      </c>
      <c r="N70" s="139">
        <f>SUM(N71:N72)</f>
        <v>0</v>
      </c>
      <c r="O70" s="139">
        <f t="shared" si="3"/>
        <v>150</v>
      </c>
      <c r="P70" s="139">
        <v>0</v>
      </c>
      <c r="Q70" s="139">
        <f t="shared" si="4"/>
        <v>150</v>
      </c>
      <c r="R70" s="140">
        <v>0</v>
      </c>
      <c r="S70" s="140">
        <f t="shared" si="5"/>
        <v>150</v>
      </c>
      <c r="T70" s="86"/>
    </row>
    <row r="71" spans="1:20" ht="22.5">
      <c r="A71" s="123"/>
      <c r="B71" s="143" t="s">
        <v>141</v>
      </c>
      <c r="C71" s="149"/>
      <c r="D71" s="126">
        <v>3133</v>
      </c>
      <c r="E71" s="127">
        <v>5331</v>
      </c>
      <c r="F71" s="141" t="s">
        <v>97</v>
      </c>
      <c r="G71" s="152">
        <v>0</v>
      </c>
      <c r="H71" s="150">
        <v>150</v>
      </c>
      <c r="I71" s="129">
        <f t="shared" si="0"/>
        <v>150</v>
      </c>
      <c r="J71" s="130">
        <v>0</v>
      </c>
      <c r="K71" s="130">
        <f t="shared" si="1"/>
        <v>150</v>
      </c>
      <c r="L71" s="130">
        <v>0</v>
      </c>
      <c r="M71" s="130">
        <f t="shared" si="2"/>
        <v>150</v>
      </c>
      <c r="N71" s="130">
        <v>-150</v>
      </c>
      <c r="O71" s="130">
        <f t="shared" si="3"/>
        <v>0</v>
      </c>
      <c r="P71" s="130">
        <v>0</v>
      </c>
      <c r="Q71" s="130">
        <f t="shared" si="4"/>
        <v>0</v>
      </c>
      <c r="R71" s="131">
        <v>0</v>
      </c>
      <c r="S71" s="131">
        <f t="shared" si="5"/>
        <v>0</v>
      </c>
      <c r="T71" s="86"/>
    </row>
    <row r="72" spans="1:20" ht="12.75">
      <c r="A72" s="123"/>
      <c r="B72" s="143"/>
      <c r="C72" s="149"/>
      <c r="D72" s="126">
        <v>3133</v>
      </c>
      <c r="E72" s="127">
        <v>6351</v>
      </c>
      <c r="F72" s="141" t="s">
        <v>146</v>
      </c>
      <c r="G72" s="152">
        <v>0</v>
      </c>
      <c r="H72" s="150"/>
      <c r="I72" s="129"/>
      <c r="J72" s="130"/>
      <c r="K72" s="130"/>
      <c r="L72" s="130"/>
      <c r="M72" s="130">
        <v>0</v>
      </c>
      <c r="N72" s="130">
        <v>150</v>
      </c>
      <c r="O72" s="130">
        <f t="shared" si="3"/>
        <v>150</v>
      </c>
      <c r="P72" s="130">
        <v>0</v>
      </c>
      <c r="Q72" s="130">
        <f t="shared" si="4"/>
        <v>150</v>
      </c>
      <c r="R72" s="131">
        <v>0</v>
      </c>
      <c r="S72" s="131">
        <f t="shared" si="5"/>
        <v>150</v>
      </c>
      <c r="T72" s="86"/>
    </row>
    <row r="73" spans="1:20" ht="22.5">
      <c r="A73" s="132" t="s">
        <v>94</v>
      </c>
      <c r="B73" s="133" t="s">
        <v>167</v>
      </c>
      <c r="C73" s="134" t="s">
        <v>168</v>
      </c>
      <c r="D73" s="135" t="s">
        <v>73</v>
      </c>
      <c r="E73" s="136" t="s">
        <v>73</v>
      </c>
      <c r="F73" s="137" t="s">
        <v>169</v>
      </c>
      <c r="G73" s="138">
        <f>+G74</f>
        <v>0</v>
      </c>
      <c r="H73" s="138">
        <f>+H74</f>
        <v>9000</v>
      </c>
      <c r="I73" s="138">
        <f t="shared" si="0"/>
        <v>9000</v>
      </c>
      <c r="J73" s="139">
        <v>0</v>
      </c>
      <c r="K73" s="139">
        <f t="shared" si="1"/>
        <v>9000</v>
      </c>
      <c r="L73" s="139">
        <v>0</v>
      </c>
      <c r="M73" s="139">
        <f t="shared" si="2"/>
        <v>9000</v>
      </c>
      <c r="N73" s="139">
        <v>0</v>
      </c>
      <c r="O73" s="139">
        <f t="shared" si="3"/>
        <v>9000</v>
      </c>
      <c r="P73" s="139">
        <v>0</v>
      </c>
      <c r="Q73" s="139">
        <f t="shared" si="4"/>
        <v>9000</v>
      </c>
      <c r="R73" s="140">
        <v>0</v>
      </c>
      <c r="S73" s="140">
        <f t="shared" si="5"/>
        <v>9000</v>
      </c>
      <c r="T73" s="86"/>
    </row>
    <row r="74" spans="1:20" ht="12.75">
      <c r="A74" s="123"/>
      <c r="B74" s="124"/>
      <c r="C74" s="125"/>
      <c r="D74" s="126">
        <v>3122</v>
      </c>
      <c r="E74" s="127">
        <v>5331</v>
      </c>
      <c r="F74" s="128" t="s">
        <v>97</v>
      </c>
      <c r="G74" s="129">
        <v>0</v>
      </c>
      <c r="H74" s="129">
        <v>9000</v>
      </c>
      <c r="I74" s="129">
        <f t="shared" si="0"/>
        <v>9000</v>
      </c>
      <c r="J74" s="130">
        <v>0</v>
      </c>
      <c r="K74" s="130">
        <f t="shared" si="1"/>
        <v>9000</v>
      </c>
      <c r="L74" s="130">
        <v>0</v>
      </c>
      <c r="M74" s="130">
        <f t="shared" si="2"/>
        <v>9000</v>
      </c>
      <c r="N74" s="130">
        <v>0</v>
      </c>
      <c r="O74" s="130">
        <f t="shared" si="3"/>
        <v>9000</v>
      </c>
      <c r="P74" s="130">
        <v>0</v>
      </c>
      <c r="Q74" s="130">
        <f aca="true" t="shared" si="7" ref="Q74:Q120">+O74+P74</f>
        <v>9000</v>
      </c>
      <c r="R74" s="131">
        <v>0</v>
      </c>
      <c r="S74" s="131">
        <f aca="true" t="shared" si="8" ref="S74:S126">+Q74+R74</f>
        <v>9000</v>
      </c>
      <c r="T74" s="86"/>
    </row>
    <row r="75" spans="1:20" ht="22.5">
      <c r="A75" s="153" t="s">
        <v>94</v>
      </c>
      <c r="B75" s="154" t="s">
        <v>170</v>
      </c>
      <c r="C75" s="155" t="s">
        <v>134</v>
      </c>
      <c r="D75" s="156" t="s">
        <v>73</v>
      </c>
      <c r="E75" s="157" t="s">
        <v>73</v>
      </c>
      <c r="F75" s="137" t="s">
        <v>171</v>
      </c>
      <c r="G75" s="158">
        <f>+G76</f>
        <v>0</v>
      </c>
      <c r="H75" s="158">
        <f>+H76</f>
        <v>25</v>
      </c>
      <c r="I75" s="158">
        <f t="shared" si="0"/>
        <v>25</v>
      </c>
      <c r="J75" s="139">
        <v>0</v>
      </c>
      <c r="K75" s="139">
        <f t="shared" si="1"/>
        <v>25</v>
      </c>
      <c r="L75" s="139">
        <v>0</v>
      </c>
      <c r="M75" s="139">
        <f t="shared" si="2"/>
        <v>25</v>
      </c>
      <c r="N75" s="139">
        <v>0</v>
      </c>
      <c r="O75" s="139">
        <f t="shared" si="3"/>
        <v>25</v>
      </c>
      <c r="P75" s="139">
        <f>P76</f>
        <v>-15</v>
      </c>
      <c r="Q75" s="139">
        <f t="shared" si="7"/>
        <v>10</v>
      </c>
      <c r="R75" s="140">
        <v>0</v>
      </c>
      <c r="S75" s="140">
        <f t="shared" si="8"/>
        <v>10</v>
      </c>
      <c r="T75" s="86"/>
    </row>
    <row r="76" spans="1:20" ht="22.5">
      <c r="A76" s="159"/>
      <c r="B76" s="160"/>
      <c r="C76" s="161"/>
      <c r="D76" s="162">
        <v>3233</v>
      </c>
      <c r="E76" s="163">
        <v>5331</v>
      </c>
      <c r="F76" s="141" t="s">
        <v>97</v>
      </c>
      <c r="G76" s="164">
        <v>0</v>
      </c>
      <c r="H76" s="164">
        <v>25</v>
      </c>
      <c r="I76" s="164">
        <f t="shared" si="0"/>
        <v>25</v>
      </c>
      <c r="J76" s="130">
        <v>0</v>
      </c>
      <c r="K76" s="130">
        <f t="shared" si="1"/>
        <v>25</v>
      </c>
      <c r="L76" s="130">
        <v>0</v>
      </c>
      <c r="M76" s="130">
        <f t="shared" si="2"/>
        <v>25</v>
      </c>
      <c r="N76" s="130">
        <v>0</v>
      </c>
      <c r="O76" s="130">
        <f t="shared" si="3"/>
        <v>25</v>
      </c>
      <c r="P76" s="130">
        <v>-15</v>
      </c>
      <c r="Q76" s="130">
        <f t="shared" si="7"/>
        <v>10</v>
      </c>
      <c r="R76" s="131">
        <v>0</v>
      </c>
      <c r="S76" s="131">
        <f t="shared" si="8"/>
        <v>10</v>
      </c>
      <c r="T76" s="86"/>
    </row>
    <row r="77" spans="1:20" ht="33.75">
      <c r="A77" s="132" t="s">
        <v>94</v>
      </c>
      <c r="B77" s="133" t="s">
        <v>172</v>
      </c>
      <c r="C77" s="134" t="s">
        <v>173</v>
      </c>
      <c r="D77" s="135" t="s">
        <v>73</v>
      </c>
      <c r="E77" s="135" t="s">
        <v>73</v>
      </c>
      <c r="F77" s="165" t="s">
        <v>174</v>
      </c>
      <c r="G77" s="138">
        <f>+G78</f>
        <v>0</v>
      </c>
      <c r="H77" s="138">
        <f>+H78</f>
        <v>14000</v>
      </c>
      <c r="I77" s="138">
        <f t="shared" si="0"/>
        <v>14000</v>
      </c>
      <c r="J77" s="139">
        <v>0</v>
      </c>
      <c r="K77" s="139">
        <f t="shared" si="1"/>
        <v>14000</v>
      </c>
      <c r="L77" s="139">
        <v>0</v>
      </c>
      <c r="M77" s="139">
        <f t="shared" si="2"/>
        <v>14000</v>
      </c>
      <c r="N77" s="139">
        <v>0</v>
      </c>
      <c r="O77" s="139">
        <f t="shared" si="3"/>
        <v>14000</v>
      </c>
      <c r="P77" s="166">
        <v>0</v>
      </c>
      <c r="Q77" s="139">
        <f t="shared" si="7"/>
        <v>14000</v>
      </c>
      <c r="R77" s="140">
        <v>0</v>
      </c>
      <c r="S77" s="140">
        <f t="shared" si="8"/>
        <v>14000</v>
      </c>
      <c r="T77" s="86"/>
    </row>
    <row r="78" spans="1:20" ht="12.75">
      <c r="A78" s="123"/>
      <c r="B78" s="124"/>
      <c r="C78" s="125"/>
      <c r="D78" s="126">
        <v>3122</v>
      </c>
      <c r="E78" s="126">
        <v>5331</v>
      </c>
      <c r="F78" s="167" t="s">
        <v>97</v>
      </c>
      <c r="G78" s="129">
        <v>0</v>
      </c>
      <c r="H78" s="129">
        <v>14000</v>
      </c>
      <c r="I78" s="129">
        <f t="shared" si="0"/>
        <v>14000</v>
      </c>
      <c r="J78" s="130">
        <v>0</v>
      </c>
      <c r="K78" s="130">
        <f t="shared" si="1"/>
        <v>14000</v>
      </c>
      <c r="L78" s="130">
        <v>0</v>
      </c>
      <c r="M78" s="130">
        <f t="shared" si="2"/>
        <v>14000</v>
      </c>
      <c r="N78" s="130">
        <v>0</v>
      </c>
      <c r="O78" s="130">
        <f t="shared" si="3"/>
        <v>14000</v>
      </c>
      <c r="P78" s="152">
        <v>0</v>
      </c>
      <c r="Q78" s="130">
        <f t="shared" si="7"/>
        <v>14000</v>
      </c>
      <c r="R78" s="131">
        <v>0</v>
      </c>
      <c r="S78" s="131">
        <f t="shared" si="8"/>
        <v>14000</v>
      </c>
      <c r="T78" s="86"/>
    </row>
    <row r="79" spans="1:20" ht="45">
      <c r="A79" s="132" t="s">
        <v>94</v>
      </c>
      <c r="B79" s="133" t="s">
        <v>175</v>
      </c>
      <c r="C79" s="134" t="s">
        <v>176</v>
      </c>
      <c r="D79" s="135" t="s">
        <v>73</v>
      </c>
      <c r="E79" s="135" t="s">
        <v>73</v>
      </c>
      <c r="F79" s="165" t="s">
        <v>177</v>
      </c>
      <c r="G79" s="138">
        <f>+G80</f>
        <v>0</v>
      </c>
      <c r="H79" s="138">
        <f>+H80</f>
        <v>1900</v>
      </c>
      <c r="I79" s="138">
        <f t="shared" si="0"/>
        <v>1900</v>
      </c>
      <c r="J79" s="139">
        <v>0</v>
      </c>
      <c r="K79" s="139">
        <f aca="true" t="shared" si="9" ref="K79:K96">+I79+J79</f>
        <v>1900</v>
      </c>
      <c r="L79" s="139">
        <v>0</v>
      </c>
      <c r="M79" s="139">
        <f aca="true" t="shared" si="10" ref="M79:M96">+K79+L79</f>
        <v>1900</v>
      </c>
      <c r="N79" s="139">
        <v>0</v>
      </c>
      <c r="O79" s="139">
        <f aca="true" t="shared" si="11" ref="O79:O102">+M79+N79</f>
        <v>1900</v>
      </c>
      <c r="P79" s="166">
        <v>0</v>
      </c>
      <c r="Q79" s="139">
        <f t="shared" si="7"/>
        <v>1900</v>
      </c>
      <c r="R79" s="140">
        <v>0</v>
      </c>
      <c r="S79" s="140">
        <f t="shared" si="8"/>
        <v>1900</v>
      </c>
      <c r="T79" s="86"/>
    </row>
    <row r="80" spans="1:20" ht="22.5">
      <c r="A80" s="123"/>
      <c r="B80" s="124"/>
      <c r="C80" s="125"/>
      <c r="D80" s="126">
        <v>3121</v>
      </c>
      <c r="E80" s="126">
        <v>5331</v>
      </c>
      <c r="F80" s="168" t="s">
        <v>97</v>
      </c>
      <c r="G80" s="129">
        <v>0</v>
      </c>
      <c r="H80" s="129">
        <v>1900</v>
      </c>
      <c r="I80" s="129">
        <f t="shared" si="0"/>
        <v>1900</v>
      </c>
      <c r="J80" s="130">
        <v>0</v>
      </c>
      <c r="K80" s="130">
        <f t="shared" si="9"/>
        <v>1900</v>
      </c>
      <c r="L80" s="130">
        <v>0</v>
      </c>
      <c r="M80" s="130">
        <f t="shared" si="10"/>
        <v>1900</v>
      </c>
      <c r="N80" s="130">
        <v>0</v>
      </c>
      <c r="O80" s="130">
        <f t="shared" si="11"/>
        <v>1900</v>
      </c>
      <c r="P80" s="152">
        <v>0</v>
      </c>
      <c r="Q80" s="130">
        <f t="shared" si="7"/>
        <v>1900</v>
      </c>
      <c r="R80" s="131">
        <v>0</v>
      </c>
      <c r="S80" s="131">
        <f t="shared" si="8"/>
        <v>1900</v>
      </c>
      <c r="T80" s="86"/>
    </row>
    <row r="81" spans="1:20" ht="22.5">
      <c r="A81" s="132" t="s">
        <v>94</v>
      </c>
      <c r="B81" s="133" t="s">
        <v>178</v>
      </c>
      <c r="C81" s="134" t="s">
        <v>179</v>
      </c>
      <c r="D81" s="135" t="s">
        <v>73</v>
      </c>
      <c r="E81" s="135" t="s">
        <v>73</v>
      </c>
      <c r="F81" s="165" t="s">
        <v>180</v>
      </c>
      <c r="G81" s="138">
        <f>+G82</f>
        <v>0</v>
      </c>
      <c r="H81" s="138">
        <f>+H82</f>
        <v>1000</v>
      </c>
      <c r="I81" s="138">
        <f t="shared" si="0"/>
        <v>1000</v>
      </c>
      <c r="J81" s="139">
        <v>0</v>
      </c>
      <c r="K81" s="139">
        <f t="shared" si="9"/>
        <v>1000</v>
      </c>
      <c r="L81" s="139">
        <v>0</v>
      </c>
      <c r="M81" s="139">
        <f t="shared" si="10"/>
        <v>1000</v>
      </c>
      <c r="N81" s="139">
        <v>0</v>
      </c>
      <c r="O81" s="139">
        <f t="shared" si="11"/>
        <v>1000</v>
      </c>
      <c r="P81" s="166">
        <v>0</v>
      </c>
      <c r="Q81" s="139">
        <f t="shared" si="7"/>
        <v>1000</v>
      </c>
      <c r="R81" s="140">
        <v>0</v>
      </c>
      <c r="S81" s="140">
        <f t="shared" si="8"/>
        <v>1000</v>
      </c>
      <c r="T81" s="86"/>
    </row>
    <row r="82" spans="1:20" ht="22.5">
      <c r="A82" s="123"/>
      <c r="B82" s="124"/>
      <c r="C82" s="125"/>
      <c r="D82" s="126">
        <v>3122</v>
      </c>
      <c r="E82" s="126">
        <v>5331</v>
      </c>
      <c r="F82" s="168" t="s">
        <v>97</v>
      </c>
      <c r="G82" s="129">
        <v>0</v>
      </c>
      <c r="H82" s="129">
        <v>1000</v>
      </c>
      <c r="I82" s="129">
        <f t="shared" si="0"/>
        <v>1000</v>
      </c>
      <c r="J82" s="130">
        <v>0</v>
      </c>
      <c r="K82" s="130">
        <f t="shared" si="9"/>
        <v>1000</v>
      </c>
      <c r="L82" s="130">
        <v>0</v>
      </c>
      <c r="M82" s="130">
        <f t="shared" si="10"/>
        <v>1000</v>
      </c>
      <c r="N82" s="130">
        <v>0</v>
      </c>
      <c r="O82" s="130">
        <f t="shared" si="11"/>
        <v>1000</v>
      </c>
      <c r="P82" s="152">
        <v>0</v>
      </c>
      <c r="Q82" s="130">
        <f t="shared" si="7"/>
        <v>1000</v>
      </c>
      <c r="R82" s="131">
        <v>0</v>
      </c>
      <c r="S82" s="131">
        <f t="shared" si="8"/>
        <v>1000</v>
      </c>
      <c r="T82" s="86"/>
    </row>
    <row r="83" spans="1:20" ht="22.5">
      <c r="A83" s="132" t="s">
        <v>94</v>
      </c>
      <c r="B83" s="133" t="s">
        <v>181</v>
      </c>
      <c r="C83" s="134" t="s">
        <v>182</v>
      </c>
      <c r="D83" s="135" t="s">
        <v>73</v>
      </c>
      <c r="E83" s="135" t="s">
        <v>73</v>
      </c>
      <c r="F83" s="165" t="s">
        <v>183</v>
      </c>
      <c r="G83" s="138">
        <f>+G84</f>
        <v>0</v>
      </c>
      <c r="H83" s="138">
        <f>+H84</f>
        <v>6000</v>
      </c>
      <c r="I83" s="138">
        <f t="shared" si="0"/>
        <v>6000</v>
      </c>
      <c r="J83" s="139">
        <v>0</v>
      </c>
      <c r="K83" s="139">
        <f t="shared" si="9"/>
        <v>6000</v>
      </c>
      <c r="L83" s="139">
        <v>0</v>
      </c>
      <c r="M83" s="139">
        <f t="shared" si="10"/>
        <v>6000</v>
      </c>
      <c r="N83" s="139">
        <v>0</v>
      </c>
      <c r="O83" s="139">
        <f t="shared" si="11"/>
        <v>6000</v>
      </c>
      <c r="P83" s="166">
        <v>0</v>
      </c>
      <c r="Q83" s="139">
        <f t="shared" si="7"/>
        <v>6000</v>
      </c>
      <c r="R83" s="140">
        <v>0</v>
      </c>
      <c r="S83" s="140">
        <f t="shared" si="8"/>
        <v>6000</v>
      </c>
      <c r="T83" s="86"/>
    </row>
    <row r="84" spans="1:20" ht="22.5">
      <c r="A84" s="123"/>
      <c r="B84" s="124"/>
      <c r="C84" s="125"/>
      <c r="D84" s="126">
        <v>3122</v>
      </c>
      <c r="E84" s="126">
        <v>5331</v>
      </c>
      <c r="F84" s="168" t="s">
        <v>97</v>
      </c>
      <c r="G84" s="129">
        <v>0</v>
      </c>
      <c r="H84" s="129">
        <v>6000</v>
      </c>
      <c r="I84" s="129">
        <f t="shared" si="0"/>
        <v>6000</v>
      </c>
      <c r="J84" s="130">
        <v>0</v>
      </c>
      <c r="K84" s="130">
        <f t="shared" si="9"/>
        <v>6000</v>
      </c>
      <c r="L84" s="130">
        <v>0</v>
      </c>
      <c r="M84" s="130">
        <f t="shared" si="10"/>
        <v>6000</v>
      </c>
      <c r="N84" s="130">
        <v>0</v>
      </c>
      <c r="O84" s="130">
        <f t="shared" si="11"/>
        <v>6000</v>
      </c>
      <c r="P84" s="152">
        <v>0</v>
      </c>
      <c r="Q84" s="130">
        <f t="shared" si="7"/>
        <v>6000</v>
      </c>
      <c r="R84" s="131">
        <v>0</v>
      </c>
      <c r="S84" s="131">
        <f t="shared" si="8"/>
        <v>6000</v>
      </c>
      <c r="T84" s="86"/>
    </row>
    <row r="85" spans="1:20" ht="22.5">
      <c r="A85" s="132" t="s">
        <v>94</v>
      </c>
      <c r="B85" s="133" t="s">
        <v>167</v>
      </c>
      <c r="C85" s="134" t="s">
        <v>168</v>
      </c>
      <c r="D85" s="135" t="s">
        <v>73</v>
      </c>
      <c r="E85" s="136" t="s">
        <v>73</v>
      </c>
      <c r="F85" s="137" t="s">
        <v>169</v>
      </c>
      <c r="G85" s="138">
        <f aca="true" t="shared" si="12" ref="G85:I95">+G86</f>
        <v>0</v>
      </c>
      <c r="H85" s="138">
        <f t="shared" si="12"/>
        <v>0</v>
      </c>
      <c r="I85" s="138">
        <f t="shared" si="12"/>
        <v>0</v>
      </c>
      <c r="J85" s="138">
        <f>+J86</f>
        <v>5000</v>
      </c>
      <c r="K85" s="139">
        <f t="shared" si="9"/>
        <v>5000</v>
      </c>
      <c r="L85" s="139">
        <v>0</v>
      </c>
      <c r="M85" s="139">
        <f t="shared" si="10"/>
        <v>5000</v>
      </c>
      <c r="N85" s="139">
        <v>0</v>
      </c>
      <c r="O85" s="139">
        <f t="shared" si="11"/>
        <v>5000</v>
      </c>
      <c r="P85" s="166">
        <v>0</v>
      </c>
      <c r="Q85" s="139">
        <f t="shared" si="7"/>
        <v>5000</v>
      </c>
      <c r="R85" s="140">
        <v>0</v>
      </c>
      <c r="S85" s="140">
        <f t="shared" si="8"/>
        <v>5000</v>
      </c>
      <c r="T85" s="86"/>
    </row>
    <row r="86" spans="1:20" ht="22.5">
      <c r="A86" s="144"/>
      <c r="B86" s="169"/>
      <c r="C86" s="170"/>
      <c r="D86" s="171">
        <v>3122</v>
      </c>
      <c r="E86" s="126">
        <v>5331</v>
      </c>
      <c r="F86" s="168" t="s">
        <v>97</v>
      </c>
      <c r="G86" s="129">
        <v>0</v>
      </c>
      <c r="H86" s="129">
        <v>0</v>
      </c>
      <c r="I86" s="129">
        <v>0</v>
      </c>
      <c r="J86" s="129">
        <v>5000</v>
      </c>
      <c r="K86" s="130">
        <f t="shared" si="9"/>
        <v>5000</v>
      </c>
      <c r="L86" s="130">
        <v>0</v>
      </c>
      <c r="M86" s="130">
        <f t="shared" si="10"/>
        <v>5000</v>
      </c>
      <c r="N86" s="130">
        <v>0</v>
      </c>
      <c r="O86" s="130">
        <f t="shared" si="11"/>
        <v>5000</v>
      </c>
      <c r="P86" s="152">
        <v>0</v>
      </c>
      <c r="Q86" s="130">
        <f t="shared" si="7"/>
        <v>5000</v>
      </c>
      <c r="R86" s="131">
        <v>0</v>
      </c>
      <c r="S86" s="131">
        <f t="shared" si="8"/>
        <v>5000</v>
      </c>
      <c r="T86" s="86"/>
    </row>
    <row r="87" spans="1:20" ht="22.5">
      <c r="A87" s="132" t="s">
        <v>94</v>
      </c>
      <c r="B87" s="133" t="s">
        <v>184</v>
      </c>
      <c r="C87" s="134" t="s">
        <v>76</v>
      </c>
      <c r="D87" s="135" t="s">
        <v>73</v>
      </c>
      <c r="E87" s="136" t="s">
        <v>73</v>
      </c>
      <c r="F87" s="137" t="s">
        <v>185</v>
      </c>
      <c r="G87" s="138">
        <f t="shared" si="12"/>
        <v>0</v>
      </c>
      <c r="H87" s="138">
        <f t="shared" si="12"/>
        <v>0</v>
      </c>
      <c r="I87" s="138">
        <f t="shared" si="12"/>
        <v>0</v>
      </c>
      <c r="J87" s="138">
        <f>+J88</f>
        <v>800</v>
      </c>
      <c r="K87" s="139">
        <f t="shared" si="9"/>
        <v>800</v>
      </c>
      <c r="L87" s="139">
        <v>0</v>
      </c>
      <c r="M87" s="139">
        <f t="shared" si="10"/>
        <v>800</v>
      </c>
      <c r="N87" s="139">
        <v>0</v>
      </c>
      <c r="O87" s="139">
        <f t="shared" si="11"/>
        <v>800</v>
      </c>
      <c r="P87" s="166">
        <v>0</v>
      </c>
      <c r="Q87" s="139">
        <f t="shared" si="7"/>
        <v>800</v>
      </c>
      <c r="R87" s="140">
        <v>0</v>
      </c>
      <c r="S87" s="140">
        <f t="shared" si="8"/>
        <v>800</v>
      </c>
      <c r="T87" s="86"/>
    </row>
    <row r="88" spans="1:20" ht="22.5">
      <c r="A88" s="144"/>
      <c r="B88" s="169"/>
      <c r="C88" s="170"/>
      <c r="D88" s="171">
        <v>3299</v>
      </c>
      <c r="E88" s="126">
        <v>5331</v>
      </c>
      <c r="F88" s="168" t="s">
        <v>97</v>
      </c>
      <c r="G88" s="129">
        <v>0</v>
      </c>
      <c r="H88" s="129">
        <v>0</v>
      </c>
      <c r="I88" s="129">
        <v>0</v>
      </c>
      <c r="J88" s="129">
        <v>800</v>
      </c>
      <c r="K88" s="130">
        <f t="shared" si="9"/>
        <v>800</v>
      </c>
      <c r="L88" s="130">
        <v>0</v>
      </c>
      <c r="M88" s="130">
        <f t="shared" si="10"/>
        <v>800</v>
      </c>
      <c r="N88" s="130">
        <v>0</v>
      </c>
      <c r="O88" s="130">
        <f t="shared" si="11"/>
        <v>800</v>
      </c>
      <c r="P88" s="152">
        <v>0</v>
      </c>
      <c r="Q88" s="130">
        <f t="shared" si="7"/>
        <v>800</v>
      </c>
      <c r="R88" s="131">
        <v>0</v>
      </c>
      <c r="S88" s="131">
        <f t="shared" si="8"/>
        <v>800</v>
      </c>
      <c r="T88" s="86"/>
    </row>
    <row r="89" spans="1:20" ht="22.5">
      <c r="A89" s="132" t="s">
        <v>94</v>
      </c>
      <c r="B89" s="133" t="s">
        <v>186</v>
      </c>
      <c r="C89" s="134" t="s">
        <v>123</v>
      </c>
      <c r="D89" s="135" t="s">
        <v>73</v>
      </c>
      <c r="E89" s="136" t="s">
        <v>73</v>
      </c>
      <c r="F89" s="137" t="s">
        <v>187</v>
      </c>
      <c r="G89" s="138">
        <f t="shared" si="12"/>
        <v>0</v>
      </c>
      <c r="H89" s="138">
        <f t="shared" si="12"/>
        <v>0</v>
      </c>
      <c r="I89" s="138">
        <f t="shared" si="12"/>
        <v>0</v>
      </c>
      <c r="J89" s="138">
        <f>+J90</f>
        <v>2000</v>
      </c>
      <c r="K89" s="139">
        <f t="shared" si="9"/>
        <v>2000</v>
      </c>
      <c r="L89" s="139">
        <v>0</v>
      </c>
      <c r="M89" s="139">
        <f t="shared" si="10"/>
        <v>2000</v>
      </c>
      <c r="N89" s="139">
        <v>0</v>
      </c>
      <c r="O89" s="139">
        <f t="shared" si="11"/>
        <v>2000</v>
      </c>
      <c r="P89" s="166">
        <v>0</v>
      </c>
      <c r="Q89" s="139">
        <f t="shared" si="7"/>
        <v>2000</v>
      </c>
      <c r="R89" s="140">
        <v>0</v>
      </c>
      <c r="S89" s="140">
        <f t="shared" si="8"/>
        <v>2000</v>
      </c>
      <c r="T89" s="86"/>
    </row>
    <row r="90" spans="1:20" ht="22.5">
      <c r="A90" s="144"/>
      <c r="B90" s="169"/>
      <c r="C90" s="170"/>
      <c r="D90" s="171">
        <v>3123</v>
      </c>
      <c r="E90" s="126">
        <v>5331</v>
      </c>
      <c r="F90" s="168" t="s">
        <v>97</v>
      </c>
      <c r="G90" s="129">
        <v>0</v>
      </c>
      <c r="H90" s="129">
        <v>0</v>
      </c>
      <c r="I90" s="129">
        <v>0</v>
      </c>
      <c r="J90" s="129">
        <v>2000</v>
      </c>
      <c r="K90" s="130">
        <f t="shared" si="9"/>
        <v>2000</v>
      </c>
      <c r="L90" s="130">
        <v>0</v>
      </c>
      <c r="M90" s="130">
        <f t="shared" si="10"/>
        <v>2000</v>
      </c>
      <c r="N90" s="130">
        <v>0</v>
      </c>
      <c r="O90" s="130">
        <f t="shared" si="11"/>
        <v>2000</v>
      </c>
      <c r="P90" s="152">
        <v>0</v>
      </c>
      <c r="Q90" s="130">
        <f t="shared" si="7"/>
        <v>2000</v>
      </c>
      <c r="R90" s="131">
        <v>0</v>
      </c>
      <c r="S90" s="131">
        <f t="shared" si="8"/>
        <v>2000</v>
      </c>
      <c r="T90" s="86"/>
    </row>
    <row r="91" spans="1:20" ht="22.5">
      <c r="A91" s="132" t="s">
        <v>94</v>
      </c>
      <c r="B91" s="133" t="s">
        <v>188</v>
      </c>
      <c r="C91" s="134" t="s">
        <v>189</v>
      </c>
      <c r="D91" s="135" t="s">
        <v>73</v>
      </c>
      <c r="E91" s="136" t="s">
        <v>73</v>
      </c>
      <c r="F91" s="137" t="s">
        <v>190</v>
      </c>
      <c r="G91" s="138">
        <f t="shared" si="12"/>
        <v>0</v>
      </c>
      <c r="H91" s="138">
        <f t="shared" si="12"/>
        <v>0</v>
      </c>
      <c r="I91" s="138">
        <f t="shared" si="12"/>
        <v>0</v>
      </c>
      <c r="J91" s="138">
        <f>+J92</f>
        <v>2000</v>
      </c>
      <c r="K91" s="139">
        <f t="shared" si="9"/>
        <v>2000</v>
      </c>
      <c r="L91" s="139">
        <v>0</v>
      </c>
      <c r="M91" s="139">
        <f t="shared" si="10"/>
        <v>2000</v>
      </c>
      <c r="N91" s="139">
        <v>0</v>
      </c>
      <c r="O91" s="139">
        <f t="shared" si="11"/>
        <v>2000</v>
      </c>
      <c r="P91" s="166">
        <v>0</v>
      </c>
      <c r="Q91" s="139">
        <f t="shared" si="7"/>
        <v>2000</v>
      </c>
      <c r="R91" s="140">
        <v>0</v>
      </c>
      <c r="S91" s="140">
        <f t="shared" si="8"/>
        <v>2000</v>
      </c>
      <c r="T91" s="86"/>
    </row>
    <row r="92" spans="1:20" ht="22.5">
      <c r="A92" s="144"/>
      <c r="B92" s="169"/>
      <c r="C92" s="170"/>
      <c r="D92" s="171">
        <v>3133</v>
      </c>
      <c r="E92" s="126">
        <v>5331</v>
      </c>
      <c r="F92" s="168" t="s">
        <v>97</v>
      </c>
      <c r="G92" s="129">
        <v>0</v>
      </c>
      <c r="H92" s="129">
        <v>0</v>
      </c>
      <c r="I92" s="129">
        <v>0</v>
      </c>
      <c r="J92" s="129">
        <v>2000</v>
      </c>
      <c r="K92" s="130">
        <f t="shared" si="9"/>
        <v>2000</v>
      </c>
      <c r="L92" s="130">
        <v>0</v>
      </c>
      <c r="M92" s="130">
        <f t="shared" si="10"/>
        <v>2000</v>
      </c>
      <c r="N92" s="130">
        <v>0</v>
      </c>
      <c r="O92" s="130">
        <f t="shared" si="11"/>
        <v>2000</v>
      </c>
      <c r="P92" s="152">
        <v>0</v>
      </c>
      <c r="Q92" s="130">
        <f t="shared" si="7"/>
        <v>2000</v>
      </c>
      <c r="R92" s="131">
        <v>0</v>
      </c>
      <c r="S92" s="131">
        <f t="shared" si="8"/>
        <v>2000</v>
      </c>
      <c r="T92" s="86"/>
    </row>
    <row r="93" spans="1:20" ht="22.5">
      <c r="A93" s="132" t="s">
        <v>94</v>
      </c>
      <c r="B93" s="133" t="s">
        <v>191</v>
      </c>
      <c r="C93" s="134" t="s">
        <v>192</v>
      </c>
      <c r="D93" s="135" t="s">
        <v>73</v>
      </c>
      <c r="E93" s="136" t="s">
        <v>73</v>
      </c>
      <c r="F93" s="137" t="s">
        <v>193</v>
      </c>
      <c r="G93" s="138">
        <f t="shared" si="12"/>
        <v>0</v>
      </c>
      <c r="H93" s="138">
        <f t="shared" si="12"/>
        <v>0</v>
      </c>
      <c r="I93" s="138">
        <f t="shared" si="12"/>
        <v>0</v>
      </c>
      <c r="J93" s="138">
        <f>+J94</f>
        <v>300</v>
      </c>
      <c r="K93" s="139">
        <f t="shared" si="9"/>
        <v>300</v>
      </c>
      <c r="L93" s="139">
        <v>0</v>
      </c>
      <c r="M93" s="139">
        <f t="shared" si="10"/>
        <v>300</v>
      </c>
      <c r="N93" s="139">
        <v>0</v>
      </c>
      <c r="O93" s="139">
        <f t="shared" si="11"/>
        <v>300</v>
      </c>
      <c r="P93" s="166">
        <v>0</v>
      </c>
      <c r="Q93" s="139">
        <f t="shared" si="7"/>
        <v>300</v>
      </c>
      <c r="R93" s="140">
        <v>0</v>
      </c>
      <c r="S93" s="140">
        <f t="shared" si="8"/>
        <v>300</v>
      </c>
      <c r="T93" s="86"/>
    </row>
    <row r="94" spans="1:20" ht="12.75">
      <c r="A94" s="144"/>
      <c r="B94" s="169"/>
      <c r="C94" s="170"/>
      <c r="D94" s="171">
        <v>3121</v>
      </c>
      <c r="E94" s="126">
        <v>6351</v>
      </c>
      <c r="F94" s="168" t="s">
        <v>146</v>
      </c>
      <c r="G94" s="129">
        <v>0</v>
      </c>
      <c r="H94" s="129">
        <v>0</v>
      </c>
      <c r="I94" s="129">
        <v>0</v>
      </c>
      <c r="J94" s="129">
        <v>300</v>
      </c>
      <c r="K94" s="130">
        <f t="shared" si="9"/>
        <v>300</v>
      </c>
      <c r="L94" s="130">
        <v>0</v>
      </c>
      <c r="M94" s="130">
        <f t="shared" si="10"/>
        <v>300</v>
      </c>
      <c r="N94" s="130">
        <v>0</v>
      </c>
      <c r="O94" s="130">
        <f t="shared" si="11"/>
        <v>300</v>
      </c>
      <c r="P94" s="152">
        <v>0</v>
      </c>
      <c r="Q94" s="130">
        <f t="shared" si="7"/>
        <v>300</v>
      </c>
      <c r="R94" s="131">
        <v>0</v>
      </c>
      <c r="S94" s="131">
        <f t="shared" si="8"/>
        <v>300</v>
      </c>
      <c r="T94" s="86"/>
    </row>
    <row r="95" spans="1:20" ht="22.5">
      <c r="A95" s="132" t="s">
        <v>94</v>
      </c>
      <c r="B95" s="133" t="s">
        <v>194</v>
      </c>
      <c r="C95" s="134" t="s">
        <v>195</v>
      </c>
      <c r="D95" s="135" t="s">
        <v>73</v>
      </c>
      <c r="E95" s="136" t="s">
        <v>73</v>
      </c>
      <c r="F95" s="137" t="s">
        <v>196</v>
      </c>
      <c r="G95" s="138">
        <f t="shared" si="12"/>
        <v>0</v>
      </c>
      <c r="H95" s="138">
        <f t="shared" si="12"/>
        <v>0</v>
      </c>
      <c r="I95" s="138">
        <f t="shared" si="12"/>
        <v>0</v>
      </c>
      <c r="J95" s="138">
        <f>+J96</f>
        <v>11502</v>
      </c>
      <c r="K95" s="139">
        <f t="shared" si="9"/>
        <v>11502</v>
      </c>
      <c r="L95" s="139">
        <v>0</v>
      </c>
      <c r="M95" s="139">
        <f t="shared" si="10"/>
        <v>11502</v>
      </c>
      <c r="N95" s="139">
        <v>0</v>
      </c>
      <c r="O95" s="139">
        <f t="shared" si="11"/>
        <v>11502</v>
      </c>
      <c r="P95" s="166">
        <v>0</v>
      </c>
      <c r="Q95" s="139">
        <f t="shared" si="7"/>
        <v>11502</v>
      </c>
      <c r="R95" s="140">
        <v>0</v>
      </c>
      <c r="S95" s="140">
        <f t="shared" si="8"/>
        <v>11502</v>
      </c>
      <c r="T95" s="86"/>
    </row>
    <row r="96" spans="1:20" ht="22.5">
      <c r="A96" s="144"/>
      <c r="B96" s="169"/>
      <c r="C96" s="170"/>
      <c r="D96" s="171">
        <v>3124</v>
      </c>
      <c r="E96" s="126">
        <v>5331</v>
      </c>
      <c r="F96" s="168" t="s">
        <v>97</v>
      </c>
      <c r="G96" s="129">
        <v>0</v>
      </c>
      <c r="H96" s="129">
        <v>0</v>
      </c>
      <c r="I96" s="129">
        <v>0</v>
      </c>
      <c r="J96" s="129">
        <v>11502</v>
      </c>
      <c r="K96" s="130">
        <f t="shared" si="9"/>
        <v>11502</v>
      </c>
      <c r="L96" s="130">
        <v>0</v>
      </c>
      <c r="M96" s="130">
        <f t="shared" si="10"/>
        <v>11502</v>
      </c>
      <c r="N96" s="130">
        <v>0</v>
      </c>
      <c r="O96" s="130">
        <f t="shared" si="11"/>
        <v>11502</v>
      </c>
      <c r="P96" s="152">
        <v>0</v>
      </c>
      <c r="Q96" s="130">
        <f t="shared" si="7"/>
        <v>11502</v>
      </c>
      <c r="R96" s="131">
        <v>0</v>
      </c>
      <c r="S96" s="131">
        <f t="shared" si="8"/>
        <v>11502</v>
      </c>
      <c r="T96" s="86"/>
    </row>
    <row r="97" spans="1:20" ht="22.5">
      <c r="A97" s="132" t="s">
        <v>94</v>
      </c>
      <c r="B97" s="133" t="s">
        <v>197</v>
      </c>
      <c r="C97" s="134" t="s">
        <v>198</v>
      </c>
      <c r="D97" s="135" t="s">
        <v>73</v>
      </c>
      <c r="E97" s="136" t="s">
        <v>73</v>
      </c>
      <c r="F97" s="137" t="s">
        <v>199</v>
      </c>
      <c r="G97" s="166">
        <v>0</v>
      </c>
      <c r="H97" s="152"/>
      <c r="I97" s="152"/>
      <c r="J97" s="152"/>
      <c r="K97" s="152"/>
      <c r="L97" s="152"/>
      <c r="M97" s="152">
        <v>0</v>
      </c>
      <c r="N97" s="139">
        <f>+N98</f>
        <v>650</v>
      </c>
      <c r="O97" s="139">
        <f t="shared" si="11"/>
        <v>650</v>
      </c>
      <c r="P97" s="166">
        <v>0</v>
      </c>
      <c r="Q97" s="139">
        <f t="shared" si="7"/>
        <v>650</v>
      </c>
      <c r="R97" s="140">
        <v>0</v>
      </c>
      <c r="S97" s="140">
        <f t="shared" si="8"/>
        <v>650</v>
      </c>
      <c r="T97" s="86"/>
    </row>
    <row r="98" spans="1:20" ht="22.5">
      <c r="A98" s="144"/>
      <c r="B98" s="169"/>
      <c r="C98" s="170"/>
      <c r="D98" s="171">
        <v>3133</v>
      </c>
      <c r="E98" s="126">
        <v>5331</v>
      </c>
      <c r="F98" s="168" t="s">
        <v>97</v>
      </c>
      <c r="G98" s="152">
        <v>0</v>
      </c>
      <c r="H98" s="152"/>
      <c r="I98" s="152"/>
      <c r="J98" s="152"/>
      <c r="K98" s="152"/>
      <c r="L98" s="152"/>
      <c r="M98" s="152">
        <v>0</v>
      </c>
      <c r="N98" s="130">
        <v>650</v>
      </c>
      <c r="O98" s="130">
        <f t="shared" si="11"/>
        <v>650</v>
      </c>
      <c r="P98" s="152">
        <v>0</v>
      </c>
      <c r="Q98" s="130">
        <f t="shared" si="7"/>
        <v>650</v>
      </c>
      <c r="R98" s="131">
        <v>0</v>
      </c>
      <c r="S98" s="131">
        <f t="shared" si="8"/>
        <v>650</v>
      </c>
      <c r="T98" s="86"/>
    </row>
    <row r="99" spans="1:20" ht="33.75">
      <c r="A99" s="132" t="s">
        <v>94</v>
      </c>
      <c r="B99" s="133" t="s">
        <v>200</v>
      </c>
      <c r="C99" s="134" t="s">
        <v>201</v>
      </c>
      <c r="D99" s="135" t="s">
        <v>73</v>
      </c>
      <c r="E99" s="136" t="s">
        <v>73</v>
      </c>
      <c r="F99" s="137" t="s">
        <v>202</v>
      </c>
      <c r="G99" s="166">
        <v>0</v>
      </c>
      <c r="H99" s="152"/>
      <c r="I99" s="152"/>
      <c r="J99" s="152"/>
      <c r="K99" s="152"/>
      <c r="L99" s="152"/>
      <c r="M99" s="152">
        <v>0</v>
      </c>
      <c r="N99" s="139">
        <f>+N100</f>
        <v>65</v>
      </c>
      <c r="O99" s="139">
        <f t="shared" si="11"/>
        <v>65</v>
      </c>
      <c r="P99" s="166">
        <v>0</v>
      </c>
      <c r="Q99" s="139">
        <f t="shared" si="7"/>
        <v>65</v>
      </c>
      <c r="R99" s="140">
        <v>0</v>
      </c>
      <c r="S99" s="140">
        <f t="shared" si="8"/>
        <v>65</v>
      </c>
      <c r="T99" s="86"/>
    </row>
    <row r="100" spans="1:20" ht="22.5">
      <c r="A100" s="144"/>
      <c r="B100" s="169"/>
      <c r="C100" s="170"/>
      <c r="D100" s="171">
        <v>3121</v>
      </c>
      <c r="E100" s="126">
        <v>5331</v>
      </c>
      <c r="F100" s="168" t="s">
        <v>97</v>
      </c>
      <c r="G100" s="152">
        <v>0</v>
      </c>
      <c r="H100" s="152"/>
      <c r="I100" s="152"/>
      <c r="J100" s="152"/>
      <c r="K100" s="152"/>
      <c r="L100" s="152"/>
      <c r="M100" s="152">
        <v>0</v>
      </c>
      <c r="N100" s="130">
        <v>65</v>
      </c>
      <c r="O100" s="130">
        <f t="shared" si="11"/>
        <v>65</v>
      </c>
      <c r="P100" s="152">
        <v>0</v>
      </c>
      <c r="Q100" s="130">
        <f t="shared" si="7"/>
        <v>65</v>
      </c>
      <c r="R100" s="131">
        <v>0</v>
      </c>
      <c r="S100" s="131">
        <f t="shared" si="8"/>
        <v>65</v>
      </c>
      <c r="T100" s="86"/>
    </row>
    <row r="101" spans="1:20" ht="22.5">
      <c r="A101" s="132" t="s">
        <v>94</v>
      </c>
      <c r="B101" s="133" t="s">
        <v>203</v>
      </c>
      <c r="C101" s="134" t="s">
        <v>117</v>
      </c>
      <c r="D101" s="135" t="s">
        <v>73</v>
      </c>
      <c r="E101" s="136" t="s">
        <v>73</v>
      </c>
      <c r="F101" s="137" t="s">
        <v>204</v>
      </c>
      <c r="G101" s="166">
        <v>0</v>
      </c>
      <c r="H101" s="152"/>
      <c r="I101" s="152"/>
      <c r="J101" s="152"/>
      <c r="K101" s="152"/>
      <c r="L101" s="152"/>
      <c r="M101" s="152">
        <v>0</v>
      </c>
      <c r="N101" s="166">
        <f>+N102</f>
        <v>1200</v>
      </c>
      <c r="O101" s="139">
        <f t="shared" si="11"/>
        <v>1200</v>
      </c>
      <c r="P101" s="166">
        <v>0</v>
      </c>
      <c r="Q101" s="139">
        <f t="shared" si="7"/>
        <v>1200</v>
      </c>
      <c r="R101" s="140">
        <v>0</v>
      </c>
      <c r="S101" s="140">
        <f t="shared" si="8"/>
        <v>1200</v>
      </c>
      <c r="T101" s="86"/>
    </row>
    <row r="102" spans="1:20" ht="12.75">
      <c r="A102" s="172"/>
      <c r="B102" s="173"/>
      <c r="C102" s="174"/>
      <c r="D102" s="175">
        <v>3123</v>
      </c>
      <c r="E102" s="176">
        <v>6351</v>
      </c>
      <c r="F102" s="177" t="s">
        <v>146</v>
      </c>
      <c r="G102" s="178">
        <v>0</v>
      </c>
      <c r="H102" s="178"/>
      <c r="I102" s="178"/>
      <c r="J102" s="178"/>
      <c r="K102" s="178"/>
      <c r="L102" s="178"/>
      <c r="M102" s="178">
        <v>0</v>
      </c>
      <c r="N102" s="178">
        <v>1200</v>
      </c>
      <c r="O102" s="179">
        <f t="shared" si="11"/>
        <v>1200</v>
      </c>
      <c r="P102" s="152">
        <v>0</v>
      </c>
      <c r="Q102" s="130">
        <f t="shared" si="7"/>
        <v>1200</v>
      </c>
      <c r="R102" s="131">
        <v>0</v>
      </c>
      <c r="S102" s="131">
        <f t="shared" si="8"/>
        <v>1200</v>
      </c>
      <c r="T102" s="86"/>
    </row>
    <row r="103" spans="1:20" ht="27" customHeight="1">
      <c r="A103" s="132" t="s">
        <v>94</v>
      </c>
      <c r="B103" s="133" t="s">
        <v>205</v>
      </c>
      <c r="C103" s="134" t="s">
        <v>123</v>
      </c>
      <c r="D103" s="135" t="s">
        <v>73</v>
      </c>
      <c r="E103" s="136" t="s">
        <v>73</v>
      </c>
      <c r="F103" s="180" t="s">
        <v>206</v>
      </c>
      <c r="G103" s="166">
        <v>0</v>
      </c>
      <c r="H103" s="181"/>
      <c r="I103" s="181"/>
      <c r="J103" s="181"/>
      <c r="K103" s="181"/>
      <c r="L103" s="181"/>
      <c r="M103" s="152"/>
      <c r="N103" s="152"/>
      <c r="O103" s="152"/>
      <c r="P103" s="166">
        <f>+P104</f>
        <v>2400</v>
      </c>
      <c r="Q103" s="139">
        <f t="shared" si="7"/>
        <v>2400</v>
      </c>
      <c r="R103" s="140">
        <v>0</v>
      </c>
      <c r="S103" s="140">
        <f t="shared" si="8"/>
        <v>2400</v>
      </c>
      <c r="T103" s="86"/>
    </row>
    <row r="104" spans="1:20" ht="22.5">
      <c r="A104" s="144"/>
      <c r="B104" s="169"/>
      <c r="C104" s="170"/>
      <c r="D104" s="171">
        <v>3123</v>
      </c>
      <c r="E104" s="126">
        <v>5331</v>
      </c>
      <c r="F104" s="182" t="s">
        <v>97</v>
      </c>
      <c r="G104" s="152">
        <v>0</v>
      </c>
      <c r="H104" s="181"/>
      <c r="I104" s="181"/>
      <c r="J104" s="181"/>
      <c r="K104" s="181"/>
      <c r="L104" s="181"/>
      <c r="M104" s="152"/>
      <c r="N104" s="152"/>
      <c r="O104" s="152"/>
      <c r="P104" s="152">
        <v>2400</v>
      </c>
      <c r="Q104" s="130">
        <f t="shared" si="7"/>
        <v>2400</v>
      </c>
      <c r="R104" s="131">
        <v>0</v>
      </c>
      <c r="S104" s="131">
        <f t="shared" si="8"/>
        <v>2400</v>
      </c>
      <c r="T104" s="86"/>
    </row>
    <row r="105" spans="1:20" ht="33.75">
      <c r="A105" s="132" t="s">
        <v>94</v>
      </c>
      <c r="B105" s="133" t="s">
        <v>207</v>
      </c>
      <c r="C105" s="134" t="s">
        <v>208</v>
      </c>
      <c r="D105" s="135" t="s">
        <v>73</v>
      </c>
      <c r="E105" s="136" t="s">
        <v>73</v>
      </c>
      <c r="F105" s="180" t="s">
        <v>209</v>
      </c>
      <c r="G105" s="166">
        <v>0</v>
      </c>
      <c r="H105" s="181"/>
      <c r="I105" s="181"/>
      <c r="J105" s="181"/>
      <c r="K105" s="181"/>
      <c r="L105" s="181"/>
      <c r="M105" s="152"/>
      <c r="N105" s="152"/>
      <c r="O105" s="152"/>
      <c r="P105" s="139">
        <v>2139.28</v>
      </c>
      <c r="Q105" s="139">
        <f t="shared" si="7"/>
        <v>2139.28</v>
      </c>
      <c r="R105" s="140">
        <v>0</v>
      </c>
      <c r="S105" s="140">
        <f t="shared" si="8"/>
        <v>2139.28</v>
      </c>
      <c r="T105" s="86"/>
    </row>
    <row r="106" spans="1:20" ht="13.5" customHeight="1">
      <c r="A106" s="144"/>
      <c r="B106" s="169"/>
      <c r="C106" s="170"/>
      <c r="D106" s="171">
        <v>3122</v>
      </c>
      <c r="E106" s="126">
        <v>6351</v>
      </c>
      <c r="F106" s="183" t="s">
        <v>146</v>
      </c>
      <c r="G106" s="152">
        <v>0</v>
      </c>
      <c r="H106" s="181"/>
      <c r="I106" s="181"/>
      <c r="J106" s="181"/>
      <c r="K106" s="181"/>
      <c r="L106" s="181"/>
      <c r="M106" s="152"/>
      <c r="N106" s="152"/>
      <c r="O106" s="152"/>
      <c r="P106" s="130">
        <v>2139.28</v>
      </c>
      <c r="Q106" s="130">
        <f t="shared" si="7"/>
        <v>2139.28</v>
      </c>
      <c r="R106" s="131">
        <v>0</v>
      </c>
      <c r="S106" s="131">
        <f t="shared" si="8"/>
        <v>2139.28</v>
      </c>
      <c r="T106" s="86"/>
    </row>
    <row r="107" spans="1:20" ht="22.5">
      <c r="A107" s="132" t="s">
        <v>94</v>
      </c>
      <c r="B107" s="133" t="s">
        <v>210</v>
      </c>
      <c r="C107" s="134" t="s">
        <v>114</v>
      </c>
      <c r="D107" s="135" t="s">
        <v>73</v>
      </c>
      <c r="E107" s="136" t="s">
        <v>73</v>
      </c>
      <c r="F107" s="180" t="s">
        <v>211</v>
      </c>
      <c r="G107" s="166">
        <v>0</v>
      </c>
      <c r="H107" s="181"/>
      <c r="I107" s="181"/>
      <c r="J107" s="181"/>
      <c r="K107" s="181"/>
      <c r="L107" s="181"/>
      <c r="M107" s="152"/>
      <c r="N107" s="152"/>
      <c r="O107" s="152"/>
      <c r="P107" s="139">
        <v>1270.5</v>
      </c>
      <c r="Q107" s="139">
        <f t="shared" si="7"/>
        <v>1270.5</v>
      </c>
      <c r="R107" s="140">
        <v>0</v>
      </c>
      <c r="S107" s="140">
        <f t="shared" si="8"/>
        <v>1270.5</v>
      </c>
      <c r="T107" s="86"/>
    </row>
    <row r="108" spans="1:20" ht="12.75">
      <c r="A108" s="144"/>
      <c r="B108" s="133"/>
      <c r="C108" s="134"/>
      <c r="D108" s="171">
        <v>3122</v>
      </c>
      <c r="E108" s="126">
        <v>6351</v>
      </c>
      <c r="F108" s="183" t="s">
        <v>146</v>
      </c>
      <c r="G108" s="152">
        <v>0</v>
      </c>
      <c r="H108" s="181"/>
      <c r="I108" s="181"/>
      <c r="J108" s="181"/>
      <c r="K108" s="181"/>
      <c r="L108" s="181"/>
      <c r="M108" s="152"/>
      <c r="N108" s="152"/>
      <c r="O108" s="152"/>
      <c r="P108" s="130">
        <v>1270.5</v>
      </c>
      <c r="Q108" s="130">
        <f t="shared" si="7"/>
        <v>1270.5</v>
      </c>
      <c r="R108" s="131">
        <v>0</v>
      </c>
      <c r="S108" s="131">
        <f t="shared" si="8"/>
        <v>1270.5</v>
      </c>
      <c r="T108" s="86"/>
    </row>
    <row r="109" spans="1:20" ht="22.5">
      <c r="A109" s="132" t="s">
        <v>94</v>
      </c>
      <c r="B109" s="133" t="s">
        <v>212</v>
      </c>
      <c r="C109" s="134" t="s">
        <v>182</v>
      </c>
      <c r="D109" s="135" t="s">
        <v>73</v>
      </c>
      <c r="E109" s="136" t="s">
        <v>73</v>
      </c>
      <c r="F109" s="180" t="s">
        <v>213</v>
      </c>
      <c r="G109" s="166">
        <v>0</v>
      </c>
      <c r="H109" s="181"/>
      <c r="I109" s="181"/>
      <c r="J109" s="181"/>
      <c r="K109" s="181"/>
      <c r="L109" s="181"/>
      <c r="M109" s="152"/>
      <c r="N109" s="152"/>
      <c r="O109" s="152"/>
      <c r="P109" s="139">
        <v>1784.75</v>
      </c>
      <c r="Q109" s="139">
        <f t="shared" si="7"/>
        <v>1784.75</v>
      </c>
      <c r="R109" s="140">
        <v>0</v>
      </c>
      <c r="S109" s="140">
        <f t="shared" si="8"/>
        <v>1784.75</v>
      </c>
      <c r="T109" s="86"/>
    </row>
    <row r="110" spans="1:20" ht="12.75">
      <c r="A110" s="144"/>
      <c r="B110" s="169"/>
      <c r="C110" s="170"/>
      <c r="D110" s="171">
        <v>3122</v>
      </c>
      <c r="E110" s="126">
        <v>6351</v>
      </c>
      <c r="F110" s="183" t="s">
        <v>146</v>
      </c>
      <c r="G110" s="152">
        <v>0</v>
      </c>
      <c r="H110" s="181"/>
      <c r="I110" s="181"/>
      <c r="J110" s="181"/>
      <c r="K110" s="181"/>
      <c r="L110" s="181"/>
      <c r="M110" s="152"/>
      <c r="N110" s="152"/>
      <c r="O110" s="152"/>
      <c r="P110" s="130">
        <v>1784.75</v>
      </c>
      <c r="Q110" s="130">
        <f t="shared" si="7"/>
        <v>1784.75</v>
      </c>
      <c r="R110" s="131">
        <v>0</v>
      </c>
      <c r="S110" s="131">
        <f t="shared" si="8"/>
        <v>1784.75</v>
      </c>
      <c r="T110" s="86"/>
    </row>
    <row r="111" spans="1:20" ht="22.5">
      <c r="A111" s="132" t="s">
        <v>94</v>
      </c>
      <c r="B111" s="133" t="s">
        <v>214</v>
      </c>
      <c r="C111" s="134" t="s">
        <v>173</v>
      </c>
      <c r="D111" s="135" t="s">
        <v>73</v>
      </c>
      <c r="E111" s="136" t="s">
        <v>73</v>
      </c>
      <c r="F111" s="180" t="s">
        <v>215</v>
      </c>
      <c r="G111" s="166">
        <v>0</v>
      </c>
      <c r="H111" s="181"/>
      <c r="I111" s="181"/>
      <c r="J111" s="181"/>
      <c r="K111" s="181"/>
      <c r="L111" s="181"/>
      <c r="M111" s="152"/>
      <c r="N111" s="152"/>
      <c r="O111" s="152"/>
      <c r="P111" s="139">
        <v>1801.69</v>
      </c>
      <c r="Q111" s="139">
        <f t="shared" si="7"/>
        <v>1801.69</v>
      </c>
      <c r="R111" s="140">
        <v>0</v>
      </c>
      <c r="S111" s="140">
        <f t="shared" si="8"/>
        <v>1801.69</v>
      </c>
      <c r="T111" s="86"/>
    </row>
    <row r="112" spans="1:20" ht="12.75">
      <c r="A112" s="144"/>
      <c r="B112" s="169"/>
      <c r="C112" s="170"/>
      <c r="D112" s="171">
        <v>3122</v>
      </c>
      <c r="E112" s="126">
        <v>6351</v>
      </c>
      <c r="F112" s="183" t="s">
        <v>146</v>
      </c>
      <c r="G112" s="152">
        <v>0</v>
      </c>
      <c r="H112" s="181"/>
      <c r="I112" s="181"/>
      <c r="J112" s="181"/>
      <c r="K112" s="181"/>
      <c r="L112" s="181"/>
      <c r="M112" s="152"/>
      <c r="N112" s="152"/>
      <c r="O112" s="152"/>
      <c r="P112" s="130">
        <v>1801.69</v>
      </c>
      <c r="Q112" s="130">
        <f t="shared" si="7"/>
        <v>1801.69</v>
      </c>
      <c r="R112" s="131">
        <v>0</v>
      </c>
      <c r="S112" s="131">
        <f t="shared" si="8"/>
        <v>1801.69</v>
      </c>
      <c r="T112" s="86"/>
    </row>
    <row r="113" spans="1:19" ht="22.5">
      <c r="A113" s="132" t="s">
        <v>94</v>
      </c>
      <c r="B113" s="133" t="s">
        <v>216</v>
      </c>
      <c r="C113" s="134" t="s">
        <v>99</v>
      </c>
      <c r="D113" s="135" t="s">
        <v>73</v>
      </c>
      <c r="E113" s="136" t="s">
        <v>73</v>
      </c>
      <c r="F113" s="180" t="s">
        <v>217</v>
      </c>
      <c r="G113" s="166">
        <v>0</v>
      </c>
      <c r="H113" s="181"/>
      <c r="I113" s="181"/>
      <c r="J113" s="181"/>
      <c r="K113" s="181"/>
      <c r="L113" s="181"/>
      <c r="M113" s="152"/>
      <c r="N113" s="152"/>
      <c r="O113" s="152"/>
      <c r="P113" s="139">
        <v>1986.82</v>
      </c>
      <c r="Q113" s="139">
        <f t="shared" si="7"/>
        <v>1986.82</v>
      </c>
      <c r="R113" s="140">
        <v>0</v>
      </c>
      <c r="S113" s="140">
        <f t="shared" si="8"/>
        <v>1986.82</v>
      </c>
    </row>
    <row r="114" spans="1:19" ht="12.75">
      <c r="A114" s="144"/>
      <c r="B114" s="169"/>
      <c r="C114" s="170"/>
      <c r="D114" s="171">
        <v>3123</v>
      </c>
      <c r="E114" s="126">
        <v>6351</v>
      </c>
      <c r="F114" s="183" t="s">
        <v>146</v>
      </c>
      <c r="G114" s="152">
        <v>0</v>
      </c>
      <c r="H114" s="181"/>
      <c r="I114" s="181"/>
      <c r="J114" s="181"/>
      <c r="K114" s="181"/>
      <c r="L114" s="181"/>
      <c r="M114" s="152"/>
      <c r="N114" s="152"/>
      <c r="O114" s="152"/>
      <c r="P114" s="130">
        <v>1986.82</v>
      </c>
      <c r="Q114" s="130">
        <f t="shared" si="7"/>
        <v>1986.82</v>
      </c>
      <c r="R114" s="131">
        <v>0</v>
      </c>
      <c r="S114" s="131">
        <f t="shared" si="8"/>
        <v>1986.82</v>
      </c>
    </row>
    <row r="115" spans="1:19" ht="33.75">
      <c r="A115" s="132" t="s">
        <v>94</v>
      </c>
      <c r="B115" s="133" t="s">
        <v>218</v>
      </c>
      <c r="C115" s="134" t="s">
        <v>123</v>
      </c>
      <c r="D115" s="135" t="s">
        <v>73</v>
      </c>
      <c r="E115" s="136" t="s">
        <v>73</v>
      </c>
      <c r="F115" s="180" t="s">
        <v>219</v>
      </c>
      <c r="G115" s="166">
        <v>0</v>
      </c>
      <c r="H115" s="181"/>
      <c r="I115" s="181"/>
      <c r="J115" s="181"/>
      <c r="K115" s="181"/>
      <c r="L115" s="181"/>
      <c r="M115" s="152"/>
      <c r="N115" s="152"/>
      <c r="O115" s="152"/>
      <c r="P115" s="139">
        <v>2037.64</v>
      </c>
      <c r="Q115" s="139">
        <f t="shared" si="7"/>
        <v>2037.64</v>
      </c>
      <c r="R115" s="140">
        <v>0</v>
      </c>
      <c r="S115" s="140">
        <f t="shared" si="8"/>
        <v>2037.64</v>
      </c>
    </row>
    <row r="116" spans="1:19" ht="12.75">
      <c r="A116" s="144"/>
      <c r="B116" s="169"/>
      <c r="C116" s="170"/>
      <c r="D116" s="171">
        <v>3123</v>
      </c>
      <c r="E116" s="126">
        <v>6351</v>
      </c>
      <c r="F116" s="183" t="s">
        <v>146</v>
      </c>
      <c r="G116" s="152">
        <v>0</v>
      </c>
      <c r="H116" s="181"/>
      <c r="I116" s="181"/>
      <c r="J116" s="181"/>
      <c r="K116" s="181"/>
      <c r="L116" s="181"/>
      <c r="M116" s="152"/>
      <c r="N116" s="152"/>
      <c r="O116" s="152"/>
      <c r="P116" s="130">
        <v>2037.64</v>
      </c>
      <c r="Q116" s="130">
        <f t="shared" si="7"/>
        <v>2037.64</v>
      </c>
      <c r="R116" s="131">
        <v>0</v>
      </c>
      <c r="S116" s="131">
        <f t="shared" si="8"/>
        <v>2037.64</v>
      </c>
    </row>
    <row r="117" spans="1:19" ht="22.5">
      <c r="A117" s="132" t="s">
        <v>94</v>
      </c>
      <c r="B117" s="133" t="s">
        <v>220</v>
      </c>
      <c r="C117" s="134" t="s">
        <v>221</v>
      </c>
      <c r="D117" s="135" t="s">
        <v>73</v>
      </c>
      <c r="E117" s="136" t="s">
        <v>73</v>
      </c>
      <c r="F117" s="180" t="s">
        <v>222</v>
      </c>
      <c r="G117" s="166">
        <v>0</v>
      </c>
      <c r="H117" s="181"/>
      <c r="I117" s="181"/>
      <c r="J117" s="181"/>
      <c r="K117" s="181"/>
      <c r="L117" s="181"/>
      <c r="M117" s="152"/>
      <c r="N117" s="152"/>
      <c r="O117" s="152"/>
      <c r="P117" s="139">
        <v>1430.22</v>
      </c>
      <c r="Q117" s="139">
        <f t="shared" si="7"/>
        <v>1430.22</v>
      </c>
      <c r="R117" s="140">
        <v>0</v>
      </c>
      <c r="S117" s="140">
        <f t="shared" si="8"/>
        <v>1430.22</v>
      </c>
    </row>
    <row r="118" spans="1:19" ht="12.75">
      <c r="A118" s="144"/>
      <c r="B118" s="169"/>
      <c r="C118" s="170"/>
      <c r="D118" s="171">
        <v>3123</v>
      </c>
      <c r="E118" s="126">
        <v>6351</v>
      </c>
      <c r="F118" s="183" t="s">
        <v>146</v>
      </c>
      <c r="G118" s="152">
        <v>0</v>
      </c>
      <c r="H118" s="181"/>
      <c r="I118" s="181"/>
      <c r="J118" s="181"/>
      <c r="K118" s="181"/>
      <c r="L118" s="181"/>
      <c r="M118" s="152"/>
      <c r="N118" s="152"/>
      <c r="O118" s="152"/>
      <c r="P118" s="130">
        <v>1430.22</v>
      </c>
      <c r="Q118" s="130">
        <f t="shared" si="7"/>
        <v>1430.22</v>
      </c>
      <c r="R118" s="131">
        <v>0</v>
      </c>
      <c r="S118" s="131">
        <f t="shared" si="8"/>
        <v>1430.22</v>
      </c>
    </row>
    <row r="119" spans="1:19" ht="22.5">
      <c r="A119" s="132" t="s">
        <v>94</v>
      </c>
      <c r="B119" s="133" t="s">
        <v>223</v>
      </c>
      <c r="C119" s="134" t="s">
        <v>105</v>
      </c>
      <c r="D119" s="135" t="s">
        <v>73</v>
      </c>
      <c r="E119" s="136" t="s">
        <v>73</v>
      </c>
      <c r="F119" s="180" t="s">
        <v>224</v>
      </c>
      <c r="G119" s="166">
        <v>0</v>
      </c>
      <c r="H119" s="181"/>
      <c r="I119" s="181"/>
      <c r="J119" s="181"/>
      <c r="K119" s="181"/>
      <c r="L119" s="181"/>
      <c r="M119" s="152"/>
      <c r="N119" s="152"/>
      <c r="O119" s="152"/>
      <c r="P119" s="139">
        <v>3139.95</v>
      </c>
      <c r="Q119" s="139">
        <f t="shared" si="7"/>
        <v>3139.95</v>
      </c>
      <c r="R119" s="140">
        <v>0</v>
      </c>
      <c r="S119" s="140">
        <f t="shared" si="8"/>
        <v>3139.95</v>
      </c>
    </row>
    <row r="120" spans="1:19" ht="12.75">
      <c r="A120" s="172"/>
      <c r="B120" s="173"/>
      <c r="C120" s="174"/>
      <c r="D120" s="175">
        <v>3123</v>
      </c>
      <c r="E120" s="176">
        <v>6351</v>
      </c>
      <c r="F120" s="184" t="s">
        <v>146</v>
      </c>
      <c r="G120" s="178">
        <v>0</v>
      </c>
      <c r="H120" s="185"/>
      <c r="I120" s="185"/>
      <c r="J120" s="185"/>
      <c r="K120" s="185"/>
      <c r="L120" s="185"/>
      <c r="M120" s="178"/>
      <c r="N120" s="178"/>
      <c r="O120" s="178"/>
      <c r="P120" s="179">
        <v>3139.95</v>
      </c>
      <c r="Q120" s="179">
        <f t="shared" si="7"/>
        <v>3139.95</v>
      </c>
      <c r="R120" s="131">
        <v>0</v>
      </c>
      <c r="S120" s="131">
        <f t="shared" si="8"/>
        <v>3139.95</v>
      </c>
    </row>
    <row r="121" spans="1:20" ht="33.75">
      <c r="A121" s="132" t="s">
        <v>94</v>
      </c>
      <c r="B121" s="133" t="s">
        <v>225</v>
      </c>
      <c r="C121" s="134" t="s">
        <v>105</v>
      </c>
      <c r="D121" s="135" t="s">
        <v>73</v>
      </c>
      <c r="E121" s="136" t="s">
        <v>73</v>
      </c>
      <c r="F121" s="180" t="s">
        <v>226</v>
      </c>
      <c r="G121" s="186">
        <v>0</v>
      </c>
      <c r="H121" s="186"/>
      <c r="I121" s="186"/>
      <c r="J121" s="186"/>
      <c r="K121" s="186"/>
      <c r="L121" s="186"/>
      <c r="M121" s="186"/>
      <c r="N121" s="186"/>
      <c r="O121" s="186"/>
      <c r="P121" s="186"/>
      <c r="Q121" s="186">
        <v>0</v>
      </c>
      <c r="R121" s="186">
        <f>+R122</f>
        <v>1150</v>
      </c>
      <c r="S121" s="140">
        <f t="shared" si="8"/>
        <v>1150</v>
      </c>
      <c r="T121" s="112" t="s">
        <v>93</v>
      </c>
    </row>
    <row r="122" spans="1:19" ht="12.75">
      <c r="A122" s="187"/>
      <c r="B122" s="188"/>
      <c r="C122" s="189"/>
      <c r="D122" s="190">
        <v>3123</v>
      </c>
      <c r="E122" s="191">
        <v>6351</v>
      </c>
      <c r="F122" s="192" t="s">
        <v>146</v>
      </c>
      <c r="G122" s="193">
        <v>0</v>
      </c>
      <c r="H122" s="193"/>
      <c r="I122" s="193"/>
      <c r="J122" s="193"/>
      <c r="K122" s="193"/>
      <c r="L122" s="193"/>
      <c r="M122" s="193"/>
      <c r="N122" s="194"/>
      <c r="O122" s="193"/>
      <c r="P122" s="193"/>
      <c r="Q122" s="193">
        <v>0</v>
      </c>
      <c r="R122" s="195">
        <v>1150</v>
      </c>
      <c r="S122" s="131">
        <f t="shared" si="8"/>
        <v>1150</v>
      </c>
    </row>
    <row r="123" spans="1:20" ht="33.75">
      <c r="A123" s="132" t="s">
        <v>94</v>
      </c>
      <c r="B123" s="133" t="s">
        <v>227</v>
      </c>
      <c r="C123" s="134" t="s">
        <v>120</v>
      </c>
      <c r="D123" s="135" t="s">
        <v>73</v>
      </c>
      <c r="E123" s="136" t="s">
        <v>73</v>
      </c>
      <c r="F123" s="137" t="s">
        <v>228</v>
      </c>
      <c r="G123" s="186">
        <v>0</v>
      </c>
      <c r="H123" s="186"/>
      <c r="I123" s="186"/>
      <c r="J123" s="186"/>
      <c r="K123" s="186"/>
      <c r="L123" s="186"/>
      <c r="M123" s="186"/>
      <c r="N123" s="186"/>
      <c r="O123" s="186"/>
      <c r="P123" s="186"/>
      <c r="Q123" s="186">
        <v>0</v>
      </c>
      <c r="R123" s="186">
        <f>+R124</f>
        <v>850</v>
      </c>
      <c r="S123" s="140">
        <f t="shared" si="8"/>
        <v>850</v>
      </c>
      <c r="T123" s="112" t="s">
        <v>93</v>
      </c>
    </row>
    <row r="124" spans="1:19" ht="12.75">
      <c r="A124" s="144"/>
      <c r="B124" s="169"/>
      <c r="C124" s="170"/>
      <c r="D124" s="171">
        <v>3123</v>
      </c>
      <c r="E124" s="126">
        <v>6351</v>
      </c>
      <c r="F124" s="141" t="s">
        <v>146</v>
      </c>
      <c r="G124" s="193">
        <v>0</v>
      </c>
      <c r="H124" s="193"/>
      <c r="I124" s="193"/>
      <c r="J124" s="193"/>
      <c r="K124" s="193"/>
      <c r="L124" s="193"/>
      <c r="M124" s="193"/>
      <c r="N124" s="194"/>
      <c r="O124" s="193"/>
      <c r="P124" s="193"/>
      <c r="Q124" s="193">
        <v>0</v>
      </c>
      <c r="R124" s="195">
        <v>850</v>
      </c>
      <c r="S124" s="131">
        <f t="shared" si="8"/>
        <v>850</v>
      </c>
    </row>
    <row r="125" spans="1:20" ht="33.75">
      <c r="A125" s="196" t="s">
        <v>94</v>
      </c>
      <c r="B125" s="197" t="s">
        <v>229</v>
      </c>
      <c r="C125" s="198" t="s">
        <v>99</v>
      </c>
      <c r="D125" s="199" t="s">
        <v>73</v>
      </c>
      <c r="E125" s="200" t="s">
        <v>73</v>
      </c>
      <c r="F125" s="201" t="s">
        <v>230</v>
      </c>
      <c r="G125" s="186">
        <v>0</v>
      </c>
      <c r="H125" s="186"/>
      <c r="I125" s="186"/>
      <c r="J125" s="186"/>
      <c r="K125" s="186"/>
      <c r="L125" s="186"/>
      <c r="M125" s="186"/>
      <c r="N125" s="186"/>
      <c r="O125" s="186"/>
      <c r="P125" s="186"/>
      <c r="Q125" s="186">
        <v>0</v>
      </c>
      <c r="R125" s="186">
        <f>+R126</f>
        <v>1100</v>
      </c>
      <c r="S125" s="140">
        <f t="shared" si="8"/>
        <v>1100</v>
      </c>
      <c r="T125" s="112" t="s">
        <v>93</v>
      </c>
    </row>
    <row r="126" spans="1:19" ht="13.5" thickBot="1">
      <c r="A126" s="202"/>
      <c r="B126" s="203"/>
      <c r="C126" s="204"/>
      <c r="D126" s="205">
        <v>3123</v>
      </c>
      <c r="E126" s="206">
        <v>6351</v>
      </c>
      <c r="F126" s="207" t="s">
        <v>146</v>
      </c>
      <c r="G126" s="208">
        <v>0</v>
      </c>
      <c r="H126" s="208"/>
      <c r="I126" s="208"/>
      <c r="J126" s="208"/>
      <c r="K126" s="208"/>
      <c r="L126" s="208"/>
      <c r="M126" s="208"/>
      <c r="N126" s="209"/>
      <c r="O126" s="208"/>
      <c r="P126" s="208"/>
      <c r="Q126" s="208">
        <v>0</v>
      </c>
      <c r="R126" s="208">
        <v>1100</v>
      </c>
      <c r="S126" s="210">
        <f t="shared" si="8"/>
        <v>1100</v>
      </c>
    </row>
    <row r="127" spans="1:13" ht="12.75">
      <c r="A127" s="211"/>
      <c r="B127" s="211"/>
      <c r="C127" s="211"/>
      <c r="D127" s="211"/>
      <c r="E127" s="211"/>
      <c r="F127" s="211"/>
      <c r="G127" s="212"/>
      <c r="H127" s="211"/>
      <c r="I127" s="211"/>
      <c r="J127" s="86"/>
      <c r="K127" s="86"/>
      <c r="L127" s="86"/>
      <c r="M127" s="86"/>
    </row>
    <row r="128" spans="1:13" ht="12.75">
      <c r="A128" s="211"/>
      <c r="B128" s="211"/>
      <c r="C128" s="211"/>
      <c r="D128" s="211"/>
      <c r="E128" s="211"/>
      <c r="F128" s="213">
        <v>42578</v>
      </c>
      <c r="G128" s="212"/>
      <c r="H128" s="211"/>
      <c r="I128" s="211"/>
      <c r="J128" s="86"/>
      <c r="K128" s="86"/>
      <c r="L128" s="86"/>
      <c r="M128" s="86"/>
    </row>
    <row r="129" spans="1:20" ht="12.75">
      <c r="A129" s="211"/>
      <c r="B129" s="211"/>
      <c r="C129" s="211"/>
      <c r="D129" s="211"/>
      <c r="E129" s="211"/>
      <c r="F129" s="211"/>
      <c r="G129" s="212"/>
      <c r="H129" s="211"/>
      <c r="I129" s="211"/>
      <c r="J129" s="86"/>
      <c r="K129" s="86"/>
      <c r="L129" s="86"/>
      <c r="M129" s="86"/>
      <c r="T129" s="86"/>
    </row>
    <row r="130" spans="1:20" ht="12.75">
      <c r="A130" s="211"/>
      <c r="B130" s="211"/>
      <c r="C130" s="211"/>
      <c r="D130" s="211"/>
      <c r="E130" s="211"/>
      <c r="F130" s="211"/>
      <c r="G130" s="212"/>
      <c r="H130" s="211"/>
      <c r="I130" s="211"/>
      <c r="J130" s="86"/>
      <c r="K130" s="86"/>
      <c r="L130" s="86"/>
      <c r="M130" s="86"/>
      <c r="T130" s="86"/>
    </row>
    <row r="131" spans="1:20" ht="12.75">
      <c r="A131" s="211"/>
      <c r="B131" s="211"/>
      <c r="C131" s="211"/>
      <c r="D131" s="211"/>
      <c r="E131" s="211"/>
      <c r="F131" s="211"/>
      <c r="G131" s="212"/>
      <c r="H131" s="211"/>
      <c r="I131" s="211"/>
      <c r="J131" s="86"/>
      <c r="K131" s="86"/>
      <c r="L131" s="86"/>
      <c r="M131" s="86"/>
      <c r="T131" s="86"/>
    </row>
    <row r="132" spans="1:20" ht="12.75">
      <c r="A132" s="211"/>
      <c r="B132" s="211"/>
      <c r="C132" s="211"/>
      <c r="D132" s="211"/>
      <c r="E132" s="211"/>
      <c r="F132" s="211"/>
      <c r="G132" s="212"/>
      <c r="H132" s="211"/>
      <c r="I132" s="211"/>
      <c r="J132" s="86"/>
      <c r="K132" s="86"/>
      <c r="L132" s="86"/>
      <c r="M132" s="86"/>
      <c r="T132" s="86"/>
    </row>
    <row r="133" spans="1:20" ht="12.75">
      <c r="A133" s="211"/>
      <c r="B133" s="211"/>
      <c r="C133" s="211"/>
      <c r="D133" s="211"/>
      <c r="E133" s="211"/>
      <c r="F133" s="211"/>
      <c r="G133" s="212"/>
      <c r="H133" s="211"/>
      <c r="I133" s="211"/>
      <c r="J133" s="86"/>
      <c r="K133" s="86"/>
      <c r="L133" s="86"/>
      <c r="M133" s="86"/>
      <c r="T133" s="86"/>
    </row>
    <row r="134" spans="1:20" ht="12.75">
      <c r="A134" s="211"/>
      <c r="B134" s="211"/>
      <c r="C134" s="211"/>
      <c r="D134" s="211"/>
      <c r="E134" s="211"/>
      <c r="F134" s="211"/>
      <c r="G134" s="212"/>
      <c r="H134" s="211"/>
      <c r="I134" s="211"/>
      <c r="J134" s="86"/>
      <c r="K134" s="86"/>
      <c r="L134" s="86"/>
      <c r="M134" s="86"/>
      <c r="T134" s="86"/>
    </row>
    <row r="135" spans="1:20" ht="12.75">
      <c r="A135" s="211"/>
      <c r="B135" s="211"/>
      <c r="C135" s="211"/>
      <c r="D135" s="211"/>
      <c r="E135" s="211"/>
      <c r="F135" s="211"/>
      <c r="G135" s="212"/>
      <c r="H135" s="211"/>
      <c r="I135" s="211"/>
      <c r="J135" s="86"/>
      <c r="K135" s="86"/>
      <c r="L135" s="86"/>
      <c r="M135" s="86"/>
      <c r="T135" s="86"/>
    </row>
    <row r="136" spans="1:20" ht="12.75">
      <c r="A136" s="211"/>
      <c r="B136" s="211"/>
      <c r="C136" s="211"/>
      <c r="D136" s="211"/>
      <c r="E136" s="211"/>
      <c r="F136" s="211"/>
      <c r="G136" s="212"/>
      <c r="H136" s="211"/>
      <c r="I136" s="211"/>
      <c r="J136" s="86"/>
      <c r="K136" s="86"/>
      <c r="L136" s="86"/>
      <c r="M136" s="86"/>
      <c r="T136" s="86"/>
    </row>
    <row r="137" spans="1:20" ht="12.75">
      <c r="A137" s="211"/>
      <c r="B137" s="211"/>
      <c r="C137" s="211"/>
      <c r="D137" s="211"/>
      <c r="E137" s="211"/>
      <c r="F137" s="211"/>
      <c r="G137" s="212"/>
      <c r="H137" s="211"/>
      <c r="I137" s="211"/>
      <c r="J137" s="86"/>
      <c r="K137" s="86"/>
      <c r="L137" s="86"/>
      <c r="M137" s="86"/>
      <c r="T137" s="86"/>
    </row>
    <row r="138" spans="1:20" ht="12.75">
      <c r="A138" s="211"/>
      <c r="B138" s="211"/>
      <c r="C138" s="211"/>
      <c r="D138" s="211"/>
      <c r="E138" s="211"/>
      <c r="F138" s="211"/>
      <c r="G138" s="212"/>
      <c r="H138" s="211"/>
      <c r="I138" s="211"/>
      <c r="J138" s="86"/>
      <c r="K138" s="86"/>
      <c r="L138" s="86"/>
      <c r="M138" s="86"/>
      <c r="T138" s="86"/>
    </row>
    <row r="139" spans="1:20" ht="12.75">
      <c r="A139" s="211"/>
      <c r="B139" s="211"/>
      <c r="C139" s="211"/>
      <c r="D139" s="211"/>
      <c r="E139" s="211"/>
      <c r="F139" s="211"/>
      <c r="G139" s="212"/>
      <c r="H139" s="211"/>
      <c r="I139" s="211"/>
      <c r="J139" s="86"/>
      <c r="K139" s="86"/>
      <c r="L139" s="86"/>
      <c r="M139" s="86"/>
      <c r="T139" s="86"/>
    </row>
    <row r="140" spans="1:20" ht="12.75">
      <c r="A140" s="211"/>
      <c r="B140" s="211"/>
      <c r="C140" s="211"/>
      <c r="D140" s="211"/>
      <c r="E140" s="211"/>
      <c r="F140" s="211"/>
      <c r="G140" s="212"/>
      <c r="H140" s="211"/>
      <c r="I140" s="211"/>
      <c r="J140" s="86"/>
      <c r="K140" s="86"/>
      <c r="L140" s="86"/>
      <c r="M140" s="86"/>
      <c r="T140" s="86"/>
    </row>
    <row r="141" spans="1:20" ht="12.75">
      <c r="A141" s="211"/>
      <c r="B141" s="211"/>
      <c r="C141" s="211"/>
      <c r="D141" s="211"/>
      <c r="E141" s="211"/>
      <c r="F141" s="211"/>
      <c r="G141" s="212"/>
      <c r="H141" s="211"/>
      <c r="I141" s="211"/>
      <c r="J141" s="86"/>
      <c r="K141" s="86"/>
      <c r="L141" s="86"/>
      <c r="M141" s="86"/>
      <c r="T141" s="86"/>
    </row>
    <row r="142" spans="1:20" ht="12.75">
      <c r="A142" s="211"/>
      <c r="B142" s="211"/>
      <c r="C142" s="211"/>
      <c r="D142" s="211"/>
      <c r="E142" s="211"/>
      <c r="F142" s="211"/>
      <c r="G142" s="212"/>
      <c r="H142" s="211"/>
      <c r="I142" s="211"/>
      <c r="J142" s="86"/>
      <c r="K142" s="86"/>
      <c r="L142" s="86"/>
      <c r="M142" s="86"/>
      <c r="T142" s="86"/>
    </row>
    <row r="143" spans="1:20" ht="12.75">
      <c r="A143" s="211"/>
      <c r="B143" s="211"/>
      <c r="C143" s="211"/>
      <c r="D143" s="211"/>
      <c r="E143" s="211"/>
      <c r="F143" s="211"/>
      <c r="G143" s="212"/>
      <c r="H143" s="211"/>
      <c r="I143" s="211"/>
      <c r="J143" s="86"/>
      <c r="K143" s="86"/>
      <c r="L143" s="86"/>
      <c r="M143" s="86"/>
      <c r="T143" s="86"/>
    </row>
    <row r="144" spans="1:20" ht="12.75">
      <c r="A144" s="211"/>
      <c r="B144" s="211"/>
      <c r="C144" s="211"/>
      <c r="D144" s="211"/>
      <c r="E144" s="211"/>
      <c r="F144" s="211"/>
      <c r="G144" s="212"/>
      <c r="H144" s="211"/>
      <c r="I144" s="211"/>
      <c r="J144" s="86"/>
      <c r="K144" s="86"/>
      <c r="L144" s="86"/>
      <c r="M144" s="86"/>
      <c r="T144" s="86"/>
    </row>
    <row r="145" spans="1:20" ht="12.75">
      <c r="A145" s="211"/>
      <c r="B145" s="211"/>
      <c r="C145" s="211"/>
      <c r="D145" s="211"/>
      <c r="E145" s="211"/>
      <c r="F145" s="211"/>
      <c r="G145" s="212"/>
      <c r="H145" s="211"/>
      <c r="I145" s="211"/>
      <c r="J145" s="86"/>
      <c r="K145" s="86"/>
      <c r="L145" s="86"/>
      <c r="M145" s="86"/>
      <c r="T145" s="86"/>
    </row>
    <row r="146" spans="1:20" ht="12.75">
      <c r="A146" s="211"/>
      <c r="B146" s="211"/>
      <c r="C146" s="211"/>
      <c r="D146" s="211"/>
      <c r="E146" s="211"/>
      <c r="F146" s="211"/>
      <c r="G146" s="212"/>
      <c r="H146" s="211"/>
      <c r="I146" s="211"/>
      <c r="J146" s="86"/>
      <c r="K146" s="86"/>
      <c r="L146" s="86"/>
      <c r="M146" s="86"/>
      <c r="T146" s="86"/>
    </row>
    <row r="147" spans="1:20" ht="12.75">
      <c r="A147" s="211"/>
      <c r="B147" s="211"/>
      <c r="C147" s="211"/>
      <c r="D147" s="211"/>
      <c r="E147" s="211"/>
      <c r="F147" s="211"/>
      <c r="G147" s="212"/>
      <c r="H147" s="211"/>
      <c r="I147" s="211"/>
      <c r="J147" s="86"/>
      <c r="K147" s="86"/>
      <c r="L147" s="86"/>
      <c r="M147" s="86"/>
      <c r="T147" s="86"/>
    </row>
    <row r="148" spans="1:20" ht="12.75">
      <c r="A148" s="211"/>
      <c r="B148" s="211"/>
      <c r="C148" s="211"/>
      <c r="D148" s="211"/>
      <c r="E148" s="211"/>
      <c r="F148" s="211"/>
      <c r="G148" s="212"/>
      <c r="H148" s="211"/>
      <c r="I148" s="211"/>
      <c r="J148" s="86"/>
      <c r="K148" s="86"/>
      <c r="L148" s="86"/>
      <c r="M148" s="86"/>
      <c r="T148" s="86"/>
    </row>
    <row r="149" spans="1:20" ht="12.75">
      <c r="A149" s="211"/>
      <c r="B149" s="211"/>
      <c r="C149" s="211"/>
      <c r="D149" s="211"/>
      <c r="E149" s="211"/>
      <c r="F149" s="211"/>
      <c r="G149" s="212"/>
      <c r="H149" s="211"/>
      <c r="I149" s="211"/>
      <c r="J149" s="86"/>
      <c r="K149" s="86"/>
      <c r="L149" s="86"/>
      <c r="M149" s="86"/>
      <c r="T149" s="86"/>
    </row>
    <row r="150" spans="1:20" ht="12.75">
      <c r="A150" s="211"/>
      <c r="B150" s="211"/>
      <c r="C150" s="211"/>
      <c r="D150" s="211"/>
      <c r="E150" s="211"/>
      <c r="F150" s="211"/>
      <c r="G150" s="212"/>
      <c r="H150" s="211"/>
      <c r="I150" s="211"/>
      <c r="J150" s="86"/>
      <c r="K150" s="86"/>
      <c r="L150" s="86"/>
      <c r="M150" s="86"/>
      <c r="T150" s="86"/>
    </row>
    <row r="151" spans="1:20" ht="12.75">
      <c r="A151" s="211"/>
      <c r="B151" s="211"/>
      <c r="C151" s="211"/>
      <c r="D151" s="211"/>
      <c r="E151" s="211"/>
      <c r="F151" s="211"/>
      <c r="G151" s="212"/>
      <c r="H151" s="211"/>
      <c r="I151" s="211"/>
      <c r="J151" s="86"/>
      <c r="K151" s="86"/>
      <c r="L151" s="86"/>
      <c r="M151" s="86"/>
      <c r="T151" s="86"/>
    </row>
    <row r="152" spans="1:20" ht="12.75">
      <c r="A152" s="211"/>
      <c r="B152" s="211"/>
      <c r="C152" s="211"/>
      <c r="D152" s="211"/>
      <c r="E152" s="211"/>
      <c r="F152" s="211"/>
      <c r="G152" s="212"/>
      <c r="H152" s="211"/>
      <c r="I152" s="211"/>
      <c r="J152" s="86"/>
      <c r="K152" s="86"/>
      <c r="L152" s="86"/>
      <c r="M152" s="86"/>
      <c r="T152" s="86"/>
    </row>
    <row r="153" spans="1:20" ht="12.75">
      <c r="A153" s="211"/>
      <c r="B153" s="211"/>
      <c r="C153" s="211"/>
      <c r="D153" s="211"/>
      <c r="E153" s="211"/>
      <c r="F153" s="211"/>
      <c r="G153" s="212"/>
      <c r="H153" s="211"/>
      <c r="I153" s="211"/>
      <c r="J153" s="86"/>
      <c r="K153" s="86"/>
      <c r="L153" s="86"/>
      <c r="M153" s="86"/>
      <c r="T153" s="86"/>
    </row>
    <row r="154" spans="1:20" ht="12.75">
      <c r="A154" s="211"/>
      <c r="B154" s="211"/>
      <c r="C154" s="211"/>
      <c r="D154" s="211"/>
      <c r="E154" s="211"/>
      <c r="F154" s="211"/>
      <c r="G154" s="212"/>
      <c r="H154" s="211"/>
      <c r="I154" s="211"/>
      <c r="J154" s="86"/>
      <c r="K154" s="86"/>
      <c r="L154" s="86"/>
      <c r="M154" s="86"/>
      <c r="T154" s="86"/>
    </row>
    <row r="155" spans="1:20" ht="12.75">
      <c r="A155" s="211"/>
      <c r="B155" s="211"/>
      <c r="C155" s="211"/>
      <c r="D155" s="211"/>
      <c r="E155" s="211"/>
      <c r="F155" s="211"/>
      <c r="G155" s="212"/>
      <c r="H155" s="211"/>
      <c r="I155" s="211"/>
      <c r="J155" s="86"/>
      <c r="K155" s="86"/>
      <c r="L155" s="86"/>
      <c r="M155" s="86"/>
      <c r="T155" s="86"/>
    </row>
    <row r="156" spans="1:20" ht="12.75">
      <c r="A156" s="211"/>
      <c r="B156" s="211"/>
      <c r="C156" s="211"/>
      <c r="D156" s="211"/>
      <c r="E156" s="211"/>
      <c r="F156" s="211"/>
      <c r="G156" s="212"/>
      <c r="H156" s="211"/>
      <c r="I156" s="211"/>
      <c r="J156" s="86"/>
      <c r="K156" s="86"/>
      <c r="L156" s="86"/>
      <c r="M156" s="86"/>
      <c r="T156" s="86"/>
    </row>
    <row r="157" spans="1:20" ht="12.75">
      <c r="A157" s="211"/>
      <c r="B157" s="211"/>
      <c r="C157" s="211"/>
      <c r="D157" s="211"/>
      <c r="E157" s="211"/>
      <c r="F157" s="211"/>
      <c r="G157" s="212"/>
      <c r="H157" s="211"/>
      <c r="I157" s="211"/>
      <c r="J157" s="86"/>
      <c r="K157" s="86"/>
      <c r="L157" s="86"/>
      <c r="M157" s="86"/>
      <c r="T157" s="86"/>
    </row>
    <row r="158" spans="1:20" ht="12.75">
      <c r="A158" s="211"/>
      <c r="B158" s="211"/>
      <c r="C158" s="211"/>
      <c r="D158" s="211"/>
      <c r="E158" s="211"/>
      <c r="F158" s="211"/>
      <c r="G158" s="212"/>
      <c r="H158" s="211"/>
      <c r="I158" s="211"/>
      <c r="J158" s="86"/>
      <c r="K158" s="86"/>
      <c r="L158" s="86"/>
      <c r="M158" s="86"/>
      <c r="T158" s="86"/>
    </row>
    <row r="159" spans="1:20" ht="12.75">
      <c r="A159" s="211"/>
      <c r="B159" s="211"/>
      <c r="C159" s="211"/>
      <c r="D159" s="211"/>
      <c r="E159" s="211"/>
      <c r="F159" s="211"/>
      <c r="G159" s="212"/>
      <c r="H159" s="211"/>
      <c r="I159" s="211"/>
      <c r="J159" s="86"/>
      <c r="K159" s="86"/>
      <c r="L159" s="86"/>
      <c r="M159" s="86"/>
      <c r="T159" s="86"/>
    </row>
    <row r="160" spans="1:20" ht="12.75">
      <c r="A160" s="211"/>
      <c r="B160" s="211"/>
      <c r="C160" s="211"/>
      <c r="D160" s="211"/>
      <c r="E160" s="211"/>
      <c r="F160" s="211"/>
      <c r="G160" s="212"/>
      <c r="H160" s="211"/>
      <c r="I160" s="211"/>
      <c r="J160" s="86"/>
      <c r="K160" s="86"/>
      <c r="L160" s="86"/>
      <c r="M160" s="86"/>
      <c r="T160" s="86"/>
    </row>
    <row r="161" spans="1:20" ht="12.75">
      <c r="A161" s="211"/>
      <c r="B161" s="211"/>
      <c r="C161" s="211"/>
      <c r="D161" s="211"/>
      <c r="E161" s="211"/>
      <c r="F161" s="211"/>
      <c r="G161" s="212"/>
      <c r="H161" s="211"/>
      <c r="I161" s="211"/>
      <c r="J161" s="86"/>
      <c r="K161" s="86"/>
      <c r="L161" s="86"/>
      <c r="M161" s="86"/>
      <c r="T161" s="86"/>
    </row>
  </sheetData>
  <sheetProtection/>
  <mergeCells count="6">
    <mergeCell ref="G1:I1"/>
    <mergeCell ref="A2:I2"/>
    <mergeCell ref="A4:I4"/>
    <mergeCell ref="A6:I6"/>
    <mergeCell ref="B8:C8"/>
    <mergeCell ref="B9:C9"/>
  </mergeCells>
  <printOptions/>
  <pageMargins left="0.7" right="0.7" top="0.787401575" bottom="0.787401575" header="0.3" footer="0.3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2.57421875" style="215" customWidth="1"/>
    <col min="2" max="2" width="3.140625" style="215" customWidth="1"/>
    <col min="3" max="3" width="6.57421875" style="215" customWidth="1"/>
    <col min="4" max="5" width="4.7109375" style="215" customWidth="1"/>
    <col min="6" max="6" width="7.8515625" style="215" customWidth="1"/>
    <col min="7" max="7" width="40.8515625" style="215" customWidth="1"/>
    <col min="8" max="8" width="11.7109375" style="272" customWidth="1"/>
    <col min="9" max="9" width="13.421875" style="215" customWidth="1"/>
    <col min="10" max="10" width="11.7109375" style="215" customWidth="1"/>
    <col min="11" max="12" width="9.140625" style="215" customWidth="1"/>
    <col min="13" max="13" width="10.140625" style="215" bestFit="1" customWidth="1"/>
    <col min="14" max="16384" width="9.140625" style="215" customWidth="1"/>
  </cols>
  <sheetData>
    <row r="1" spans="8:10" ht="12.75">
      <c r="H1" s="385" t="s">
        <v>253</v>
      </c>
      <c r="I1" s="385"/>
      <c r="J1" s="385"/>
    </row>
    <row r="2" spans="2:10" ht="12.75">
      <c r="B2" s="84"/>
      <c r="C2" s="84"/>
      <c r="D2" s="84"/>
      <c r="E2" s="84"/>
      <c r="F2" s="84"/>
      <c r="G2" s="84"/>
      <c r="H2" s="84"/>
      <c r="I2" s="85"/>
      <c r="J2" s="85"/>
    </row>
    <row r="3" spans="2:10" ht="15.75">
      <c r="B3" s="386" t="s">
        <v>231</v>
      </c>
      <c r="C3" s="386"/>
      <c r="D3" s="386"/>
      <c r="E3" s="386"/>
      <c r="F3" s="386"/>
      <c r="G3" s="386"/>
      <c r="H3" s="386"/>
      <c r="I3" s="386"/>
      <c r="J3" s="386"/>
    </row>
    <row r="4" spans="2:10" ht="15" customHeight="1">
      <c r="B4" s="387" t="s">
        <v>232</v>
      </c>
      <c r="C4" s="387"/>
      <c r="D4" s="387"/>
      <c r="E4" s="387"/>
      <c r="F4" s="387"/>
      <c r="G4" s="387"/>
      <c r="H4" s="387"/>
      <c r="I4" s="387"/>
      <c r="J4" s="387"/>
    </row>
    <row r="5" spans="1:10" ht="13.5" thickBot="1">
      <c r="A5" s="216"/>
      <c r="B5" s="217"/>
      <c r="C5" s="218"/>
      <c r="D5" s="218"/>
      <c r="E5" s="218"/>
      <c r="F5" s="218"/>
      <c r="G5" s="218"/>
      <c r="H5" s="219"/>
      <c r="I5" s="218"/>
      <c r="J5" s="220" t="s">
        <v>0</v>
      </c>
    </row>
    <row r="6" spans="1:10" ht="26.25" customHeight="1" thickBot="1">
      <c r="A6" s="221" t="s">
        <v>233</v>
      </c>
      <c r="B6" s="222" t="s">
        <v>66</v>
      </c>
      <c r="C6" s="388" t="s">
        <v>79</v>
      </c>
      <c r="D6" s="389"/>
      <c r="E6" s="223" t="s">
        <v>68</v>
      </c>
      <c r="F6" s="223" t="s">
        <v>19</v>
      </c>
      <c r="G6" s="224" t="s">
        <v>234</v>
      </c>
      <c r="H6" s="225" t="s">
        <v>70</v>
      </c>
      <c r="I6" s="225" t="s">
        <v>235</v>
      </c>
      <c r="J6" s="226" t="s">
        <v>236</v>
      </c>
    </row>
    <row r="7" spans="1:10" ht="13.5" customHeight="1" thickBot="1">
      <c r="A7" s="390" t="s">
        <v>237</v>
      </c>
      <c r="B7" s="227" t="s">
        <v>75</v>
      </c>
      <c r="C7" s="391" t="s">
        <v>73</v>
      </c>
      <c r="D7" s="392"/>
      <c r="E7" s="228" t="s">
        <v>73</v>
      </c>
      <c r="F7" s="228" t="s">
        <v>73</v>
      </c>
      <c r="G7" s="229" t="s">
        <v>238</v>
      </c>
      <c r="H7" s="230">
        <f>H8+H10+H12+H14</f>
        <v>13897</v>
      </c>
      <c r="I7" s="230">
        <f>I8+I10+I12+I14+I16</f>
        <v>460</v>
      </c>
      <c r="J7" s="230">
        <f>J8+J10+J12+J14+I16</f>
        <v>14357</v>
      </c>
    </row>
    <row r="8" spans="1:10" ht="12.75">
      <c r="A8" s="390"/>
      <c r="B8" s="231" t="s">
        <v>94</v>
      </c>
      <c r="C8" s="232" t="s">
        <v>239</v>
      </c>
      <c r="D8" s="233" t="s">
        <v>240</v>
      </c>
      <c r="E8" s="234" t="s">
        <v>73</v>
      </c>
      <c r="F8" s="234" t="s">
        <v>73</v>
      </c>
      <c r="G8" s="235" t="s">
        <v>241</v>
      </c>
      <c r="H8" s="236">
        <f>H9</f>
        <v>6897</v>
      </c>
      <c r="I8" s="237">
        <f>I9</f>
        <v>0</v>
      </c>
      <c r="J8" s="238">
        <f>J9</f>
        <v>6897</v>
      </c>
    </row>
    <row r="9" spans="1:10" ht="13.5" thickBot="1">
      <c r="A9" s="390"/>
      <c r="B9" s="239"/>
      <c r="C9" s="240"/>
      <c r="D9" s="241"/>
      <c r="E9" s="242">
        <v>3523</v>
      </c>
      <c r="F9" s="242">
        <v>6351</v>
      </c>
      <c r="G9" s="243" t="s">
        <v>146</v>
      </c>
      <c r="H9" s="244">
        <v>6897</v>
      </c>
      <c r="I9" s="245">
        <v>0</v>
      </c>
      <c r="J9" s="246">
        <f>H9+I9</f>
        <v>6897</v>
      </c>
    </row>
    <row r="10" spans="1:10" ht="22.5">
      <c r="A10" s="390"/>
      <c r="B10" s="231" t="s">
        <v>94</v>
      </c>
      <c r="C10" s="232" t="s">
        <v>242</v>
      </c>
      <c r="D10" s="233" t="s">
        <v>243</v>
      </c>
      <c r="E10" s="247" t="s">
        <v>73</v>
      </c>
      <c r="F10" s="248" t="s">
        <v>73</v>
      </c>
      <c r="G10" s="235" t="s">
        <v>244</v>
      </c>
      <c r="H10" s="236">
        <f>H11</f>
        <v>4500</v>
      </c>
      <c r="I10" s="249">
        <f>I11</f>
        <v>0</v>
      </c>
      <c r="J10" s="238">
        <f>J11</f>
        <v>4500</v>
      </c>
    </row>
    <row r="11" spans="1:10" ht="13.5" thickBot="1">
      <c r="A11" s="390"/>
      <c r="B11" s="239"/>
      <c r="C11" s="250"/>
      <c r="D11" s="251"/>
      <c r="E11" s="252">
        <v>3533</v>
      </c>
      <c r="F11" s="252">
        <v>6351</v>
      </c>
      <c r="G11" s="243" t="s">
        <v>146</v>
      </c>
      <c r="H11" s="253">
        <v>4500</v>
      </c>
      <c r="I11" s="254">
        <v>0</v>
      </c>
      <c r="J11" s="255">
        <f>H11+I11</f>
        <v>4500</v>
      </c>
    </row>
    <row r="12" spans="1:10" ht="12.75">
      <c r="A12" s="390"/>
      <c r="B12" s="256" t="s">
        <v>245</v>
      </c>
      <c r="C12" s="257" t="s">
        <v>246</v>
      </c>
      <c r="D12" s="258" t="s">
        <v>243</v>
      </c>
      <c r="E12" s="259" t="s">
        <v>73</v>
      </c>
      <c r="F12" s="259" t="s">
        <v>73</v>
      </c>
      <c r="G12" s="260" t="s">
        <v>247</v>
      </c>
      <c r="H12" s="261">
        <f>H13</f>
        <v>2000</v>
      </c>
      <c r="I12" s="261">
        <f>I13</f>
        <v>0</v>
      </c>
      <c r="J12" s="262">
        <f>J13</f>
        <v>2000</v>
      </c>
    </row>
    <row r="13" spans="1:10" ht="13.5" thickBot="1">
      <c r="A13" s="390"/>
      <c r="B13" s="263"/>
      <c r="C13" s="264"/>
      <c r="D13" s="263"/>
      <c r="E13" s="265">
        <v>3533</v>
      </c>
      <c r="F13" s="265">
        <v>6351</v>
      </c>
      <c r="G13" s="243" t="s">
        <v>146</v>
      </c>
      <c r="H13" s="266">
        <v>2000</v>
      </c>
      <c r="I13" s="267">
        <v>0</v>
      </c>
      <c r="J13" s="267">
        <f>H13+I13</f>
        <v>2000</v>
      </c>
    </row>
    <row r="14" spans="1:10" ht="12.75">
      <c r="A14" s="390"/>
      <c r="B14" s="256" t="s">
        <v>245</v>
      </c>
      <c r="C14" s="257" t="s">
        <v>248</v>
      </c>
      <c r="D14" s="258" t="s">
        <v>243</v>
      </c>
      <c r="E14" s="259" t="s">
        <v>73</v>
      </c>
      <c r="F14" s="259" t="s">
        <v>73</v>
      </c>
      <c r="G14" s="260" t="s">
        <v>249</v>
      </c>
      <c r="H14" s="261">
        <f>H15</f>
        <v>500</v>
      </c>
      <c r="I14" s="261">
        <f>I15</f>
        <v>0</v>
      </c>
      <c r="J14" s="262">
        <f>J15</f>
        <v>500</v>
      </c>
    </row>
    <row r="15" spans="1:10" ht="13.5" thickBot="1">
      <c r="A15" s="390"/>
      <c r="B15" s="263"/>
      <c r="C15" s="264"/>
      <c r="D15" s="263"/>
      <c r="E15" s="265">
        <v>3533</v>
      </c>
      <c r="F15" s="265">
        <v>6351</v>
      </c>
      <c r="G15" s="243" t="s">
        <v>146</v>
      </c>
      <c r="H15" s="266">
        <v>500</v>
      </c>
      <c r="I15" s="267">
        <v>0</v>
      </c>
      <c r="J15" s="267">
        <v>500</v>
      </c>
    </row>
    <row r="16" spans="1:10" ht="22.5">
      <c r="A16" s="268"/>
      <c r="B16" s="269" t="s">
        <v>94</v>
      </c>
      <c r="C16" s="257" t="s">
        <v>250</v>
      </c>
      <c r="D16" s="258" t="s">
        <v>240</v>
      </c>
      <c r="E16" s="259" t="s">
        <v>73</v>
      </c>
      <c r="F16" s="259" t="s">
        <v>73</v>
      </c>
      <c r="G16" s="260" t="s">
        <v>251</v>
      </c>
      <c r="H16" s="261">
        <f>H17</f>
        <v>0</v>
      </c>
      <c r="I16" s="367">
        <f>I17</f>
        <v>460</v>
      </c>
      <c r="J16" s="262">
        <f>J17</f>
        <v>460</v>
      </c>
    </row>
    <row r="17" spans="1:10" ht="13.5" thickBot="1">
      <c r="A17" s="270"/>
      <c r="B17" s="263"/>
      <c r="C17" s="264"/>
      <c r="D17" s="263"/>
      <c r="E17" s="265">
        <v>3523</v>
      </c>
      <c r="F17" s="265">
        <v>6351</v>
      </c>
      <c r="G17" s="243" t="s">
        <v>146</v>
      </c>
      <c r="H17" s="266">
        <v>0</v>
      </c>
      <c r="I17" s="368">
        <v>460</v>
      </c>
      <c r="J17" s="267">
        <f>H17+I17</f>
        <v>460</v>
      </c>
    </row>
    <row r="18" ht="12.75">
      <c r="A18" s="271"/>
    </row>
    <row r="21" ht="12.75">
      <c r="J21" s="215" t="s">
        <v>252</v>
      </c>
    </row>
    <row r="24" ht="12.75">
      <c r="E24" s="273"/>
    </row>
  </sheetData>
  <sheetProtection/>
  <mergeCells count="6">
    <mergeCell ref="H1:J1"/>
    <mergeCell ref="B3:J3"/>
    <mergeCell ref="B4:J4"/>
    <mergeCell ref="C6:D6"/>
    <mergeCell ref="A7:A15"/>
    <mergeCell ref="C7:D7"/>
  </mergeCells>
  <printOptions/>
  <pageMargins left="0.7" right="0.7" top="0.787401575" bottom="0.787401575" header="0.3" footer="0.3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4">
      <selection activeCell="K14" sqref="K14"/>
    </sheetView>
  </sheetViews>
  <sheetFormatPr defaultColWidth="9.140625" defaultRowHeight="12.75"/>
  <cols>
    <col min="1" max="1" width="3.140625" style="274" customWidth="1"/>
    <col min="2" max="2" width="7.00390625" style="274" bestFit="1" customWidth="1"/>
    <col min="3" max="3" width="4.421875" style="274" bestFit="1" customWidth="1"/>
    <col min="4" max="4" width="4.7109375" style="274" customWidth="1"/>
    <col min="5" max="5" width="7.8515625" style="274" customWidth="1"/>
    <col min="6" max="6" width="41.7109375" style="274" customWidth="1"/>
    <col min="7" max="7" width="8.7109375" style="275" customWidth="1"/>
    <col min="8" max="9" width="8.7109375" style="274" customWidth="1"/>
  </cols>
  <sheetData>
    <row r="1" ht="12.75">
      <c r="I1" s="276"/>
    </row>
    <row r="2" spans="1:9" ht="23.25" customHeight="1">
      <c r="A2" s="393" t="s">
        <v>80</v>
      </c>
      <c r="B2" s="393"/>
      <c r="C2" s="393"/>
      <c r="D2" s="393"/>
      <c r="E2" s="393"/>
      <c r="F2" s="393"/>
      <c r="G2" s="393"/>
      <c r="H2" s="393"/>
      <c r="I2" s="393"/>
    </row>
    <row r="3" spans="1:9" ht="12.75">
      <c r="A3" s="84"/>
      <c r="B3" s="84"/>
      <c r="C3" s="84"/>
      <c r="D3" s="84"/>
      <c r="E3" s="84"/>
      <c r="F3" s="84"/>
      <c r="G3" s="84"/>
      <c r="H3" s="277"/>
      <c r="I3" s="277"/>
    </row>
    <row r="4" spans="1:9" ht="15.75">
      <c r="A4" s="394" t="s">
        <v>254</v>
      </c>
      <c r="B4" s="394"/>
      <c r="C4" s="394"/>
      <c r="D4" s="394"/>
      <c r="E4" s="394"/>
      <c r="F4" s="394"/>
      <c r="G4" s="394"/>
      <c r="H4" s="394"/>
      <c r="I4" s="394"/>
    </row>
    <row r="5" spans="1:9" ht="15.75">
      <c r="A5" s="278"/>
      <c r="B5" s="278"/>
      <c r="C5" s="278"/>
      <c r="D5" s="278"/>
      <c r="E5" s="278"/>
      <c r="F5" s="278"/>
      <c r="G5" s="278"/>
      <c r="H5" s="278"/>
      <c r="I5" s="278"/>
    </row>
    <row r="6" spans="1:9" ht="15.75">
      <c r="A6" s="394" t="s">
        <v>255</v>
      </c>
      <c r="B6" s="394"/>
      <c r="C6" s="394"/>
      <c r="D6" s="394"/>
      <c r="E6" s="394"/>
      <c r="F6" s="394"/>
      <c r="G6" s="394"/>
      <c r="H6" s="394"/>
      <c r="I6" s="394"/>
    </row>
    <row r="7" spans="1:9" ht="13.5" thickBot="1">
      <c r="A7" s="279"/>
      <c r="B7" s="279"/>
      <c r="C7" s="279"/>
      <c r="D7" s="279"/>
      <c r="E7" s="279"/>
      <c r="F7" s="279"/>
      <c r="G7" s="280"/>
      <c r="H7" s="279"/>
      <c r="I7" s="280" t="s">
        <v>256</v>
      </c>
    </row>
    <row r="8" spans="1:9" ht="23.25" thickBot="1">
      <c r="A8" s="281" t="s">
        <v>66</v>
      </c>
      <c r="B8" s="395" t="s">
        <v>79</v>
      </c>
      <c r="C8" s="396"/>
      <c r="D8" s="283" t="s">
        <v>68</v>
      </c>
      <c r="E8" s="282" t="s">
        <v>19</v>
      </c>
      <c r="F8" s="284" t="s">
        <v>257</v>
      </c>
      <c r="G8" s="285" t="s">
        <v>71</v>
      </c>
      <c r="H8" s="286" t="s">
        <v>81</v>
      </c>
      <c r="I8" s="287" t="s">
        <v>71</v>
      </c>
    </row>
    <row r="9" spans="1:9" ht="13.5" thickBot="1">
      <c r="A9" s="288" t="s">
        <v>75</v>
      </c>
      <c r="B9" s="397" t="s">
        <v>73</v>
      </c>
      <c r="C9" s="397"/>
      <c r="D9" s="289" t="s">
        <v>73</v>
      </c>
      <c r="E9" s="290" t="s">
        <v>73</v>
      </c>
      <c r="F9" s="291" t="s">
        <v>92</v>
      </c>
      <c r="G9" s="292">
        <f>G10+G12+G14+G16+G18+G20+G22+G24+G26+G28</f>
        <v>5711.79</v>
      </c>
      <c r="H9" s="366">
        <f>H10+H12+H14+H16+H18+H20+H22+H24+H28+H30</f>
        <v>1070</v>
      </c>
      <c r="I9" s="293">
        <f aca="true" t="shared" si="0" ref="I9:I14">G9+H9</f>
        <v>6781.79</v>
      </c>
    </row>
    <row r="10" spans="1:9" ht="22.5">
      <c r="A10" s="294" t="s">
        <v>94</v>
      </c>
      <c r="B10" s="295" t="s">
        <v>272</v>
      </c>
      <c r="C10" s="296" t="s">
        <v>273</v>
      </c>
      <c r="D10" s="297" t="s">
        <v>73</v>
      </c>
      <c r="E10" s="298" t="s">
        <v>73</v>
      </c>
      <c r="F10" s="299" t="s">
        <v>258</v>
      </c>
      <c r="G10" s="300">
        <f>G11</f>
        <v>800</v>
      </c>
      <c r="H10" s="301">
        <v>0</v>
      </c>
      <c r="I10" s="302">
        <f t="shared" si="0"/>
        <v>800</v>
      </c>
    </row>
    <row r="11" spans="1:9" ht="13.5" thickBot="1">
      <c r="A11" s="303"/>
      <c r="B11" s="304"/>
      <c r="C11" s="305"/>
      <c r="D11" s="306">
        <v>4357</v>
      </c>
      <c r="E11" s="307">
        <v>6351</v>
      </c>
      <c r="F11" s="308" t="s">
        <v>259</v>
      </c>
      <c r="G11" s="309">
        <v>800</v>
      </c>
      <c r="H11" s="310">
        <v>0</v>
      </c>
      <c r="I11" s="311">
        <f t="shared" si="0"/>
        <v>800</v>
      </c>
    </row>
    <row r="12" spans="1:9" ht="22.5">
      <c r="A12" s="294" t="s">
        <v>94</v>
      </c>
      <c r="B12" s="295" t="s">
        <v>274</v>
      </c>
      <c r="C12" s="296" t="s">
        <v>275</v>
      </c>
      <c r="D12" s="297" t="s">
        <v>73</v>
      </c>
      <c r="E12" s="298" t="s">
        <v>73</v>
      </c>
      <c r="F12" s="299" t="s">
        <v>260</v>
      </c>
      <c r="G12" s="300">
        <f>G13</f>
        <v>250</v>
      </c>
      <c r="H12" s="301">
        <v>0</v>
      </c>
      <c r="I12" s="302">
        <f t="shared" si="0"/>
        <v>250</v>
      </c>
    </row>
    <row r="13" spans="1:9" ht="23.25" thickBot="1">
      <c r="A13" s="312"/>
      <c r="B13" s="313"/>
      <c r="C13" s="305"/>
      <c r="D13" s="306">
        <v>4357</v>
      </c>
      <c r="E13" s="307">
        <v>5331</v>
      </c>
      <c r="F13" s="308" t="s">
        <v>261</v>
      </c>
      <c r="G13" s="309">
        <v>250</v>
      </c>
      <c r="H13" s="310">
        <v>0</v>
      </c>
      <c r="I13" s="311">
        <f t="shared" si="0"/>
        <v>250</v>
      </c>
    </row>
    <row r="14" spans="1:9" ht="22.5">
      <c r="A14" s="314" t="s">
        <v>94</v>
      </c>
      <c r="B14" s="315" t="s">
        <v>276</v>
      </c>
      <c r="C14" s="316" t="s">
        <v>277</v>
      </c>
      <c r="D14" s="317" t="s">
        <v>73</v>
      </c>
      <c r="E14" s="318" t="s">
        <v>73</v>
      </c>
      <c r="F14" s="319" t="s">
        <v>262</v>
      </c>
      <c r="G14" s="320">
        <f>G15</f>
        <v>700</v>
      </c>
      <c r="H14" s="300">
        <f>H15</f>
        <v>0</v>
      </c>
      <c r="I14" s="321">
        <f t="shared" si="0"/>
        <v>700</v>
      </c>
    </row>
    <row r="15" spans="1:9" ht="23.25" thickBot="1">
      <c r="A15" s="322"/>
      <c r="B15" s="323"/>
      <c r="C15" s="324"/>
      <c r="D15" s="325">
        <v>4357</v>
      </c>
      <c r="E15" s="326">
        <v>5331</v>
      </c>
      <c r="F15" s="327" t="s">
        <v>97</v>
      </c>
      <c r="G15" s="328">
        <v>700</v>
      </c>
      <c r="H15" s="328">
        <v>0</v>
      </c>
      <c r="I15" s="329">
        <v>700</v>
      </c>
    </row>
    <row r="16" spans="1:9" ht="22.5">
      <c r="A16" s="314" t="s">
        <v>94</v>
      </c>
      <c r="B16" s="315" t="s">
        <v>278</v>
      </c>
      <c r="C16" s="316" t="s">
        <v>279</v>
      </c>
      <c r="D16" s="317" t="s">
        <v>73</v>
      </c>
      <c r="E16" s="318" t="s">
        <v>73</v>
      </c>
      <c r="F16" s="319" t="s">
        <v>263</v>
      </c>
      <c r="G16" s="320">
        <f>G17</f>
        <v>300</v>
      </c>
      <c r="H16" s="300">
        <f>H17</f>
        <v>0</v>
      </c>
      <c r="I16" s="321">
        <f aca="true" t="shared" si="1" ref="I16:I29">G16+H16</f>
        <v>300</v>
      </c>
    </row>
    <row r="17" spans="1:9" ht="23.25" thickBot="1">
      <c r="A17" s="330"/>
      <c r="B17" s="331"/>
      <c r="C17" s="332"/>
      <c r="D17" s="333">
        <v>4357</v>
      </c>
      <c r="E17" s="334">
        <v>5331</v>
      </c>
      <c r="F17" s="335" t="s">
        <v>97</v>
      </c>
      <c r="G17" s="336">
        <v>300</v>
      </c>
      <c r="H17" s="336">
        <v>0</v>
      </c>
      <c r="I17" s="337">
        <f t="shared" si="1"/>
        <v>300</v>
      </c>
    </row>
    <row r="18" spans="1:9" ht="22.5">
      <c r="A18" s="338" t="s">
        <v>94</v>
      </c>
      <c r="B18" s="339" t="s">
        <v>280</v>
      </c>
      <c r="C18" s="340" t="s">
        <v>281</v>
      </c>
      <c r="D18" s="341" t="s">
        <v>73</v>
      </c>
      <c r="E18" s="342" t="s">
        <v>73</v>
      </c>
      <c r="F18" s="343" t="s">
        <v>264</v>
      </c>
      <c r="G18" s="344">
        <f>G19</f>
        <v>500</v>
      </c>
      <c r="H18" s="345">
        <f>H19</f>
        <v>0</v>
      </c>
      <c r="I18" s="346">
        <f t="shared" si="1"/>
        <v>500</v>
      </c>
    </row>
    <row r="19" spans="1:9" ht="23.25" thickBot="1">
      <c r="A19" s="322"/>
      <c r="B19" s="323"/>
      <c r="C19" s="324"/>
      <c r="D19" s="325">
        <v>4311</v>
      </c>
      <c r="E19" s="326">
        <v>5331</v>
      </c>
      <c r="F19" s="327" t="s">
        <v>97</v>
      </c>
      <c r="G19" s="328">
        <v>500</v>
      </c>
      <c r="H19" s="328">
        <v>0</v>
      </c>
      <c r="I19" s="329">
        <f t="shared" si="1"/>
        <v>500</v>
      </c>
    </row>
    <row r="20" spans="1:9" ht="22.5">
      <c r="A20" s="314" t="s">
        <v>94</v>
      </c>
      <c r="B20" s="315" t="s">
        <v>282</v>
      </c>
      <c r="C20" s="316" t="s">
        <v>283</v>
      </c>
      <c r="D20" s="317" t="s">
        <v>73</v>
      </c>
      <c r="E20" s="318" t="s">
        <v>73</v>
      </c>
      <c r="F20" s="319" t="s">
        <v>265</v>
      </c>
      <c r="G20" s="320">
        <f>G21</f>
        <v>300</v>
      </c>
      <c r="H20" s="300">
        <f>H21</f>
        <v>0</v>
      </c>
      <c r="I20" s="321">
        <f t="shared" si="1"/>
        <v>300</v>
      </c>
    </row>
    <row r="21" spans="1:9" ht="23.25" thickBot="1">
      <c r="A21" s="330"/>
      <c r="B21" s="331"/>
      <c r="C21" s="332"/>
      <c r="D21" s="333">
        <v>4357</v>
      </c>
      <c r="E21" s="334">
        <v>5331</v>
      </c>
      <c r="F21" s="335" t="s">
        <v>97</v>
      </c>
      <c r="G21" s="336">
        <v>300</v>
      </c>
      <c r="H21" s="336">
        <v>0</v>
      </c>
      <c r="I21" s="337">
        <f t="shared" si="1"/>
        <v>300</v>
      </c>
    </row>
    <row r="22" spans="1:9" ht="22.5">
      <c r="A22" s="338" t="s">
        <v>94</v>
      </c>
      <c r="B22" s="339" t="s">
        <v>284</v>
      </c>
      <c r="C22" s="340" t="s">
        <v>279</v>
      </c>
      <c r="D22" s="341" t="s">
        <v>73</v>
      </c>
      <c r="E22" s="342" t="s">
        <v>73</v>
      </c>
      <c r="F22" s="343" t="s">
        <v>266</v>
      </c>
      <c r="G22" s="344">
        <f>G23</f>
        <v>700</v>
      </c>
      <c r="H22" s="345">
        <f>H23</f>
        <v>0</v>
      </c>
      <c r="I22" s="346">
        <f t="shared" si="1"/>
        <v>700</v>
      </c>
    </row>
    <row r="23" spans="1:9" ht="13.5" thickBot="1">
      <c r="A23" s="347"/>
      <c r="B23" s="331"/>
      <c r="C23" s="348"/>
      <c r="D23" s="333">
        <v>4357</v>
      </c>
      <c r="E23" s="349">
        <v>6351</v>
      </c>
      <c r="F23" s="350" t="s">
        <v>267</v>
      </c>
      <c r="G23" s="336">
        <v>700</v>
      </c>
      <c r="H23" s="336">
        <v>0</v>
      </c>
      <c r="I23" s="337">
        <f t="shared" si="1"/>
        <v>700</v>
      </c>
    </row>
    <row r="24" spans="1:9" ht="22.5">
      <c r="A24" s="351" t="s">
        <v>94</v>
      </c>
      <c r="B24" s="295" t="s">
        <v>285</v>
      </c>
      <c r="C24" s="296" t="s">
        <v>279</v>
      </c>
      <c r="D24" s="297" t="s">
        <v>73</v>
      </c>
      <c r="E24" s="298" t="s">
        <v>73</v>
      </c>
      <c r="F24" s="352" t="s">
        <v>268</v>
      </c>
      <c r="G24" s="345">
        <f>G25</f>
        <v>361.79</v>
      </c>
      <c r="H24" s="345">
        <f>H25</f>
        <v>0</v>
      </c>
      <c r="I24" s="353">
        <f t="shared" si="1"/>
        <v>361.79</v>
      </c>
    </row>
    <row r="25" spans="1:9" ht="13.5" thickBot="1">
      <c r="A25" s="312"/>
      <c r="B25" s="354"/>
      <c r="C25" s="355"/>
      <c r="D25" s="306">
        <v>4357</v>
      </c>
      <c r="E25" s="307">
        <v>6351</v>
      </c>
      <c r="F25" s="308" t="s">
        <v>259</v>
      </c>
      <c r="G25" s="336">
        <v>361.79</v>
      </c>
      <c r="H25" s="336">
        <v>0</v>
      </c>
      <c r="I25" s="337">
        <f t="shared" si="1"/>
        <v>361.79</v>
      </c>
    </row>
    <row r="26" spans="1:9" ht="12.75">
      <c r="A26" s="351" t="s">
        <v>94</v>
      </c>
      <c r="B26" s="295" t="s">
        <v>286</v>
      </c>
      <c r="C26" s="296" t="s">
        <v>287</v>
      </c>
      <c r="D26" s="297" t="s">
        <v>73</v>
      </c>
      <c r="E26" s="298" t="s">
        <v>73</v>
      </c>
      <c r="F26" s="352" t="s">
        <v>269</v>
      </c>
      <c r="G26" s="356">
        <f>G27</f>
        <v>1800</v>
      </c>
      <c r="H26" s="356">
        <v>0</v>
      </c>
      <c r="I26" s="357">
        <f t="shared" si="1"/>
        <v>1800</v>
      </c>
    </row>
    <row r="27" spans="1:9" ht="23.25" thickBot="1">
      <c r="A27" s="312"/>
      <c r="B27" s="304"/>
      <c r="C27" s="358"/>
      <c r="D27" s="306">
        <v>4357</v>
      </c>
      <c r="E27" s="307">
        <v>5331</v>
      </c>
      <c r="F27" s="308" t="s">
        <v>261</v>
      </c>
      <c r="G27" s="309">
        <v>1800</v>
      </c>
      <c r="H27" s="309">
        <v>0</v>
      </c>
      <c r="I27" s="311">
        <f t="shared" si="1"/>
        <v>1800</v>
      </c>
    </row>
    <row r="28" spans="1:9" ht="33.75">
      <c r="A28" s="359" t="s">
        <v>94</v>
      </c>
      <c r="B28" s="360" t="s">
        <v>288</v>
      </c>
      <c r="C28" s="361" t="s">
        <v>273</v>
      </c>
      <c r="D28" s="362" t="s">
        <v>73</v>
      </c>
      <c r="E28" s="363" t="s">
        <v>73</v>
      </c>
      <c r="F28" s="352" t="s">
        <v>270</v>
      </c>
      <c r="G28" s="356">
        <f>G29</f>
        <v>0</v>
      </c>
      <c r="H28" s="364">
        <v>570</v>
      </c>
      <c r="I28" s="357">
        <f t="shared" si="1"/>
        <v>570</v>
      </c>
    </row>
    <row r="29" spans="1:9" ht="13.5" thickBot="1">
      <c r="A29" s="312"/>
      <c r="B29" s="304"/>
      <c r="C29" s="358"/>
      <c r="D29" s="306">
        <v>4357</v>
      </c>
      <c r="E29" s="307">
        <v>6351</v>
      </c>
      <c r="F29" s="308" t="s">
        <v>259</v>
      </c>
      <c r="G29" s="309">
        <v>0</v>
      </c>
      <c r="H29" s="365">
        <v>570</v>
      </c>
      <c r="I29" s="311">
        <f t="shared" si="1"/>
        <v>570</v>
      </c>
    </row>
    <row r="30" spans="1:9" ht="33.75">
      <c r="A30" s="359" t="s">
        <v>94</v>
      </c>
      <c r="B30" s="360" t="s">
        <v>289</v>
      </c>
      <c r="C30" s="361" t="s">
        <v>281</v>
      </c>
      <c r="D30" s="362" t="s">
        <v>73</v>
      </c>
      <c r="E30" s="363" t="s">
        <v>73</v>
      </c>
      <c r="F30" s="352" t="s">
        <v>271</v>
      </c>
      <c r="G30" s="356">
        <f>G31</f>
        <v>0</v>
      </c>
      <c r="H30" s="364">
        <f>H31</f>
        <v>500</v>
      </c>
      <c r="I30" s="357">
        <f>G30+H30</f>
        <v>500</v>
      </c>
    </row>
    <row r="31" spans="1:9" ht="13.5" thickBot="1">
      <c r="A31" s="312"/>
      <c r="B31" s="304"/>
      <c r="C31" s="358"/>
      <c r="D31" s="306">
        <v>4311</v>
      </c>
      <c r="E31" s="307">
        <v>6351</v>
      </c>
      <c r="F31" s="308" t="s">
        <v>259</v>
      </c>
      <c r="G31" s="309">
        <v>0</v>
      </c>
      <c r="H31" s="365">
        <v>500</v>
      </c>
      <c r="I31" s="311">
        <f>G31+H31</f>
        <v>500</v>
      </c>
    </row>
    <row r="33" ht="12.75">
      <c r="I33" s="275"/>
    </row>
  </sheetData>
  <sheetProtection/>
  <mergeCells count="5">
    <mergeCell ref="A2:I2"/>
    <mergeCell ref="A4:I4"/>
    <mergeCell ref="A6:I6"/>
    <mergeCell ref="B8:C8"/>
    <mergeCell ref="B9:C9"/>
  </mergeCells>
  <printOptions/>
  <pageMargins left="0.7" right="0.7" top="0.787401575" bottom="0.7874015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Šimonová Karolína</cp:lastModifiedBy>
  <cp:lastPrinted>2016-08-08T13:54:28Z</cp:lastPrinted>
  <dcterms:created xsi:type="dcterms:W3CDTF">2007-12-18T12:40:54Z</dcterms:created>
  <dcterms:modified xsi:type="dcterms:W3CDTF">2016-08-16T13:01:48Z</dcterms:modified>
  <cp:category/>
  <cp:version/>
  <cp:contentType/>
  <cp:contentStatus/>
</cp:coreProperties>
</file>