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80" windowWidth="17490" windowHeight="11010" activeTab="2"/>
  </bookViews>
  <sheets>
    <sheet name="92004" sheetId="4" r:id="rId1"/>
    <sheet name="91404" sheetId="5" r:id="rId2"/>
    <sheet name="Bilance P a V" sheetId="6" r:id="rId3"/>
  </sheets>
  <definedNames>
    <definedName name="_xlnm.Print_Area" localSheetId="1">'91404'!$A$1:$Z$93</definedName>
    <definedName name="_xlnm.Print_Area" localSheetId="0">'92004'!$A$1:$N$31</definedName>
  </definedNames>
  <calcPr calcId="145621"/>
</workbook>
</file>

<file path=xl/calcChain.xml><?xml version="1.0" encoding="utf-8"?>
<calcChain xmlns="http://schemas.openxmlformats.org/spreadsheetml/2006/main">
  <c r="D46" i="6" l="1"/>
  <c r="C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46" i="6" s="1"/>
  <c r="E25" i="6"/>
  <c r="E24" i="6"/>
  <c r="E23" i="6"/>
  <c r="E22" i="6"/>
  <c r="D21" i="6"/>
  <c r="C21" i="6"/>
  <c r="E21" i="6" s="1"/>
  <c r="E19" i="6"/>
  <c r="E18" i="6"/>
  <c r="E17" i="6"/>
  <c r="E16" i="6"/>
  <c r="E15" i="6"/>
  <c r="D15" i="6"/>
  <c r="C15" i="6"/>
  <c r="E14" i="6"/>
  <c r="E13" i="6"/>
  <c r="E12" i="6"/>
  <c r="E11" i="6"/>
  <c r="E10" i="6"/>
  <c r="E9" i="6"/>
  <c r="D9" i="6"/>
  <c r="C9" i="6"/>
  <c r="C8" i="6" s="1"/>
  <c r="E8" i="6" s="1"/>
  <c r="D8" i="6"/>
  <c r="E7" i="6"/>
  <c r="E6" i="6"/>
  <c r="E5" i="6"/>
  <c r="D4" i="6"/>
  <c r="D20" i="6" s="1"/>
  <c r="D26" i="6" s="1"/>
  <c r="C4" i="6"/>
  <c r="C20" i="6" s="1"/>
  <c r="E20" i="6" s="1"/>
  <c r="E4" i="6" l="1"/>
  <c r="C26" i="6"/>
  <c r="E26" i="6" s="1"/>
  <c r="K91" i="5"/>
  <c r="M91" i="5" s="1"/>
  <c r="O91" i="5" s="1"/>
  <c r="Q91" i="5" s="1"/>
  <c r="S91" i="5" s="1"/>
  <c r="U91" i="5" s="1"/>
  <c r="W91" i="5" s="1"/>
  <c r="Y91" i="5" s="1"/>
  <c r="I91" i="5"/>
  <c r="O90" i="5"/>
  <c r="Q90" i="5" s="1"/>
  <c r="S90" i="5" s="1"/>
  <c r="U90" i="5" s="1"/>
  <c r="W90" i="5" s="1"/>
  <c r="Y90" i="5" s="1"/>
  <c r="M90" i="5"/>
  <c r="K90" i="5"/>
  <c r="I90" i="5"/>
  <c r="Y89" i="5"/>
  <c r="I89" i="5"/>
  <c r="K89" i="5" s="1"/>
  <c r="M89" i="5" s="1"/>
  <c r="O89" i="5" s="1"/>
  <c r="Q89" i="5" s="1"/>
  <c r="S89" i="5" s="1"/>
  <c r="U89" i="5" s="1"/>
  <c r="W89" i="5" s="1"/>
  <c r="Q88" i="5"/>
  <c r="S88" i="5" s="1"/>
  <c r="U88" i="5" s="1"/>
  <c r="W88" i="5" s="1"/>
  <c r="Y88" i="5" s="1"/>
  <c r="K87" i="5"/>
  <c r="M87" i="5" s="1"/>
  <c r="O87" i="5" s="1"/>
  <c r="Q87" i="5" s="1"/>
  <c r="S87" i="5" s="1"/>
  <c r="U87" i="5" s="1"/>
  <c r="W87" i="5" s="1"/>
  <c r="Y87" i="5" s="1"/>
  <c r="I87" i="5"/>
  <c r="M86" i="5"/>
  <c r="O86" i="5" s="1"/>
  <c r="Q86" i="5" s="1"/>
  <c r="S86" i="5" s="1"/>
  <c r="U86" i="5" s="1"/>
  <c r="W86" i="5" s="1"/>
  <c r="Y86" i="5" s="1"/>
  <c r="K86" i="5"/>
  <c r="I86" i="5"/>
  <c r="L85" i="5"/>
  <c r="K85" i="5"/>
  <c r="M85" i="5" s="1"/>
  <c r="O85" i="5" s="1"/>
  <c r="Q85" i="5" s="1"/>
  <c r="S85" i="5" s="1"/>
  <c r="U85" i="5" s="1"/>
  <c r="W85" i="5" s="1"/>
  <c r="Y85" i="5" s="1"/>
  <c r="I85" i="5"/>
  <c r="G85" i="5"/>
  <c r="U84" i="5"/>
  <c r="W84" i="5" s="1"/>
  <c r="Y84" i="5" s="1"/>
  <c r="P84" i="5"/>
  <c r="L84" i="5"/>
  <c r="K84" i="5"/>
  <c r="M84" i="5" s="1"/>
  <c r="O84" i="5" s="1"/>
  <c r="Q84" i="5" s="1"/>
  <c r="S84" i="5" s="1"/>
  <c r="I84" i="5"/>
  <c r="G84" i="5"/>
  <c r="U83" i="5"/>
  <c r="W83" i="5" s="1"/>
  <c r="Y83" i="5" s="1"/>
  <c r="O83" i="5"/>
  <c r="Q83" i="5" s="1"/>
  <c r="S83" i="5" s="1"/>
  <c r="M83" i="5"/>
  <c r="K83" i="5"/>
  <c r="I83" i="5"/>
  <c r="O82" i="5"/>
  <c r="Q82" i="5" s="1"/>
  <c r="S82" i="5" s="1"/>
  <c r="U82" i="5" s="1"/>
  <c r="W82" i="5" s="1"/>
  <c r="Y82" i="5" s="1"/>
  <c r="I82" i="5"/>
  <c r="K82" i="5" s="1"/>
  <c r="M82" i="5" s="1"/>
  <c r="Q81" i="5"/>
  <c r="S81" i="5" s="1"/>
  <c r="U81" i="5" s="1"/>
  <c r="W81" i="5" s="1"/>
  <c r="Y81" i="5" s="1"/>
  <c r="K81" i="5"/>
  <c r="M81" i="5" s="1"/>
  <c r="O81" i="5" s="1"/>
  <c r="I81" i="5"/>
  <c r="I80" i="5"/>
  <c r="K80" i="5" s="1"/>
  <c r="M80" i="5" s="1"/>
  <c r="O80" i="5" s="1"/>
  <c r="Q80" i="5" s="1"/>
  <c r="S80" i="5" s="1"/>
  <c r="U80" i="5" s="1"/>
  <c r="W80" i="5" s="1"/>
  <c r="Y80" i="5" s="1"/>
  <c r="N79" i="5"/>
  <c r="H79" i="5"/>
  <c r="G79" i="5"/>
  <c r="O78" i="5"/>
  <c r="Q78" i="5" s="1"/>
  <c r="S78" i="5" s="1"/>
  <c r="U78" i="5" s="1"/>
  <c r="W78" i="5" s="1"/>
  <c r="Y78" i="5" s="1"/>
  <c r="M78" i="5"/>
  <c r="K78" i="5"/>
  <c r="I78" i="5"/>
  <c r="Y77" i="5"/>
  <c r="O77" i="5"/>
  <c r="Q77" i="5" s="1"/>
  <c r="S77" i="5" s="1"/>
  <c r="U77" i="5" s="1"/>
  <c r="W77" i="5" s="1"/>
  <c r="M77" i="5"/>
  <c r="I77" i="5"/>
  <c r="K77" i="5" s="1"/>
  <c r="W76" i="5"/>
  <c r="Y76" i="5" s="1"/>
  <c r="K76" i="5"/>
  <c r="M76" i="5" s="1"/>
  <c r="O76" i="5" s="1"/>
  <c r="Q76" i="5" s="1"/>
  <c r="S76" i="5" s="1"/>
  <c r="U76" i="5" s="1"/>
  <c r="I76" i="5"/>
  <c r="S75" i="5"/>
  <c r="U75" i="5" s="1"/>
  <c r="W75" i="5" s="1"/>
  <c r="Y75" i="5" s="1"/>
  <c r="K75" i="5"/>
  <c r="M75" i="5" s="1"/>
  <c r="O75" i="5" s="1"/>
  <c r="Q75" i="5" s="1"/>
  <c r="M74" i="5"/>
  <c r="O74" i="5" s="1"/>
  <c r="Q74" i="5" s="1"/>
  <c r="S74" i="5" s="1"/>
  <c r="U74" i="5" s="1"/>
  <c r="W74" i="5" s="1"/>
  <c r="Y74" i="5" s="1"/>
  <c r="K74" i="5"/>
  <c r="I74" i="5"/>
  <c r="J73" i="5"/>
  <c r="G73" i="5"/>
  <c r="I73" i="5" s="1"/>
  <c r="K73" i="5" s="1"/>
  <c r="M73" i="5" s="1"/>
  <c r="O73" i="5" s="1"/>
  <c r="Q73" i="5" s="1"/>
  <c r="S73" i="5" s="1"/>
  <c r="U73" i="5" s="1"/>
  <c r="W73" i="5" s="1"/>
  <c r="Y73" i="5" s="1"/>
  <c r="M72" i="5"/>
  <c r="O72" i="5" s="1"/>
  <c r="Q72" i="5" s="1"/>
  <c r="S72" i="5" s="1"/>
  <c r="U72" i="5" s="1"/>
  <c r="W72" i="5" s="1"/>
  <c r="Y72" i="5" s="1"/>
  <c r="K72" i="5"/>
  <c r="I72" i="5"/>
  <c r="K71" i="5"/>
  <c r="M71" i="5" s="1"/>
  <c r="O71" i="5" s="1"/>
  <c r="Q71" i="5" s="1"/>
  <c r="S71" i="5" s="1"/>
  <c r="U71" i="5" s="1"/>
  <c r="W71" i="5" s="1"/>
  <c r="Y71" i="5" s="1"/>
  <c r="I71" i="5"/>
  <c r="U70" i="5"/>
  <c r="W70" i="5" s="1"/>
  <c r="Y70" i="5" s="1"/>
  <c r="N70" i="5"/>
  <c r="K70" i="5"/>
  <c r="M70" i="5" s="1"/>
  <c r="O70" i="5" s="1"/>
  <c r="Q70" i="5" s="1"/>
  <c r="S70" i="5" s="1"/>
  <c r="I70" i="5"/>
  <c r="H70" i="5"/>
  <c r="G70" i="5"/>
  <c r="O69" i="5"/>
  <c r="Q69" i="5" s="1"/>
  <c r="S69" i="5" s="1"/>
  <c r="U69" i="5" s="1"/>
  <c r="W69" i="5" s="1"/>
  <c r="Y69" i="5" s="1"/>
  <c r="M69" i="5"/>
  <c r="I69" i="5"/>
  <c r="K69" i="5" s="1"/>
  <c r="K68" i="5"/>
  <c r="M68" i="5" s="1"/>
  <c r="O68" i="5" s="1"/>
  <c r="Q68" i="5" s="1"/>
  <c r="S68" i="5" s="1"/>
  <c r="U68" i="5" s="1"/>
  <c r="W68" i="5" s="1"/>
  <c r="Y68" i="5" s="1"/>
  <c r="I68" i="5"/>
  <c r="G68" i="5"/>
  <c r="K67" i="5"/>
  <c r="M67" i="5" s="1"/>
  <c r="O67" i="5" s="1"/>
  <c r="Q67" i="5" s="1"/>
  <c r="S67" i="5" s="1"/>
  <c r="U67" i="5" s="1"/>
  <c r="W67" i="5" s="1"/>
  <c r="Y67" i="5" s="1"/>
  <c r="I67" i="5"/>
  <c r="I66" i="5"/>
  <c r="K66" i="5" s="1"/>
  <c r="M66" i="5" s="1"/>
  <c r="O66" i="5" s="1"/>
  <c r="Q66" i="5" s="1"/>
  <c r="S66" i="5" s="1"/>
  <c r="U66" i="5" s="1"/>
  <c r="W66" i="5" s="1"/>
  <c r="Y66" i="5" s="1"/>
  <c r="I65" i="5"/>
  <c r="K65" i="5" s="1"/>
  <c r="M65" i="5" s="1"/>
  <c r="O65" i="5" s="1"/>
  <c r="Q65" i="5" s="1"/>
  <c r="S65" i="5" s="1"/>
  <c r="U65" i="5" s="1"/>
  <c r="W65" i="5" s="1"/>
  <c r="Y65" i="5" s="1"/>
  <c r="M64" i="5"/>
  <c r="O64" i="5" s="1"/>
  <c r="Q64" i="5" s="1"/>
  <c r="S64" i="5" s="1"/>
  <c r="U64" i="5" s="1"/>
  <c r="W64" i="5" s="1"/>
  <c r="Y64" i="5" s="1"/>
  <c r="K64" i="5"/>
  <c r="I64" i="5"/>
  <c r="G64" i="5"/>
  <c r="J63" i="5"/>
  <c r="S62" i="5"/>
  <c r="U62" i="5" s="1"/>
  <c r="W62" i="5" s="1"/>
  <c r="Y62" i="5" s="1"/>
  <c r="W61" i="5"/>
  <c r="Y61" i="5" s="1"/>
  <c r="U61" i="5"/>
  <c r="S61" i="5"/>
  <c r="R61" i="5"/>
  <c r="Y60" i="5"/>
  <c r="O60" i="5"/>
  <c r="Q60" i="5" s="1"/>
  <c r="S60" i="5" s="1"/>
  <c r="U60" i="5" s="1"/>
  <c r="W60" i="5" s="1"/>
  <c r="M60" i="5"/>
  <c r="I60" i="5"/>
  <c r="K60" i="5" s="1"/>
  <c r="W59" i="5"/>
  <c r="Y59" i="5" s="1"/>
  <c r="K59" i="5"/>
  <c r="M59" i="5" s="1"/>
  <c r="O59" i="5" s="1"/>
  <c r="Q59" i="5" s="1"/>
  <c r="S59" i="5" s="1"/>
  <c r="U59" i="5" s="1"/>
  <c r="I59" i="5"/>
  <c r="I58" i="5"/>
  <c r="K58" i="5" s="1"/>
  <c r="M58" i="5" s="1"/>
  <c r="O58" i="5" s="1"/>
  <c r="Q58" i="5" s="1"/>
  <c r="S58" i="5" s="1"/>
  <c r="U58" i="5" s="1"/>
  <c r="W58" i="5" s="1"/>
  <c r="Y58" i="5" s="1"/>
  <c r="X57" i="5"/>
  <c r="G57" i="5"/>
  <c r="I57" i="5" s="1"/>
  <c r="K57" i="5" s="1"/>
  <c r="M57" i="5" s="1"/>
  <c r="O57" i="5" s="1"/>
  <c r="Q57" i="5" s="1"/>
  <c r="S57" i="5" s="1"/>
  <c r="U57" i="5" s="1"/>
  <c r="W57" i="5" s="1"/>
  <c r="Y57" i="5" s="1"/>
  <c r="Q56" i="5"/>
  <c r="S56" i="5" s="1"/>
  <c r="U56" i="5" s="1"/>
  <c r="W56" i="5" s="1"/>
  <c r="Y56" i="5" s="1"/>
  <c r="I56" i="5"/>
  <c r="K56" i="5" s="1"/>
  <c r="M56" i="5" s="1"/>
  <c r="O56" i="5" s="1"/>
  <c r="O55" i="5"/>
  <c r="Q55" i="5" s="1"/>
  <c r="S55" i="5" s="1"/>
  <c r="U55" i="5" s="1"/>
  <c r="W55" i="5" s="1"/>
  <c r="Y55" i="5" s="1"/>
  <c r="M55" i="5"/>
  <c r="K55" i="5"/>
  <c r="G55" i="5"/>
  <c r="I55" i="5" s="1"/>
  <c r="K54" i="5"/>
  <c r="M54" i="5" s="1"/>
  <c r="O54" i="5" s="1"/>
  <c r="Q54" i="5" s="1"/>
  <c r="S54" i="5" s="1"/>
  <c r="U54" i="5" s="1"/>
  <c r="W54" i="5" s="1"/>
  <c r="Y54" i="5" s="1"/>
  <c r="I54" i="5"/>
  <c r="U53" i="5"/>
  <c r="W53" i="5" s="1"/>
  <c r="Y53" i="5" s="1"/>
  <c r="I53" i="5"/>
  <c r="K53" i="5" s="1"/>
  <c r="M53" i="5" s="1"/>
  <c r="O53" i="5" s="1"/>
  <c r="Q53" i="5" s="1"/>
  <c r="S53" i="5" s="1"/>
  <c r="G52" i="5"/>
  <c r="I52" i="5" s="1"/>
  <c r="K52" i="5" s="1"/>
  <c r="M52" i="5" s="1"/>
  <c r="O52" i="5" s="1"/>
  <c r="Q52" i="5" s="1"/>
  <c r="S52" i="5" s="1"/>
  <c r="U52" i="5" s="1"/>
  <c r="W52" i="5" s="1"/>
  <c r="Y52" i="5" s="1"/>
  <c r="Y51" i="5"/>
  <c r="Q51" i="5"/>
  <c r="S51" i="5" s="1"/>
  <c r="U51" i="5" s="1"/>
  <c r="W51" i="5" s="1"/>
  <c r="O51" i="5"/>
  <c r="K51" i="5"/>
  <c r="M51" i="5" s="1"/>
  <c r="I51" i="5"/>
  <c r="K50" i="5"/>
  <c r="M50" i="5" s="1"/>
  <c r="O50" i="5" s="1"/>
  <c r="Q50" i="5" s="1"/>
  <c r="S50" i="5" s="1"/>
  <c r="U50" i="5" s="1"/>
  <c r="W50" i="5" s="1"/>
  <c r="Y50" i="5" s="1"/>
  <c r="I50" i="5"/>
  <c r="M49" i="5"/>
  <c r="O49" i="5" s="1"/>
  <c r="Q49" i="5" s="1"/>
  <c r="S49" i="5" s="1"/>
  <c r="U49" i="5" s="1"/>
  <c r="W49" i="5" s="1"/>
  <c r="Y49" i="5" s="1"/>
  <c r="K49" i="5"/>
  <c r="I49" i="5"/>
  <c r="U48" i="5"/>
  <c r="W48" i="5" s="1"/>
  <c r="Y48" i="5" s="1"/>
  <c r="U47" i="5"/>
  <c r="W47" i="5" s="1"/>
  <c r="Y47" i="5" s="1"/>
  <c r="M47" i="5"/>
  <c r="O47" i="5" s="1"/>
  <c r="Q47" i="5" s="1"/>
  <c r="S47" i="5" s="1"/>
  <c r="T46" i="5"/>
  <c r="L46" i="5"/>
  <c r="G46" i="5"/>
  <c r="I46" i="5" s="1"/>
  <c r="K46" i="5" s="1"/>
  <c r="K45" i="5"/>
  <c r="M45" i="5" s="1"/>
  <c r="O45" i="5" s="1"/>
  <c r="Q45" i="5" s="1"/>
  <c r="S45" i="5" s="1"/>
  <c r="U45" i="5" s="1"/>
  <c r="W45" i="5" s="1"/>
  <c r="Y45" i="5" s="1"/>
  <c r="I45" i="5"/>
  <c r="M44" i="5"/>
  <c r="O44" i="5" s="1"/>
  <c r="Q44" i="5" s="1"/>
  <c r="S44" i="5" s="1"/>
  <c r="U44" i="5" s="1"/>
  <c r="W44" i="5" s="1"/>
  <c r="Y44" i="5" s="1"/>
  <c r="K44" i="5"/>
  <c r="I44" i="5"/>
  <c r="G44" i="5"/>
  <c r="O43" i="5"/>
  <c r="Q43" i="5" s="1"/>
  <c r="S43" i="5" s="1"/>
  <c r="U43" i="5" s="1"/>
  <c r="W43" i="5" s="1"/>
  <c r="Y43" i="5" s="1"/>
  <c r="I43" i="5"/>
  <c r="K43" i="5" s="1"/>
  <c r="M43" i="5" s="1"/>
  <c r="K42" i="5"/>
  <c r="M42" i="5" s="1"/>
  <c r="O42" i="5" s="1"/>
  <c r="Q42" i="5" s="1"/>
  <c r="S42" i="5" s="1"/>
  <c r="U42" i="5" s="1"/>
  <c r="W42" i="5" s="1"/>
  <c r="Y42" i="5" s="1"/>
  <c r="I42" i="5"/>
  <c r="G42" i="5"/>
  <c r="M41" i="5"/>
  <c r="O41" i="5" s="1"/>
  <c r="Q41" i="5" s="1"/>
  <c r="S41" i="5" s="1"/>
  <c r="U41" i="5" s="1"/>
  <c r="W41" i="5" s="1"/>
  <c r="Y41" i="5" s="1"/>
  <c r="K41" i="5"/>
  <c r="I41" i="5"/>
  <c r="O40" i="5"/>
  <c r="Q40" i="5" s="1"/>
  <c r="S40" i="5" s="1"/>
  <c r="U40" i="5" s="1"/>
  <c r="W40" i="5" s="1"/>
  <c r="Y40" i="5" s="1"/>
  <c r="I40" i="5"/>
  <c r="K40" i="5" s="1"/>
  <c r="M40" i="5" s="1"/>
  <c r="I39" i="5"/>
  <c r="K39" i="5" s="1"/>
  <c r="M39" i="5" s="1"/>
  <c r="O39" i="5" s="1"/>
  <c r="Q39" i="5" s="1"/>
  <c r="S39" i="5" s="1"/>
  <c r="U39" i="5" s="1"/>
  <c r="W39" i="5" s="1"/>
  <c r="Y39" i="5" s="1"/>
  <c r="K38" i="5"/>
  <c r="M38" i="5" s="1"/>
  <c r="O38" i="5" s="1"/>
  <c r="Q38" i="5" s="1"/>
  <c r="S38" i="5" s="1"/>
  <c r="U38" i="5" s="1"/>
  <c r="W38" i="5" s="1"/>
  <c r="Y38" i="5" s="1"/>
  <c r="I38" i="5"/>
  <c r="W37" i="5"/>
  <c r="Y37" i="5" s="1"/>
  <c r="O37" i="5"/>
  <c r="Q37" i="5" s="1"/>
  <c r="S37" i="5" s="1"/>
  <c r="U37" i="5" s="1"/>
  <c r="N36" i="5"/>
  <c r="K36" i="5"/>
  <c r="M36" i="5" s="1"/>
  <c r="O36" i="5" s="1"/>
  <c r="Q36" i="5" s="1"/>
  <c r="S36" i="5" s="1"/>
  <c r="U36" i="5" s="1"/>
  <c r="W36" i="5" s="1"/>
  <c r="Y36" i="5" s="1"/>
  <c r="I36" i="5"/>
  <c r="G36" i="5"/>
  <c r="X35" i="5"/>
  <c r="R35" i="5"/>
  <c r="O34" i="5"/>
  <c r="Q34" i="5" s="1"/>
  <c r="S34" i="5" s="1"/>
  <c r="U34" i="5" s="1"/>
  <c r="W34" i="5" s="1"/>
  <c r="Y34" i="5" s="1"/>
  <c r="I34" i="5"/>
  <c r="K34" i="5" s="1"/>
  <c r="M34" i="5" s="1"/>
  <c r="I33" i="5"/>
  <c r="K33" i="5" s="1"/>
  <c r="M33" i="5" s="1"/>
  <c r="O33" i="5" s="1"/>
  <c r="Q33" i="5" s="1"/>
  <c r="S33" i="5" s="1"/>
  <c r="U33" i="5" s="1"/>
  <c r="W33" i="5" s="1"/>
  <c r="Y33" i="5" s="1"/>
  <c r="G33" i="5"/>
  <c r="M32" i="5"/>
  <c r="O32" i="5" s="1"/>
  <c r="Q32" i="5" s="1"/>
  <c r="S32" i="5" s="1"/>
  <c r="U32" i="5" s="1"/>
  <c r="W32" i="5" s="1"/>
  <c r="Y32" i="5" s="1"/>
  <c r="K32" i="5"/>
  <c r="I32" i="5"/>
  <c r="G31" i="5"/>
  <c r="I31" i="5" s="1"/>
  <c r="K31" i="5" s="1"/>
  <c r="M31" i="5" s="1"/>
  <c r="O31" i="5" s="1"/>
  <c r="Q31" i="5" s="1"/>
  <c r="S31" i="5" s="1"/>
  <c r="U31" i="5" s="1"/>
  <c r="W31" i="5" s="1"/>
  <c r="Y31" i="5" s="1"/>
  <c r="U30" i="5"/>
  <c r="W30" i="5" s="1"/>
  <c r="Y30" i="5" s="1"/>
  <c r="K30" i="5"/>
  <c r="M30" i="5" s="1"/>
  <c r="O30" i="5" s="1"/>
  <c r="Q30" i="5" s="1"/>
  <c r="S30" i="5" s="1"/>
  <c r="I30" i="5"/>
  <c r="O29" i="5"/>
  <c r="Q29" i="5" s="1"/>
  <c r="S29" i="5" s="1"/>
  <c r="U29" i="5" s="1"/>
  <c r="W29" i="5" s="1"/>
  <c r="Y29" i="5" s="1"/>
  <c r="M29" i="5"/>
  <c r="K29" i="5"/>
  <c r="I29" i="5"/>
  <c r="Y28" i="5"/>
  <c r="W28" i="5"/>
  <c r="I28" i="5"/>
  <c r="K28" i="5" s="1"/>
  <c r="M28" i="5" s="1"/>
  <c r="O28" i="5" s="1"/>
  <c r="Q28" i="5" s="1"/>
  <c r="S28" i="5" s="1"/>
  <c r="U28" i="5" s="1"/>
  <c r="K27" i="5"/>
  <c r="M27" i="5" s="1"/>
  <c r="O27" i="5" s="1"/>
  <c r="Q27" i="5" s="1"/>
  <c r="S27" i="5" s="1"/>
  <c r="U27" i="5" s="1"/>
  <c r="W27" i="5" s="1"/>
  <c r="Y27" i="5" s="1"/>
  <c r="I27" i="5"/>
  <c r="I26" i="5"/>
  <c r="K26" i="5" s="1"/>
  <c r="M26" i="5" s="1"/>
  <c r="O26" i="5" s="1"/>
  <c r="Q26" i="5" s="1"/>
  <c r="S26" i="5" s="1"/>
  <c r="U26" i="5" s="1"/>
  <c r="W26" i="5" s="1"/>
  <c r="Y26" i="5" s="1"/>
  <c r="G26" i="5"/>
  <c r="O25" i="5"/>
  <c r="Q25" i="5" s="1"/>
  <c r="S25" i="5" s="1"/>
  <c r="U25" i="5" s="1"/>
  <c r="W25" i="5" s="1"/>
  <c r="Y25" i="5" s="1"/>
  <c r="I25" i="5"/>
  <c r="K25" i="5" s="1"/>
  <c r="M25" i="5" s="1"/>
  <c r="W24" i="5"/>
  <c r="Y24" i="5" s="1"/>
  <c r="V23" i="5"/>
  <c r="G23" i="5"/>
  <c r="I23" i="5" s="1"/>
  <c r="K23" i="5" s="1"/>
  <c r="M23" i="5" s="1"/>
  <c r="O23" i="5" s="1"/>
  <c r="Q23" i="5" s="1"/>
  <c r="S23" i="5" s="1"/>
  <c r="U23" i="5" s="1"/>
  <c r="W23" i="5" s="1"/>
  <c r="Y23" i="5" s="1"/>
  <c r="I22" i="5"/>
  <c r="K22" i="5" s="1"/>
  <c r="M22" i="5" s="1"/>
  <c r="O22" i="5" s="1"/>
  <c r="Q22" i="5" s="1"/>
  <c r="S22" i="5" s="1"/>
  <c r="U22" i="5" s="1"/>
  <c r="W22" i="5" s="1"/>
  <c r="Y22" i="5" s="1"/>
  <c r="W21" i="5"/>
  <c r="Y21" i="5" s="1"/>
  <c r="O21" i="5"/>
  <c r="Q21" i="5" s="1"/>
  <c r="S21" i="5" s="1"/>
  <c r="U21" i="5" s="1"/>
  <c r="M21" i="5"/>
  <c r="K21" i="5"/>
  <c r="I21" i="5"/>
  <c r="M20" i="5"/>
  <c r="O20" i="5" s="1"/>
  <c r="Q20" i="5" s="1"/>
  <c r="S20" i="5" s="1"/>
  <c r="U20" i="5" s="1"/>
  <c r="W20" i="5" s="1"/>
  <c r="Y20" i="5" s="1"/>
  <c r="I20" i="5"/>
  <c r="K20" i="5" s="1"/>
  <c r="K19" i="5"/>
  <c r="M19" i="5" s="1"/>
  <c r="O19" i="5" s="1"/>
  <c r="Q19" i="5" s="1"/>
  <c r="S19" i="5" s="1"/>
  <c r="U19" i="5" s="1"/>
  <c r="W19" i="5" s="1"/>
  <c r="Y19" i="5" s="1"/>
  <c r="I19" i="5"/>
  <c r="I18" i="5"/>
  <c r="K18" i="5" s="1"/>
  <c r="M18" i="5" s="1"/>
  <c r="O18" i="5" s="1"/>
  <c r="Q18" i="5" s="1"/>
  <c r="S18" i="5" s="1"/>
  <c r="U18" i="5" s="1"/>
  <c r="W18" i="5" s="1"/>
  <c r="Y18" i="5" s="1"/>
  <c r="M17" i="5"/>
  <c r="O17" i="5" s="1"/>
  <c r="Q17" i="5" s="1"/>
  <c r="S17" i="5" s="1"/>
  <c r="U17" i="5" s="1"/>
  <c r="W17" i="5" s="1"/>
  <c r="Y17" i="5" s="1"/>
  <c r="K17" i="5"/>
  <c r="I17" i="5"/>
  <c r="L16" i="5"/>
  <c r="I16" i="5"/>
  <c r="K16" i="5" s="1"/>
  <c r="M16" i="5" s="1"/>
  <c r="O16" i="5" s="1"/>
  <c r="Q16" i="5" s="1"/>
  <c r="S16" i="5" s="1"/>
  <c r="U16" i="5" s="1"/>
  <c r="W16" i="5" s="1"/>
  <c r="Y16" i="5" s="1"/>
  <c r="G16" i="5"/>
  <c r="O15" i="5"/>
  <c r="Q15" i="5" s="1"/>
  <c r="S15" i="5" s="1"/>
  <c r="U15" i="5" s="1"/>
  <c r="W15" i="5" s="1"/>
  <c r="Y15" i="5" s="1"/>
  <c r="K15" i="5"/>
  <c r="M15" i="5" s="1"/>
  <c r="I15" i="5"/>
  <c r="I14" i="5"/>
  <c r="K14" i="5" s="1"/>
  <c r="M14" i="5" s="1"/>
  <c r="O14" i="5" s="1"/>
  <c r="Q14" i="5" s="1"/>
  <c r="S14" i="5" s="1"/>
  <c r="U14" i="5" s="1"/>
  <c r="W14" i="5" s="1"/>
  <c r="Y14" i="5" s="1"/>
  <c r="G13" i="5"/>
  <c r="X11" i="5"/>
  <c r="V11" i="5"/>
  <c r="T11" i="5"/>
  <c r="R11" i="5"/>
  <c r="P11" i="5"/>
  <c r="L11" i="5"/>
  <c r="J11" i="5"/>
  <c r="M46" i="5" l="1"/>
  <c r="O46" i="5" s="1"/>
  <c r="Q46" i="5" s="1"/>
  <c r="S46" i="5" s="1"/>
  <c r="U46" i="5" s="1"/>
  <c r="W46" i="5" s="1"/>
  <c r="Y46" i="5" s="1"/>
  <c r="I79" i="5"/>
  <c r="K79" i="5" s="1"/>
  <c r="M79" i="5" s="1"/>
  <c r="O79" i="5" s="1"/>
  <c r="Q79" i="5" s="1"/>
  <c r="S79" i="5" s="1"/>
  <c r="U79" i="5" s="1"/>
  <c r="W79" i="5" s="1"/>
  <c r="Y79" i="5" s="1"/>
  <c r="G63" i="5"/>
  <c r="I63" i="5" s="1"/>
  <c r="K63" i="5" s="1"/>
  <c r="M63" i="5" s="1"/>
  <c r="O63" i="5" s="1"/>
  <c r="Q63" i="5" s="1"/>
  <c r="S63" i="5" s="1"/>
  <c r="U63" i="5" s="1"/>
  <c r="W63" i="5" s="1"/>
  <c r="Y63" i="5" s="1"/>
  <c r="I13" i="5"/>
  <c r="K13" i="5" s="1"/>
  <c r="M13" i="5" s="1"/>
  <c r="O13" i="5" s="1"/>
  <c r="Q13" i="5" s="1"/>
  <c r="S13" i="5" s="1"/>
  <c r="U13" i="5" s="1"/>
  <c r="W13" i="5" s="1"/>
  <c r="Y13" i="5" s="1"/>
  <c r="G12" i="5"/>
  <c r="G35" i="5"/>
  <c r="I35" i="5" s="1"/>
  <c r="K35" i="5" s="1"/>
  <c r="M35" i="5" s="1"/>
  <c r="O35" i="5" s="1"/>
  <c r="Q35" i="5" s="1"/>
  <c r="S35" i="5" s="1"/>
  <c r="U35" i="5" s="1"/>
  <c r="W35" i="5" s="1"/>
  <c r="Y35" i="5" s="1"/>
  <c r="I12" i="5" l="1"/>
  <c r="K12" i="5" s="1"/>
  <c r="M12" i="5" s="1"/>
  <c r="O12" i="5" s="1"/>
  <c r="Q12" i="5" s="1"/>
  <c r="S12" i="5" s="1"/>
  <c r="U12" i="5" s="1"/>
  <c r="W12" i="5" s="1"/>
  <c r="Y12" i="5" s="1"/>
  <c r="G11" i="5"/>
  <c r="I11" i="5" s="1"/>
  <c r="K11" i="5" s="1"/>
  <c r="M11" i="5" s="1"/>
  <c r="O11" i="5" s="1"/>
  <c r="Q11" i="5" s="1"/>
  <c r="S11" i="5" s="1"/>
  <c r="U11" i="5" s="1"/>
  <c r="W11" i="5" s="1"/>
  <c r="Y11" i="5" s="1"/>
  <c r="M11" i="4" l="1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10" i="4"/>
  <c r="L10" i="4"/>
  <c r="L29" i="4"/>
  <c r="K30" i="4"/>
  <c r="J29" i="4"/>
  <c r="K29" i="4" s="1"/>
  <c r="I29" i="4"/>
  <c r="I28" i="4"/>
  <c r="K28" i="4" s="1"/>
  <c r="H27" i="4"/>
  <c r="G27" i="4"/>
  <c r="I27" i="4" s="1"/>
  <c r="K27" i="4" s="1"/>
  <c r="K26" i="4"/>
  <c r="I26" i="4"/>
  <c r="H25" i="4"/>
  <c r="I25" i="4" s="1"/>
  <c r="K25" i="4" s="1"/>
  <c r="G25" i="4"/>
  <c r="I24" i="4"/>
  <c r="K24" i="4" s="1"/>
  <c r="H23" i="4"/>
  <c r="G23" i="4"/>
  <c r="I23" i="4" s="1"/>
  <c r="K23" i="4" s="1"/>
  <c r="K22" i="4"/>
  <c r="I22" i="4"/>
  <c r="H21" i="4"/>
  <c r="I21" i="4" s="1"/>
  <c r="K21" i="4" s="1"/>
  <c r="G21" i="4"/>
  <c r="I20" i="4"/>
  <c r="K20" i="4" s="1"/>
  <c r="H19" i="4"/>
  <c r="G19" i="4"/>
  <c r="I19" i="4" s="1"/>
  <c r="K19" i="4" s="1"/>
  <c r="K18" i="4"/>
  <c r="I18" i="4"/>
  <c r="G17" i="4"/>
  <c r="I17" i="4" s="1"/>
  <c r="K17" i="4" s="1"/>
  <c r="I16" i="4"/>
  <c r="K16" i="4" s="1"/>
  <c r="I15" i="4"/>
  <c r="K15" i="4" s="1"/>
  <c r="H15" i="4"/>
  <c r="G15" i="4"/>
  <c r="I14" i="4"/>
  <c r="K14" i="4" s="1"/>
  <c r="H13" i="4"/>
  <c r="H10" i="4" s="1"/>
  <c r="G13" i="4"/>
  <c r="I13" i="4" s="1"/>
  <c r="K13" i="4" s="1"/>
  <c r="I12" i="4"/>
  <c r="K12" i="4" s="1"/>
  <c r="I11" i="4"/>
  <c r="K11" i="4" s="1"/>
  <c r="G11" i="4"/>
  <c r="J10" i="4" l="1"/>
  <c r="G10" i="4"/>
  <c r="I10" i="4" s="1"/>
  <c r="K10" i="4" s="1"/>
</calcChain>
</file>

<file path=xl/sharedStrings.xml><?xml version="1.0" encoding="utf-8"?>
<sst xmlns="http://schemas.openxmlformats.org/spreadsheetml/2006/main" count="418" uniqueCount="184">
  <si>
    <t>Odbor školství, mládeže, tělovýchovy a sportu</t>
  </si>
  <si>
    <t>tis.Kč</t>
  </si>
  <si>
    <t>uk.</t>
  </si>
  <si>
    <t>§</t>
  </si>
  <si>
    <t>pol.</t>
  </si>
  <si>
    <t>SU</t>
  </si>
  <si>
    <t>x</t>
  </si>
  <si>
    <t>1448</t>
  </si>
  <si>
    <t>1433</t>
  </si>
  <si>
    <t>1450</t>
  </si>
  <si>
    <t>1427</t>
  </si>
  <si>
    <t>1440</t>
  </si>
  <si>
    <t>1472</t>
  </si>
  <si>
    <t>č.a.</t>
  </si>
  <si>
    <t>0000</t>
  </si>
  <si>
    <t>nákup ostatních služeb</t>
  </si>
  <si>
    <t>92004 - K A P I T Á L O V É  V Ý D A J E</t>
  </si>
  <si>
    <t>Kapitálové (investiční) výdaje resortu celkem</t>
  </si>
  <si>
    <t>049115</t>
  </si>
  <si>
    <t>úhrada splátek za výměnu oken u PO resortu školství</t>
  </si>
  <si>
    <t>opravy a udržování</t>
  </si>
  <si>
    <t>049156</t>
  </si>
  <si>
    <t>SUPŠ sklářská, Železný Brod - výměna otvorových výplní</t>
  </si>
  <si>
    <t>SŠ strojní, stav. a dopr., Liberec - rekonstrukce DM Truhlářská ul. - II. etapa</t>
  </si>
  <si>
    <t>SŠ řemesel a služeb, Jablonec nad Nisou - oprava střechy Podhorská ul.</t>
  </si>
  <si>
    <t>Dětský domov, ZŠ a MŠ, Krompach - rekonstrukce střechy 3. etapa</t>
  </si>
  <si>
    <t>Gymnázium, Frýdlant - výměna otvorových výplní</t>
  </si>
  <si>
    <t>SŠ hospod. a lesnická, Frýdlant - rekonstrukce elektroinstalace DM Bělíkova, Frýdlant</t>
  </si>
  <si>
    <t>SOŠ, Liberec - rekonstrukce fasády objektu školy</t>
  </si>
  <si>
    <t>SR 2016</t>
  </si>
  <si>
    <t>UR 2016</t>
  </si>
  <si>
    <t>049168</t>
  </si>
  <si>
    <t>Unifikace napětí v městském kabelovém systému v Liberci - projektová dokumentace</t>
  </si>
  <si>
    <t>049169</t>
  </si>
  <si>
    <t>049170</t>
  </si>
  <si>
    <t>049171</t>
  </si>
  <si>
    <t>049172</t>
  </si>
  <si>
    <t>1406</t>
  </si>
  <si>
    <t>049173</t>
  </si>
  <si>
    <t>049174</t>
  </si>
  <si>
    <t>budovy, stavby, haly</t>
  </si>
  <si>
    <t>920 04 - KAPITÁLOVÉ VÝDAJE</t>
  </si>
  <si>
    <t>ZR-RO č. 91/16</t>
  </si>
  <si>
    <t>ZR-RO č. 168/16</t>
  </si>
  <si>
    <t>049177</t>
  </si>
  <si>
    <t>umělecká díla a předměty</t>
  </si>
  <si>
    <t>Světlo pro Hospic - pořízení uměleckých děl</t>
  </si>
  <si>
    <t>Změna rozpočtu - rozpočtové opatření č. 244/16</t>
  </si>
  <si>
    <t>Příloha č.1 - tab.část ke ZR-RO č.244/16</t>
  </si>
  <si>
    <t>ZR-RO č. 244/16</t>
  </si>
  <si>
    <t>KAPITOLA 914 04 - PŮSOBNOSTI</t>
  </si>
  <si>
    <t>tis. Kč</t>
  </si>
  <si>
    <t>91404 - P Ů S O B N O S T I</t>
  </si>
  <si>
    <t>RU č. 1/16</t>
  </si>
  <si>
    <t>RU č. 2/16</t>
  </si>
  <si>
    <t>RU č. 3/16, ZR č. 74/16</t>
  </si>
  <si>
    <t>RU č. 4/16</t>
  </si>
  <si>
    <t>RU č. 5/16</t>
  </si>
  <si>
    <t>ZR-RO č. 150/16</t>
  </si>
  <si>
    <t>RU č. 6/16</t>
  </si>
  <si>
    <t>RU č. 7/16</t>
  </si>
  <si>
    <t>Běžné (neinvestiční) výdaje resortu celkem</t>
  </si>
  <si>
    <t>DU</t>
  </si>
  <si>
    <t>Výkon působností dle zákona č. 561/04 Sb.</t>
  </si>
  <si>
    <t>RU</t>
  </si>
  <si>
    <t>041100</t>
  </si>
  <si>
    <t>Jmenování a odvolání ředitelů krajských škol</t>
  </si>
  <si>
    <t>pohoštění</t>
  </si>
  <si>
    <t>041300</t>
  </si>
  <si>
    <t>Metodická pomoc školám</t>
  </si>
  <si>
    <t>nákup materiálu jinde nezařazený</t>
  </si>
  <si>
    <t>nájemné</t>
  </si>
  <si>
    <t>konzultační, poradenské a právní služby</t>
  </si>
  <si>
    <t>cestovné</t>
  </si>
  <si>
    <t>041900</t>
  </si>
  <si>
    <t>Posudky</t>
  </si>
  <si>
    <t>drobný hmotný dlouhodobý majetek</t>
  </si>
  <si>
    <t>042000</t>
  </si>
  <si>
    <t>Koncepční materiály</t>
  </si>
  <si>
    <t>042500</t>
  </si>
  <si>
    <t>Testování</t>
  </si>
  <si>
    <t>043000</t>
  </si>
  <si>
    <t>Zpracování výroční zprávy</t>
  </si>
  <si>
    <t xml:space="preserve">Ostatní činnosti </t>
  </si>
  <si>
    <t>044900</t>
  </si>
  <si>
    <t>Primární prevence rizikového chování</t>
  </si>
  <si>
    <t>ostatní osobní výdaje</t>
  </si>
  <si>
    <t>knihy, učební  pomůcky a tisk</t>
  </si>
  <si>
    <t>045900</t>
  </si>
  <si>
    <t>Podpora odborného vzdělávání</t>
  </si>
  <si>
    <t xml:space="preserve"> </t>
  </si>
  <si>
    <t>046500</t>
  </si>
  <si>
    <t>Veletrh vzdělávání a pracov. příležitostí</t>
  </si>
  <si>
    <t>048101</t>
  </si>
  <si>
    <t>Soutěže - podpora talentovaných dětí a mládeže</t>
  </si>
  <si>
    <t>dary obyvatelstvu</t>
  </si>
  <si>
    <t>048102</t>
  </si>
  <si>
    <t>Propagace školství a podpora regionálních aktivit</t>
  </si>
  <si>
    <t>048239</t>
  </si>
  <si>
    <t>Nostrifikace</t>
  </si>
  <si>
    <t>048700</t>
  </si>
  <si>
    <t>Sympozium uměleckoprůmyslových škol LK</t>
  </si>
  <si>
    <t>048701</t>
  </si>
  <si>
    <t>Veletrh dětské knihy - zajištění dopravy</t>
  </si>
  <si>
    <t>Udržitelnost projektů spolufinancovaných z prostředků EU</t>
  </si>
  <si>
    <t>044005</t>
  </si>
  <si>
    <t>EHP/Norsko - Revitalizace hřišť - 2. etapa - udržitelnost projektu</t>
  </si>
  <si>
    <t>služby peněžních ústavů</t>
  </si>
  <si>
    <t>044007</t>
  </si>
  <si>
    <t>Informační a vzdělávací portál LK - udržitelnost</t>
  </si>
  <si>
    <t>044008</t>
  </si>
  <si>
    <t>Hodnocení kvality vzdělávání v LK - udržitelnost</t>
  </si>
  <si>
    <t>úhrada sankci jiným rozpočtům</t>
  </si>
  <si>
    <t>045010</t>
  </si>
  <si>
    <t>Poradenství v LK - udržitelnost</t>
  </si>
  <si>
    <t>045014</t>
  </si>
  <si>
    <t>Podpora přírodovědného a technického vzdělávání v LK</t>
  </si>
  <si>
    <t>Sport v regionu</t>
  </si>
  <si>
    <t>048699</t>
  </si>
  <si>
    <t>Hry olympiád dětí a mládeže</t>
  </si>
  <si>
    <t>Příloha č.1 - tab.část ke ZR-RO č. 244/16</t>
  </si>
  <si>
    <t>Zdrojová část rozpočtu LK 2016</t>
  </si>
  <si>
    <t>v tis. Kč</t>
  </si>
  <si>
    <t>ukazatel</t>
  </si>
  <si>
    <t xml:space="preserve">pol. </t>
  </si>
  <si>
    <t>UR I.  2016</t>
  </si>
  <si>
    <t>UR II.  2016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</si>
  <si>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</si>
  <si>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</si>
  <si>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</si>
  <si>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</si>
  <si>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</si>
  <si>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</si>
  <si>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</si>
  <si>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</si>
  <si>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</si>
  <si>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</si>
  <si>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</si>
  <si>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</si>
  <si>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</si>
  <si>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</si>
  <si>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</si>
  <si>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</si>
  <si>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</si>
  <si>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</si>
  <si>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</si>
  <si>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</si>
  <si>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42xx</t>
  </si>
  <si>
    <t>421x</t>
  </si>
  <si>
    <t xml:space="preserve">    dotace od regionální rady</t>
  </si>
  <si>
    <t>423x</t>
  </si>
  <si>
    <t>P ř í j m y   celkem</t>
  </si>
  <si>
    <t>1-4xxx</t>
  </si>
  <si>
    <t>C/ F i n a n c o v á n í</t>
  </si>
  <si>
    <t>8xxx</t>
  </si>
  <si>
    <t>1. Zapojení fondů z r. 2015</t>
  </si>
  <si>
    <t>8115</t>
  </si>
  <si>
    <t>2. Zapojení  zákl.běžného účtu z r. 2015</t>
  </si>
  <si>
    <t>3. úvěr</t>
  </si>
  <si>
    <t>4. uhrazené splátky dlouhod.půjč.</t>
  </si>
  <si>
    <t xml:space="preserve">Z d r o j e  L K   c e l k e m </t>
  </si>
  <si>
    <t>Výdajová část rozpočtu LK 2016</t>
  </si>
  <si>
    <t xml:space="preserve">     ukazatel</t>
  </si>
  <si>
    <t>Kap.910-zastupitelstvo</t>
  </si>
  <si>
    <t>5xxx</t>
  </si>
  <si>
    <t>Kap.911-krajský úřad</t>
  </si>
  <si>
    <t>Kap.912-účelové příspěvky PO</t>
  </si>
  <si>
    <t>5-6xxx</t>
  </si>
  <si>
    <t>Kap.913-příspěvkové organizace</t>
  </si>
  <si>
    <t>Kap.914-působnosti</t>
  </si>
  <si>
    <t>Kap.916-úč.neinv.dot.-škol.</t>
  </si>
  <si>
    <t>Kap.917-transfery</t>
  </si>
  <si>
    <t>Kap.919-Pokladní správa</t>
  </si>
  <si>
    <t>Kap.920-kapitálové výdaje</t>
  </si>
  <si>
    <t>Kap.921-úč.invest.dotace-škol.</t>
  </si>
  <si>
    <t>6xxx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</si>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</sst>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00"/>
    <numFmt numFmtId="165" formatCode="#,##0.0"/>
  </numFmts>
  <fonts count="4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  <charset val="238"/>
    </font>
    <font>
      <sz val="8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2"/>
      <color rgb="FFFF0000"/>
      <name val="Arial CE"/>
      <charset val="238"/>
    </font>
    <font>
      <sz val="12"/>
      <color rgb="FFFF0000"/>
      <name val="Arial"/>
      <family val="2"/>
      <charset val="238"/>
    </font>
    <font>
      <sz val="8"/>
      <color indexed="62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color theme="3"/>
      <name val="Arial"/>
      <family val="2"/>
      <charset val="238"/>
    </font>
    <font>
      <b/>
      <sz val="10"/>
      <color theme="3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3">
    <xf numFmtId="0" fontId="0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4" fillId="0" borderId="19" applyNumberFormat="0" applyFill="0" applyAlignment="0" applyProtection="0"/>
    <xf numFmtId="0" fontId="14" fillId="0" borderId="19" applyNumberFormat="0" applyFill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17" borderId="20" applyNumberFormat="0" applyAlignment="0" applyProtection="0"/>
    <xf numFmtId="0" fontId="16" fillId="17" borderId="20" applyNumberFormat="0" applyAlignment="0" applyProtection="0"/>
    <xf numFmtId="0" fontId="17" fillId="0" borderId="21" applyNumberFormat="0" applyFill="0" applyAlignment="0" applyProtection="0"/>
    <xf numFmtId="0" fontId="17" fillId="0" borderId="21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9" fillId="0" borderId="23" applyNumberFormat="0" applyFill="0" applyAlignment="0" applyProtection="0"/>
    <xf numFmtId="0" fontId="19" fillId="0" borderId="23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2" fillId="19" borderId="24" applyNumberFormat="0" applyFont="0" applyAlignment="0" applyProtection="0"/>
    <xf numFmtId="0" fontId="12" fillId="19" borderId="24" applyNumberFormat="0" applyFont="0" applyAlignment="0" applyProtection="0"/>
    <xf numFmtId="0" fontId="22" fillId="0" borderId="25" applyNumberFormat="0" applyFill="0" applyAlignment="0" applyProtection="0"/>
    <xf numFmtId="0" fontId="22" fillId="0" borderId="25" applyNumberFormat="0" applyFill="0" applyAlignment="0" applyProtection="0"/>
    <xf numFmtId="0" fontId="23" fillId="20" borderId="0">
      <alignment horizontal="left" vertical="center"/>
    </xf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8" borderId="26" applyNumberFormat="0" applyAlignment="0" applyProtection="0"/>
    <xf numFmtId="0" fontId="26" fillId="8" borderId="26" applyNumberFormat="0" applyAlignment="0" applyProtection="0"/>
    <xf numFmtId="0" fontId="27" fillId="21" borderId="26" applyNumberFormat="0" applyAlignment="0" applyProtection="0"/>
    <xf numFmtId="0" fontId="27" fillId="21" borderId="26" applyNumberFormat="0" applyAlignment="0" applyProtection="0"/>
    <xf numFmtId="0" fontId="28" fillId="21" borderId="27" applyNumberFormat="0" applyAlignment="0" applyProtection="0"/>
    <xf numFmtId="0" fontId="28" fillId="21" borderId="27" applyNumberFormat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3" fillId="0" borderId="0"/>
    <xf numFmtId="0" fontId="2" fillId="0" borderId="0"/>
  </cellStyleXfs>
  <cellXfs count="251">
    <xf numFmtId="0" fontId="0" fillId="0" borderId="0" xfId="0"/>
    <xf numFmtId="0" fontId="10" fillId="2" borderId="13" xfId="6" applyFont="1" applyFill="1" applyBorder="1" applyAlignment="1">
      <alignment horizontal="center" vertical="center"/>
    </xf>
    <xf numFmtId="49" fontId="10" fillId="2" borderId="14" xfId="6" applyNumberFormat="1" applyFont="1" applyFill="1" applyBorder="1" applyAlignment="1">
      <alignment horizontal="center" vertical="center"/>
    </xf>
    <xf numFmtId="49" fontId="10" fillId="2" borderId="15" xfId="6" applyNumberFormat="1" applyFont="1" applyFill="1" applyBorder="1" applyAlignment="1">
      <alignment horizontal="center" vertical="center"/>
    </xf>
    <xf numFmtId="0" fontId="10" fillId="2" borderId="16" xfId="6" applyFont="1" applyFill="1" applyBorder="1" applyAlignment="1">
      <alignment horizontal="center" vertical="center"/>
    </xf>
    <xf numFmtId="0" fontId="7" fillId="2" borderId="10" xfId="6" applyFont="1" applyFill="1" applyBorder="1" applyAlignment="1">
      <alignment horizontal="center" vertical="center"/>
    </xf>
    <xf numFmtId="49" fontId="7" fillId="2" borderId="11" xfId="6" applyNumberFormat="1" applyFont="1" applyFill="1" applyBorder="1" applyAlignment="1">
      <alignment horizontal="center" vertical="center"/>
    </xf>
    <xf numFmtId="49" fontId="7" fillId="2" borderId="12" xfId="6" applyNumberFormat="1" applyFont="1" applyFill="1" applyBorder="1" applyAlignment="1">
      <alignment horizontal="center" vertical="center"/>
    </xf>
    <xf numFmtId="0" fontId="7" fillId="2" borderId="4" xfId="6" applyFont="1" applyFill="1" applyBorder="1" applyAlignment="1">
      <alignment horizontal="center" vertical="center"/>
    </xf>
    <xf numFmtId="0" fontId="7" fillId="2" borderId="11" xfId="6" applyFont="1" applyFill="1" applyBorder="1" applyAlignment="1">
      <alignment horizontal="center" vertical="center"/>
    </xf>
    <xf numFmtId="0" fontId="10" fillId="2" borderId="14" xfId="6" applyFont="1" applyFill="1" applyBorder="1" applyAlignment="1">
      <alignment horizontal="center" vertical="center"/>
    </xf>
    <xf numFmtId="164" fontId="9" fillId="2" borderId="0" xfId="6" applyNumberFormat="1" applyFont="1" applyFill="1" applyBorder="1" applyAlignment="1">
      <alignment vertical="center"/>
    </xf>
    <xf numFmtId="0" fontId="10" fillId="2" borderId="32" xfId="6" applyFont="1" applyFill="1" applyBorder="1" applyAlignment="1">
      <alignment horizontal="center" vertical="center"/>
    </xf>
    <xf numFmtId="49" fontId="10" fillId="2" borderId="33" xfId="6" applyNumberFormat="1" applyFont="1" applyFill="1" applyBorder="1" applyAlignment="1">
      <alignment horizontal="center" vertical="center"/>
    </xf>
    <xf numFmtId="49" fontId="10" fillId="2" borderId="34" xfId="6" applyNumberFormat="1" applyFont="1" applyFill="1" applyBorder="1" applyAlignment="1">
      <alignment horizontal="center" vertical="center"/>
    </xf>
    <xf numFmtId="0" fontId="10" fillId="2" borderId="35" xfId="6" applyFont="1" applyFill="1" applyBorder="1" applyAlignment="1">
      <alignment horizontal="center" vertical="center"/>
    </xf>
    <xf numFmtId="0" fontId="10" fillId="2" borderId="33" xfId="6" applyFont="1" applyFill="1" applyBorder="1" applyAlignment="1">
      <alignment horizontal="center" vertical="center"/>
    </xf>
    <xf numFmtId="0" fontId="9" fillId="2" borderId="33" xfId="6" applyFont="1" applyFill="1" applyBorder="1" applyAlignment="1">
      <alignment vertical="center"/>
    </xf>
    <xf numFmtId="164" fontId="9" fillId="2" borderId="31" xfId="6" applyNumberFormat="1" applyFont="1" applyFill="1" applyBorder="1" applyAlignment="1"/>
    <xf numFmtId="0" fontId="7" fillId="2" borderId="36" xfId="6" applyFont="1" applyFill="1" applyBorder="1" applyAlignment="1">
      <alignment horizontal="center" vertical="center"/>
    </xf>
    <xf numFmtId="49" fontId="7" fillId="2" borderId="37" xfId="6" applyNumberFormat="1" applyFont="1" applyFill="1" applyBorder="1" applyAlignment="1">
      <alignment horizontal="center" vertical="center"/>
    </xf>
    <xf numFmtId="0" fontId="7" fillId="2" borderId="39" xfId="6" applyFont="1" applyFill="1" applyBorder="1" applyAlignment="1">
      <alignment horizontal="center" vertical="center"/>
    </xf>
    <xf numFmtId="0" fontId="7" fillId="2" borderId="37" xfId="6" applyFont="1" applyFill="1" applyBorder="1" applyAlignment="1">
      <alignment horizontal="center" vertical="center"/>
    </xf>
    <xf numFmtId="0" fontId="7" fillId="2" borderId="37" xfId="6" applyFont="1" applyFill="1" applyBorder="1" applyAlignment="1">
      <alignment vertical="center" wrapText="1"/>
    </xf>
    <xf numFmtId="164" fontId="7" fillId="2" borderId="40" xfId="6" applyNumberFormat="1" applyFont="1" applyFill="1" applyBorder="1" applyAlignment="1"/>
    <xf numFmtId="164" fontId="7" fillId="2" borderId="29" xfId="6" applyNumberFormat="1" applyFont="1" applyFill="1" applyBorder="1" applyAlignment="1"/>
    <xf numFmtId="164" fontId="9" fillId="2" borderId="30" xfId="6" applyNumberFormat="1" applyFont="1" applyFill="1" applyBorder="1" applyAlignment="1"/>
    <xf numFmtId="0" fontId="2" fillId="2" borderId="0" xfId="1" applyFill="1"/>
    <xf numFmtId="4" fontId="2" fillId="2" borderId="0" xfId="1" applyNumberFormat="1" applyFill="1"/>
    <xf numFmtId="0" fontId="3" fillId="2" borderId="0" xfId="3" applyFill="1"/>
    <xf numFmtId="0" fontId="2" fillId="2" borderId="0" xfId="4" applyFill="1"/>
    <xf numFmtId="0" fontId="11" fillId="2" borderId="0" xfId="6" applyFont="1" applyFill="1" applyAlignment="1">
      <alignment horizontal="center"/>
    </xf>
    <xf numFmtId="4" fontId="11" fillId="2" borderId="0" xfId="6" applyNumberFormat="1" applyFont="1" applyFill="1" applyAlignment="1">
      <alignment horizontal="center"/>
    </xf>
    <xf numFmtId="0" fontId="7" fillId="2" borderId="0" xfId="6" applyFont="1" applyFill="1" applyAlignment="1">
      <alignment horizontal="center"/>
    </xf>
    <xf numFmtId="0" fontId="8" fillId="2" borderId="7" xfId="6" applyFont="1" applyFill="1" applyBorder="1" applyAlignment="1">
      <alignment horizontal="center" vertical="center"/>
    </xf>
    <xf numFmtId="0" fontId="8" fillId="2" borderId="8" xfId="6" applyFont="1" applyFill="1" applyBorder="1" applyAlignment="1">
      <alignment horizontal="center" vertical="center"/>
    </xf>
    <xf numFmtId="0" fontId="8" fillId="2" borderId="9" xfId="6" applyFont="1" applyFill="1" applyBorder="1" applyAlignment="1">
      <alignment horizontal="center" vertical="center"/>
    </xf>
    <xf numFmtId="0" fontId="7" fillId="2" borderId="28" xfId="5" applyFont="1" applyFill="1" applyBorder="1" applyAlignment="1">
      <alignment horizontal="center" vertical="center"/>
    </xf>
    <xf numFmtId="0" fontId="7" fillId="2" borderId="28" xfId="5" applyFont="1" applyFill="1" applyBorder="1" applyAlignment="1">
      <alignment horizontal="center" vertical="center" wrapText="1"/>
    </xf>
    <xf numFmtId="0" fontId="7" fillId="2" borderId="7" xfId="6" applyFont="1" applyFill="1" applyBorder="1" applyAlignment="1">
      <alignment horizontal="center" vertical="center"/>
    </xf>
    <xf numFmtId="0" fontId="7" fillId="2" borderId="8" xfId="6" applyFont="1" applyFill="1" applyBorder="1" applyAlignment="1">
      <alignment horizontal="center" vertical="center"/>
    </xf>
    <xf numFmtId="0" fontId="7" fillId="2" borderId="9" xfId="6" applyFont="1" applyFill="1" applyBorder="1" applyAlignment="1">
      <alignment horizontal="left" vertical="center"/>
    </xf>
    <xf numFmtId="164" fontId="7" fillId="2" borderId="41" xfId="6" applyNumberFormat="1" applyFont="1" applyFill="1" applyBorder="1" applyAlignment="1"/>
    <xf numFmtId="0" fontId="9" fillId="2" borderId="0" xfId="1" applyFont="1" applyFill="1"/>
    <xf numFmtId="0" fontId="7" fillId="2" borderId="11" xfId="6" applyFont="1" applyFill="1" applyBorder="1" applyAlignment="1">
      <alignment vertical="center" wrapText="1"/>
    </xf>
    <xf numFmtId="0" fontId="9" fillId="2" borderId="0" xfId="1" applyFont="1" applyFill="1" applyBorder="1"/>
    <xf numFmtId="0" fontId="2" fillId="2" borderId="0" xfId="1" applyFill="1" applyBorder="1"/>
    <xf numFmtId="0" fontId="9" fillId="2" borderId="14" xfId="6" applyFont="1" applyFill="1" applyBorder="1" applyAlignment="1">
      <alignment vertical="center"/>
    </xf>
    <xf numFmtId="49" fontId="7" fillId="2" borderId="38" xfId="6" applyNumberFormat="1" applyFont="1" applyFill="1" applyBorder="1" applyAlignment="1">
      <alignment horizontal="center" vertical="center"/>
    </xf>
    <xf numFmtId="164" fontId="7" fillId="2" borderId="42" xfId="6" applyNumberFormat="1" applyFont="1" applyFill="1" applyBorder="1" applyAlignment="1"/>
    <xf numFmtId="164" fontId="7" fillId="2" borderId="43" xfId="6" applyNumberFormat="1" applyFont="1" applyFill="1" applyBorder="1" applyAlignment="1"/>
    <xf numFmtId="164" fontId="9" fillId="2" borderId="44" xfId="6" applyNumberFormat="1" applyFont="1" applyFill="1" applyBorder="1" applyAlignment="1"/>
    <xf numFmtId="164" fontId="7" fillId="2" borderId="45" xfId="6" applyNumberFormat="1" applyFont="1" applyFill="1" applyBorder="1" applyAlignment="1"/>
    <xf numFmtId="164" fontId="9" fillId="2" borderId="46" xfId="6" applyNumberFormat="1" applyFont="1" applyFill="1" applyBorder="1" applyAlignment="1"/>
    <xf numFmtId="164" fontId="7" fillId="2" borderId="29" xfId="1" applyNumberFormat="1" applyFont="1" applyFill="1" applyBorder="1" applyAlignment="1"/>
    <xf numFmtId="164" fontId="9" fillId="2" borderId="30" xfId="1" applyNumberFormat="1" applyFont="1" applyFill="1" applyBorder="1" applyAlignment="1"/>
    <xf numFmtId="164" fontId="7" fillId="2" borderId="47" xfId="6" applyNumberFormat="1" applyFont="1" applyFill="1" applyBorder="1" applyAlignment="1"/>
    <xf numFmtId="164" fontId="7" fillId="2" borderId="47" xfId="1" applyNumberFormat="1" applyFont="1" applyFill="1" applyBorder="1" applyAlignment="1"/>
    <xf numFmtId="164" fontId="9" fillId="2" borderId="31" xfId="1" applyNumberFormat="1" applyFont="1" applyFill="1" applyBorder="1" applyAlignment="1"/>
    <xf numFmtId="164" fontId="7" fillId="2" borderId="40" xfId="1" applyNumberFormat="1" applyFont="1" applyFill="1" applyBorder="1" applyAlignment="1"/>
    <xf numFmtId="164" fontId="9" fillId="2" borderId="30" xfId="1" applyNumberFormat="1" applyFont="1" applyFill="1" applyBorder="1"/>
    <xf numFmtId="164" fontId="7" fillId="2" borderId="29" xfId="1" applyNumberFormat="1" applyFont="1" applyFill="1" applyBorder="1"/>
    <xf numFmtId="164" fontId="7" fillId="2" borderId="40" xfId="1" applyNumberFormat="1" applyFont="1" applyFill="1" applyBorder="1"/>
    <xf numFmtId="164" fontId="7" fillId="2" borderId="28" xfId="1" applyNumberFormat="1" applyFont="1" applyFill="1" applyBorder="1"/>
    <xf numFmtId="164" fontId="9" fillId="2" borderId="31" xfId="1" applyNumberFormat="1" applyFont="1" applyFill="1" applyBorder="1"/>
    <xf numFmtId="164" fontId="9" fillId="2" borderId="48" xfId="1" applyNumberFormat="1" applyFont="1" applyFill="1" applyBorder="1"/>
    <xf numFmtId="14" fontId="9" fillId="2" borderId="0" xfId="1" applyNumberFormat="1" applyFont="1" applyFill="1" applyAlignment="1">
      <alignment horizontal="left"/>
    </xf>
    <xf numFmtId="0" fontId="7" fillId="2" borderId="9" xfId="6" applyFont="1" applyFill="1" applyBorder="1" applyAlignment="1">
      <alignment horizontal="center" vertical="center"/>
    </xf>
    <xf numFmtId="0" fontId="5" fillId="2" borderId="0" xfId="3" applyFont="1" applyFill="1" applyAlignment="1">
      <alignment horizontal="center"/>
    </xf>
    <xf numFmtId="0" fontId="6" fillId="2" borderId="0" xfId="4" applyFont="1" applyFill="1" applyAlignment="1">
      <alignment horizontal="center"/>
    </xf>
    <xf numFmtId="0" fontId="8" fillId="2" borderId="1" xfId="6" applyFont="1" applyFill="1" applyBorder="1" applyAlignment="1">
      <alignment horizontal="center" vertical="center"/>
    </xf>
    <xf numFmtId="49" fontId="2" fillId="2" borderId="0" xfId="1" applyNumberFormat="1" applyFill="1"/>
    <xf numFmtId="0" fontId="33" fillId="2" borderId="0" xfId="6" applyFont="1" applyFill="1" applyBorder="1" applyAlignment="1">
      <alignment horizontal="center" vertical="center"/>
    </xf>
    <xf numFmtId="49" fontId="9" fillId="2" borderId="0" xfId="6" applyNumberFormat="1" applyFont="1" applyFill="1" applyBorder="1" applyAlignment="1">
      <alignment horizontal="center"/>
    </xf>
    <xf numFmtId="0" fontId="9" fillId="2" borderId="0" xfId="6" applyFont="1" applyFill="1" applyBorder="1" applyAlignment="1">
      <alignment horizontal="center" vertical="center"/>
    </xf>
    <xf numFmtId="0" fontId="4" fillId="2" borderId="0" xfId="111" applyFont="1" applyFill="1" applyBorder="1"/>
    <xf numFmtId="4" fontId="9" fillId="2" borderId="0" xfId="6" applyNumberFormat="1" applyFont="1" applyFill="1" applyBorder="1"/>
    <xf numFmtId="164" fontId="9" fillId="2" borderId="0" xfId="6" applyNumberFormat="1" applyFont="1" applyFill="1" applyBorder="1"/>
    <xf numFmtId="0" fontId="2" fillId="2" borderId="0" xfId="112" applyFill="1" applyBorder="1"/>
    <xf numFmtId="0" fontId="2" fillId="2" borderId="0" xfId="112" applyFill="1"/>
    <xf numFmtId="0" fontId="7" fillId="2" borderId="0" xfId="112" applyFont="1" applyFill="1" applyAlignment="1">
      <alignment horizontal="center"/>
    </xf>
    <xf numFmtId="0" fontId="9" fillId="2" borderId="0" xfId="112" applyFont="1" applyFill="1"/>
    <xf numFmtId="0" fontId="34" fillId="2" borderId="7" xfId="112" applyFont="1" applyFill="1" applyBorder="1" applyAlignment="1">
      <alignment horizontal="center" vertical="center"/>
    </xf>
    <xf numFmtId="0" fontId="35" fillId="2" borderId="9" xfId="112" applyFont="1" applyFill="1" applyBorder="1" applyAlignment="1">
      <alignment horizontal="center" vertical="center"/>
    </xf>
    <xf numFmtId="0" fontId="34" fillId="2" borderId="9" xfId="112" applyFont="1" applyFill="1" applyBorder="1" applyAlignment="1">
      <alignment horizontal="center" vertical="center"/>
    </xf>
    <xf numFmtId="0" fontId="7" fillId="2" borderId="1" xfId="112" applyFont="1" applyFill="1" applyBorder="1" applyAlignment="1">
      <alignment horizontal="center" vertical="center"/>
    </xf>
    <xf numFmtId="0" fontId="7" fillId="2" borderId="47" xfId="5" applyFont="1" applyFill="1" applyBorder="1" applyAlignment="1">
      <alignment horizontal="center" vertical="center"/>
    </xf>
    <xf numFmtId="0" fontId="7" fillId="2" borderId="47" xfId="5" applyFont="1" applyFill="1" applyBorder="1" applyAlignment="1">
      <alignment horizontal="center" vertical="center" wrapText="1"/>
    </xf>
    <xf numFmtId="0" fontId="7" fillId="2" borderId="47" xfId="1" applyFont="1" applyFill="1" applyBorder="1" applyAlignment="1">
      <alignment vertical="center"/>
    </xf>
    <xf numFmtId="0" fontId="8" fillId="2" borderId="49" xfId="6" applyFont="1" applyFill="1" applyBorder="1" applyAlignment="1">
      <alignment horizontal="center" vertical="center"/>
    </xf>
    <xf numFmtId="0" fontId="8" fillId="2" borderId="3" xfId="6" applyFont="1" applyFill="1" applyBorder="1" applyAlignment="1">
      <alignment horizontal="center" vertical="center"/>
    </xf>
    <xf numFmtId="0" fontId="8" fillId="2" borderId="1" xfId="6" applyFont="1" applyFill="1" applyBorder="1" applyAlignment="1">
      <alignment horizontal="left" vertical="center"/>
    </xf>
    <xf numFmtId="4" fontId="7" fillId="2" borderId="28" xfId="6" applyNumberFormat="1" applyFont="1" applyFill="1" applyBorder="1" applyAlignment="1"/>
    <xf numFmtId="4" fontId="7" fillId="2" borderId="47" xfId="1" applyNumberFormat="1" applyFont="1" applyFill="1" applyBorder="1"/>
    <xf numFmtId="4" fontId="7" fillId="2" borderId="28" xfId="1" applyNumberFormat="1" applyFont="1" applyFill="1" applyBorder="1"/>
    <xf numFmtId="0" fontId="36" fillId="2" borderId="50" xfId="6" applyFont="1" applyFill="1" applyBorder="1" applyAlignment="1">
      <alignment horizontal="center" vertical="center"/>
    </xf>
    <xf numFmtId="0" fontId="36" fillId="2" borderId="3" xfId="6" applyFont="1" applyFill="1" applyBorder="1" applyAlignment="1">
      <alignment horizontal="center" vertical="center"/>
    </xf>
    <xf numFmtId="0" fontId="36" fillId="2" borderId="1" xfId="6" applyFont="1" applyFill="1" applyBorder="1" applyAlignment="1">
      <alignment horizontal="center" vertical="center"/>
    </xf>
    <xf numFmtId="0" fontId="36" fillId="2" borderId="1" xfId="6" applyFont="1" applyFill="1" applyBorder="1" applyAlignment="1">
      <alignment vertical="center"/>
    </xf>
    <xf numFmtId="4" fontId="36" fillId="2" borderId="28" xfId="6" applyNumberFormat="1" applyFont="1" applyFill="1" applyBorder="1" applyAlignment="1"/>
    <xf numFmtId="4" fontId="36" fillId="2" borderId="28" xfId="1" applyNumberFormat="1" applyFont="1" applyFill="1" applyBorder="1"/>
    <xf numFmtId="0" fontId="7" fillId="2" borderId="37" xfId="6" applyFont="1" applyFill="1" applyBorder="1" applyAlignment="1">
      <alignment vertical="center"/>
    </xf>
    <xf numFmtId="4" fontId="7" fillId="2" borderId="40" xfId="6" applyNumberFormat="1" applyFont="1" applyFill="1" applyBorder="1" applyAlignment="1"/>
    <xf numFmtId="4" fontId="7" fillId="2" borderId="40" xfId="1" applyNumberFormat="1" applyFont="1" applyFill="1" applyBorder="1"/>
    <xf numFmtId="0" fontId="9" fillId="2" borderId="51" xfId="6" applyFont="1" applyFill="1" applyBorder="1" applyAlignment="1">
      <alignment horizontal="center" vertical="center"/>
    </xf>
    <xf numFmtId="49" fontId="9" fillId="2" borderId="5" xfId="6" applyNumberFormat="1" applyFont="1" applyFill="1" applyBorder="1" applyAlignment="1">
      <alignment horizontal="center" vertical="center"/>
    </xf>
    <xf numFmtId="49" fontId="9" fillId="2" borderId="52" xfId="6" applyNumberFormat="1" applyFont="1" applyFill="1" applyBorder="1" applyAlignment="1">
      <alignment horizontal="center" vertical="center"/>
    </xf>
    <xf numFmtId="0" fontId="9" fillId="2" borderId="6" xfId="6" applyFont="1" applyFill="1" applyBorder="1" applyAlignment="1">
      <alignment horizontal="center" vertical="center"/>
    </xf>
    <xf numFmtId="0" fontId="9" fillId="2" borderId="5" xfId="6" applyFont="1" applyFill="1" applyBorder="1" applyAlignment="1">
      <alignment horizontal="center" vertical="center"/>
    </xf>
    <xf numFmtId="0" fontId="9" fillId="2" borderId="5" xfId="6" applyFont="1" applyFill="1" applyBorder="1" applyAlignment="1">
      <alignment vertical="center"/>
    </xf>
    <xf numFmtId="4" fontId="9" fillId="2" borderId="53" xfId="6" applyNumberFormat="1" applyFont="1" applyFill="1" applyBorder="1" applyAlignment="1"/>
    <xf numFmtId="4" fontId="9" fillId="2" borderId="53" xfId="1" applyNumberFormat="1" applyFont="1" applyFill="1" applyBorder="1"/>
    <xf numFmtId="0" fontId="7" fillId="2" borderId="51" xfId="6" applyFont="1" applyFill="1" applyBorder="1" applyAlignment="1">
      <alignment horizontal="center" vertical="center"/>
    </xf>
    <xf numFmtId="49" fontId="7" fillId="2" borderId="5" xfId="6" applyNumberFormat="1" applyFont="1" applyFill="1" applyBorder="1" applyAlignment="1">
      <alignment horizontal="center" vertical="center"/>
    </xf>
    <xf numFmtId="49" fontId="7" fillId="2" borderId="52" xfId="6" applyNumberFormat="1" applyFont="1" applyFill="1" applyBorder="1" applyAlignment="1">
      <alignment horizontal="center" vertical="center"/>
    </xf>
    <xf numFmtId="0" fontId="7" fillId="2" borderId="6" xfId="6" applyFont="1" applyFill="1" applyBorder="1" applyAlignment="1">
      <alignment horizontal="center" vertical="center"/>
    </xf>
    <xf numFmtId="0" fontId="7" fillId="2" borderId="5" xfId="6" applyFont="1" applyFill="1" applyBorder="1" applyAlignment="1">
      <alignment horizontal="center" vertical="center"/>
    </xf>
    <xf numFmtId="0" fontId="7" fillId="2" borderId="5" xfId="6" applyFont="1" applyFill="1" applyBorder="1" applyAlignment="1">
      <alignment vertical="center"/>
    </xf>
    <xf numFmtId="4" fontId="7" fillId="2" borderId="53" xfId="6" applyNumberFormat="1" applyFont="1" applyFill="1" applyBorder="1" applyAlignment="1"/>
    <xf numFmtId="4" fontId="7" fillId="2" borderId="53" xfId="1" applyNumberFormat="1" applyFont="1" applyFill="1" applyBorder="1"/>
    <xf numFmtId="0" fontId="9" fillId="2" borderId="32" xfId="6" applyFont="1" applyFill="1" applyBorder="1" applyAlignment="1">
      <alignment horizontal="center" vertical="center"/>
    </xf>
    <xf numFmtId="49" fontId="9" fillId="2" borderId="33" xfId="6" applyNumberFormat="1" applyFont="1" applyFill="1" applyBorder="1" applyAlignment="1">
      <alignment horizontal="center" vertical="center"/>
    </xf>
    <xf numFmtId="49" fontId="9" fillId="2" borderId="34" xfId="6" applyNumberFormat="1" applyFont="1" applyFill="1" applyBorder="1" applyAlignment="1">
      <alignment horizontal="center" vertical="center"/>
    </xf>
    <xf numFmtId="0" fontId="9" fillId="2" borderId="35" xfId="6" applyFont="1" applyFill="1" applyBorder="1" applyAlignment="1">
      <alignment horizontal="center" vertical="center"/>
    </xf>
    <xf numFmtId="0" fontId="9" fillId="2" borderId="33" xfId="6" applyFont="1" applyFill="1" applyBorder="1" applyAlignment="1">
      <alignment horizontal="center" vertical="center"/>
    </xf>
    <xf numFmtId="0" fontId="9" fillId="2" borderId="13" xfId="6" applyFont="1" applyFill="1" applyBorder="1" applyAlignment="1">
      <alignment horizontal="center" vertical="center"/>
    </xf>
    <xf numFmtId="49" fontId="9" fillId="2" borderId="14" xfId="6" applyNumberFormat="1" applyFont="1" applyFill="1" applyBorder="1" applyAlignment="1">
      <alignment horizontal="center" vertical="center"/>
    </xf>
    <xf numFmtId="49" fontId="9" fillId="2" borderId="15" xfId="6" applyNumberFormat="1" applyFont="1" applyFill="1" applyBorder="1" applyAlignment="1">
      <alignment horizontal="center" vertical="center"/>
    </xf>
    <xf numFmtId="0" fontId="9" fillId="2" borderId="16" xfId="6" applyFont="1" applyFill="1" applyBorder="1" applyAlignment="1">
      <alignment horizontal="center" vertical="center"/>
    </xf>
    <xf numFmtId="0" fontId="9" fillId="2" borderId="14" xfId="6" applyFont="1" applyFill="1" applyBorder="1" applyAlignment="1">
      <alignment horizontal="center" vertical="center"/>
    </xf>
    <xf numFmtId="4" fontId="9" fillId="2" borderId="31" xfId="6" applyNumberFormat="1" applyFont="1" applyFill="1" applyBorder="1" applyAlignment="1"/>
    <xf numFmtId="4" fontId="9" fillId="2" borderId="31" xfId="1" applyNumberFormat="1" applyFont="1" applyFill="1" applyBorder="1"/>
    <xf numFmtId="0" fontId="9" fillId="2" borderId="39" xfId="6" applyFont="1" applyFill="1" applyBorder="1" applyAlignment="1">
      <alignment horizontal="center" vertical="center"/>
    </xf>
    <xf numFmtId="0" fontId="9" fillId="2" borderId="37" xfId="6" applyFont="1" applyFill="1" applyBorder="1" applyAlignment="1">
      <alignment horizontal="center" vertical="center"/>
    </xf>
    <xf numFmtId="0" fontId="9" fillId="2" borderId="37" xfId="6" applyFont="1" applyFill="1" applyBorder="1" applyAlignment="1">
      <alignment vertical="center" wrapText="1"/>
    </xf>
    <xf numFmtId="4" fontId="9" fillId="2" borderId="40" xfId="6" applyNumberFormat="1" applyFont="1" applyFill="1" applyBorder="1" applyAlignment="1"/>
    <xf numFmtId="4" fontId="9" fillId="2" borderId="40" xfId="1" applyNumberFormat="1" applyFont="1" applyFill="1" applyBorder="1"/>
    <xf numFmtId="0" fontId="10" fillId="2" borderId="51" xfId="6" applyFont="1" applyFill="1" applyBorder="1" applyAlignment="1">
      <alignment horizontal="center" vertical="center"/>
    </xf>
    <xf numFmtId="49" fontId="10" fillId="2" borderId="5" xfId="6" applyNumberFormat="1" applyFont="1" applyFill="1" applyBorder="1" applyAlignment="1">
      <alignment horizontal="center" vertical="center"/>
    </xf>
    <xf numFmtId="49" fontId="10" fillId="2" borderId="52" xfId="6" applyNumberFormat="1" applyFont="1" applyFill="1" applyBorder="1" applyAlignment="1">
      <alignment horizontal="center" vertical="center"/>
    </xf>
    <xf numFmtId="0" fontId="7" fillId="2" borderId="5" xfId="6" applyFont="1" applyFill="1" applyBorder="1" applyAlignment="1">
      <alignment vertical="center" wrapText="1"/>
    </xf>
    <xf numFmtId="0" fontId="10" fillId="2" borderId="6" xfId="6" applyFont="1" applyFill="1" applyBorder="1" applyAlignment="1">
      <alignment horizontal="center" vertical="center"/>
    </xf>
    <xf numFmtId="0" fontId="7" fillId="2" borderId="32" xfId="6" applyFont="1" applyFill="1" applyBorder="1" applyAlignment="1">
      <alignment horizontal="center" vertical="center"/>
    </xf>
    <xf numFmtId="49" fontId="7" fillId="2" borderId="33" xfId="6" applyNumberFormat="1" applyFont="1" applyFill="1" applyBorder="1" applyAlignment="1">
      <alignment horizontal="center" vertical="center"/>
    </xf>
    <xf numFmtId="49" fontId="7" fillId="2" borderId="34" xfId="6" applyNumberFormat="1" applyFont="1" applyFill="1" applyBorder="1" applyAlignment="1">
      <alignment horizontal="center" vertical="center"/>
    </xf>
    <xf numFmtId="0" fontId="9" fillId="2" borderId="54" xfId="6" applyFont="1" applyFill="1" applyBorder="1" applyAlignment="1">
      <alignment vertical="center" wrapText="1"/>
    </xf>
    <xf numFmtId="0" fontId="9" fillId="2" borderId="5" xfId="6" applyFont="1" applyFill="1" applyBorder="1" applyAlignment="1">
      <alignment vertical="center" wrapText="1"/>
    </xf>
    <xf numFmtId="0" fontId="10" fillId="2" borderId="55" xfId="6" applyFont="1" applyFill="1" applyBorder="1" applyAlignment="1">
      <alignment horizontal="center" vertical="center"/>
    </xf>
    <xf numFmtId="0" fontId="9" fillId="2" borderId="54" xfId="6" applyFont="1" applyFill="1" applyBorder="1" applyAlignment="1">
      <alignment horizontal="center" vertical="center"/>
    </xf>
    <xf numFmtId="0" fontId="9" fillId="2" borderId="54" xfId="6" applyFont="1" applyFill="1" applyBorder="1" applyAlignment="1">
      <alignment vertical="center"/>
    </xf>
    <xf numFmtId="0" fontId="7" fillId="2" borderId="56" xfId="6" applyFont="1" applyFill="1" applyBorder="1" applyAlignment="1">
      <alignment horizontal="center" vertical="center"/>
    </xf>
    <xf numFmtId="49" fontId="7" fillId="2" borderId="54" xfId="6" applyNumberFormat="1" applyFont="1" applyFill="1" applyBorder="1" applyAlignment="1">
      <alignment horizontal="center" vertical="center"/>
    </xf>
    <xf numFmtId="49" fontId="7" fillId="2" borderId="57" xfId="6" applyNumberFormat="1" applyFont="1" applyFill="1" applyBorder="1" applyAlignment="1">
      <alignment horizontal="center" vertical="center"/>
    </xf>
    <xf numFmtId="0" fontId="9" fillId="2" borderId="55" xfId="6" applyFont="1" applyFill="1" applyBorder="1" applyAlignment="1">
      <alignment horizontal="center" vertical="center"/>
    </xf>
    <xf numFmtId="0" fontId="7" fillId="2" borderId="58" xfId="6" applyFont="1" applyFill="1" applyBorder="1" applyAlignment="1">
      <alignment horizontal="center" vertical="center"/>
    </xf>
    <xf numFmtId="49" fontId="7" fillId="2" borderId="59" xfId="6" applyNumberFormat="1" applyFont="1" applyFill="1" applyBorder="1" applyAlignment="1">
      <alignment horizontal="center" vertical="center"/>
    </xf>
    <xf numFmtId="49" fontId="7" fillId="2" borderId="60" xfId="6" applyNumberFormat="1" applyFont="1" applyFill="1" applyBorder="1" applyAlignment="1">
      <alignment horizontal="center" vertical="center"/>
    </xf>
    <xf numFmtId="0" fontId="9" fillId="2" borderId="61" xfId="6" applyFont="1" applyFill="1" applyBorder="1" applyAlignment="1">
      <alignment horizontal="center" vertical="center"/>
    </xf>
    <xf numFmtId="0" fontId="9" fillId="2" borderId="59" xfId="6" applyFont="1" applyFill="1" applyBorder="1" applyAlignment="1">
      <alignment horizontal="center" vertical="center"/>
    </xf>
    <xf numFmtId="0" fontId="9" fillId="2" borderId="59" xfId="6" applyFont="1" applyFill="1" applyBorder="1" applyAlignment="1">
      <alignment vertical="center" wrapText="1"/>
    </xf>
    <xf numFmtId="4" fontId="9" fillId="2" borderId="48" xfId="6" applyNumberFormat="1" applyFont="1" applyFill="1" applyBorder="1" applyAlignment="1"/>
    <xf numFmtId="4" fontId="9" fillId="2" borderId="48" xfId="1" applyNumberFormat="1" applyFont="1" applyFill="1" applyBorder="1"/>
    <xf numFmtId="0" fontId="36" fillId="2" borderId="56" xfId="6" applyFont="1" applyFill="1" applyBorder="1" applyAlignment="1">
      <alignment horizontal="center" vertical="center"/>
    </xf>
    <xf numFmtId="0" fontId="36" fillId="2" borderId="55" xfId="6" applyFont="1" applyFill="1" applyBorder="1" applyAlignment="1">
      <alignment horizontal="center" vertical="center"/>
    </xf>
    <xf numFmtId="0" fontId="36" fillId="2" borderId="54" xfId="6" applyFont="1" applyFill="1" applyBorder="1" applyAlignment="1">
      <alignment horizontal="center" vertical="center"/>
    </xf>
    <xf numFmtId="0" fontId="36" fillId="2" borderId="54" xfId="6" applyFont="1" applyFill="1" applyBorder="1" applyAlignment="1" applyProtection="1">
      <alignment vertical="center" wrapText="1"/>
      <protection locked="0"/>
    </xf>
    <xf numFmtId="4" fontId="36" fillId="2" borderId="48" xfId="6" applyNumberFormat="1" applyFont="1" applyFill="1" applyBorder="1" applyAlignment="1"/>
    <xf numFmtId="4" fontId="36" fillId="2" borderId="48" xfId="1" applyNumberFormat="1" applyFont="1" applyFill="1" applyBorder="1"/>
    <xf numFmtId="49" fontId="7" fillId="2" borderId="62" xfId="6" applyNumberFormat="1" applyFont="1" applyFill="1" applyBorder="1" applyAlignment="1">
      <alignment horizontal="center" vertical="center"/>
    </xf>
    <xf numFmtId="164" fontId="7" fillId="2" borderId="53" xfId="6" applyNumberFormat="1" applyFont="1" applyFill="1" applyBorder="1" applyAlignment="1"/>
    <xf numFmtId="164" fontId="9" fillId="2" borderId="53" xfId="6" applyNumberFormat="1" applyFont="1" applyFill="1" applyBorder="1" applyAlignment="1"/>
    <xf numFmtId="49" fontId="7" fillId="2" borderId="0" xfId="6" applyNumberFormat="1" applyFont="1" applyFill="1" applyBorder="1" applyAlignment="1">
      <alignment horizontal="center" vertical="center"/>
    </xf>
    <xf numFmtId="164" fontId="36" fillId="2" borderId="28" xfId="6" applyNumberFormat="1" applyFont="1" applyFill="1" applyBorder="1" applyAlignment="1"/>
    <xf numFmtId="0" fontId="9" fillId="2" borderId="37" xfId="6" applyFont="1" applyFill="1" applyBorder="1" applyAlignment="1">
      <alignment vertical="center"/>
    </xf>
    <xf numFmtId="49" fontId="7" fillId="2" borderId="63" xfId="6" applyNumberFormat="1" applyFont="1" applyFill="1" applyBorder="1" applyAlignment="1">
      <alignment horizontal="center" vertical="center"/>
    </xf>
    <xf numFmtId="0" fontId="7" fillId="2" borderId="13" xfId="6" applyFont="1" applyFill="1" applyBorder="1" applyAlignment="1">
      <alignment horizontal="center" vertical="center"/>
    </xf>
    <xf numFmtId="49" fontId="7" fillId="2" borderId="17" xfId="6" applyNumberFormat="1" applyFont="1" applyFill="1" applyBorder="1" applyAlignment="1">
      <alignment horizontal="center" vertical="center"/>
    </xf>
    <xf numFmtId="4" fontId="9" fillId="2" borderId="30" xfId="6" applyNumberFormat="1" applyFont="1" applyFill="1" applyBorder="1" applyAlignment="1"/>
    <xf numFmtId="4" fontId="9" fillId="2" borderId="30" xfId="1" applyNumberFormat="1" applyFont="1" applyFill="1" applyBorder="1"/>
    <xf numFmtId="0" fontId="7" fillId="2" borderId="0" xfId="6" applyFont="1" applyFill="1" applyBorder="1" applyAlignment="1">
      <alignment horizontal="center" vertical="center"/>
    </xf>
    <xf numFmtId="0" fontId="10" fillId="2" borderId="0" xfId="6" applyFont="1" applyFill="1" applyBorder="1" applyAlignment="1">
      <alignment horizontal="center" vertical="center"/>
    </xf>
    <xf numFmtId="0" fontId="9" fillId="2" borderId="0" xfId="6" applyFont="1" applyFill="1" applyBorder="1" applyAlignment="1">
      <alignment vertical="center"/>
    </xf>
    <xf numFmtId="4" fontId="9" fillId="2" borderId="0" xfId="6" applyNumberFormat="1" applyFont="1" applyFill="1" applyBorder="1" applyAlignment="1">
      <alignment vertical="center"/>
    </xf>
    <xf numFmtId="4" fontId="9" fillId="2" borderId="0" xfId="1" applyNumberFormat="1" applyFont="1" applyFill="1"/>
    <xf numFmtId="49" fontId="9" fillId="2" borderId="0" xfId="1" applyNumberFormat="1" applyFont="1" applyFill="1" applyBorder="1"/>
    <xf numFmtId="14" fontId="38" fillId="2" borderId="0" xfId="0" applyNumberFormat="1" applyFont="1" applyFill="1" applyAlignment="1">
      <alignment horizontal="left"/>
    </xf>
    <xf numFmtId="14" fontId="9" fillId="2" borderId="0" xfId="0" applyNumberFormat="1" applyFont="1" applyFill="1" applyAlignment="1">
      <alignment horizontal="left"/>
    </xf>
    <xf numFmtId="49" fontId="9" fillId="2" borderId="0" xfId="1" applyNumberFormat="1" applyFont="1" applyFill="1"/>
    <xf numFmtId="0" fontId="38" fillId="2" borderId="0" xfId="1" applyFont="1" applyFill="1" applyAlignment="1">
      <alignment wrapText="1"/>
    </xf>
    <xf numFmtId="0" fontId="38" fillId="2" borderId="0" xfId="1" applyFont="1" applyFill="1"/>
    <xf numFmtId="0" fontId="38" fillId="2" borderId="0" xfId="1" applyFont="1" applyFill="1" applyAlignment="1"/>
    <xf numFmtId="0" fontId="38" fillId="2" borderId="0" xfId="0" applyFont="1" applyFill="1" applyAlignment="1">
      <alignment wrapText="1"/>
    </xf>
    <xf numFmtId="0" fontId="7" fillId="2" borderId="47" xfId="1" applyFont="1" applyFill="1" applyBorder="1" applyAlignment="1">
      <alignment horizontal="center" vertical="center" wrapText="1"/>
    </xf>
    <xf numFmtId="0" fontId="41" fillId="0" borderId="0" xfId="0" applyFont="1" applyFill="1"/>
    <xf numFmtId="0" fontId="41" fillId="0" borderId="0" xfId="0" applyFont="1" applyFill="1" applyAlignment="1">
      <alignment horizontal="right"/>
    </xf>
    <xf numFmtId="0" fontId="42" fillId="26" borderId="50" xfId="0" applyFont="1" applyFill="1" applyBorder="1" applyAlignment="1">
      <alignment horizontal="center" vertical="center" wrapText="1"/>
    </xf>
    <xf numFmtId="0" fontId="42" fillId="26" borderId="3" xfId="0" applyFont="1" applyFill="1" applyBorder="1" applyAlignment="1">
      <alignment horizontal="center" vertical="center" wrapText="1"/>
    </xf>
    <xf numFmtId="0" fontId="42" fillId="26" borderId="65" xfId="0" applyFont="1" applyFill="1" applyBorder="1" applyAlignment="1">
      <alignment horizontal="center" vertical="center" wrapText="1"/>
    </xf>
    <xf numFmtId="0" fontId="43" fillId="0" borderId="36" xfId="0" applyFont="1" applyBorder="1" applyAlignment="1">
      <alignment vertical="center" wrapText="1"/>
    </xf>
    <xf numFmtId="0" fontId="43" fillId="0" borderId="39" xfId="0" applyFont="1" applyBorder="1" applyAlignment="1">
      <alignment horizontal="right" vertical="center" wrapText="1"/>
    </xf>
    <xf numFmtId="4" fontId="43" fillId="0" borderId="39" xfId="0" applyNumberFormat="1" applyFont="1" applyBorder="1" applyAlignment="1">
      <alignment horizontal="right" vertical="center" wrapText="1"/>
    </xf>
    <xf numFmtId="4" fontId="43" fillId="0" borderId="66" xfId="0" applyNumberFormat="1" applyFont="1" applyBorder="1" applyAlignment="1">
      <alignment horizontal="right" vertical="center" wrapText="1"/>
    </xf>
    <xf numFmtId="0" fontId="44" fillId="0" borderId="51" xfId="0" applyFont="1" applyBorder="1" applyAlignment="1">
      <alignment vertical="center" wrapText="1"/>
    </xf>
    <xf numFmtId="0" fontId="44" fillId="0" borderId="6" xfId="0" applyFont="1" applyBorder="1" applyAlignment="1">
      <alignment horizontal="right" vertical="center" wrapText="1"/>
    </xf>
    <xf numFmtId="4" fontId="44" fillId="0" borderId="6" xfId="0" applyNumberFormat="1" applyFont="1" applyBorder="1" applyAlignment="1">
      <alignment horizontal="right" vertical="center" wrapText="1"/>
    </xf>
    <xf numFmtId="4" fontId="44" fillId="0" borderId="6" xfId="0" applyNumberFormat="1" applyFont="1" applyBorder="1" applyAlignment="1">
      <alignment vertical="center"/>
    </xf>
    <xf numFmtId="4" fontId="44" fillId="0" borderId="67" xfId="0" applyNumberFormat="1" applyFont="1" applyBorder="1" applyAlignment="1">
      <alignment vertical="center"/>
    </xf>
    <xf numFmtId="4" fontId="0" fillId="0" borderId="0" xfId="0" applyNumberFormat="1"/>
    <xf numFmtId="4" fontId="44" fillId="0" borderId="39" xfId="0" applyNumberFormat="1" applyFont="1" applyBorder="1" applyAlignment="1">
      <alignment horizontal="right" vertical="center" wrapText="1"/>
    </xf>
    <xf numFmtId="0" fontId="43" fillId="0" borderId="51" xfId="0" applyFont="1" applyBorder="1" applyAlignment="1">
      <alignment vertical="center" wrapText="1"/>
    </xf>
    <xf numFmtId="4" fontId="43" fillId="0" borderId="6" xfId="0" applyNumberFormat="1" applyFont="1" applyBorder="1" applyAlignment="1">
      <alignment horizontal="right" vertical="center" wrapText="1"/>
    </xf>
    <xf numFmtId="4" fontId="43" fillId="0" borderId="67" xfId="0" applyNumberFormat="1" applyFont="1" applyBorder="1" applyAlignment="1">
      <alignment horizontal="right" vertical="center" wrapText="1"/>
    </xf>
    <xf numFmtId="4" fontId="44" fillId="0" borderId="67" xfId="0" applyNumberFormat="1" applyFont="1" applyBorder="1" applyAlignment="1">
      <alignment horizontal="right" vertical="center" wrapText="1"/>
    </xf>
    <xf numFmtId="0" fontId="43" fillId="0" borderId="6" xfId="0" applyFont="1" applyBorder="1" applyAlignment="1">
      <alignment horizontal="right" vertical="center" wrapText="1"/>
    </xf>
    <xf numFmtId="0" fontId="44" fillId="0" borderId="32" xfId="0" applyFont="1" applyBorder="1" applyAlignment="1">
      <alignment vertical="center" wrapText="1"/>
    </xf>
    <xf numFmtId="0" fontId="44" fillId="0" borderId="35" xfId="0" applyFont="1" applyBorder="1" applyAlignment="1">
      <alignment horizontal="right" vertical="center" wrapText="1"/>
    </xf>
    <xf numFmtId="4" fontId="44" fillId="0" borderId="35" xfId="0" applyNumberFormat="1" applyFont="1" applyBorder="1" applyAlignment="1">
      <alignment horizontal="right" vertical="center" wrapText="1"/>
    </xf>
    <xf numFmtId="4" fontId="44" fillId="0" borderId="68" xfId="0" applyNumberFormat="1" applyFont="1" applyBorder="1" applyAlignment="1">
      <alignment horizontal="right" vertical="center" wrapText="1"/>
    </xf>
    <xf numFmtId="0" fontId="43" fillId="0" borderId="50" xfId="0" applyFont="1" applyBorder="1" applyAlignment="1">
      <alignment vertical="center" wrapText="1"/>
    </xf>
    <xf numFmtId="0" fontId="43" fillId="0" borderId="3" xfId="0" applyFont="1" applyBorder="1" applyAlignment="1">
      <alignment horizontal="right" vertical="center" wrapText="1"/>
    </xf>
    <xf numFmtId="4" fontId="43" fillId="0" borderId="3" xfId="0" applyNumberFormat="1" applyFont="1" applyBorder="1" applyAlignment="1">
      <alignment horizontal="right" vertical="center" wrapText="1"/>
    </xf>
    <xf numFmtId="4" fontId="43" fillId="0" borderId="65" xfId="0" applyNumberFormat="1" applyFont="1" applyBorder="1" applyAlignment="1">
      <alignment horizontal="right" vertical="center" wrapText="1"/>
    </xf>
    <xf numFmtId="0" fontId="41" fillId="0" borderId="0" xfId="0" applyFont="1" applyFill="1" applyBorder="1"/>
    <xf numFmtId="165" fontId="41" fillId="0" borderId="64" xfId="0" applyNumberFormat="1" applyFont="1" applyFill="1" applyBorder="1" applyAlignment="1">
      <alignment horizontal="right"/>
    </xf>
    <xf numFmtId="0" fontId="44" fillId="0" borderId="36" xfId="0" applyFont="1" applyBorder="1" applyAlignment="1">
      <alignment horizontal="left" vertical="center" wrapText="1"/>
    </xf>
    <xf numFmtId="0" fontId="44" fillId="0" borderId="39" xfId="0" applyFont="1" applyBorder="1" applyAlignment="1">
      <alignment horizontal="right" vertical="center" wrapText="1"/>
    </xf>
    <xf numFmtId="4" fontId="44" fillId="0" borderId="66" xfId="0" applyNumberFormat="1" applyFont="1" applyBorder="1" applyAlignment="1">
      <alignment horizontal="right" vertical="center" wrapText="1"/>
    </xf>
    <xf numFmtId="0" fontId="44" fillId="0" borderId="51" xfId="0" applyFont="1" applyBorder="1" applyAlignment="1">
      <alignment horizontal="left" vertical="center" wrapText="1"/>
    </xf>
    <xf numFmtId="0" fontId="43" fillId="0" borderId="50" xfId="0" applyFont="1" applyBorder="1" applyAlignment="1">
      <alignment horizontal="left" vertical="center" wrapText="1"/>
    </xf>
    <xf numFmtId="4" fontId="9" fillId="2" borderId="0" xfId="1" applyNumberFormat="1" applyFont="1" applyFill="1" applyAlignment="1"/>
    <xf numFmtId="0" fontId="30" fillId="2" borderId="0" xfId="0" applyFont="1" applyFill="1" applyAlignment="1"/>
    <xf numFmtId="0" fontId="7" fillId="2" borderId="9" xfId="6" applyFont="1" applyFill="1" applyBorder="1" applyAlignment="1">
      <alignment horizontal="center" vertical="center"/>
    </xf>
    <xf numFmtId="0" fontId="7" fillId="2" borderId="18" xfId="6" applyFont="1" applyFill="1" applyBorder="1" applyAlignment="1">
      <alignment horizontal="center" vertical="center"/>
    </xf>
    <xf numFmtId="0" fontId="5" fillId="2" borderId="0" xfId="3" applyFont="1" applyFill="1" applyAlignment="1">
      <alignment horizontal="center"/>
    </xf>
    <xf numFmtId="0" fontId="6" fillId="2" borderId="0" xfId="4" applyFont="1" applyFill="1" applyAlignment="1">
      <alignment horizontal="center"/>
    </xf>
    <xf numFmtId="0" fontId="8" fillId="2" borderId="1" xfId="6" applyFont="1" applyFill="1" applyBorder="1" applyAlignment="1">
      <alignment horizontal="center" vertical="center"/>
    </xf>
    <xf numFmtId="0" fontId="8" fillId="2" borderId="2" xfId="6" applyFont="1" applyFill="1" applyBorder="1" applyAlignment="1">
      <alignment horizontal="center" vertical="center"/>
    </xf>
    <xf numFmtId="49" fontId="36" fillId="2" borderId="54" xfId="6" applyNumberFormat="1" applyFont="1" applyFill="1" applyBorder="1" applyAlignment="1">
      <alignment horizontal="center" vertical="center"/>
    </xf>
    <xf numFmtId="0" fontId="37" fillId="2" borderId="57" xfId="11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/>
    </xf>
    <xf numFmtId="0" fontId="31" fillId="2" borderId="0" xfId="3" applyFont="1" applyFill="1" applyAlignment="1">
      <alignment horizontal="center" wrapText="1"/>
    </xf>
    <xf numFmtId="0" fontId="32" fillId="2" borderId="0" xfId="0" applyFont="1" applyFill="1" applyAlignment="1">
      <alignment horizontal="center" wrapText="1"/>
    </xf>
    <xf numFmtId="0" fontId="34" fillId="2" borderId="9" xfId="112" applyFont="1" applyFill="1" applyBorder="1" applyAlignment="1">
      <alignment horizontal="center" vertical="center"/>
    </xf>
    <xf numFmtId="0" fontId="34" fillId="2" borderId="18" xfId="112" applyFont="1" applyFill="1" applyBorder="1" applyAlignment="1">
      <alignment horizontal="center" vertical="center"/>
    </xf>
    <xf numFmtId="49" fontId="36" fillId="2" borderId="1" xfId="6" applyNumberFormat="1" applyFont="1" applyFill="1" applyBorder="1" applyAlignment="1">
      <alignment horizontal="center" vertical="center"/>
    </xf>
    <xf numFmtId="0" fontId="37" fillId="2" borderId="2" xfId="112" applyFont="1" applyFill="1" applyBorder="1" applyAlignment="1">
      <alignment horizontal="center" vertical="center"/>
    </xf>
    <xf numFmtId="49" fontId="36" fillId="2" borderId="2" xfId="6" applyNumberFormat="1" applyFont="1" applyFill="1" applyBorder="1" applyAlignment="1">
      <alignment horizontal="center" vertical="center"/>
    </xf>
    <xf numFmtId="0" fontId="38" fillId="2" borderId="0" xfId="1" applyFont="1" applyFill="1" applyAlignment="1">
      <alignment wrapText="1"/>
    </xf>
    <xf numFmtId="0" fontId="39" fillId="2" borderId="0" xfId="0" applyFont="1" applyFill="1" applyAlignment="1">
      <alignment wrapText="1"/>
    </xf>
    <xf numFmtId="0" fontId="38" fillId="2" borderId="0" xfId="0" applyFont="1" applyFill="1" applyAlignment="1">
      <alignment wrapText="1"/>
    </xf>
    <xf numFmtId="0" fontId="40" fillId="26" borderId="64" xfId="0" applyFont="1" applyFill="1" applyBorder="1" applyAlignment="1">
      <alignment horizontal="center"/>
    </xf>
  </cellXfs>
  <cellStyles count="113">
    <cellStyle name="20 % – Zvýraznění1 2" xfId="8"/>
    <cellStyle name="20 % – Zvýraznění1 3" xfId="9"/>
    <cellStyle name="20 % – Zvýraznění2 2" xfId="10"/>
    <cellStyle name="20 % – Zvýraznění2 3" xfId="11"/>
    <cellStyle name="20 % – Zvýraznění3 2" xfId="12"/>
    <cellStyle name="20 % – Zvýraznění3 3" xfId="13"/>
    <cellStyle name="20 % – Zvýraznění4 2" xfId="14"/>
    <cellStyle name="20 % – Zvýraznění4 3" xfId="15"/>
    <cellStyle name="20 % – Zvýraznění5 2" xfId="16"/>
    <cellStyle name="20 % – Zvýraznění5 3" xfId="17"/>
    <cellStyle name="20 % – Zvýraznění6 2" xfId="18"/>
    <cellStyle name="20 % – Zvýraznění6 3" xfId="19"/>
    <cellStyle name="40 % – Zvýraznění1 2" xfId="20"/>
    <cellStyle name="40 % – Zvýraznění1 3" xfId="21"/>
    <cellStyle name="40 % – Zvýraznění2 2" xfId="22"/>
    <cellStyle name="40 % – Zvýraznění2 3" xfId="23"/>
    <cellStyle name="40 % – Zvýraznění3 2" xfId="24"/>
    <cellStyle name="40 % – Zvýraznění3 3" xfId="25"/>
    <cellStyle name="40 % – Zvýraznění4 2" xfId="26"/>
    <cellStyle name="40 % – Zvýraznění4 3" xfId="27"/>
    <cellStyle name="40 % – Zvýraznění5 2" xfId="28"/>
    <cellStyle name="40 % – Zvýraznění5 3" xfId="29"/>
    <cellStyle name="40 % – Zvýraznění6 2" xfId="30"/>
    <cellStyle name="40 % – Zvýraznění6 3" xfId="31"/>
    <cellStyle name="60 % – Zvýraznění1 2" xfId="32"/>
    <cellStyle name="60 % – Zvýraznění1 3" xfId="33"/>
    <cellStyle name="60 % – Zvýraznění2 2" xfId="34"/>
    <cellStyle name="60 % – Zvýraznění2 3" xfId="35"/>
    <cellStyle name="60 % – Zvýraznění3 2" xfId="36"/>
    <cellStyle name="60 % – Zvýraznění3 3" xfId="37"/>
    <cellStyle name="60 % – Zvýraznění4 2" xfId="38"/>
    <cellStyle name="60 % – Zvýraznění4 3" xfId="39"/>
    <cellStyle name="60 % – Zvýraznění5 2" xfId="40"/>
    <cellStyle name="60 % – Zvýraznění5 3" xfId="41"/>
    <cellStyle name="60 % – Zvýraznění6 2" xfId="42"/>
    <cellStyle name="60 % – Zvýraznění6 3" xfId="43"/>
    <cellStyle name="Celkem 2" xfId="44"/>
    <cellStyle name="Celkem 3" xfId="45"/>
    <cellStyle name="Čárka 2" xfId="46"/>
    <cellStyle name="čárky 2" xfId="47"/>
    <cellStyle name="čárky 2 2" xfId="48"/>
    <cellStyle name="čárky 3" xfId="49"/>
    <cellStyle name="čárky 3 2" xfId="50"/>
    <cellStyle name="čárky 3 3" xfId="51"/>
    <cellStyle name="Chybně 2" xfId="52"/>
    <cellStyle name="Chybně 3" xfId="53"/>
    <cellStyle name="Kontrolní buňka 2" xfId="54"/>
    <cellStyle name="Kontrolní buňka 3" xfId="55"/>
    <cellStyle name="Nadpis 1 2" xfId="56"/>
    <cellStyle name="Nadpis 1 3" xfId="57"/>
    <cellStyle name="Nadpis 2 2" xfId="58"/>
    <cellStyle name="Nadpis 2 3" xfId="59"/>
    <cellStyle name="Nadpis 3 2" xfId="60"/>
    <cellStyle name="Nadpis 3 3" xfId="61"/>
    <cellStyle name="Nadpis 4 2" xfId="62"/>
    <cellStyle name="Nadpis 4 3" xfId="63"/>
    <cellStyle name="Název 2" xfId="64"/>
    <cellStyle name="Název 3" xfId="65"/>
    <cellStyle name="Neutrální 2" xfId="66"/>
    <cellStyle name="Neutrální 3" xfId="67"/>
    <cellStyle name="Normální" xfId="0" builtinId="0"/>
    <cellStyle name="Normální 10" xfId="68"/>
    <cellStyle name="Normální 11" xfId="69"/>
    <cellStyle name="Normální 12" xfId="70"/>
    <cellStyle name="Normální 13" xfId="71"/>
    <cellStyle name="normální 2" xfId="4"/>
    <cellStyle name="normální 2 2" xfId="72"/>
    <cellStyle name="Normální 3" xfId="5"/>
    <cellStyle name="Normální 3 2" xfId="73"/>
    <cellStyle name="Normální 4" xfId="7"/>
    <cellStyle name="Normální 4 2" xfId="74"/>
    <cellStyle name="Normální 4 2 2" xfId="75"/>
    <cellStyle name="Normální 5" xfId="76"/>
    <cellStyle name="Normální 5 2" xfId="77"/>
    <cellStyle name="Normální 6" xfId="78"/>
    <cellStyle name="Normální 7" xfId="79"/>
    <cellStyle name="Normální 8" xfId="80"/>
    <cellStyle name="Normální 9" xfId="81"/>
    <cellStyle name="normální_04 - OSMTVS" xfId="112"/>
    <cellStyle name="normální_2. Rozpočet 2007 - tabulky" xfId="3"/>
    <cellStyle name="normální_Rozpis výdajů 03 bez PO 2 2" xfId="1"/>
    <cellStyle name="normální_Rozpis výdajů 03 bez PO_04 - OSMTVS" xfId="6"/>
    <cellStyle name="normální_Rozpočet 2004 (ZK)" xfId="2"/>
    <cellStyle name="normální_Rozpočet 2005 (ZK)_04 - OSMTVS" xfId="111"/>
    <cellStyle name="Poznámka 2" xfId="82"/>
    <cellStyle name="Poznámka 3" xfId="83"/>
    <cellStyle name="Propojená buňka 2" xfId="84"/>
    <cellStyle name="Propojená buňka 3" xfId="85"/>
    <cellStyle name="S8M1" xfId="86"/>
    <cellStyle name="Správně 2" xfId="87"/>
    <cellStyle name="Správně 3" xfId="88"/>
    <cellStyle name="Text upozornění 2" xfId="89"/>
    <cellStyle name="Text upozornění 3" xfId="90"/>
    <cellStyle name="Vstup 2" xfId="91"/>
    <cellStyle name="Vstup 3" xfId="92"/>
    <cellStyle name="Výpočet 2" xfId="93"/>
    <cellStyle name="Výpočet 3" xfId="94"/>
    <cellStyle name="Výstup 2" xfId="95"/>
    <cellStyle name="Výstup 3" xfId="96"/>
    <cellStyle name="Vysvětlující text 2" xfId="97"/>
    <cellStyle name="Vysvětlující text 3" xfId="98"/>
    <cellStyle name="Zvýraznění 1 2" xfId="99"/>
    <cellStyle name="Zvýraznění 1 3" xfId="100"/>
    <cellStyle name="Zvýraznění 2 2" xfId="101"/>
    <cellStyle name="Zvýraznění 2 3" xfId="102"/>
    <cellStyle name="Zvýraznění 3 2" xfId="103"/>
    <cellStyle name="Zvýraznění 3 3" xfId="104"/>
    <cellStyle name="Zvýraznění 4 2" xfId="105"/>
    <cellStyle name="Zvýraznění 4 3" xfId="106"/>
    <cellStyle name="Zvýraznění 5 2" xfId="107"/>
    <cellStyle name="Zvýraznění 5 3" xfId="108"/>
    <cellStyle name="Zvýraznění 6 2" xfId="109"/>
    <cellStyle name="Zvýraznění 6 3" xfId="1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N31"/>
  <sheetViews>
    <sheetView zoomScaleNormal="100" zoomScaleSheetLayoutView="100" workbookViewId="0">
      <selection activeCell="O8" sqref="O8:P8"/>
    </sheetView>
  </sheetViews>
  <sheetFormatPr defaultColWidth="3.140625" defaultRowHeight="12.75" x14ac:dyDescent="0.2"/>
  <cols>
    <col min="1" max="1" width="3.140625" style="27" customWidth="1"/>
    <col min="2" max="2" width="9.28515625" style="27" customWidth="1"/>
    <col min="3" max="4" width="4.7109375" style="27" customWidth="1"/>
    <col min="5" max="5" width="7.85546875" style="27" customWidth="1"/>
    <col min="6" max="6" width="40.85546875" style="27" customWidth="1"/>
    <col min="7" max="7" width="8.7109375" style="28" customWidth="1"/>
    <col min="8" max="9" width="8.7109375" style="27" hidden="1" customWidth="1"/>
    <col min="10" max="10" width="9.140625" style="27" hidden="1" customWidth="1"/>
    <col min="11" max="11" width="9.7109375" style="27" customWidth="1"/>
    <col min="12" max="13" width="9.140625" style="27" customWidth="1"/>
    <col min="14" max="14" width="11.7109375" style="27" customWidth="1"/>
    <col min="15" max="15" width="6.7109375" style="27" customWidth="1"/>
    <col min="16" max="255" width="9.140625" style="27" customWidth="1"/>
    <col min="256" max="16384" width="3.140625" style="27"/>
  </cols>
  <sheetData>
    <row r="1" spans="1:14" x14ac:dyDescent="0.2">
      <c r="H1" s="229" t="s">
        <v>48</v>
      </c>
      <c r="I1" s="230"/>
      <c r="J1" s="230"/>
      <c r="L1" s="229" t="s">
        <v>120</v>
      </c>
      <c r="M1" s="230"/>
      <c r="N1" s="230"/>
    </row>
    <row r="2" spans="1:14" ht="18" x14ac:dyDescent="0.25">
      <c r="A2" s="233" t="s">
        <v>47</v>
      </c>
      <c r="B2" s="233"/>
      <c r="C2" s="233"/>
      <c r="D2" s="233"/>
      <c r="E2" s="233"/>
      <c r="F2" s="233"/>
      <c r="G2" s="233"/>
      <c r="H2" s="233"/>
      <c r="I2" s="233"/>
      <c r="J2" s="68"/>
    </row>
    <row r="3" spans="1:14" ht="17.45" x14ac:dyDescent="0.3">
      <c r="A3" s="68"/>
      <c r="B3" s="68"/>
      <c r="C3" s="68"/>
      <c r="D3" s="68"/>
      <c r="E3" s="68"/>
      <c r="F3" s="68"/>
      <c r="G3" s="68"/>
      <c r="H3" s="68"/>
      <c r="I3" s="68"/>
      <c r="J3" s="68"/>
    </row>
    <row r="4" spans="1:14" ht="18" x14ac:dyDescent="0.25">
      <c r="A4" s="233" t="s">
        <v>41</v>
      </c>
      <c r="B4" s="233"/>
      <c r="C4" s="233"/>
      <c r="D4" s="233"/>
      <c r="E4" s="233"/>
      <c r="F4" s="233"/>
      <c r="G4" s="233"/>
      <c r="H4" s="233"/>
      <c r="I4" s="233"/>
      <c r="J4" s="68"/>
    </row>
    <row r="5" spans="1:14" ht="12" customHeight="1" x14ac:dyDescent="0.25">
      <c r="A5" s="29"/>
      <c r="B5" s="29"/>
      <c r="C5" s="29"/>
      <c r="D5" s="29"/>
      <c r="E5" s="29"/>
      <c r="F5" s="29"/>
      <c r="G5" s="29"/>
      <c r="H5" s="30"/>
      <c r="I5" s="30"/>
      <c r="J5" s="30"/>
    </row>
    <row r="6" spans="1:14" ht="15.75" x14ac:dyDescent="0.25">
      <c r="A6" s="234" t="s">
        <v>0</v>
      </c>
      <c r="B6" s="234"/>
      <c r="C6" s="234"/>
      <c r="D6" s="234"/>
      <c r="E6" s="234"/>
      <c r="F6" s="234"/>
      <c r="G6" s="234"/>
      <c r="H6" s="234"/>
      <c r="I6" s="234"/>
      <c r="J6" s="69"/>
    </row>
    <row r="7" spans="1:14" ht="12" customHeight="1" x14ac:dyDescent="0.25">
      <c r="A7" s="29"/>
      <c r="B7" s="29"/>
      <c r="C7" s="29"/>
      <c r="D7" s="29"/>
      <c r="E7" s="29"/>
      <c r="F7" s="29"/>
      <c r="G7" s="29"/>
      <c r="H7" s="30"/>
      <c r="I7" s="30"/>
      <c r="J7" s="30"/>
    </row>
    <row r="8" spans="1:14" ht="12.75" customHeight="1" thickBot="1" x14ac:dyDescent="0.25">
      <c r="A8" s="31"/>
      <c r="B8" s="31"/>
      <c r="C8" s="31"/>
      <c r="D8" s="31"/>
      <c r="E8" s="31"/>
      <c r="F8" s="31"/>
      <c r="G8" s="32"/>
      <c r="H8" s="33"/>
      <c r="I8" s="33"/>
      <c r="J8" s="33"/>
      <c r="K8" s="33"/>
      <c r="L8" s="33"/>
      <c r="M8" s="33" t="s">
        <v>1</v>
      </c>
    </row>
    <row r="9" spans="1:14" ht="22.9" customHeight="1" thickBot="1" x14ac:dyDescent="0.25">
      <c r="A9" s="34" t="s">
        <v>2</v>
      </c>
      <c r="B9" s="235" t="s">
        <v>13</v>
      </c>
      <c r="C9" s="236"/>
      <c r="D9" s="35" t="s">
        <v>3</v>
      </c>
      <c r="E9" s="36" t="s">
        <v>4</v>
      </c>
      <c r="F9" s="36" t="s">
        <v>16</v>
      </c>
      <c r="G9" s="37" t="s">
        <v>29</v>
      </c>
      <c r="H9" s="38" t="s">
        <v>42</v>
      </c>
      <c r="I9" s="37" t="s">
        <v>30</v>
      </c>
      <c r="J9" s="38" t="s">
        <v>43</v>
      </c>
      <c r="K9" s="37" t="s">
        <v>30</v>
      </c>
      <c r="L9" s="38" t="s">
        <v>49</v>
      </c>
      <c r="M9" s="37" t="s">
        <v>30</v>
      </c>
    </row>
    <row r="10" spans="1:14" ht="13.5" customHeight="1" thickBot="1" x14ac:dyDescent="0.25">
      <c r="A10" s="39" t="s">
        <v>5</v>
      </c>
      <c r="B10" s="231" t="s">
        <v>6</v>
      </c>
      <c r="C10" s="232"/>
      <c r="D10" s="40" t="s">
        <v>6</v>
      </c>
      <c r="E10" s="67" t="s">
        <v>6</v>
      </c>
      <c r="F10" s="41" t="s">
        <v>17</v>
      </c>
      <c r="G10" s="42">
        <f>G11+G13+G15+G17+G19+G21+G23+G25+G27</f>
        <v>62705.88</v>
      </c>
      <c r="H10" s="42">
        <f>+H11+H13+H15+H17+H19+H21+H23+H25+H27</f>
        <v>-26702</v>
      </c>
      <c r="I10" s="49">
        <f>+G10+H10</f>
        <v>36003.879999999997</v>
      </c>
      <c r="J10" s="56">
        <f>+J29</f>
        <v>250</v>
      </c>
      <c r="K10" s="57">
        <f>+I10+J10</f>
        <v>36253.879999999997</v>
      </c>
      <c r="L10" s="63">
        <f>+L29</f>
        <v>-250</v>
      </c>
      <c r="M10" s="63">
        <f>+K10+L10</f>
        <v>36003.879999999997</v>
      </c>
      <c r="N10" s="43" t="s">
        <v>49</v>
      </c>
    </row>
    <row r="11" spans="1:14" s="46" customFormat="1" ht="22.5" x14ac:dyDescent="0.2">
      <c r="A11" s="5" t="s">
        <v>5</v>
      </c>
      <c r="B11" s="6" t="s">
        <v>18</v>
      </c>
      <c r="C11" s="7" t="s">
        <v>14</v>
      </c>
      <c r="D11" s="8" t="s">
        <v>6</v>
      </c>
      <c r="E11" s="9" t="s">
        <v>6</v>
      </c>
      <c r="F11" s="44" t="s">
        <v>19</v>
      </c>
      <c r="G11" s="25">
        <f>+G12</f>
        <v>13503.88</v>
      </c>
      <c r="H11" s="25">
        <v>0</v>
      </c>
      <c r="I11" s="50">
        <f t="shared" ref="I11:I29" si="0">+G11+H11</f>
        <v>13503.88</v>
      </c>
      <c r="J11" s="25">
        <v>0</v>
      </c>
      <c r="K11" s="54">
        <f t="shared" ref="K11:K30" si="1">+I11+J11</f>
        <v>13503.88</v>
      </c>
      <c r="L11" s="62">
        <v>0</v>
      </c>
      <c r="M11" s="62">
        <f t="shared" ref="M11:M30" si="2">+K11+L11</f>
        <v>13503.88</v>
      </c>
      <c r="N11" s="45"/>
    </row>
    <row r="12" spans="1:14" s="46" customFormat="1" ht="13.5" thickBot="1" x14ac:dyDescent="0.25">
      <c r="A12" s="1"/>
      <c r="B12" s="2"/>
      <c r="C12" s="3"/>
      <c r="D12" s="4">
        <v>3299</v>
      </c>
      <c r="E12" s="10">
        <v>5171</v>
      </c>
      <c r="F12" s="47" t="s">
        <v>20</v>
      </c>
      <c r="G12" s="26">
        <v>13503.88</v>
      </c>
      <c r="H12" s="26">
        <v>0</v>
      </c>
      <c r="I12" s="51">
        <f t="shared" si="0"/>
        <v>13503.88</v>
      </c>
      <c r="J12" s="26">
        <v>0</v>
      </c>
      <c r="K12" s="55">
        <f t="shared" si="1"/>
        <v>13503.88</v>
      </c>
      <c r="L12" s="64">
        <v>0</v>
      </c>
      <c r="M12" s="64">
        <f t="shared" si="2"/>
        <v>13503.88</v>
      </c>
      <c r="N12" s="45"/>
    </row>
    <row r="13" spans="1:14" s="46" customFormat="1" ht="23.25" thickBot="1" x14ac:dyDescent="0.25">
      <c r="A13" s="19" t="s">
        <v>5</v>
      </c>
      <c r="B13" s="20" t="s">
        <v>21</v>
      </c>
      <c r="C13" s="48" t="s">
        <v>10</v>
      </c>
      <c r="D13" s="21" t="s">
        <v>6</v>
      </c>
      <c r="E13" s="22" t="s">
        <v>6</v>
      </c>
      <c r="F13" s="23" t="s">
        <v>22</v>
      </c>
      <c r="G13" s="24">
        <f>+G14</f>
        <v>5000</v>
      </c>
      <c r="H13" s="24">
        <f>+H14</f>
        <v>-5000</v>
      </c>
      <c r="I13" s="52">
        <f t="shared" si="0"/>
        <v>0</v>
      </c>
      <c r="J13" s="24">
        <v>0</v>
      </c>
      <c r="K13" s="59">
        <f t="shared" si="1"/>
        <v>0</v>
      </c>
      <c r="L13" s="63">
        <v>0</v>
      </c>
      <c r="M13" s="61">
        <f t="shared" si="2"/>
        <v>0</v>
      </c>
      <c r="N13" s="45"/>
    </row>
    <row r="14" spans="1:14" s="46" customFormat="1" ht="13.5" thickBot="1" x14ac:dyDescent="0.25">
      <c r="A14" s="12"/>
      <c r="B14" s="13"/>
      <c r="C14" s="14"/>
      <c r="D14" s="15">
        <v>3122</v>
      </c>
      <c r="E14" s="16">
        <v>5171</v>
      </c>
      <c r="F14" s="17" t="s">
        <v>20</v>
      </c>
      <c r="G14" s="18">
        <v>5000</v>
      </c>
      <c r="H14" s="18">
        <v>-5000</v>
      </c>
      <c r="I14" s="53">
        <f t="shared" si="0"/>
        <v>0</v>
      </c>
      <c r="J14" s="18">
        <v>0</v>
      </c>
      <c r="K14" s="58">
        <f t="shared" si="1"/>
        <v>0</v>
      </c>
      <c r="L14" s="65">
        <v>0</v>
      </c>
      <c r="M14" s="60">
        <f t="shared" si="2"/>
        <v>0</v>
      </c>
      <c r="N14" s="45"/>
    </row>
    <row r="15" spans="1:14" s="46" customFormat="1" ht="22.5" x14ac:dyDescent="0.2">
      <c r="A15" s="5" t="s">
        <v>5</v>
      </c>
      <c r="B15" s="6" t="s">
        <v>31</v>
      </c>
      <c r="C15" s="7" t="s">
        <v>14</v>
      </c>
      <c r="D15" s="8" t="s">
        <v>6</v>
      </c>
      <c r="E15" s="9" t="s">
        <v>6</v>
      </c>
      <c r="F15" s="44" t="s">
        <v>32</v>
      </c>
      <c r="G15" s="25">
        <f>+G16</f>
        <v>400</v>
      </c>
      <c r="H15" s="25">
        <f>+H16</f>
        <v>-400</v>
      </c>
      <c r="I15" s="50">
        <f t="shared" si="0"/>
        <v>0</v>
      </c>
      <c r="J15" s="25">
        <v>0</v>
      </c>
      <c r="K15" s="54">
        <f t="shared" si="1"/>
        <v>0</v>
      </c>
      <c r="L15" s="62">
        <v>0</v>
      </c>
      <c r="M15" s="62">
        <f t="shared" si="2"/>
        <v>0</v>
      </c>
      <c r="N15" s="45"/>
    </row>
    <row r="16" spans="1:14" s="46" customFormat="1" ht="13.5" thickBot="1" x14ac:dyDescent="0.25">
      <c r="A16" s="1"/>
      <c r="B16" s="2"/>
      <c r="C16" s="3"/>
      <c r="D16" s="4">
        <v>3299</v>
      </c>
      <c r="E16" s="10">
        <v>5169</v>
      </c>
      <c r="F16" s="47" t="s">
        <v>15</v>
      </c>
      <c r="G16" s="26">
        <v>400</v>
      </c>
      <c r="H16" s="26">
        <v>-400</v>
      </c>
      <c r="I16" s="51">
        <f t="shared" si="0"/>
        <v>0</v>
      </c>
      <c r="J16" s="26">
        <v>0</v>
      </c>
      <c r="K16" s="55">
        <f t="shared" si="1"/>
        <v>0</v>
      </c>
      <c r="L16" s="64">
        <v>0</v>
      </c>
      <c r="M16" s="64">
        <f t="shared" si="2"/>
        <v>0</v>
      </c>
      <c r="N16" s="45"/>
    </row>
    <row r="17" spans="1:14" s="46" customFormat="1" ht="22.5" x14ac:dyDescent="0.2">
      <c r="A17" s="19" t="s">
        <v>5</v>
      </c>
      <c r="B17" s="20" t="s">
        <v>33</v>
      </c>
      <c r="C17" s="48" t="s">
        <v>8</v>
      </c>
      <c r="D17" s="21" t="s">
        <v>6</v>
      </c>
      <c r="E17" s="22" t="s">
        <v>6</v>
      </c>
      <c r="F17" s="23" t="s">
        <v>23</v>
      </c>
      <c r="G17" s="24">
        <f>+G18</f>
        <v>22500</v>
      </c>
      <c r="H17" s="24">
        <v>0</v>
      </c>
      <c r="I17" s="52">
        <f t="shared" si="0"/>
        <v>22500</v>
      </c>
      <c r="J17" s="24">
        <v>0</v>
      </c>
      <c r="K17" s="59">
        <f t="shared" si="1"/>
        <v>22500</v>
      </c>
      <c r="L17" s="61">
        <v>0</v>
      </c>
      <c r="M17" s="61">
        <f t="shared" si="2"/>
        <v>22500</v>
      </c>
      <c r="N17" s="45"/>
    </row>
    <row r="18" spans="1:14" s="46" customFormat="1" ht="13.9" thickBot="1" x14ac:dyDescent="0.3">
      <c r="A18" s="12"/>
      <c r="B18" s="13"/>
      <c r="C18" s="14"/>
      <c r="D18" s="15">
        <v>3123</v>
      </c>
      <c r="E18" s="16">
        <v>6121</v>
      </c>
      <c r="F18" s="17" t="s">
        <v>40</v>
      </c>
      <c r="G18" s="18">
        <v>22500</v>
      </c>
      <c r="H18" s="18">
        <v>0</v>
      </c>
      <c r="I18" s="53">
        <f t="shared" si="0"/>
        <v>22500</v>
      </c>
      <c r="J18" s="18">
        <v>0</v>
      </c>
      <c r="K18" s="58">
        <f t="shared" si="1"/>
        <v>22500</v>
      </c>
      <c r="L18" s="60">
        <v>0</v>
      </c>
      <c r="M18" s="60">
        <f t="shared" si="2"/>
        <v>22500</v>
      </c>
      <c r="N18" s="45"/>
    </row>
    <row r="19" spans="1:14" s="46" customFormat="1" ht="22.5" x14ac:dyDescent="0.2">
      <c r="A19" s="5" t="s">
        <v>5</v>
      </c>
      <c r="B19" s="6" t="s">
        <v>34</v>
      </c>
      <c r="C19" s="7" t="s">
        <v>11</v>
      </c>
      <c r="D19" s="8" t="s">
        <v>6</v>
      </c>
      <c r="E19" s="9" t="s">
        <v>6</v>
      </c>
      <c r="F19" s="44" t="s">
        <v>24</v>
      </c>
      <c r="G19" s="25">
        <f>+G20</f>
        <v>2000</v>
      </c>
      <c r="H19" s="25">
        <f>+H20</f>
        <v>-2000</v>
      </c>
      <c r="I19" s="50">
        <f t="shared" si="0"/>
        <v>0</v>
      </c>
      <c r="J19" s="25">
        <v>0</v>
      </c>
      <c r="K19" s="54">
        <f t="shared" si="1"/>
        <v>0</v>
      </c>
      <c r="L19" s="62">
        <v>0</v>
      </c>
      <c r="M19" s="62">
        <f t="shared" si="2"/>
        <v>0</v>
      </c>
      <c r="N19" s="45"/>
    </row>
    <row r="20" spans="1:14" s="46" customFormat="1" ht="13.5" thickBot="1" x14ac:dyDescent="0.25">
      <c r="A20" s="1"/>
      <c r="B20" s="2"/>
      <c r="C20" s="3"/>
      <c r="D20" s="4">
        <v>3123</v>
      </c>
      <c r="E20" s="10">
        <v>5171</v>
      </c>
      <c r="F20" s="47" t="s">
        <v>20</v>
      </c>
      <c r="G20" s="26">
        <v>2000</v>
      </c>
      <c r="H20" s="26">
        <v>-2000</v>
      </c>
      <c r="I20" s="51">
        <f t="shared" si="0"/>
        <v>0</v>
      </c>
      <c r="J20" s="18">
        <v>0</v>
      </c>
      <c r="K20" s="58">
        <f t="shared" si="1"/>
        <v>0</v>
      </c>
      <c r="L20" s="64">
        <v>0</v>
      </c>
      <c r="M20" s="64">
        <f t="shared" si="2"/>
        <v>0</v>
      </c>
      <c r="N20" s="45"/>
    </row>
    <row r="21" spans="1:14" s="46" customFormat="1" ht="22.5" x14ac:dyDescent="0.2">
      <c r="A21" s="19" t="s">
        <v>5</v>
      </c>
      <c r="B21" s="20" t="s">
        <v>35</v>
      </c>
      <c r="C21" s="48" t="s">
        <v>12</v>
      </c>
      <c r="D21" s="21" t="s">
        <v>6</v>
      </c>
      <c r="E21" s="22" t="s">
        <v>6</v>
      </c>
      <c r="F21" s="23" t="s">
        <v>25</v>
      </c>
      <c r="G21" s="24">
        <f>+G22</f>
        <v>2000</v>
      </c>
      <c r="H21" s="24">
        <f>+H22</f>
        <v>-2000</v>
      </c>
      <c r="I21" s="52">
        <f t="shared" si="0"/>
        <v>0</v>
      </c>
      <c r="J21" s="25">
        <v>0</v>
      </c>
      <c r="K21" s="54">
        <f t="shared" si="1"/>
        <v>0</v>
      </c>
      <c r="L21" s="61">
        <v>0</v>
      </c>
      <c r="M21" s="61">
        <f t="shared" si="2"/>
        <v>0</v>
      </c>
      <c r="N21" s="45"/>
    </row>
    <row r="22" spans="1:14" s="46" customFormat="1" ht="13.5" thickBot="1" x14ac:dyDescent="0.25">
      <c r="A22" s="12"/>
      <c r="B22" s="13"/>
      <c r="C22" s="14"/>
      <c r="D22" s="15">
        <v>3133</v>
      </c>
      <c r="E22" s="16">
        <v>5171</v>
      </c>
      <c r="F22" s="17" t="s">
        <v>20</v>
      </c>
      <c r="G22" s="18">
        <v>2000</v>
      </c>
      <c r="H22" s="18">
        <v>-2000</v>
      </c>
      <c r="I22" s="53">
        <f t="shared" si="0"/>
        <v>0</v>
      </c>
      <c r="J22" s="26">
        <v>0</v>
      </c>
      <c r="K22" s="55">
        <f t="shared" si="1"/>
        <v>0</v>
      </c>
      <c r="L22" s="60">
        <v>0</v>
      </c>
      <c r="M22" s="60">
        <f t="shared" si="2"/>
        <v>0</v>
      </c>
      <c r="N22" s="45"/>
    </row>
    <row r="23" spans="1:14" x14ac:dyDescent="0.2">
      <c r="A23" s="5" t="s">
        <v>5</v>
      </c>
      <c r="B23" s="6" t="s">
        <v>36</v>
      </c>
      <c r="C23" s="7" t="s">
        <v>37</v>
      </c>
      <c r="D23" s="8" t="s">
        <v>6</v>
      </c>
      <c r="E23" s="9" t="s">
        <v>6</v>
      </c>
      <c r="F23" s="44" t="s">
        <v>26</v>
      </c>
      <c r="G23" s="25">
        <f>+G24</f>
        <v>2800</v>
      </c>
      <c r="H23" s="25">
        <f>+H24</f>
        <v>-2800</v>
      </c>
      <c r="I23" s="50">
        <f t="shared" si="0"/>
        <v>0</v>
      </c>
      <c r="J23" s="24">
        <v>0</v>
      </c>
      <c r="K23" s="59">
        <f t="shared" si="1"/>
        <v>0</v>
      </c>
      <c r="L23" s="62">
        <v>0</v>
      </c>
      <c r="M23" s="62">
        <f t="shared" si="2"/>
        <v>0</v>
      </c>
      <c r="N23" s="43"/>
    </row>
    <row r="24" spans="1:14" ht="13.5" thickBot="1" x14ac:dyDescent="0.25">
      <c r="A24" s="1"/>
      <c r="B24" s="2"/>
      <c r="C24" s="3"/>
      <c r="D24" s="4">
        <v>3121</v>
      </c>
      <c r="E24" s="10">
        <v>5171</v>
      </c>
      <c r="F24" s="47" t="s">
        <v>20</v>
      </c>
      <c r="G24" s="26">
        <v>2800</v>
      </c>
      <c r="H24" s="26">
        <v>-2800</v>
      </c>
      <c r="I24" s="51">
        <f t="shared" si="0"/>
        <v>0</v>
      </c>
      <c r="J24" s="18">
        <v>0</v>
      </c>
      <c r="K24" s="58">
        <f t="shared" si="1"/>
        <v>0</v>
      </c>
      <c r="L24" s="64">
        <v>0</v>
      </c>
      <c r="M24" s="64">
        <f t="shared" si="2"/>
        <v>0</v>
      </c>
      <c r="N24" s="43"/>
    </row>
    <row r="25" spans="1:14" ht="22.5" x14ac:dyDescent="0.2">
      <c r="A25" s="19" t="s">
        <v>5</v>
      </c>
      <c r="B25" s="20" t="s">
        <v>38</v>
      </c>
      <c r="C25" s="48" t="s">
        <v>7</v>
      </c>
      <c r="D25" s="21" t="s">
        <v>6</v>
      </c>
      <c r="E25" s="22" t="s">
        <v>6</v>
      </c>
      <c r="F25" s="23" t="s">
        <v>27</v>
      </c>
      <c r="G25" s="24">
        <f>+G26</f>
        <v>3000</v>
      </c>
      <c r="H25" s="24">
        <f>+H26</f>
        <v>-3000</v>
      </c>
      <c r="I25" s="52">
        <f t="shared" si="0"/>
        <v>0</v>
      </c>
      <c r="J25" s="25">
        <v>0</v>
      </c>
      <c r="K25" s="54">
        <f t="shared" si="1"/>
        <v>0</v>
      </c>
      <c r="L25" s="61">
        <v>0</v>
      </c>
      <c r="M25" s="61">
        <f t="shared" si="2"/>
        <v>0</v>
      </c>
      <c r="N25" s="43"/>
    </row>
    <row r="26" spans="1:14" ht="13.5" thickBot="1" x14ac:dyDescent="0.25">
      <c r="A26" s="12"/>
      <c r="B26" s="13"/>
      <c r="C26" s="14"/>
      <c r="D26" s="15">
        <v>3123</v>
      </c>
      <c r="E26" s="16">
        <v>5171</v>
      </c>
      <c r="F26" s="17" t="s">
        <v>20</v>
      </c>
      <c r="G26" s="18">
        <v>3000</v>
      </c>
      <c r="H26" s="18">
        <v>-3000</v>
      </c>
      <c r="I26" s="53">
        <f t="shared" si="0"/>
        <v>0</v>
      </c>
      <c r="J26" s="26">
        <v>0</v>
      </c>
      <c r="K26" s="55">
        <f t="shared" si="1"/>
        <v>0</v>
      </c>
      <c r="L26" s="60">
        <v>0</v>
      </c>
      <c r="M26" s="60">
        <f t="shared" si="2"/>
        <v>0</v>
      </c>
      <c r="N26" s="43"/>
    </row>
    <row r="27" spans="1:14" ht="13.5" customHeight="1" x14ac:dyDescent="0.2">
      <c r="A27" s="5" t="s">
        <v>5</v>
      </c>
      <c r="B27" s="6" t="s">
        <v>39</v>
      </c>
      <c r="C27" s="7" t="s">
        <v>9</v>
      </c>
      <c r="D27" s="8" t="s">
        <v>6</v>
      </c>
      <c r="E27" s="9" t="s">
        <v>6</v>
      </c>
      <c r="F27" s="44" t="s">
        <v>28</v>
      </c>
      <c r="G27" s="25">
        <f>+G28</f>
        <v>11502</v>
      </c>
      <c r="H27" s="25">
        <f>+H28</f>
        <v>-11502</v>
      </c>
      <c r="I27" s="50">
        <f t="shared" si="0"/>
        <v>0</v>
      </c>
      <c r="J27" s="24">
        <v>0</v>
      </c>
      <c r="K27" s="59">
        <f t="shared" si="1"/>
        <v>0</v>
      </c>
      <c r="L27" s="62">
        <v>0</v>
      </c>
      <c r="M27" s="62">
        <f t="shared" si="2"/>
        <v>0</v>
      </c>
      <c r="N27" s="43"/>
    </row>
    <row r="28" spans="1:14" ht="13.5" thickBot="1" x14ac:dyDescent="0.25">
      <c r="A28" s="1"/>
      <c r="B28" s="2"/>
      <c r="C28" s="3"/>
      <c r="D28" s="4">
        <v>3124</v>
      </c>
      <c r="E28" s="10">
        <v>5171</v>
      </c>
      <c r="F28" s="47" t="s">
        <v>20</v>
      </c>
      <c r="G28" s="26">
        <v>11502</v>
      </c>
      <c r="H28" s="26">
        <v>-11502</v>
      </c>
      <c r="I28" s="51">
        <f t="shared" si="0"/>
        <v>0</v>
      </c>
      <c r="J28" s="18">
        <v>0</v>
      </c>
      <c r="K28" s="58">
        <f t="shared" si="1"/>
        <v>0</v>
      </c>
      <c r="L28" s="64">
        <v>0</v>
      </c>
      <c r="M28" s="64">
        <f t="shared" si="2"/>
        <v>0</v>
      </c>
      <c r="N28" s="43"/>
    </row>
    <row r="29" spans="1:14" x14ac:dyDescent="0.2">
      <c r="A29" s="5" t="s">
        <v>5</v>
      </c>
      <c r="B29" s="6" t="s">
        <v>44</v>
      </c>
      <c r="C29" s="7" t="s">
        <v>14</v>
      </c>
      <c r="D29" s="8" t="s">
        <v>6</v>
      </c>
      <c r="E29" s="9" t="s">
        <v>6</v>
      </c>
      <c r="F29" s="44" t="s">
        <v>46</v>
      </c>
      <c r="G29" s="54">
        <v>0</v>
      </c>
      <c r="H29" s="54">
        <v>0</v>
      </c>
      <c r="I29" s="54">
        <f t="shared" si="0"/>
        <v>0</v>
      </c>
      <c r="J29" s="54">
        <f>+J30</f>
        <v>250</v>
      </c>
      <c r="K29" s="54">
        <f t="shared" si="1"/>
        <v>250</v>
      </c>
      <c r="L29" s="61">
        <f>+L30</f>
        <v>-250</v>
      </c>
      <c r="M29" s="61">
        <f t="shared" si="2"/>
        <v>0</v>
      </c>
      <c r="N29" s="43" t="s">
        <v>49</v>
      </c>
    </row>
    <row r="30" spans="1:14" ht="13.5" thickBot="1" x14ac:dyDescent="0.25">
      <c r="A30" s="1"/>
      <c r="B30" s="2"/>
      <c r="C30" s="3"/>
      <c r="D30" s="4">
        <v>3299</v>
      </c>
      <c r="E30" s="10">
        <v>6127</v>
      </c>
      <c r="F30" s="47" t="s">
        <v>45</v>
      </c>
      <c r="G30" s="55">
        <v>0</v>
      </c>
      <c r="H30" s="55">
        <v>0</v>
      </c>
      <c r="I30" s="55">
        <v>0</v>
      </c>
      <c r="J30" s="55">
        <v>250</v>
      </c>
      <c r="K30" s="55">
        <f t="shared" si="1"/>
        <v>250</v>
      </c>
      <c r="L30" s="60">
        <v>-250</v>
      </c>
      <c r="M30" s="60">
        <f t="shared" si="2"/>
        <v>0</v>
      </c>
      <c r="N30" s="43"/>
    </row>
    <row r="31" spans="1:14" x14ac:dyDescent="0.2">
      <c r="F31" s="66">
        <v>42570</v>
      </c>
      <c r="L31" s="43"/>
      <c r="M31" s="43"/>
      <c r="N31" s="43"/>
    </row>
  </sheetData>
  <mergeCells count="7">
    <mergeCell ref="L1:N1"/>
    <mergeCell ref="B10:C10"/>
    <mergeCell ref="H1:J1"/>
    <mergeCell ref="A2:I2"/>
    <mergeCell ref="A4:I4"/>
    <mergeCell ref="A6:I6"/>
    <mergeCell ref="B9:C9"/>
  </mergeCells>
  <pageMargins left="0.7" right="0.7" top="0.78740157499999996" bottom="0.78740157499999996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2"/>
  <sheetViews>
    <sheetView zoomScaleNormal="100" workbookViewId="0">
      <selection activeCell="W1" sqref="W1:Y1"/>
    </sheetView>
  </sheetViews>
  <sheetFormatPr defaultColWidth="3.140625" defaultRowHeight="12.75" x14ac:dyDescent="0.2"/>
  <cols>
    <col min="1" max="1" width="3.140625" style="27" customWidth="1"/>
    <col min="2" max="2" width="9.28515625" style="27" customWidth="1"/>
    <col min="3" max="4" width="4.7109375" style="27" customWidth="1"/>
    <col min="5" max="5" width="7.85546875" style="27" customWidth="1"/>
    <col min="6" max="6" width="40.85546875" style="27" customWidth="1"/>
    <col min="7" max="7" width="8.7109375" style="28" customWidth="1"/>
    <col min="8" max="9" width="7.7109375" style="27" hidden="1" customWidth="1"/>
    <col min="10" max="10" width="8.42578125" style="43" hidden="1" customWidth="1"/>
    <col min="11" max="11" width="9.140625" style="27" hidden="1" customWidth="1"/>
    <col min="12" max="16" width="9.140625" style="43" hidden="1" customWidth="1"/>
    <col min="17" max="19" width="9.140625" style="27" hidden="1" customWidth="1"/>
    <col min="20" max="20" width="9.140625" style="43" hidden="1" customWidth="1"/>
    <col min="21" max="22" width="9.140625" style="27" hidden="1" customWidth="1"/>
    <col min="23" max="23" width="9.140625" style="27" customWidth="1"/>
    <col min="24" max="24" width="9.140625" style="71" customWidth="1"/>
    <col min="25" max="25" width="9.140625" style="27" customWidth="1"/>
    <col min="26" max="26" width="14.42578125" style="27" customWidth="1"/>
    <col min="27" max="253" width="9.140625" style="27" customWidth="1"/>
    <col min="254" max="16384" width="3.140625" style="27"/>
  </cols>
  <sheetData>
    <row r="1" spans="1:26" x14ac:dyDescent="0.2">
      <c r="H1" s="239"/>
      <c r="I1" s="239"/>
      <c r="O1" s="229"/>
      <c r="P1" s="230"/>
      <c r="Q1" s="230"/>
      <c r="W1" s="229" t="s">
        <v>120</v>
      </c>
      <c r="X1" s="230"/>
      <c r="Y1" s="230"/>
    </row>
    <row r="2" spans="1:26" ht="18" x14ac:dyDescent="0.25">
      <c r="A2" s="233" t="s">
        <v>47</v>
      </c>
      <c r="B2" s="233"/>
      <c r="C2" s="233"/>
      <c r="D2" s="233"/>
      <c r="E2" s="233"/>
      <c r="F2" s="233"/>
      <c r="G2" s="233"/>
      <c r="H2" s="233"/>
      <c r="I2" s="233"/>
      <c r="P2" s="27"/>
    </row>
    <row r="3" spans="1:26" ht="18.600000000000001" customHeight="1" x14ac:dyDescent="0.3">
      <c r="A3" s="240"/>
      <c r="B3" s="241"/>
      <c r="C3" s="241"/>
      <c r="D3" s="241"/>
      <c r="E3" s="241"/>
      <c r="F3" s="241"/>
      <c r="G3" s="241"/>
      <c r="H3" s="241"/>
      <c r="I3" s="30"/>
      <c r="P3" s="27"/>
    </row>
    <row r="4" spans="1:26" ht="15" customHeight="1" x14ac:dyDescent="0.25">
      <c r="A4" s="233" t="s">
        <v>50</v>
      </c>
      <c r="B4" s="233"/>
      <c r="C4" s="233"/>
      <c r="D4" s="233"/>
      <c r="E4" s="233"/>
      <c r="F4" s="233"/>
      <c r="G4" s="233"/>
      <c r="H4" s="233"/>
      <c r="I4" s="233"/>
      <c r="P4" s="27"/>
    </row>
    <row r="5" spans="1:26" ht="12" customHeight="1" x14ac:dyDescent="0.25">
      <c r="A5" s="29"/>
      <c r="B5" s="29"/>
      <c r="C5" s="29"/>
      <c r="D5" s="29"/>
      <c r="E5" s="29"/>
      <c r="F5" s="29"/>
      <c r="G5" s="29"/>
      <c r="H5" s="30"/>
      <c r="I5" s="30"/>
      <c r="P5" s="27"/>
    </row>
    <row r="6" spans="1:26" ht="15.75" x14ac:dyDescent="0.25">
      <c r="A6" s="234" t="s">
        <v>0</v>
      </c>
      <c r="B6" s="234"/>
      <c r="C6" s="234"/>
      <c r="D6" s="234"/>
      <c r="E6" s="234"/>
      <c r="F6" s="234"/>
      <c r="G6" s="234"/>
      <c r="H6" s="234"/>
      <c r="I6" s="234"/>
      <c r="P6" s="27"/>
    </row>
    <row r="7" spans="1:26" ht="12" customHeight="1" x14ac:dyDescent="0.25">
      <c r="A7" s="29"/>
      <c r="B7" s="29"/>
      <c r="C7" s="29"/>
      <c r="D7" s="29"/>
      <c r="E7" s="29"/>
      <c r="F7" s="29"/>
      <c r="G7" s="29"/>
      <c r="H7" s="30"/>
      <c r="I7" s="30"/>
      <c r="P7" s="27"/>
    </row>
    <row r="8" spans="1:26" ht="12.75" customHeight="1" x14ac:dyDescent="0.25">
      <c r="A8" s="72"/>
      <c r="B8" s="73"/>
      <c r="C8" s="73"/>
      <c r="D8" s="74"/>
      <c r="E8" s="74"/>
      <c r="F8" s="75"/>
      <c r="G8" s="76"/>
      <c r="H8" s="77"/>
      <c r="I8" s="77"/>
      <c r="P8" s="27"/>
    </row>
    <row r="9" spans="1:26" ht="12.75" customHeight="1" thickBot="1" x14ac:dyDescent="0.25">
      <c r="A9" s="78"/>
      <c r="B9" s="78"/>
      <c r="C9" s="78"/>
      <c r="D9" s="79"/>
      <c r="E9" s="79"/>
      <c r="F9" s="79"/>
      <c r="G9" s="80"/>
      <c r="H9" s="79"/>
      <c r="I9" s="80"/>
      <c r="J9" s="79"/>
      <c r="K9" s="80"/>
      <c r="L9" s="81"/>
      <c r="M9" s="80"/>
      <c r="N9" s="81"/>
      <c r="O9" s="80"/>
      <c r="P9" s="81"/>
      <c r="Q9" s="80"/>
      <c r="R9" s="81"/>
      <c r="S9" s="80"/>
      <c r="U9" s="80"/>
      <c r="V9" s="43"/>
      <c r="W9" s="80"/>
      <c r="X9" s="43"/>
      <c r="Y9" s="80" t="s">
        <v>51</v>
      </c>
    </row>
    <row r="10" spans="1:26" ht="27" customHeight="1" thickBot="1" x14ac:dyDescent="0.25">
      <c r="A10" s="82" t="s">
        <v>2</v>
      </c>
      <c r="B10" s="242" t="s">
        <v>13</v>
      </c>
      <c r="C10" s="243"/>
      <c r="D10" s="83" t="s">
        <v>3</v>
      </c>
      <c r="E10" s="84" t="s">
        <v>4</v>
      </c>
      <c r="F10" s="85" t="s">
        <v>52</v>
      </c>
      <c r="G10" s="86" t="s">
        <v>29</v>
      </c>
      <c r="H10" s="86" t="s">
        <v>53</v>
      </c>
      <c r="I10" s="86" t="s">
        <v>30</v>
      </c>
      <c r="J10" s="86" t="s">
        <v>54</v>
      </c>
      <c r="K10" s="86" t="s">
        <v>30</v>
      </c>
      <c r="L10" s="87" t="s">
        <v>55</v>
      </c>
      <c r="M10" s="86" t="s">
        <v>30</v>
      </c>
      <c r="N10" s="87" t="s">
        <v>56</v>
      </c>
      <c r="O10" s="86" t="s">
        <v>30</v>
      </c>
      <c r="P10" s="87" t="s">
        <v>57</v>
      </c>
      <c r="Q10" s="86" t="s">
        <v>30</v>
      </c>
      <c r="R10" s="87" t="s">
        <v>58</v>
      </c>
      <c r="S10" s="86" t="s">
        <v>30</v>
      </c>
      <c r="T10" s="88" t="s">
        <v>59</v>
      </c>
      <c r="U10" s="86" t="s">
        <v>30</v>
      </c>
      <c r="V10" s="88" t="s">
        <v>60</v>
      </c>
      <c r="W10" s="86" t="s">
        <v>30</v>
      </c>
      <c r="X10" s="192" t="s">
        <v>49</v>
      </c>
      <c r="Y10" s="86" t="s">
        <v>30</v>
      </c>
    </row>
    <row r="11" spans="1:26" ht="13.5" customHeight="1" thickBot="1" x14ac:dyDescent="0.25">
      <c r="A11" s="89" t="s">
        <v>5</v>
      </c>
      <c r="B11" s="235" t="s">
        <v>6</v>
      </c>
      <c r="C11" s="236"/>
      <c r="D11" s="90" t="s">
        <v>6</v>
      </c>
      <c r="E11" s="70" t="s">
        <v>6</v>
      </c>
      <c r="F11" s="91" t="s">
        <v>61</v>
      </c>
      <c r="G11" s="92">
        <f>+G12+G35+G63+G84</f>
        <v>6450</v>
      </c>
      <c r="H11" s="92">
        <v>0</v>
      </c>
      <c r="I11" s="92">
        <f>+G11+H11</f>
        <v>6450</v>
      </c>
      <c r="J11" s="93">
        <f>+J12+J35+J63+J84</f>
        <v>0</v>
      </c>
      <c r="K11" s="93">
        <f>+I11+J11</f>
        <v>6450</v>
      </c>
      <c r="L11" s="94">
        <f>+L12+L35+L63+L84</f>
        <v>-31.4</v>
      </c>
      <c r="M11" s="94">
        <f>+K11+L11</f>
        <v>6418.6</v>
      </c>
      <c r="N11" s="94">
        <v>0</v>
      </c>
      <c r="O11" s="94">
        <f>+M11+N11</f>
        <v>6418.6</v>
      </c>
      <c r="P11" s="93">
        <f>+P12+P35+P63</f>
        <v>0</v>
      </c>
      <c r="Q11" s="93">
        <f>+O11+P11</f>
        <v>6418.6</v>
      </c>
      <c r="R11" s="93">
        <f>+R12+R35+R63+R84</f>
        <v>200</v>
      </c>
      <c r="S11" s="93">
        <f>+Q11+R11</f>
        <v>6618.6</v>
      </c>
      <c r="T11" s="94">
        <f>+T12+T35+T63+T84</f>
        <v>0</v>
      </c>
      <c r="U11" s="94">
        <f>+S11+T11</f>
        <v>6618.6</v>
      </c>
      <c r="V11" s="94">
        <f>+V12+V35+V63+V84</f>
        <v>0</v>
      </c>
      <c r="W11" s="94">
        <f>+U11+V11</f>
        <v>6618.6</v>
      </c>
      <c r="X11" s="94">
        <f>+X12+X35+X63+X84</f>
        <v>250</v>
      </c>
      <c r="Y11" s="94">
        <f>+W11+X11</f>
        <v>6868.6</v>
      </c>
      <c r="Z11" s="43" t="s">
        <v>49</v>
      </c>
    </row>
    <row r="12" spans="1:26" ht="12.75" customHeight="1" thickBot="1" x14ac:dyDescent="0.25">
      <c r="A12" s="95" t="s">
        <v>62</v>
      </c>
      <c r="B12" s="244" t="s">
        <v>6</v>
      </c>
      <c r="C12" s="245"/>
      <c r="D12" s="96" t="s">
        <v>6</v>
      </c>
      <c r="E12" s="97" t="s">
        <v>6</v>
      </c>
      <c r="F12" s="98" t="s">
        <v>63</v>
      </c>
      <c r="G12" s="99">
        <f>+G13+G16+G23+G26+G31+G33</f>
        <v>1080</v>
      </c>
      <c r="H12" s="99">
        <v>0</v>
      </c>
      <c r="I12" s="99">
        <f t="shared" ref="I12:I82" si="0">+G12+H12</f>
        <v>1080</v>
      </c>
      <c r="J12" s="100">
        <v>0</v>
      </c>
      <c r="K12" s="100">
        <f t="shared" ref="K12:K81" si="1">+I12+J12</f>
        <v>1080</v>
      </c>
      <c r="L12" s="100">
        <v>0</v>
      </c>
      <c r="M12" s="100">
        <f t="shared" ref="M12:M80" si="2">+K12+L12</f>
        <v>1080</v>
      </c>
      <c r="N12" s="100">
        <v>0</v>
      </c>
      <c r="O12" s="100">
        <f t="shared" ref="O12:O79" si="3">+M12+N12</f>
        <v>1080</v>
      </c>
      <c r="P12" s="100">
        <v>0</v>
      </c>
      <c r="Q12" s="100">
        <f t="shared" ref="Q12:Q79" si="4">+O12+P12</f>
        <v>1080</v>
      </c>
      <c r="R12" s="100">
        <v>0</v>
      </c>
      <c r="S12" s="100">
        <f t="shared" ref="S12:S77" si="5">+Q12+R12</f>
        <v>1080</v>
      </c>
      <c r="T12" s="100">
        <v>0</v>
      </c>
      <c r="U12" s="100">
        <f t="shared" ref="U12:U76" si="6">+S12+T12</f>
        <v>1080</v>
      </c>
      <c r="V12" s="100">
        <v>0</v>
      </c>
      <c r="W12" s="100">
        <f t="shared" ref="W12:W75" si="7">+U12+V12</f>
        <v>1080</v>
      </c>
      <c r="X12" s="100">
        <v>0</v>
      </c>
      <c r="Y12" s="100">
        <f t="shared" ref="Y12:Y75" si="8">+W12+X12</f>
        <v>1080</v>
      </c>
      <c r="Z12" s="43"/>
    </row>
    <row r="13" spans="1:26" ht="12.75" customHeight="1" x14ac:dyDescent="0.2">
      <c r="A13" s="19" t="s">
        <v>64</v>
      </c>
      <c r="B13" s="20" t="s">
        <v>65</v>
      </c>
      <c r="C13" s="48" t="s">
        <v>14</v>
      </c>
      <c r="D13" s="21" t="s">
        <v>6</v>
      </c>
      <c r="E13" s="22" t="s">
        <v>6</v>
      </c>
      <c r="F13" s="101" t="s">
        <v>66</v>
      </c>
      <c r="G13" s="102">
        <f>SUM(G14:G15)</f>
        <v>50</v>
      </c>
      <c r="H13" s="102">
        <v>0</v>
      </c>
      <c r="I13" s="102">
        <f t="shared" si="0"/>
        <v>50</v>
      </c>
      <c r="J13" s="103">
        <v>0</v>
      </c>
      <c r="K13" s="103">
        <f t="shared" si="1"/>
        <v>50</v>
      </c>
      <c r="L13" s="103">
        <v>0</v>
      </c>
      <c r="M13" s="103">
        <f t="shared" si="2"/>
        <v>50</v>
      </c>
      <c r="N13" s="103">
        <v>0</v>
      </c>
      <c r="O13" s="103">
        <f t="shared" si="3"/>
        <v>50</v>
      </c>
      <c r="P13" s="103">
        <v>0</v>
      </c>
      <c r="Q13" s="103">
        <f t="shared" si="4"/>
        <v>50</v>
      </c>
      <c r="R13" s="103">
        <v>0</v>
      </c>
      <c r="S13" s="103">
        <f t="shared" si="5"/>
        <v>50</v>
      </c>
      <c r="T13" s="103">
        <v>0</v>
      </c>
      <c r="U13" s="103">
        <f t="shared" si="6"/>
        <v>50</v>
      </c>
      <c r="V13" s="103">
        <v>0</v>
      </c>
      <c r="W13" s="103">
        <f t="shared" si="7"/>
        <v>50</v>
      </c>
      <c r="X13" s="103">
        <v>0</v>
      </c>
      <c r="Y13" s="103">
        <f t="shared" si="8"/>
        <v>50</v>
      </c>
      <c r="Z13" s="43"/>
    </row>
    <row r="14" spans="1:26" ht="12.75" customHeight="1" x14ac:dyDescent="0.2">
      <c r="A14" s="104"/>
      <c r="B14" s="105"/>
      <c r="C14" s="106"/>
      <c r="D14" s="107">
        <v>3269</v>
      </c>
      <c r="E14" s="108">
        <v>5169</v>
      </c>
      <c r="F14" s="109" t="s">
        <v>15</v>
      </c>
      <c r="G14" s="110">
        <v>45</v>
      </c>
      <c r="H14" s="110">
        <v>0</v>
      </c>
      <c r="I14" s="110">
        <f t="shared" si="0"/>
        <v>45</v>
      </c>
      <c r="J14" s="111">
        <v>0</v>
      </c>
      <c r="K14" s="111">
        <f t="shared" si="1"/>
        <v>45</v>
      </c>
      <c r="L14" s="111">
        <v>0</v>
      </c>
      <c r="M14" s="111">
        <f t="shared" si="2"/>
        <v>45</v>
      </c>
      <c r="N14" s="111">
        <v>0</v>
      </c>
      <c r="O14" s="111">
        <f t="shared" si="3"/>
        <v>45</v>
      </c>
      <c r="P14" s="111">
        <v>0</v>
      </c>
      <c r="Q14" s="111">
        <f t="shared" si="4"/>
        <v>45</v>
      </c>
      <c r="R14" s="111">
        <v>0</v>
      </c>
      <c r="S14" s="111">
        <f t="shared" si="5"/>
        <v>45</v>
      </c>
      <c r="T14" s="111">
        <v>0</v>
      </c>
      <c r="U14" s="111">
        <f t="shared" si="6"/>
        <v>45</v>
      </c>
      <c r="V14" s="111">
        <v>0</v>
      </c>
      <c r="W14" s="111">
        <f t="shared" si="7"/>
        <v>45</v>
      </c>
      <c r="X14" s="111">
        <v>0</v>
      </c>
      <c r="Y14" s="111">
        <f t="shared" si="8"/>
        <v>45</v>
      </c>
      <c r="Z14" s="43"/>
    </row>
    <row r="15" spans="1:26" ht="12.75" customHeight="1" x14ac:dyDescent="0.2">
      <c r="A15" s="104"/>
      <c r="B15" s="105"/>
      <c r="C15" s="106"/>
      <c r="D15" s="107">
        <v>3269</v>
      </c>
      <c r="E15" s="108">
        <v>5175</v>
      </c>
      <c r="F15" s="109" t="s">
        <v>67</v>
      </c>
      <c r="G15" s="110">
        <v>5</v>
      </c>
      <c r="H15" s="110">
        <v>0</v>
      </c>
      <c r="I15" s="110">
        <f t="shared" si="0"/>
        <v>5</v>
      </c>
      <c r="J15" s="111">
        <v>0</v>
      </c>
      <c r="K15" s="111">
        <f t="shared" si="1"/>
        <v>5</v>
      </c>
      <c r="L15" s="111">
        <v>0</v>
      </c>
      <c r="M15" s="111">
        <f t="shared" si="2"/>
        <v>5</v>
      </c>
      <c r="N15" s="111">
        <v>0</v>
      </c>
      <c r="O15" s="111">
        <f t="shared" si="3"/>
        <v>5</v>
      </c>
      <c r="P15" s="111">
        <v>0</v>
      </c>
      <c r="Q15" s="111">
        <f t="shared" si="4"/>
        <v>5</v>
      </c>
      <c r="R15" s="111">
        <v>0</v>
      </c>
      <c r="S15" s="111">
        <f t="shared" si="5"/>
        <v>5</v>
      </c>
      <c r="T15" s="111">
        <v>0</v>
      </c>
      <c r="U15" s="111">
        <f t="shared" si="6"/>
        <v>5</v>
      </c>
      <c r="V15" s="111">
        <v>0</v>
      </c>
      <c r="W15" s="111">
        <f t="shared" si="7"/>
        <v>5</v>
      </c>
      <c r="X15" s="111">
        <v>0</v>
      </c>
      <c r="Y15" s="111">
        <f t="shared" si="8"/>
        <v>5</v>
      </c>
      <c r="Z15" s="43"/>
    </row>
    <row r="16" spans="1:26" ht="12.75" customHeight="1" x14ac:dyDescent="0.2">
      <c r="A16" s="112" t="s">
        <v>64</v>
      </c>
      <c r="B16" s="113" t="s">
        <v>68</v>
      </c>
      <c r="C16" s="114" t="s">
        <v>14</v>
      </c>
      <c r="D16" s="115" t="s">
        <v>6</v>
      </c>
      <c r="E16" s="116" t="s">
        <v>6</v>
      </c>
      <c r="F16" s="117" t="s">
        <v>69</v>
      </c>
      <c r="G16" s="118">
        <f>SUM(G17:G22)</f>
        <v>250</v>
      </c>
      <c r="H16" s="118">
        <v>0</v>
      </c>
      <c r="I16" s="118">
        <f t="shared" si="0"/>
        <v>250</v>
      </c>
      <c r="J16" s="119">
        <v>0</v>
      </c>
      <c r="K16" s="119">
        <f t="shared" si="1"/>
        <v>250</v>
      </c>
      <c r="L16" s="119">
        <f>SUM(L17:L22)</f>
        <v>0</v>
      </c>
      <c r="M16" s="119">
        <f t="shared" si="2"/>
        <v>250</v>
      </c>
      <c r="N16" s="119">
        <v>0</v>
      </c>
      <c r="O16" s="119">
        <f t="shared" si="3"/>
        <v>250</v>
      </c>
      <c r="P16" s="119">
        <v>0</v>
      </c>
      <c r="Q16" s="119">
        <f t="shared" si="4"/>
        <v>250</v>
      </c>
      <c r="R16" s="119">
        <v>0</v>
      </c>
      <c r="S16" s="119">
        <f t="shared" si="5"/>
        <v>250</v>
      </c>
      <c r="T16" s="119">
        <v>0</v>
      </c>
      <c r="U16" s="119">
        <f t="shared" si="6"/>
        <v>250</v>
      </c>
      <c r="V16" s="119">
        <v>0</v>
      </c>
      <c r="W16" s="119">
        <f t="shared" si="7"/>
        <v>250</v>
      </c>
      <c r="X16" s="119">
        <v>0</v>
      </c>
      <c r="Y16" s="119">
        <f t="shared" si="8"/>
        <v>250</v>
      </c>
      <c r="Z16" s="43"/>
    </row>
    <row r="17" spans="1:26" ht="12.75" customHeight="1" x14ac:dyDescent="0.2">
      <c r="A17" s="104"/>
      <c r="B17" s="105"/>
      <c r="C17" s="106"/>
      <c r="D17" s="107">
        <v>3269</v>
      </c>
      <c r="E17" s="108">
        <v>5139</v>
      </c>
      <c r="F17" s="109" t="s">
        <v>70</v>
      </c>
      <c r="G17" s="110">
        <v>22</v>
      </c>
      <c r="H17" s="110">
        <v>0</v>
      </c>
      <c r="I17" s="110">
        <f t="shared" si="0"/>
        <v>22</v>
      </c>
      <c r="J17" s="111">
        <v>0</v>
      </c>
      <c r="K17" s="111">
        <f t="shared" si="1"/>
        <v>22</v>
      </c>
      <c r="L17" s="111">
        <v>0</v>
      </c>
      <c r="M17" s="111">
        <f t="shared" si="2"/>
        <v>22</v>
      </c>
      <c r="N17" s="111">
        <v>0</v>
      </c>
      <c r="O17" s="111">
        <f t="shared" si="3"/>
        <v>22</v>
      </c>
      <c r="P17" s="111">
        <v>0</v>
      </c>
      <c r="Q17" s="111">
        <f t="shared" si="4"/>
        <v>22</v>
      </c>
      <c r="R17" s="111">
        <v>0</v>
      </c>
      <c r="S17" s="111">
        <f t="shared" si="5"/>
        <v>22</v>
      </c>
      <c r="T17" s="111">
        <v>0</v>
      </c>
      <c r="U17" s="111">
        <f t="shared" si="6"/>
        <v>22</v>
      </c>
      <c r="V17" s="111">
        <v>0</v>
      </c>
      <c r="W17" s="111">
        <f t="shared" si="7"/>
        <v>22</v>
      </c>
      <c r="X17" s="111">
        <v>0</v>
      </c>
      <c r="Y17" s="111">
        <f t="shared" si="8"/>
        <v>22</v>
      </c>
      <c r="Z17" s="43"/>
    </row>
    <row r="18" spans="1:26" ht="12.75" customHeight="1" x14ac:dyDescent="0.2">
      <c r="A18" s="104"/>
      <c r="B18" s="105"/>
      <c r="C18" s="106"/>
      <c r="D18" s="107">
        <v>3269</v>
      </c>
      <c r="E18" s="108">
        <v>5164</v>
      </c>
      <c r="F18" s="109" t="s">
        <v>71</v>
      </c>
      <c r="G18" s="110">
        <v>6</v>
      </c>
      <c r="H18" s="110">
        <v>0</v>
      </c>
      <c r="I18" s="110">
        <f t="shared" si="0"/>
        <v>6</v>
      </c>
      <c r="J18" s="111">
        <v>0</v>
      </c>
      <c r="K18" s="111">
        <f t="shared" si="1"/>
        <v>6</v>
      </c>
      <c r="L18" s="111">
        <v>15</v>
      </c>
      <c r="M18" s="111">
        <f t="shared" si="2"/>
        <v>21</v>
      </c>
      <c r="N18" s="111">
        <v>0</v>
      </c>
      <c r="O18" s="111">
        <f t="shared" si="3"/>
        <v>21</v>
      </c>
      <c r="P18" s="111">
        <v>0</v>
      </c>
      <c r="Q18" s="111">
        <f t="shared" si="4"/>
        <v>21</v>
      </c>
      <c r="R18" s="111">
        <v>0</v>
      </c>
      <c r="S18" s="111">
        <f t="shared" si="5"/>
        <v>21</v>
      </c>
      <c r="T18" s="111">
        <v>0</v>
      </c>
      <c r="U18" s="111">
        <f t="shared" si="6"/>
        <v>21</v>
      </c>
      <c r="V18" s="111">
        <v>0</v>
      </c>
      <c r="W18" s="111">
        <f t="shared" si="7"/>
        <v>21</v>
      </c>
      <c r="X18" s="111">
        <v>0</v>
      </c>
      <c r="Y18" s="111">
        <f t="shared" si="8"/>
        <v>21</v>
      </c>
      <c r="Z18" s="43"/>
    </row>
    <row r="19" spans="1:26" ht="12.75" customHeight="1" x14ac:dyDescent="0.2">
      <c r="A19" s="104"/>
      <c r="B19" s="105"/>
      <c r="C19" s="106"/>
      <c r="D19" s="107">
        <v>3269</v>
      </c>
      <c r="E19" s="108">
        <v>5166</v>
      </c>
      <c r="F19" s="109" t="s">
        <v>72</v>
      </c>
      <c r="G19" s="110">
        <v>2</v>
      </c>
      <c r="H19" s="110">
        <v>0</v>
      </c>
      <c r="I19" s="110">
        <f t="shared" si="0"/>
        <v>2</v>
      </c>
      <c r="J19" s="111">
        <v>0</v>
      </c>
      <c r="K19" s="111">
        <f t="shared" si="1"/>
        <v>2</v>
      </c>
      <c r="L19" s="111">
        <v>0</v>
      </c>
      <c r="M19" s="111">
        <f t="shared" si="2"/>
        <v>2</v>
      </c>
      <c r="N19" s="111">
        <v>0</v>
      </c>
      <c r="O19" s="111">
        <f t="shared" si="3"/>
        <v>2</v>
      </c>
      <c r="P19" s="111">
        <v>0</v>
      </c>
      <c r="Q19" s="111">
        <f t="shared" si="4"/>
        <v>2</v>
      </c>
      <c r="R19" s="111">
        <v>0</v>
      </c>
      <c r="S19" s="111">
        <f t="shared" si="5"/>
        <v>2</v>
      </c>
      <c r="T19" s="111">
        <v>0</v>
      </c>
      <c r="U19" s="111">
        <f t="shared" si="6"/>
        <v>2</v>
      </c>
      <c r="V19" s="111">
        <v>0</v>
      </c>
      <c r="W19" s="111">
        <f t="shared" si="7"/>
        <v>2</v>
      </c>
      <c r="X19" s="111">
        <v>0</v>
      </c>
      <c r="Y19" s="111">
        <f t="shared" si="8"/>
        <v>2</v>
      </c>
      <c r="Z19" s="43"/>
    </row>
    <row r="20" spans="1:26" ht="12.75" customHeight="1" x14ac:dyDescent="0.2">
      <c r="A20" s="104"/>
      <c r="B20" s="105"/>
      <c r="C20" s="106"/>
      <c r="D20" s="107">
        <v>3269</v>
      </c>
      <c r="E20" s="108">
        <v>5169</v>
      </c>
      <c r="F20" s="109" t="s">
        <v>15</v>
      </c>
      <c r="G20" s="110">
        <v>100</v>
      </c>
      <c r="H20" s="110">
        <v>0</v>
      </c>
      <c r="I20" s="110">
        <f t="shared" si="0"/>
        <v>100</v>
      </c>
      <c r="J20" s="111">
        <v>0</v>
      </c>
      <c r="K20" s="111">
        <f t="shared" si="1"/>
        <v>100</v>
      </c>
      <c r="L20" s="111">
        <v>-15</v>
      </c>
      <c r="M20" s="111">
        <f t="shared" si="2"/>
        <v>85</v>
      </c>
      <c r="N20" s="111">
        <v>0</v>
      </c>
      <c r="O20" s="111">
        <f t="shared" si="3"/>
        <v>85</v>
      </c>
      <c r="P20" s="111">
        <v>0</v>
      </c>
      <c r="Q20" s="111">
        <f t="shared" si="4"/>
        <v>85</v>
      </c>
      <c r="R20" s="111">
        <v>0</v>
      </c>
      <c r="S20" s="111">
        <f t="shared" si="5"/>
        <v>85</v>
      </c>
      <c r="T20" s="111">
        <v>0</v>
      </c>
      <c r="U20" s="111">
        <f t="shared" si="6"/>
        <v>85</v>
      </c>
      <c r="V20" s="111">
        <v>0</v>
      </c>
      <c r="W20" s="111">
        <f t="shared" si="7"/>
        <v>85</v>
      </c>
      <c r="X20" s="111">
        <v>0</v>
      </c>
      <c r="Y20" s="111">
        <f t="shared" si="8"/>
        <v>85</v>
      </c>
      <c r="Z20" s="43"/>
    </row>
    <row r="21" spans="1:26" ht="12.75" customHeight="1" x14ac:dyDescent="0.2">
      <c r="A21" s="104"/>
      <c r="B21" s="105"/>
      <c r="C21" s="106"/>
      <c r="D21" s="107">
        <v>3269</v>
      </c>
      <c r="E21" s="108">
        <v>5173</v>
      </c>
      <c r="F21" s="109" t="s">
        <v>73</v>
      </c>
      <c r="G21" s="110">
        <v>10</v>
      </c>
      <c r="H21" s="110">
        <v>0</v>
      </c>
      <c r="I21" s="110">
        <f t="shared" si="0"/>
        <v>10</v>
      </c>
      <c r="J21" s="111">
        <v>0</v>
      </c>
      <c r="K21" s="111">
        <f t="shared" si="1"/>
        <v>10</v>
      </c>
      <c r="L21" s="111">
        <v>0</v>
      </c>
      <c r="M21" s="111">
        <f t="shared" si="2"/>
        <v>10</v>
      </c>
      <c r="N21" s="111">
        <v>0</v>
      </c>
      <c r="O21" s="111">
        <f t="shared" si="3"/>
        <v>10</v>
      </c>
      <c r="P21" s="111">
        <v>0</v>
      </c>
      <c r="Q21" s="111">
        <f t="shared" si="4"/>
        <v>10</v>
      </c>
      <c r="R21" s="111">
        <v>0</v>
      </c>
      <c r="S21" s="111">
        <f t="shared" si="5"/>
        <v>10</v>
      </c>
      <c r="T21" s="111">
        <v>0</v>
      </c>
      <c r="U21" s="111">
        <f t="shared" si="6"/>
        <v>10</v>
      </c>
      <c r="V21" s="111">
        <v>0</v>
      </c>
      <c r="W21" s="111">
        <f t="shared" si="7"/>
        <v>10</v>
      </c>
      <c r="X21" s="111">
        <v>0</v>
      </c>
      <c r="Y21" s="111">
        <f t="shared" si="8"/>
        <v>10</v>
      </c>
      <c r="Z21" s="43"/>
    </row>
    <row r="22" spans="1:26" ht="12.75" customHeight="1" x14ac:dyDescent="0.2">
      <c r="A22" s="104"/>
      <c r="B22" s="105"/>
      <c r="C22" s="106"/>
      <c r="D22" s="107">
        <v>3269</v>
      </c>
      <c r="E22" s="108">
        <v>5175</v>
      </c>
      <c r="F22" s="109" t="s">
        <v>67</v>
      </c>
      <c r="G22" s="110">
        <v>110</v>
      </c>
      <c r="H22" s="110">
        <v>0</v>
      </c>
      <c r="I22" s="110">
        <f t="shared" si="0"/>
        <v>110</v>
      </c>
      <c r="J22" s="111">
        <v>0</v>
      </c>
      <c r="K22" s="111">
        <f t="shared" si="1"/>
        <v>110</v>
      </c>
      <c r="L22" s="111">
        <v>0</v>
      </c>
      <c r="M22" s="111">
        <f t="shared" si="2"/>
        <v>110</v>
      </c>
      <c r="N22" s="111">
        <v>0</v>
      </c>
      <c r="O22" s="111">
        <f t="shared" si="3"/>
        <v>110</v>
      </c>
      <c r="P22" s="111">
        <v>0</v>
      </c>
      <c r="Q22" s="111">
        <f t="shared" si="4"/>
        <v>110</v>
      </c>
      <c r="R22" s="111">
        <v>0</v>
      </c>
      <c r="S22" s="111">
        <f t="shared" si="5"/>
        <v>110</v>
      </c>
      <c r="T22" s="111">
        <v>0</v>
      </c>
      <c r="U22" s="111">
        <f t="shared" si="6"/>
        <v>110</v>
      </c>
      <c r="V22" s="111">
        <v>0</v>
      </c>
      <c r="W22" s="111">
        <f t="shared" si="7"/>
        <v>110</v>
      </c>
      <c r="X22" s="111">
        <v>0</v>
      </c>
      <c r="Y22" s="111">
        <f t="shared" si="8"/>
        <v>110</v>
      </c>
      <c r="Z22" s="43"/>
    </row>
    <row r="23" spans="1:26" ht="12.75" customHeight="1" x14ac:dyDescent="0.25">
      <c r="A23" s="112" t="s">
        <v>64</v>
      </c>
      <c r="B23" s="113" t="s">
        <v>74</v>
      </c>
      <c r="C23" s="114" t="s">
        <v>14</v>
      </c>
      <c r="D23" s="115" t="s">
        <v>6</v>
      </c>
      <c r="E23" s="116" t="s">
        <v>6</v>
      </c>
      <c r="F23" s="117" t="s">
        <v>75</v>
      </c>
      <c r="G23" s="118">
        <f>+G25</f>
        <v>200</v>
      </c>
      <c r="H23" s="118">
        <v>0</v>
      </c>
      <c r="I23" s="118">
        <f t="shared" si="0"/>
        <v>200</v>
      </c>
      <c r="J23" s="119">
        <v>0</v>
      </c>
      <c r="K23" s="119">
        <f t="shared" si="1"/>
        <v>200</v>
      </c>
      <c r="L23" s="119">
        <v>0</v>
      </c>
      <c r="M23" s="119">
        <f t="shared" si="2"/>
        <v>200</v>
      </c>
      <c r="N23" s="119">
        <v>0</v>
      </c>
      <c r="O23" s="119">
        <f t="shared" si="3"/>
        <v>200</v>
      </c>
      <c r="P23" s="119">
        <v>0</v>
      </c>
      <c r="Q23" s="119">
        <f t="shared" si="4"/>
        <v>200</v>
      </c>
      <c r="R23" s="119">
        <v>0</v>
      </c>
      <c r="S23" s="119">
        <f t="shared" si="5"/>
        <v>200</v>
      </c>
      <c r="T23" s="119">
        <v>0</v>
      </c>
      <c r="U23" s="119">
        <f t="shared" si="6"/>
        <v>200</v>
      </c>
      <c r="V23" s="119">
        <f>SUM(V24:V25)</f>
        <v>0</v>
      </c>
      <c r="W23" s="119">
        <f t="shared" si="7"/>
        <v>200</v>
      </c>
      <c r="X23" s="119">
        <v>0</v>
      </c>
      <c r="Y23" s="119">
        <f t="shared" si="8"/>
        <v>200</v>
      </c>
      <c r="Z23" s="43"/>
    </row>
    <row r="24" spans="1:26" ht="12.75" customHeight="1" x14ac:dyDescent="0.2">
      <c r="A24" s="112"/>
      <c r="B24" s="113"/>
      <c r="C24" s="114"/>
      <c r="D24" s="107">
        <v>3299</v>
      </c>
      <c r="E24" s="108">
        <v>5137</v>
      </c>
      <c r="F24" s="109" t="s">
        <v>76</v>
      </c>
      <c r="G24" s="110">
        <v>0</v>
      </c>
      <c r="H24" s="110"/>
      <c r="I24" s="110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>
        <v>0</v>
      </c>
      <c r="V24" s="111">
        <v>24.2</v>
      </c>
      <c r="W24" s="111">
        <f t="shared" si="7"/>
        <v>24.2</v>
      </c>
      <c r="X24" s="111">
        <v>0</v>
      </c>
      <c r="Y24" s="111">
        <f t="shared" si="8"/>
        <v>24.2</v>
      </c>
      <c r="Z24" s="43"/>
    </row>
    <row r="25" spans="1:26" ht="12.75" customHeight="1" x14ac:dyDescent="0.2">
      <c r="A25" s="104"/>
      <c r="B25" s="105"/>
      <c r="C25" s="106"/>
      <c r="D25" s="107">
        <v>3269</v>
      </c>
      <c r="E25" s="108">
        <v>5169</v>
      </c>
      <c r="F25" s="109" t="s">
        <v>15</v>
      </c>
      <c r="G25" s="110">
        <v>200</v>
      </c>
      <c r="H25" s="110">
        <v>0</v>
      </c>
      <c r="I25" s="110">
        <f t="shared" si="0"/>
        <v>200</v>
      </c>
      <c r="J25" s="111">
        <v>0</v>
      </c>
      <c r="K25" s="111">
        <f t="shared" si="1"/>
        <v>200</v>
      </c>
      <c r="L25" s="111">
        <v>0</v>
      </c>
      <c r="M25" s="111">
        <f t="shared" si="2"/>
        <v>200</v>
      </c>
      <c r="N25" s="111">
        <v>0</v>
      </c>
      <c r="O25" s="111">
        <f t="shared" si="3"/>
        <v>200</v>
      </c>
      <c r="P25" s="111">
        <v>0</v>
      </c>
      <c r="Q25" s="111">
        <f t="shared" si="4"/>
        <v>200</v>
      </c>
      <c r="R25" s="111">
        <v>0</v>
      </c>
      <c r="S25" s="111">
        <f t="shared" si="5"/>
        <v>200</v>
      </c>
      <c r="T25" s="111">
        <v>0</v>
      </c>
      <c r="U25" s="111">
        <f t="shared" si="6"/>
        <v>200</v>
      </c>
      <c r="V25" s="111">
        <v>-24.2</v>
      </c>
      <c r="W25" s="111">
        <f t="shared" si="7"/>
        <v>175.8</v>
      </c>
      <c r="X25" s="111">
        <v>0</v>
      </c>
      <c r="Y25" s="111">
        <f t="shared" si="8"/>
        <v>175.8</v>
      </c>
      <c r="Z25" s="43"/>
    </row>
    <row r="26" spans="1:26" ht="12.75" customHeight="1" x14ac:dyDescent="0.2">
      <c r="A26" s="112" t="s">
        <v>64</v>
      </c>
      <c r="B26" s="113" t="s">
        <v>77</v>
      </c>
      <c r="C26" s="114" t="s">
        <v>14</v>
      </c>
      <c r="D26" s="115" t="s">
        <v>6</v>
      </c>
      <c r="E26" s="116" t="s">
        <v>6</v>
      </c>
      <c r="F26" s="117" t="s">
        <v>78</v>
      </c>
      <c r="G26" s="118">
        <f>SUM(G27:G30)</f>
        <v>80</v>
      </c>
      <c r="H26" s="118">
        <v>0</v>
      </c>
      <c r="I26" s="118">
        <f t="shared" si="0"/>
        <v>80</v>
      </c>
      <c r="J26" s="119">
        <v>0</v>
      </c>
      <c r="K26" s="119">
        <f t="shared" si="1"/>
        <v>80</v>
      </c>
      <c r="L26" s="119">
        <v>0</v>
      </c>
      <c r="M26" s="119">
        <f t="shared" si="2"/>
        <v>80</v>
      </c>
      <c r="N26" s="119">
        <v>0</v>
      </c>
      <c r="O26" s="119">
        <f t="shared" si="3"/>
        <v>80</v>
      </c>
      <c r="P26" s="119">
        <v>0</v>
      </c>
      <c r="Q26" s="119">
        <f t="shared" si="4"/>
        <v>80</v>
      </c>
      <c r="R26" s="119">
        <v>0</v>
      </c>
      <c r="S26" s="119">
        <f t="shared" si="5"/>
        <v>80</v>
      </c>
      <c r="T26" s="119">
        <v>0</v>
      </c>
      <c r="U26" s="119">
        <f t="shared" si="6"/>
        <v>80</v>
      </c>
      <c r="V26" s="119">
        <v>0</v>
      </c>
      <c r="W26" s="119">
        <f t="shared" si="7"/>
        <v>80</v>
      </c>
      <c r="X26" s="119">
        <v>0</v>
      </c>
      <c r="Y26" s="119">
        <f t="shared" si="8"/>
        <v>80</v>
      </c>
      <c r="Z26" s="43"/>
    </row>
    <row r="27" spans="1:26" ht="12.75" customHeight="1" x14ac:dyDescent="0.2">
      <c r="A27" s="112"/>
      <c r="B27" s="113"/>
      <c r="C27" s="114"/>
      <c r="D27" s="107">
        <v>3269</v>
      </c>
      <c r="E27" s="108">
        <v>5139</v>
      </c>
      <c r="F27" s="109" t="s">
        <v>70</v>
      </c>
      <c r="G27" s="110">
        <v>10</v>
      </c>
      <c r="H27" s="110">
        <v>0</v>
      </c>
      <c r="I27" s="110">
        <f t="shared" si="0"/>
        <v>10</v>
      </c>
      <c r="J27" s="111">
        <v>0</v>
      </c>
      <c r="K27" s="111">
        <f t="shared" si="1"/>
        <v>10</v>
      </c>
      <c r="L27" s="111">
        <v>0</v>
      </c>
      <c r="M27" s="111">
        <f t="shared" si="2"/>
        <v>10</v>
      </c>
      <c r="N27" s="111">
        <v>0</v>
      </c>
      <c r="O27" s="111">
        <f t="shared" si="3"/>
        <v>10</v>
      </c>
      <c r="P27" s="111">
        <v>0</v>
      </c>
      <c r="Q27" s="111">
        <f t="shared" si="4"/>
        <v>10</v>
      </c>
      <c r="R27" s="111">
        <v>0</v>
      </c>
      <c r="S27" s="111">
        <f t="shared" si="5"/>
        <v>10</v>
      </c>
      <c r="T27" s="111">
        <v>0</v>
      </c>
      <c r="U27" s="111">
        <f t="shared" si="6"/>
        <v>10</v>
      </c>
      <c r="V27" s="111">
        <v>0</v>
      </c>
      <c r="W27" s="111">
        <f t="shared" si="7"/>
        <v>10</v>
      </c>
      <c r="X27" s="111">
        <v>0</v>
      </c>
      <c r="Y27" s="111">
        <f t="shared" si="8"/>
        <v>10</v>
      </c>
      <c r="Z27" s="43"/>
    </row>
    <row r="28" spans="1:26" ht="12.75" customHeight="1" x14ac:dyDescent="0.2">
      <c r="A28" s="112"/>
      <c r="B28" s="113"/>
      <c r="C28" s="114"/>
      <c r="D28" s="107">
        <v>3269</v>
      </c>
      <c r="E28" s="108">
        <v>5164</v>
      </c>
      <c r="F28" s="109" t="s">
        <v>71</v>
      </c>
      <c r="G28" s="110">
        <v>3</v>
      </c>
      <c r="H28" s="110">
        <v>0</v>
      </c>
      <c r="I28" s="110">
        <f t="shared" si="0"/>
        <v>3</v>
      </c>
      <c r="J28" s="111">
        <v>0</v>
      </c>
      <c r="K28" s="111">
        <f t="shared" si="1"/>
        <v>3</v>
      </c>
      <c r="L28" s="111">
        <v>0</v>
      </c>
      <c r="M28" s="111">
        <f t="shared" si="2"/>
        <v>3</v>
      </c>
      <c r="N28" s="111">
        <v>0</v>
      </c>
      <c r="O28" s="111">
        <f t="shared" si="3"/>
        <v>3</v>
      </c>
      <c r="P28" s="111">
        <v>0</v>
      </c>
      <c r="Q28" s="111">
        <f t="shared" si="4"/>
        <v>3</v>
      </c>
      <c r="R28" s="111">
        <v>0</v>
      </c>
      <c r="S28" s="111">
        <f t="shared" si="5"/>
        <v>3</v>
      </c>
      <c r="T28" s="111">
        <v>0</v>
      </c>
      <c r="U28" s="111">
        <f t="shared" si="6"/>
        <v>3</v>
      </c>
      <c r="V28" s="111">
        <v>0</v>
      </c>
      <c r="W28" s="111">
        <f t="shared" si="7"/>
        <v>3</v>
      </c>
      <c r="X28" s="111">
        <v>0</v>
      </c>
      <c r="Y28" s="111">
        <f t="shared" si="8"/>
        <v>3</v>
      </c>
      <c r="Z28" s="43"/>
    </row>
    <row r="29" spans="1:26" ht="12.75" customHeight="1" x14ac:dyDescent="0.2">
      <c r="A29" s="112"/>
      <c r="B29" s="113"/>
      <c r="C29" s="114"/>
      <c r="D29" s="107">
        <v>3269</v>
      </c>
      <c r="E29" s="108">
        <v>5169</v>
      </c>
      <c r="F29" s="109" t="s">
        <v>15</v>
      </c>
      <c r="G29" s="110">
        <v>17</v>
      </c>
      <c r="H29" s="110">
        <v>0</v>
      </c>
      <c r="I29" s="110">
        <f t="shared" si="0"/>
        <v>17</v>
      </c>
      <c r="J29" s="111">
        <v>0</v>
      </c>
      <c r="K29" s="111">
        <f t="shared" si="1"/>
        <v>17</v>
      </c>
      <c r="L29" s="111">
        <v>0</v>
      </c>
      <c r="M29" s="111">
        <f t="shared" si="2"/>
        <v>17</v>
      </c>
      <c r="N29" s="111">
        <v>0</v>
      </c>
      <c r="O29" s="111">
        <f t="shared" si="3"/>
        <v>17</v>
      </c>
      <c r="P29" s="111">
        <v>0</v>
      </c>
      <c r="Q29" s="111">
        <f t="shared" si="4"/>
        <v>17</v>
      </c>
      <c r="R29" s="111">
        <v>0</v>
      </c>
      <c r="S29" s="111">
        <f t="shared" si="5"/>
        <v>17</v>
      </c>
      <c r="T29" s="111">
        <v>0</v>
      </c>
      <c r="U29" s="111">
        <f t="shared" si="6"/>
        <v>17</v>
      </c>
      <c r="V29" s="111">
        <v>0</v>
      </c>
      <c r="W29" s="111">
        <f t="shared" si="7"/>
        <v>17</v>
      </c>
      <c r="X29" s="111">
        <v>0</v>
      </c>
      <c r="Y29" s="111">
        <f t="shared" si="8"/>
        <v>17</v>
      </c>
      <c r="Z29" s="43"/>
    </row>
    <row r="30" spans="1:26" ht="12.75" customHeight="1" x14ac:dyDescent="0.2">
      <c r="A30" s="104"/>
      <c r="B30" s="105"/>
      <c r="C30" s="106"/>
      <c r="D30" s="107">
        <v>3269</v>
      </c>
      <c r="E30" s="108">
        <v>5175</v>
      </c>
      <c r="F30" s="109" t="s">
        <v>67</v>
      </c>
      <c r="G30" s="110">
        <v>50</v>
      </c>
      <c r="H30" s="110">
        <v>0</v>
      </c>
      <c r="I30" s="110">
        <f t="shared" si="0"/>
        <v>50</v>
      </c>
      <c r="J30" s="111">
        <v>0</v>
      </c>
      <c r="K30" s="111">
        <f t="shared" si="1"/>
        <v>50</v>
      </c>
      <c r="L30" s="111">
        <v>0</v>
      </c>
      <c r="M30" s="111">
        <f t="shared" si="2"/>
        <v>50</v>
      </c>
      <c r="N30" s="111">
        <v>0</v>
      </c>
      <c r="O30" s="111">
        <f t="shared" si="3"/>
        <v>50</v>
      </c>
      <c r="P30" s="111">
        <v>0</v>
      </c>
      <c r="Q30" s="111">
        <f t="shared" si="4"/>
        <v>50</v>
      </c>
      <c r="R30" s="111">
        <v>0</v>
      </c>
      <c r="S30" s="111">
        <f t="shared" si="5"/>
        <v>50</v>
      </c>
      <c r="T30" s="111">
        <v>0</v>
      </c>
      <c r="U30" s="111">
        <f t="shared" si="6"/>
        <v>50</v>
      </c>
      <c r="V30" s="111">
        <v>0</v>
      </c>
      <c r="W30" s="111">
        <f t="shared" si="7"/>
        <v>50</v>
      </c>
      <c r="X30" s="111">
        <v>0</v>
      </c>
      <c r="Y30" s="111">
        <f t="shared" si="8"/>
        <v>50</v>
      </c>
      <c r="Z30" s="43"/>
    </row>
    <row r="31" spans="1:26" ht="12.75" customHeight="1" x14ac:dyDescent="0.2">
      <c r="A31" s="19" t="s">
        <v>64</v>
      </c>
      <c r="B31" s="20" t="s">
        <v>79</v>
      </c>
      <c r="C31" s="48" t="s">
        <v>14</v>
      </c>
      <c r="D31" s="21" t="s">
        <v>6</v>
      </c>
      <c r="E31" s="22" t="s">
        <v>6</v>
      </c>
      <c r="F31" s="101" t="s">
        <v>80</v>
      </c>
      <c r="G31" s="118">
        <f>+G32</f>
        <v>450</v>
      </c>
      <c r="H31" s="118">
        <v>0</v>
      </c>
      <c r="I31" s="118">
        <f t="shared" si="0"/>
        <v>450</v>
      </c>
      <c r="J31" s="119">
        <v>0</v>
      </c>
      <c r="K31" s="119">
        <f t="shared" si="1"/>
        <v>450</v>
      </c>
      <c r="L31" s="119">
        <v>0</v>
      </c>
      <c r="M31" s="119">
        <f t="shared" si="2"/>
        <v>450</v>
      </c>
      <c r="N31" s="119">
        <v>0</v>
      </c>
      <c r="O31" s="119">
        <f t="shared" si="3"/>
        <v>450</v>
      </c>
      <c r="P31" s="119">
        <v>0</v>
      </c>
      <c r="Q31" s="119">
        <f t="shared" si="4"/>
        <v>450</v>
      </c>
      <c r="R31" s="119">
        <v>0</v>
      </c>
      <c r="S31" s="119">
        <f t="shared" si="5"/>
        <v>450</v>
      </c>
      <c r="T31" s="119">
        <v>0</v>
      </c>
      <c r="U31" s="119">
        <f t="shared" si="6"/>
        <v>450</v>
      </c>
      <c r="V31" s="119">
        <v>0</v>
      </c>
      <c r="W31" s="119">
        <f t="shared" si="7"/>
        <v>450</v>
      </c>
      <c r="X31" s="119">
        <v>0</v>
      </c>
      <c r="Y31" s="119">
        <f t="shared" si="8"/>
        <v>450</v>
      </c>
      <c r="Z31" s="43"/>
    </row>
    <row r="32" spans="1:26" ht="12.75" customHeight="1" x14ac:dyDescent="0.2">
      <c r="A32" s="120"/>
      <c r="B32" s="121"/>
      <c r="C32" s="122"/>
      <c r="D32" s="123">
        <v>3269</v>
      </c>
      <c r="E32" s="124">
        <v>5169</v>
      </c>
      <c r="F32" s="17" t="s">
        <v>15</v>
      </c>
      <c r="G32" s="110">
        <v>450</v>
      </c>
      <c r="H32" s="110">
        <v>0</v>
      </c>
      <c r="I32" s="110">
        <f t="shared" si="0"/>
        <v>450</v>
      </c>
      <c r="J32" s="111">
        <v>0</v>
      </c>
      <c r="K32" s="111">
        <f t="shared" si="1"/>
        <v>450</v>
      </c>
      <c r="L32" s="111">
        <v>0</v>
      </c>
      <c r="M32" s="111">
        <f t="shared" si="2"/>
        <v>450</v>
      </c>
      <c r="N32" s="111">
        <v>0</v>
      </c>
      <c r="O32" s="111">
        <f t="shared" si="3"/>
        <v>450</v>
      </c>
      <c r="P32" s="111">
        <v>0</v>
      </c>
      <c r="Q32" s="111">
        <f t="shared" si="4"/>
        <v>450</v>
      </c>
      <c r="R32" s="111">
        <v>0</v>
      </c>
      <c r="S32" s="111">
        <f t="shared" si="5"/>
        <v>450</v>
      </c>
      <c r="T32" s="111">
        <v>0</v>
      </c>
      <c r="U32" s="111">
        <f t="shared" si="6"/>
        <v>450</v>
      </c>
      <c r="V32" s="111">
        <v>0</v>
      </c>
      <c r="W32" s="111">
        <f t="shared" si="7"/>
        <v>450</v>
      </c>
      <c r="X32" s="111">
        <v>0</v>
      </c>
      <c r="Y32" s="111">
        <f t="shared" si="8"/>
        <v>450</v>
      </c>
      <c r="Z32" s="43"/>
    </row>
    <row r="33" spans="1:29" ht="12.75" customHeight="1" x14ac:dyDescent="0.2">
      <c r="A33" s="112" t="s">
        <v>64</v>
      </c>
      <c r="B33" s="113" t="s">
        <v>81</v>
      </c>
      <c r="C33" s="114" t="s">
        <v>14</v>
      </c>
      <c r="D33" s="115" t="s">
        <v>6</v>
      </c>
      <c r="E33" s="116" t="s">
        <v>6</v>
      </c>
      <c r="F33" s="117" t="s">
        <v>82</v>
      </c>
      <c r="G33" s="118">
        <f>+G34</f>
        <v>50</v>
      </c>
      <c r="H33" s="118">
        <v>0</v>
      </c>
      <c r="I33" s="118">
        <f t="shared" si="0"/>
        <v>50</v>
      </c>
      <c r="J33" s="119">
        <v>0</v>
      </c>
      <c r="K33" s="119">
        <f t="shared" si="1"/>
        <v>50</v>
      </c>
      <c r="L33" s="119">
        <v>0</v>
      </c>
      <c r="M33" s="119">
        <f t="shared" si="2"/>
        <v>50</v>
      </c>
      <c r="N33" s="119">
        <v>0</v>
      </c>
      <c r="O33" s="119">
        <f t="shared" si="3"/>
        <v>50</v>
      </c>
      <c r="P33" s="119">
        <v>0</v>
      </c>
      <c r="Q33" s="119">
        <f t="shared" si="4"/>
        <v>50</v>
      </c>
      <c r="R33" s="119">
        <v>0</v>
      </c>
      <c r="S33" s="119">
        <f t="shared" si="5"/>
        <v>50</v>
      </c>
      <c r="T33" s="119">
        <v>0</v>
      </c>
      <c r="U33" s="119">
        <f t="shared" si="6"/>
        <v>50</v>
      </c>
      <c r="V33" s="119">
        <v>0</v>
      </c>
      <c r="W33" s="119">
        <f t="shared" si="7"/>
        <v>50</v>
      </c>
      <c r="X33" s="119">
        <v>0</v>
      </c>
      <c r="Y33" s="119">
        <f t="shared" si="8"/>
        <v>50</v>
      </c>
      <c r="Z33" s="43"/>
    </row>
    <row r="34" spans="1:29" ht="12.75" customHeight="1" thickBot="1" x14ac:dyDescent="0.25">
      <c r="A34" s="125"/>
      <c r="B34" s="126"/>
      <c r="C34" s="127"/>
      <c r="D34" s="128">
        <v>3269</v>
      </c>
      <c r="E34" s="129">
        <v>5139</v>
      </c>
      <c r="F34" s="47" t="s">
        <v>70</v>
      </c>
      <c r="G34" s="130">
        <v>50</v>
      </c>
      <c r="H34" s="130">
        <v>0</v>
      </c>
      <c r="I34" s="130">
        <f t="shared" si="0"/>
        <v>50</v>
      </c>
      <c r="J34" s="131">
        <v>0</v>
      </c>
      <c r="K34" s="131">
        <f t="shared" si="1"/>
        <v>50</v>
      </c>
      <c r="L34" s="131">
        <v>0</v>
      </c>
      <c r="M34" s="131">
        <f t="shared" si="2"/>
        <v>50</v>
      </c>
      <c r="N34" s="131">
        <v>0</v>
      </c>
      <c r="O34" s="131">
        <f t="shared" si="3"/>
        <v>50</v>
      </c>
      <c r="P34" s="131">
        <v>0</v>
      </c>
      <c r="Q34" s="131">
        <f t="shared" si="4"/>
        <v>50</v>
      </c>
      <c r="R34" s="131">
        <v>0</v>
      </c>
      <c r="S34" s="131">
        <f t="shared" si="5"/>
        <v>50</v>
      </c>
      <c r="T34" s="131">
        <v>0</v>
      </c>
      <c r="U34" s="131">
        <f t="shared" si="6"/>
        <v>50</v>
      </c>
      <c r="V34" s="131">
        <v>0</v>
      </c>
      <c r="W34" s="131">
        <f t="shared" si="7"/>
        <v>50</v>
      </c>
      <c r="X34" s="131">
        <v>0</v>
      </c>
      <c r="Y34" s="131">
        <f t="shared" si="8"/>
        <v>50</v>
      </c>
      <c r="Z34" s="43"/>
    </row>
    <row r="35" spans="1:29" ht="12.75" customHeight="1" thickBot="1" x14ac:dyDescent="0.25">
      <c r="A35" s="95" t="s">
        <v>62</v>
      </c>
      <c r="B35" s="244" t="s">
        <v>6</v>
      </c>
      <c r="C35" s="245"/>
      <c r="D35" s="96" t="s">
        <v>6</v>
      </c>
      <c r="E35" s="97" t="s">
        <v>6</v>
      </c>
      <c r="F35" s="98" t="s">
        <v>83</v>
      </c>
      <c r="G35" s="99">
        <f>+G36+G42+G44+G46+G52+G55+G57</f>
        <v>1700</v>
      </c>
      <c r="H35" s="99">
        <v>0</v>
      </c>
      <c r="I35" s="99">
        <f t="shared" si="0"/>
        <v>1700</v>
      </c>
      <c r="J35" s="100">
        <v>0</v>
      </c>
      <c r="K35" s="100">
        <f t="shared" si="1"/>
        <v>1700</v>
      </c>
      <c r="L35" s="100">
        <v>0</v>
      </c>
      <c r="M35" s="100">
        <f t="shared" si="2"/>
        <v>1700</v>
      </c>
      <c r="N35" s="100">
        <v>0</v>
      </c>
      <c r="O35" s="100">
        <f t="shared" si="3"/>
        <v>1700</v>
      </c>
      <c r="P35" s="100">
        <v>0</v>
      </c>
      <c r="Q35" s="100">
        <f t="shared" si="4"/>
        <v>1700</v>
      </c>
      <c r="R35" s="100">
        <f>+R61</f>
        <v>200</v>
      </c>
      <c r="S35" s="100">
        <f t="shared" si="5"/>
        <v>1900</v>
      </c>
      <c r="T35" s="100">
        <v>0</v>
      </c>
      <c r="U35" s="100">
        <f t="shared" si="6"/>
        <v>1900</v>
      </c>
      <c r="V35" s="100">
        <v>0</v>
      </c>
      <c r="W35" s="100">
        <f t="shared" si="7"/>
        <v>1900</v>
      </c>
      <c r="X35" s="100">
        <f>+X57</f>
        <v>250</v>
      </c>
      <c r="Y35" s="100">
        <f t="shared" si="8"/>
        <v>2150</v>
      </c>
      <c r="Z35" s="43" t="s">
        <v>49</v>
      </c>
    </row>
    <row r="36" spans="1:29" ht="12.75" customHeight="1" x14ac:dyDescent="0.2">
      <c r="A36" s="19" t="s">
        <v>64</v>
      </c>
      <c r="B36" s="20" t="s">
        <v>84</v>
      </c>
      <c r="C36" s="48" t="s">
        <v>14</v>
      </c>
      <c r="D36" s="21" t="s">
        <v>6</v>
      </c>
      <c r="E36" s="22" t="s">
        <v>6</v>
      </c>
      <c r="F36" s="23" t="s">
        <v>85</v>
      </c>
      <c r="G36" s="102">
        <f>SUM(G38:G41)</f>
        <v>100</v>
      </c>
      <c r="H36" s="102">
        <v>0</v>
      </c>
      <c r="I36" s="102">
        <f t="shared" si="0"/>
        <v>100</v>
      </c>
      <c r="J36" s="103">
        <v>0</v>
      </c>
      <c r="K36" s="103">
        <f t="shared" si="1"/>
        <v>100</v>
      </c>
      <c r="L36" s="103">
        <v>0</v>
      </c>
      <c r="M36" s="103">
        <f t="shared" si="2"/>
        <v>100</v>
      </c>
      <c r="N36" s="103">
        <f>SUM(N37:N41)</f>
        <v>0</v>
      </c>
      <c r="O36" s="103">
        <f t="shared" si="3"/>
        <v>100</v>
      </c>
      <c r="P36" s="103">
        <v>0</v>
      </c>
      <c r="Q36" s="103">
        <f t="shared" si="4"/>
        <v>100</v>
      </c>
      <c r="R36" s="103">
        <v>0</v>
      </c>
      <c r="S36" s="103">
        <f t="shared" si="5"/>
        <v>100</v>
      </c>
      <c r="T36" s="103">
        <v>0</v>
      </c>
      <c r="U36" s="103">
        <f t="shared" si="6"/>
        <v>100</v>
      </c>
      <c r="V36" s="103">
        <v>0</v>
      </c>
      <c r="W36" s="103">
        <f t="shared" si="7"/>
        <v>100</v>
      </c>
      <c r="X36" s="103">
        <v>0</v>
      </c>
      <c r="Y36" s="103">
        <f t="shared" si="8"/>
        <v>100</v>
      </c>
      <c r="Z36" s="43"/>
    </row>
    <row r="37" spans="1:29" ht="12.75" customHeight="1" x14ac:dyDescent="0.2">
      <c r="A37" s="19"/>
      <c r="B37" s="20"/>
      <c r="C37" s="48"/>
      <c r="D37" s="132">
        <v>3299</v>
      </c>
      <c r="E37" s="133">
        <v>5021</v>
      </c>
      <c r="F37" s="134" t="s">
        <v>86</v>
      </c>
      <c r="G37" s="135">
        <v>0</v>
      </c>
      <c r="H37" s="135"/>
      <c r="I37" s="135"/>
      <c r="J37" s="136"/>
      <c r="K37" s="136">
        <v>0</v>
      </c>
      <c r="L37" s="136">
        <v>0</v>
      </c>
      <c r="M37" s="136">
        <v>0</v>
      </c>
      <c r="N37" s="111">
        <v>1.2</v>
      </c>
      <c r="O37" s="111">
        <f t="shared" si="3"/>
        <v>1.2</v>
      </c>
      <c r="P37" s="111">
        <v>0</v>
      </c>
      <c r="Q37" s="111">
        <f t="shared" si="4"/>
        <v>1.2</v>
      </c>
      <c r="R37" s="111">
        <v>0</v>
      </c>
      <c r="S37" s="111">
        <f t="shared" si="5"/>
        <v>1.2</v>
      </c>
      <c r="T37" s="111">
        <v>0</v>
      </c>
      <c r="U37" s="111">
        <f t="shared" si="6"/>
        <v>1.2</v>
      </c>
      <c r="V37" s="111">
        <v>0</v>
      </c>
      <c r="W37" s="111">
        <f t="shared" si="7"/>
        <v>1.2</v>
      </c>
      <c r="X37" s="111">
        <v>0</v>
      </c>
      <c r="Y37" s="111">
        <f t="shared" si="8"/>
        <v>1.2</v>
      </c>
      <c r="Z37" s="43"/>
    </row>
    <row r="38" spans="1:29" ht="12.75" customHeight="1" x14ac:dyDescent="0.2">
      <c r="A38" s="112"/>
      <c r="B38" s="113"/>
      <c r="C38" s="114"/>
      <c r="D38" s="107">
        <v>3299</v>
      </c>
      <c r="E38" s="108">
        <v>5136</v>
      </c>
      <c r="F38" s="109" t="s">
        <v>87</v>
      </c>
      <c r="G38" s="110">
        <v>6</v>
      </c>
      <c r="H38" s="110">
        <v>0</v>
      </c>
      <c r="I38" s="110">
        <f t="shared" si="0"/>
        <v>6</v>
      </c>
      <c r="J38" s="111">
        <v>0</v>
      </c>
      <c r="K38" s="111">
        <f t="shared" si="1"/>
        <v>6</v>
      </c>
      <c r="L38" s="111">
        <v>0</v>
      </c>
      <c r="M38" s="111">
        <f t="shared" si="2"/>
        <v>6</v>
      </c>
      <c r="N38" s="111">
        <v>0</v>
      </c>
      <c r="O38" s="111">
        <f t="shared" si="3"/>
        <v>6</v>
      </c>
      <c r="P38" s="111">
        <v>0</v>
      </c>
      <c r="Q38" s="111">
        <f t="shared" si="4"/>
        <v>6</v>
      </c>
      <c r="R38" s="111">
        <v>0</v>
      </c>
      <c r="S38" s="111">
        <f t="shared" si="5"/>
        <v>6</v>
      </c>
      <c r="T38" s="111">
        <v>0</v>
      </c>
      <c r="U38" s="111">
        <f t="shared" si="6"/>
        <v>6</v>
      </c>
      <c r="V38" s="111">
        <v>0</v>
      </c>
      <c r="W38" s="111">
        <f t="shared" si="7"/>
        <v>6</v>
      </c>
      <c r="X38" s="111">
        <v>0</v>
      </c>
      <c r="Y38" s="111">
        <f t="shared" si="8"/>
        <v>6</v>
      </c>
      <c r="Z38" s="43"/>
    </row>
    <row r="39" spans="1:29" ht="12.75" customHeight="1" x14ac:dyDescent="0.2">
      <c r="A39" s="112"/>
      <c r="B39" s="113"/>
      <c r="C39" s="114"/>
      <c r="D39" s="107">
        <v>3299</v>
      </c>
      <c r="E39" s="108">
        <v>5139</v>
      </c>
      <c r="F39" s="109" t="s">
        <v>70</v>
      </c>
      <c r="G39" s="110">
        <v>44</v>
      </c>
      <c r="H39" s="110">
        <v>0</v>
      </c>
      <c r="I39" s="110">
        <f t="shared" si="0"/>
        <v>44</v>
      </c>
      <c r="J39" s="111">
        <v>0</v>
      </c>
      <c r="K39" s="111">
        <f t="shared" si="1"/>
        <v>44</v>
      </c>
      <c r="L39" s="111">
        <v>0</v>
      </c>
      <c r="M39" s="111">
        <f t="shared" si="2"/>
        <v>44</v>
      </c>
      <c r="N39" s="111">
        <v>0</v>
      </c>
      <c r="O39" s="111">
        <f t="shared" si="3"/>
        <v>44</v>
      </c>
      <c r="P39" s="111">
        <v>0</v>
      </c>
      <c r="Q39" s="111">
        <f t="shared" si="4"/>
        <v>44</v>
      </c>
      <c r="R39" s="111">
        <v>0</v>
      </c>
      <c r="S39" s="111">
        <f t="shared" si="5"/>
        <v>44</v>
      </c>
      <c r="T39" s="111">
        <v>0</v>
      </c>
      <c r="U39" s="111">
        <f t="shared" si="6"/>
        <v>44</v>
      </c>
      <c r="V39" s="111">
        <v>0</v>
      </c>
      <c r="W39" s="111">
        <f t="shared" si="7"/>
        <v>44</v>
      </c>
      <c r="X39" s="111">
        <v>0</v>
      </c>
      <c r="Y39" s="111">
        <f t="shared" si="8"/>
        <v>44</v>
      </c>
      <c r="Z39" s="43"/>
    </row>
    <row r="40" spans="1:29" ht="12.75" customHeight="1" x14ac:dyDescent="0.2">
      <c r="A40" s="112"/>
      <c r="B40" s="113"/>
      <c r="C40" s="114"/>
      <c r="D40" s="107">
        <v>3299</v>
      </c>
      <c r="E40" s="108">
        <v>5169</v>
      </c>
      <c r="F40" s="109" t="s">
        <v>15</v>
      </c>
      <c r="G40" s="110">
        <v>35</v>
      </c>
      <c r="H40" s="110">
        <v>0</v>
      </c>
      <c r="I40" s="110">
        <f t="shared" si="0"/>
        <v>35</v>
      </c>
      <c r="J40" s="111">
        <v>0</v>
      </c>
      <c r="K40" s="111">
        <f t="shared" si="1"/>
        <v>35</v>
      </c>
      <c r="L40" s="111">
        <v>0</v>
      </c>
      <c r="M40" s="111">
        <f t="shared" si="2"/>
        <v>35</v>
      </c>
      <c r="N40" s="111">
        <v>-1.2</v>
      </c>
      <c r="O40" s="111">
        <f t="shared" si="3"/>
        <v>33.799999999999997</v>
      </c>
      <c r="P40" s="111">
        <v>0</v>
      </c>
      <c r="Q40" s="111">
        <f t="shared" si="4"/>
        <v>33.799999999999997</v>
      </c>
      <c r="R40" s="111">
        <v>0</v>
      </c>
      <c r="S40" s="111">
        <f t="shared" si="5"/>
        <v>33.799999999999997</v>
      </c>
      <c r="T40" s="111">
        <v>0</v>
      </c>
      <c r="U40" s="111">
        <f t="shared" si="6"/>
        <v>33.799999999999997</v>
      </c>
      <c r="V40" s="111">
        <v>0</v>
      </c>
      <c r="W40" s="111">
        <f t="shared" si="7"/>
        <v>33.799999999999997</v>
      </c>
      <c r="X40" s="111">
        <v>0</v>
      </c>
      <c r="Y40" s="111">
        <f t="shared" si="8"/>
        <v>33.799999999999997</v>
      </c>
      <c r="Z40" s="43"/>
    </row>
    <row r="41" spans="1:29" ht="12.75" customHeight="1" x14ac:dyDescent="0.2">
      <c r="A41" s="137"/>
      <c r="B41" s="138"/>
      <c r="C41" s="139"/>
      <c r="D41" s="107">
        <v>3299</v>
      </c>
      <c r="E41" s="108">
        <v>5175</v>
      </c>
      <c r="F41" s="109" t="s">
        <v>67</v>
      </c>
      <c r="G41" s="110">
        <v>15</v>
      </c>
      <c r="H41" s="110">
        <v>0</v>
      </c>
      <c r="I41" s="110">
        <f t="shared" si="0"/>
        <v>15</v>
      </c>
      <c r="J41" s="111">
        <v>0</v>
      </c>
      <c r="K41" s="111">
        <f t="shared" si="1"/>
        <v>15</v>
      </c>
      <c r="L41" s="111">
        <v>0</v>
      </c>
      <c r="M41" s="111">
        <f t="shared" si="2"/>
        <v>15</v>
      </c>
      <c r="N41" s="111">
        <v>0</v>
      </c>
      <c r="O41" s="111">
        <f t="shared" si="3"/>
        <v>15</v>
      </c>
      <c r="P41" s="111">
        <v>0</v>
      </c>
      <c r="Q41" s="111">
        <f t="shared" si="4"/>
        <v>15</v>
      </c>
      <c r="R41" s="111">
        <v>0</v>
      </c>
      <c r="S41" s="111">
        <f t="shared" si="5"/>
        <v>15</v>
      </c>
      <c r="T41" s="111">
        <v>0</v>
      </c>
      <c r="U41" s="111">
        <f t="shared" si="6"/>
        <v>15</v>
      </c>
      <c r="V41" s="111">
        <v>0</v>
      </c>
      <c r="W41" s="111">
        <f t="shared" si="7"/>
        <v>15</v>
      </c>
      <c r="X41" s="111">
        <v>0</v>
      </c>
      <c r="Y41" s="111">
        <f t="shared" si="8"/>
        <v>15</v>
      </c>
      <c r="Z41" s="43"/>
    </row>
    <row r="42" spans="1:29" ht="12.75" customHeight="1" x14ac:dyDescent="0.2">
      <c r="A42" s="112" t="s">
        <v>64</v>
      </c>
      <c r="B42" s="113" t="s">
        <v>88</v>
      </c>
      <c r="C42" s="114" t="s">
        <v>14</v>
      </c>
      <c r="D42" s="115" t="s">
        <v>6</v>
      </c>
      <c r="E42" s="116" t="s">
        <v>6</v>
      </c>
      <c r="F42" s="140" t="s">
        <v>89</v>
      </c>
      <c r="G42" s="118">
        <f>+G43</f>
        <v>100</v>
      </c>
      <c r="H42" s="118">
        <v>0</v>
      </c>
      <c r="I42" s="118">
        <f t="shared" si="0"/>
        <v>100</v>
      </c>
      <c r="J42" s="119">
        <v>0</v>
      </c>
      <c r="K42" s="119">
        <f t="shared" si="1"/>
        <v>100</v>
      </c>
      <c r="L42" s="119">
        <v>0</v>
      </c>
      <c r="M42" s="119">
        <f t="shared" si="2"/>
        <v>100</v>
      </c>
      <c r="N42" s="119">
        <v>0</v>
      </c>
      <c r="O42" s="119">
        <f t="shared" si="3"/>
        <v>100</v>
      </c>
      <c r="P42" s="119">
        <v>0</v>
      </c>
      <c r="Q42" s="119">
        <f t="shared" si="4"/>
        <v>100</v>
      </c>
      <c r="R42" s="119">
        <v>0</v>
      </c>
      <c r="S42" s="119">
        <f t="shared" si="5"/>
        <v>100</v>
      </c>
      <c r="T42" s="119">
        <v>0</v>
      </c>
      <c r="U42" s="119">
        <f t="shared" si="6"/>
        <v>100</v>
      </c>
      <c r="V42" s="119">
        <v>0</v>
      </c>
      <c r="W42" s="119">
        <f t="shared" si="7"/>
        <v>100</v>
      </c>
      <c r="X42" s="119">
        <v>0</v>
      </c>
      <c r="Y42" s="119">
        <f t="shared" si="8"/>
        <v>100</v>
      </c>
      <c r="Z42" s="43"/>
    </row>
    <row r="43" spans="1:29" ht="12.75" customHeight="1" x14ac:dyDescent="0.2">
      <c r="A43" s="137"/>
      <c r="B43" s="138"/>
      <c r="C43" s="139"/>
      <c r="D43" s="141">
        <v>3299</v>
      </c>
      <c r="E43" s="108">
        <v>5169</v>
      </c>
      <c r="F43" s="109" t="s">
        <v>15</v>
      </c>
      <c r="G43" s="110">
        <v>100</v>
      </c>
      <c r="H43" s="110">
        <v>0</v>
      </c>
      <c r="I43" s="110">
        <f t="shared" si="0"/>
        <v>100</v>
      </c>
      <c r="J43" s="111">
        <v>0</v>
      </c>
      <c r="K43" s="111">
        <f t="shared" si="1"/>
        <v>100</v>
      </c>
      <c r="L43" s="111">
        <v>0</v>
      </c>
      <c r="M43" s="111">
        <f t="shared" si="2"/>
        <v>100</v>
      </c>
      <c r="N43" s="111">
        <v>0</v>
      </c>
      <c r="O43" s="111">
        <f t="shared" si="3"/>
        <v>100</v>
      </c>
      <c r="P43" s="111">
        <v>0</v>
      </c>
      <c r="Q43" s="111">
        <f t="shared" si="4"/>
        <v>100</v>
      </c>
      <c r="R43" s="111">
        <v>0</v>
      </c>
      <c r="S43" s="111">
        <f t="shared" si="5"/>
        <v>100</v>
      </c>
      <c r="T43" s="111">
        <v>0</v>
      </c>
      <c r="U43" s="111">
        <f t="shared" si="6"/>
        <v>100</v>
      </c>
      <c r="V43" s="111">
        <v>0</v>
      </c>
      <c r="W43" s="111">
        <f t="shared" si="7"/>
        <v>100</v>
      </c>
      <c r="X43" s="111">
        <v>0</v>
      </c>
      <c r="Y43" s="111">
        <f t="shared" si="8"/>
        <v>100</v>
      </c>
      <c r="Z43" s="43"/>
      <c r="AC43" s="27" t="s">
        <v>90</v>
      </c>
    </row>
    <row r="44" spans="1:29" x14ac:dyDescent="0.2">
      <c r="A44" s="112" t="s">
        <v>64</v>
      </c>
      <c r="B44" s="113" t="s">
        <v>91</v>
      </c>
      <c r="C44" s="114" t="s">
        <v>14</v>
      </c>
      <c r="D44" s="115" t="s">
        <v>6</v>
      </c>
      <c r="E44" s="116" t="s">
        <v>6</v>
      </c>
      <c r="F44" s="140" t="s">
        <v>92</v>
      </c>
      <c r="G44" s="118">
        <f>+G45</f>
        <v>500</v>
      </c>
      <c r="H44" s="118">
        <v>0</v>
      </c>
      <c r="I44" s="118">
        <f t="shared" si="0"/>
        <v>500</v>
      </c>
      <c r="J44" s="119">
        <v>0</v>
      </c>
      <c r="K44" s="119">
        <f t="shared" si="1"/>
        <v>500</v>
      </c>
      <c r="L44" s="119">
        <v>0</v>
      </c>
      <c r="M44" s="119">
        <f t="shared" si="2"/>
        <v>500</v>
      </c>
      <c r="N44" s="119">
        <v>0</v>
      </c>
      <c r="O44" s="119">
        <f t="shared" si="3"/>
        <v>500</v>
      </c>
      <c r="P44" s="119">
        <v>0</v>
      </c>
      <c r="Q44" s="119">
        <f t="shared" si="4"/>
        <v>500</v>
      </c>
      <c r="R44" s="119">
        <v>0</v>
      </c>
      <c r="S44" s="119">
        <f t="shared" si="5"/>
        <v>500</v>
      </c>
      <c r="T44" s="119">
        <v>0</v>
      </c>
      <c r="U44" s="119">
        <f t="shared" si="6"/>
        <v>500</v>
      </c>
      <c r="V44" s="119">
        <v>0</v>
      </c>
      <c r="W44" s="119">
        <f t="shared" si="7"/>
        <v>500</v>
      </c>
      <c r="X44" s="119">
        <v>0</v>
      </c>
      <c r="Y44" s="119">
        <f t="shared" si="8"/>
        <v>500</v>
      </c>
      <c r="Z44" s="43"/>
    </row>
    <row r="45" spans="1:29" x14ac:dyDescent="0.2">
      <c r="A45" s="137"/>
      <c r="B45" s="138"/>
      <c r="C45" s="139"/>
      <c r="D45" s="141">
        <v>3299</v>
      </c>
      <c r="E45" s="108">
        <v>5169</v>
      </c>
      <c r="F45" s="109" t="s">
        <v>15</v>
      </c>
      <c r="G45" s="110">
        <v>500</v>
      </c>
      <c r="H45" s="110">
        <v>0</v>
      </c>
      <c r="I45" s="110">
        <f t="shared" si="0"/>
        <v>500</v>
      </c>
      <c r="J45" s="111">
        <v>0</v>
      </c>
      <c r="K45" s="111">
        <f t="shared" si="1"/>
        <v>500</v>
      </c>
      <c r="L45" s="111">
        <v>0</v>
      </c>
      <c r="M45" s="111">
        <f t="shared" si="2"/>
        <v>500</v>
      </c>
      <c r="N45" s="111">
        <v>0</v>
      </c>
      <c r="O45" s="111">
        <f t="shared" si="3"/>
        <v>500</v>
      </c>
      <c r="P45" s="111">
        <v>0</v>
      </c>
      <c r="Q45" s="111">
        <f t="shared" si="4"/>
        <v>500</v>
      </c>
      <c r="R45" s="111">
        <v>0</v>
      </c>
      <c r="S45" s="111">
        <f t="shared" si="5"/>
        <v>500</v>
      </c>
      <c r="T45" s="111">
        <v>0</v>
      </c>
      <c r="U45" s="111">
        <f t="shared" si="6"/>
        <v>500</v>
      </c>
      <c r="V45" s="111">
        <v>0</v>
      </c>
      <c r="W45" s="111">
        <f t="shared" si="7"/>
        <v>500</v>
      </c>
      <c r="X45" s="111">
        <v>0</v>
      </c>
      <c r="Y45" s="111">
        <f t="shared" si="8"/>
        <v>500</v>
      </c>
      <c r="Z45" s="43"/>
    </row>
    <row r="46" spans="1:29" x14ac:dyDescent="0.2">
      <c r="A46" s="112" t="s">
        <v>64</v>
      </c>
      <c r="B46" s="113" t="s">
        <v>93</v>
      </c>
      <c r="C46" s="114" t="s">
        <v>14</v>
      </c>
      <c r="D46" s="115" t="s">
        <v>6</v>
      </c>
      <c r="E46" s="116" t="s">
        <v>6</v>
      </c>
      <c r="F46" s="140" t="s">
        <v>94</v>
      </c>
      <c r="G46" s="118">
        <f>SUM(G49:G51)</f>
        <v>100</v>
      </c>
      <c r="H46" s="118">
        <v>0</v>
      </c>
      <c r="I46" s="118">
        <f t="shared" si="0"/>
        <v>100</v>
      </c>
      <c r="J46" s="119">
        <v>0</v>
      </c>
      <c r="K46" s="119">
        <f t="shared" si="1"/>
        <v>100</v>
      </c>
      <c r="L46" s="119">
        <f>SUM(L47:L51)</f>
        <v>0</v>
      </c>
      <c r="M46" s="119">
        <f t="shared" si="2"/>
        <v>100</v>
      </c>
      <c r="N46" s="119">
        <v>0</v>
      </c>
      <c r="O46" s="119">
        <f t="shared" si="3"/>
        <v>100</v>
      </c>
      <c r="P46" s="119">
        <v>0</v>
      </c>
      <c r="Q46" s="119">
        <f t="shared" si="4"/>
        <v>100</v>
      </c>
      <c r="R46" s="119">
        <v>0</v>
      </c>
      <c r="S46" s="119">
        <f t="shared" si="5"/>
        <v>100</v>
      </c>
      <c r="T46" s="119">
        <f>SUM(T47:T51)</f>
        <v>0</v>
      </c>
      <c r="U46" s="119">
        <f t="shared" si="6"/>
        <v>100</v>
      </c>
      <c r="V46" s="119">
        <v>0</v>
      </c>
      <c r="W46" s="119">
        <f t="shared" si="7"/>
        <v>100</v>
      </c>
      <c r="X46" s="119">
        <v>0</v>
      </c>
      <c r="Y46" s="119">
        <f t="shared" si="8"/>
        <v>100</v>
      </c>
      <c r="Z46" s="43"/>
    </row>
    <row r="47" spans="1:29" x14ac:dyDescent="0.2">
      <c r="A47" s="142"/>
      <c r="B47" s="143"/>
      <c r="C47" s="144"/>
      <c r="D47" s="123">
        <v>3299</v>
      </c>
      <c r="E47" s="124">
        <v>5021</v>
      </c>
      <c r="F47" s="145" t="s">
        <v>86</v>
      </c>
      <c r="G47" s="130">
        <v>0</v>
      </c>
      <c r="H47" s="130"/>
      <c r="I47" s="130"/>
      <c r="J47" s="131"/>
      <c r="K47" s="131">
        <v>0</v>
      </c>
      <c r="L47" s="131">
        <v>10</v>
      </c>
      <c r="M47" s="131">
        <f t="shared" si="2"/>
        <v>10</v>
      </c>
      <c r="N47" s="131">
        <v>0</v>
      </c>
      <c r="O47" s="131">
        <f t="shared" si="3"/>
        <v>10</v>
      </c>
      <c r="P47" s="131">
        <v>0</v>
      </c>
      <c r="Q47" s="131">
        <f t="shared" si="4"/>
        <v>10</v>
      </c>
      <c r="R47" s="131">
        <v>0</v>
      </c>
      <c r="S47" s="131">
        <f t="shared" si="5"/>
        <v>10</v>
      </c>
      <c r="T47" s="111">
        <v>0</v>
      </c>
      <c r="U47" s="111">
        <f t="shared" si="6"/>
        <v>10</v>
      </c>
      <c r="V47" s="111">
        <v>0</v>
      </c>
      <c r="W47" s="111">
        <f t="shared" si="7"/>
        <v>10</v>
      </c>
      <c r="X47" s="111">
        <v>0</v>
      </c>
      <c r="Y47" s="111">
        <f t="shared" si="8"/>
        <v>10</v>
      </c>
      <c r="Z47" s="43"/>
    </row>
    <row r="48" spans="1:29" x14ac:dyDescent="0.2">
      <c r="A48" s="112"/>
      <c r="B48" s="113"/>
      <c r="C48" s="114"/>
      <c r="D48" s="107">
        <v>3299</v>
      </c>
      <c r="E48" s="108">
        <v>5139</v>
      </c>
      <c r="F48" s="146" t="s">
        <v>70</v>
      </c>
      <c r="G48" s="110">
        <v>0</v>
      </c>
      <c r="H48" s="110"/>
      <c r="I48" s="110"/>
      <c r="J48" s="111"/>
      <c r="K48" s="111"/>
      <c r="L48" s="111"/>
      <c r="M48" s="111"/>
      <c r="N48" s="111"/>
      <c r="O48" s="111"/>
      <c r="P48" s="111"/>
      <c r="Q48" s="111"/>
      <c r="R48" s="111"/>
      <c r="S48" s="111">
        <v>0</v>
      </c>
      <c r="T48" s="111">
        <v>4</v>
      </c>
      <c r="U48" s="111">
        <f t="shared" si="6"/>
        <v>4</v>
      </c>
      <c r="V48" s="111">
        <v>0</v>
      </c>
      <c r="W48" s="111">
        <f t="shared" si="7"/>
        <v>4</v>
      </c>
      <c r="X48" s="111">
        <v>0</v>
      </c>
      <c r="Y48" s="111">
        <f t="shared" si="8"/>
        <v>4</v>
      </c>
      <c r="Z48" s="43"/>
    </row>
    <row r="49" spans="1:26" x14ac:dyDescent="0.2">
      <c r="A49" s="112"/>
      <c r="B49" s="113"/>
      <c r="C49" s="114"/>
      <c r="D49" s="141">
        <v>3299</v>
      </c>
      <c r="E49" s="108">
        <v>5169</v>
      </c>
      <c r="F49" s="109" t="s">
        <v>15</v>
      </c>
      <c r="G49" s="110">
        <v>15</v>
      </c>
      <c r="H49" s="110">
        <v>0</v>
      </c>
      <c r="I49" s="110">
        <f t="shared" si="0"/>
        <v>15</v>
      </c>
      <c r="J49" s="111">
        <v>0</v>
      </c>
      <c r="K49" s="111">
        <f t="shared" si="1"/>
        <v>15</v>
      </c>
      <c r="L49" s="111">
        <v>-10</v>
      </c>
      <c r="M49" s="111">
        <f t="shared" si="2"/>
        <v>5</v>
      </c>
      <c r="N49" s="111">
        <v>0</v>
      </c>
      <c r="O49" s="111">
        <f t="shared" si="3"/>
        <v>5</v>
      </c>
      <c r="P49" s="111">
        <v>0</v>
      </c>
      <c r="Q49" s="111">
        <f t="shared" si="4"/>
        <v>5</v>
      </c>
      <c r="R49" s="111">
        <v>0</v>
      </c>
      <c r="S49" s="111">
        <f t="shared" si="5"/>
        <v>5</v>
      </c>
      <c r="T49" s="111">
        <v>-4</v>
      </c>
      <c r="U49" s="111">
        <f t="shared" si="6"/>
        <v>1</v>
      </c>
      <c r="V49" s="111">
        <v>0</v>
      </c>
      <c r="W49" s="111">
        <f t="shared" si="7"/>
        <v>1</v>
      </c>
      <c r="X49" s="111">
        <v>0</v>
      </c>
      <c r="Y49" s="111">
        <f t="shared" si="8"/>
        <v>1</v>
      </c>
      <c r="Z49" s="43"/>
    </row>
    <row r="50" spans="1:26" x14ac:dyDescent="0.2">
      <c r="A50" s="112"/>
      <c r="B50" s="143"/>
      <c r="C50" s="144"/>
      <c r="D50" s="147">
        <v>3299</v>
      </c>
      <c r="E50" s="148">
        <v>5175</v>
      </c>
      <c r="F50" s="149" t="s">
        <v>67</v>
      </c>
      <c r="G50" s="110">
        <v>10</v>
      </c>
      <c r="H50" s="110">
        <v>0</v>
      </c>
      <c r="I50" s="110">
        <f t="shared" si="0"/>
        <v>10</v>
      </c>
      <c r="J50" s="111">
        <v>0</v>
      </c>
      <c r="K50" s="111">
        <f t="shared" si="1"/>
        <v>10</v>
      </c>
      <c r="L50" s="111">
        <v>0</v>
      </c>
      <c r="M50" s="111">
        <f t="shared" si="2"/>
        <v>10</v>
      </c>
      <c r="N50" s="111">
        <v>0</v>
      </c>
      <c r="O50" s="111">
        <f t="shared" si="3"/>
        <v>10</v>
      </c>
      <c r="P50" s="111">
        <v>0</v>
      </c>
      <c r="Q50" s="111">
        <f t="shared" si="4"/>
        <v>10</v>
      </c>
      <c r="R50" s="111">
        <v>0</v>
      </c>
      <c r="S50" s="111">
        <f t="shared" si="5"/>
        <v>10</v>
      </c>
      <c r="T50" s="111">
        <v>0</v>
      </c>
      <c r="U50" s="111">
        <f t="shared" si="6"/>
        <v>10</v>
      </c>
      <c r="V50" s="111">
        <v>0</v>
      </c>
      <c r="W50" s="111">
        <f t="shared" si="7"/>
        <v>10</v>
      </c>
      <c r="X50" s="111">
        <v>0</v>
      </c>
      <c r="Y50" s="111">
        <f t="shared" si="8"/>
        <v>10</v>
      </c>
      <c r="Z50" s="43"/>
    </row>
    <row r="51" spans="1:26" x14ac:dyDescent="0.2">
      <c r="A51" s="137"/>
      <c r="B51" s="138"/>
      <c r="C51" s="139"/>
      <c r="D51" s="141">
        <v>3299</v>
      </c>
      <c r="E51" s="108">
        <v>5492</v>
      </c>
      <c r="F51" s="109" t="s">
        <v>95</v>
      </c>
      <c r="G51" s="110">
        <v>75</v>
      </c>
      <c r="H51" s="110">
        <v>0</v>
      </c>
      <c r="I51" s="110">
        <f t="shared" si="0"/>
        <v>75</v>
      </c>
      <c r="J51" s="111">
        <v>0</v>
      </c>
      <c r="K51" s="111">
        <f t="shared" si="1"/>
        <v>75</v>
      </c>
      <c r="L51" s="111">
        <v>0</v>
      </c>
      <c r="M51" s="111">
        <f t="shared" si="2"/>
        <v>75</v>
      </c>
      <c r="N51" s="111">
        <v>0</v>
      </c>
      <c r="O51" s="111">
        <f t="shared" si="3"/>
        <v>75</v>
      </c>
      <c r="P51" s="111">
        <v>0</v>
      </c>
      <c r="Q51" s="111">
        <f t="shared" si="4"/>
        <v>75</v>
      </c>
      <c r="R51" s="111">
        <v>0</v>
      </c>
      <c r="S51" s="111">
        <f t="shared" si="5"/>
        <v>75</v>
      </c>
      <c r="T51" s="111">
        <v>0</v>
      </c>
      <c r="U51" s="111">
        <f t="shared" si="6"/>
        <v>75</v>
      </c>
      <c r="V51" s="111">
        <v>0</v>
      </c>
      <c r="W51" s="111">
        <f t="shared" si="7"/>
        <v>75</v>
      </c>
      <c r="X51" s="111">
        <v>0</v>
      </c>
      <c r="Y51" s="111">
        <f t="shared" si="8"/>
        <v>75</v>
      </c>
      <c r="Z51" s="43"/>
    </row>
    <row r="52" spans="1:26" ht="12.75" customHeight="1" x14ac:dyDescent="0.2">
      <c r="A52" s="112" t="s">
        <v>64</v>
      </c>
      <c r="B52" s="113" t="s">
        <v>96</v>
      </c>
      <c r="C52" s="114" t="s">
        <v>14</v>
      </c>
      <c r="D52" s="115" t="s">
        <v>6</v>
      </c>
      <c r="E52" s="116" t="s">
        <v>6</v>
      </c>
      <c r="F52" s="140" t="s">
        <v>97</v>
      </c>
      <c r="G52" s="118">
        <f>SUM(G53:G54)</f>
        <v>100</v>
      </c>
      <c r="H52" s="118">
        <v>0</v>
      </c>
      <c r="I52" s="118">
        <f t="shared" si="0"/>
        <v>100</v>
      </c>
      <c r="J52" s="119">
        <v>0</v>
      </c>
      <c r="K52" s="119">
        <f t="shared" si="1"/>
        <v>100</v>
      </c>
      <c r="L52" s="119">
        <v>0</v>
      </c>
      <c r="M52" s="119">
        <f t="shared" si="2"/>
        <v>100</v>
      </c>
      <c r="N52" s="119">
        <v>0</v>
      </c>
      <c r="O52" s="119">
        <f t="shared" si="3"/>
        <v>100</v>
      </c>
      <c r="P52" s="119">
        <v>0</v>
      </c>
      <c r="Q52" s="119">
        <f t="shared" si="4"/>
        <v>100</v>
      </c>
      <c r="R52" s="119">
        <v>0</v>
      </c>
      <c r="S52" s="119">
        <f t="shared" si="5"/>
        <v>100</v>
      </c>
      <c r="T52" s="119">
        <v>0</v>
      </c>
      <c r="U52" s="119">
        <f t="shared" si="6"/>
        <v>100</v>
      </c>
      <c r="V52" s="119">
        <v>0</v>
      </c>
      <c r="W52" s="119">
        <f t="shared" si="7"/>
        <v>100</v>
      </c>
      <c r="X52" s="119">
        <v>0</v>
      </c>
      <c r="Y52" s="119">
        <f t="shared" si="8"/>
        <v>100</v>
      </c>
      <c r="Z52" s="43"/>
    </row>
    <row r="53" spans="1:26" ht="12.75" customHeight="1" x14ac:dyDescent="0.2">
      <c r="A53" s="112"/>
      <c r="B53" s="113"/>
      <c r="C53" s="114"/>
      <c r="D53" s="107">
        <v>3299</v>
      </c>
      <c r="E53" s="108">
        <v>5139</v>
      </c>
      <c r="F53" s="109" t="s">
        <v>70</v>
      </c>
      <c r="G53" s="110">
        <v>50</v>
      </c>
      <c r="H53" s="110">
        <v>0</v>
      </c>
      <c r="I53" s="110">
        <f t="shared" si="0"/>
        <v>50</v>
      </c>
      <c r="J53" s="111">
        <v>0</v>
      </c>
      <c r="K53" s="111">
        <f t="shared" si="1"/>
        <v>50</v>
      </c>
      <c r="L53" s="111">
        <v>0</v>
      </c>
      <c r="M53" s="111">
        <f t="shared" si="2"/>
        <v>50</v>
      </c>
      <c r="N53" s="111">
        <v>0</v>
      </c>
      <c r="O53" s="111">
        <f t="shared" si="3"/>
        <v>50</v>
      </c>
      <c r="P53" s="111">
        <v>0</v>
      </c>
      <c r="Q53" s="111">
        <f t="shared" si="4"/>
        <v>50</v>
      </c>
      <c r="R53" s="111">
        <v>0</v>
      </c>
      <c r="S53" s="111">
        <f t="shared" si="5"/>
        <v>50</v>
      </c>
      <c r="T53" s="111">
        <v>0</v>
      </c>
      <c r="U53" s="111">
        <f t="shared" si="6"/>
        <v>50</v>
      </c>
      <c r="V53" s="111">
        <v>0</v>
      </c>
      <c r="W53" s="111">
        <f t="shared" si="7"/>
        <v>50</v>
      </c>
      <c r="X53" s="111">
        <v>0</v>
      </c>
      <c r="Y53" s="111">
        <f t="shared" si="8"/>
        <v>50</v>
      </c>
      <c r="Z53" s="43"/>
    </row>
    <row r="54" spans="1:26" ht="12.75" customHeight="1" x14ac:dyDescent="0.2">
      <c r="A54" s="137"/>
      <c r="B54" s="138"/>
      <c r="C54" s="139"/>
      <c r="D54" s="141">
        <v>3299</v>
      </c>
      <c r="E54" s="124">
        <v>5169</v>
      </c>
      <c r="F54" s="109" t="s">
        <v>15</v>
      </c>
      <c r="G54" s="110">
        <v>50</v>
      </c>
      <c r="H54" s="110">
        <v>0</v>
      </c>
      <c r="I54" s="110">
        <f t="shared" si="0"/>
        <v>50</v>
      </c>
      <c r="J54" s="111">
        <v>0</v>
      </c>
      <c r="K54" s="111">
        <f t="shared" si="1"/>
        <v>50</v>
      </c>
      <c r="L54" s="111">
        <v>0</v>
      </c>
      <c r="M54" s="111">
        <f t="shared" si="2"/>
        <v>50</v>
      </c>
      <c r="N54" s="111">
        <v>0</v>
      </c>
      <c r="O54" s="111">
        <f t="shared" si="3"/>
        <v>50</v>
      </c>
      <c r="P54" s="111">
        <v>0</v>
      </c>
      <c r="Q54" s="111">
        <f t="shared" si="4"/>
        <v>50</v>
      </c>
      <c r="R54" s="111">
        <v>0</v>
      </c>
      <c r="S54" s="111">
        <f t="shared" si="5"/>
        <v>50</v>
      </c>
      <c r="T54" s="111">
        <v>0</v>
      </c>
      <c r="U54" s="111">
        <f t="shared" si="6"/>
        <v>50</v>
      </c>
      <c r="V54" s="111">
        <v>0</v>
      </c>
      <c r="W54" s="111">
        <f t="shared" si="7"/>
        <v>50</v>
      </c>
      <c r="X54" s="111">
        <v>0</v>
      </c>
      <c r="Y54" s="111">
        <f t="shared" si="8"/>
        <v>50</v>
      </c>
      <c r="Z54" s="43"/>
    </row>
    <row r="55" spans="1:26" ht="12.75" customHeight="1" x14ac:dyDescent="0.2">
      <c r="A55" s="112" t="s">
        <v>64</v>
      </c>
      <c r="B55" s="113" t="s">
        <v>98</v>
      </c>
      <c r="C55" s="114" t="s">
        <v>14</v>
      </c>
      <c r="D55" s="115" t="s">
        <v>6</v>
      </c>
      <c r="E55" s="116" t="s">
        <v>6</v>
      </c>
      <c r="F55" s="140" t="s">
        <v>99</v>
      </c>
      <c r="G55" s="118">
        <f>+G56</f>
        <v>400</v>
      </c>
      <c r="H55" s="118">
        <v>0</v>
      </c>
      <c r="I55" s="118">
        <f t="shared" si="0"/>
        <v>400</v>
      </c>
      <c r="J55" s="119">
        <v>0</v>
      </c>
      <c r="K55" s="119">
        <f t="shared" si="1"/>
        <v>400</v>
      </c>
      <c r="L55" s="119">
        <v>0</v>
      </c>
      <c r="M55" s="119">
        <f t="shared" si="2"/>
        <v>400</v>
      </c>
      <c r="N55" s="119">
        <v>0</v>
      </c>
      <c r="O55" s="119">
        <f t="shared" si="3"/>
        <v>400</v>
      </c>
      <c r="P55" s="119">
        <v>0</v>
      </c>
      <c r="Q55" s="119">
        <f t="shared" si="4"/>
        <v>400</v>
      </c>
      <c r="R55" s="119">
        <v>0</v>
      </c>
      <c r="S55" s="119">
        <f t="shared" si="5"/>
        <v>400</v>
      </c>
      <c r="T55" s="119">
        <v>0</v>
      </c>
      <c r="U55" s="119">
        <f t="shared" si="6"/>
        <v>400</v>
      </c>
      <c r="V55" s="119">
        <v>0</v>
      </c>
      <c r="W55" s="119">
        <f t="shared" si="7"/>
        <v>400</v>
      </c>
      <c r="X55" s="119">
        <v>0</v>
      </c>
      <c r="Y55" s="119">
        <f t="shared" si="8"/>
        <v>400</v>
      </c>
      <c r="Z55" s="43"/>
    </row>
    <row r="56" spans="1:26" ht="12.75" customHeight="1" x14ac:dyDescent="0.2">
      <c r="A56" s="112"/>
      <c r="B56" s="113"/>
      <c r="C56" s="114"/>
      <c r="D56" s="107">
        <v>3299</v>
      </c>
      <c r="E56" s="108">
        <v>5169</v>
      </c>
      <c r="F56" s="146" t="s">
        <v>15</v>
      </c>
      <c r="G56" s="110">
        <v>400</v>
      </c>
      <c r="H56" s="110">
        <v>0</v>
      </c>
      <c r="I56" s="110">
        <f t="shared" si="0"/>
        <v>400</v>
      </c>
      <c r="J56" s="111">
        <v>0</v>
      </c>
      <c r="K56" s="111">
        <f t="shared" si="1"/>
        <v>400</v>
      </c>
      <c r="L56" s="111">
        <v>0</v>
      </c>
      <c r="M56" s="111">
        <f t="shared" si="2"/>
        <v>400</v>
      </c>
      <c r="N56" s="111">
        <v>0</v>
      </c>
      <c r="O56" s="111">
        <f t="shared" si="3"/>
        <v>400</v>
      </c>
      <c r="P56" s="111">
        <v>0</v>
      </c>
      <c r="Q56" s="111">
        <f t="shared" si="4"/>
        <v>400</v>
      </c>
      <c r="R56" s="111">
        <v>0</v>
      </c>
      <c r="S56" s="111">
        <f t="shared" si="5"/>
        <v>400</v>
      </c>
      <c r="T56" s="111">
        <v>0</v>
      </c>
      <c r="U56" s="111">
        <f t="shared" si="6"/>
        <v>400</v>
      </c>
      <c r="V56" s="111">
        <v>0</v>
      </c>
      <c r="W56" s="111">
        <f t="shared" si="7"/>
        <v>400</v>
      </c>
      <c r="X56" s="111">
        <v>0</v>
      </c>
      <c r="Y56" s="111">
        <f t="shared" si="8"/>
        <v>400</v>
      </c>
      <c r="Z56" s="43"/>
    </row>
    <row r="57" spans="1:26" s="46" customFormat="1" ht="12.75" customHeight="1" x14ac:dyDescent="0.2">
      <c r="A57" s="19" t="s">
        <v>64</v>
      </c>
      <c r="B57" s="20" t="s">
        <v>100</v>
      </c>
      <c r="C57" s="48" t="s">
        <v>14</v>
      </c>
      <c r="D57" s="21" t="s">
        <v>6</v>
      </c>
      <c r="E57" s="22" t="s">
        <v>6</v>
      </c>
      <c r="F57" s="23" t="s">
        <v>101</v>
      </c>
      <c r="G57" s="118">
        <f>SUM(G58:G60)</f>
        <v>400</v>
      </c>
      <c r="H57" s="118">
        <v>0</v>
      </c>
      <c r="I57" s="118">
        <f t="shared" si="0"/>
        <v>400</v>
      </c>
      <c r="J57" s="119">
        <v>0</v>
      </c>
      <c r="K57" s="119">
        <f t="shared" si="1"/>
        <v>400</v>
      </c>
      <c r="L57" s="119">
        <v>0</v>
      </c>
      <c r="M57" s="119">
        <f t="shared" si="2"/>
        <v>400</v>
      </c>
      <c r="N57" s="119">
        <v>0</v>
      </c>
      <c r="O57" s="119">
        <f t="shared" si="3"/>
        <v>400</v>
      </c>
      <c r="P57" s="119">
        <v>0</v>
      </c>
      <c r="Q57" s="119">
        <f t="shared" si="4"/>
        <v>400</v>
      </c>
      <c r="R57" s="119">
        <v>0</v>
      </c>
      <c r="S57" s="119">
        <f t="shared" si="5"/>
        <v>400</v>
      </c>
      <c r="T57" s="119">
        <v>0</v>
      </c>
      <c r="U57" s="119">
        <f t="shared" si="6"/>
        <v>400</v>
      </c>
      <c r="V57" s="119">
        <v>0</v>
      </c>
      <c r="W57" s="119">
        <f t="shared" si="7"/>
        <v>400</v>
      </c>
      <c r="X57" s="119">
        <f>SUM(X58:X60)</f>
        <v>250</v>
      </c>
      <c r="Y57" s="119">
        <f t="shared" si="8"/>
        <v>650</v>
      </c>
      <c r="Z57" s="43" t="s">
        <v>49</v>
      </c>
    </row>
    <row r="58" spans="1:26" s="46" customFormat="1" ht="12.75" customHeight="1" x14ac:dyDescent="0.2">
      <c r="A58" s="150"/>
      <c r="B58" s="151"/>
      <c r="C58" s="152"/>
      <c r="D58" s="153">
        <v>3299</v>
      </c>
      <c r="E58" s="148">
        <v>5021</v>
      </c>
      <c r="F58" s="145" t="s">
        <v>86</v>
      </c>
      <c r="G58" s="110">
        <v>20</v>
      </c>
      <c r="H58" s="110">
        <v>0</v>
      </c>
      <c r="I58" s="110">
        <f t="shared" si="0"/>
        <v>20</v>
      </c>
      <c r="J58" s="111">
        <v>0</v>
      </c>
      <c r="K58" s="111">
        <f t="shared" si="1"/>
        <v>20</v>
      </c>
      <c r="L58" s="111">
        <v>0</v>
      </c>
      <c r="M58" s="111">
        <f t="shared" si="2"/>
        <v>20</v>
      </c>
      <c r="N58" s="111">
        <v>0</v>
      </c>
      <c r="O58" s="111">
        <f t="shared" si="3"/>
        <v>20</v>
      </c>
      <c r="P58" s="111">
        <v>0</v>
      </c>
      <c r="Q58" s="111">
        <f t="shared" si="4"/>
        <v>20</v>
      </c>
      <c r="R58" s="111">
        <v>0</v>
      </c>
      <c r="S58" s="111">
        <f t="shared" si="5"/>
        <v>20</v>
      </c>
      <c r="T58" s="111">
        <v>0</v>
      </c>
      <c r="U58" s="111">
        <f t="shared" si="6"/>
        <v>20</v>
      </c>
      <c r="V58" s="111">
        <v>0</v>
      </c>
      <c r="W58" s="111">
        <f t="shared" si="7"/>
        <v>20</v>
      </c>
      <c r="X58" s="111">
        <v>0</v>
      </c>
      <c r="Y58" s="111">
        <f t="shared" si="8"/>
        <v>20</v>
      </c>
      <c r="Z58" s="45"/>
    </row>
    <row r="59" spans="1:26" s="46" customFormat="1" ht="12.75" customHeight="1" x14ac:dyDescent="0.2">
      <c r="A59" s="112"/>
      <c r="B59" s="113"/>
      <c r="C59" s="114"/>
      <c r="D59" s="107">
        <v>3299</v>
      </c>
      <c r="E59" s="108">
        <v>5139</v>
      </c>
      <c r="F59" s="109" t="s">
        <v>70</v>
      </c>
      <c r="G59" s="110">
        <v>365</v>
      </c>
      <c r="H59" s="110">
        <v>0</v>
      </c>
      <c r="I59" s="110">
        <f t="shared" si="0"/>
        <v>365</v>
      </c>
      <c r="J59" s="111">
        <v>0</v>
      </c>
      <c r="K59" s="111">
        <f t="shared" si="1"/>
        <v>365</v>
      </c>
      <c r="L59" s="111">
        <v>0</v>
      </c>
      <c r="M59" s="111">
        <f t="shared" si="2"/>
        <v>365</v>
      </c>
      <c r="N59" s="111">
        <v>0</v>
      </c>
      <c r="O59" s="111">
        <f t="shared" si="3"/>
        <v>365</v>
      </c>
      <c r="P59" s="111">
        <v>0</v>
      </c>
      <c r="Q59" s="111">
        <f t="shared" si="4"/>
        <v>365</v>
      </c>
      <c r="R59" s="111">
        <v>0</v>
      </c>
      <c r="S59" s="111">
        <f t="shared" si="5"/>
        <v>365</v>
      </c>
      <c r="T59" s="111">
        <v>0</v>
      </c>
      <c r="U59" s="111">
        <f t="shared" si="6"/>
        <v>365</v>
      </c>
      <c r="V59" s="111">
        <v>0</v>
      </c>
      <c r="W59" s="111">
        <f t="shared" si="7"/>
        <v>365</v>
      </c>
      <c r="X59" s="111">
        <v>0</v>
      </c>
      <c r="Y59" s="111">
        <f t="shared" si="8"/>
        <v>365</v>
      </c>
      <c r="Z59" s="45"/>
    </row>
    <row r="60" spans="1:26" s="46" customFormat="1" ht="12.75" customHeight="1" x14ac:dyDescent="0.2">
      <c r="A60" s="150"/>
      <c r="B60" s="151"/>
      <c r="C60" s="152"/>
      <c r="D60" s="153">
        <v>3299</v>
      </c>
      <c r="E60" s="148">
        <v>5169</v>
      </c>
      <c r="F60" s="145" t="s">
        <v>15</v>
      </c>
      <c r="G60" s="130">
        <v>15</v>
      </c>
      <c r="H60" s="130">
        <v>0</v>
      </c>
      <c r="I60" s="130">
        <f t="shared" si="0"/>
        <v>15</v>
      </c>
      <c r="J60" s="131">
        <v>0</v>
      </c>
      <c r="K60" s="131">
        <f t="shared" si="1"/>
        <v>15</v>
      </c>
      <c r="L60" s="131">
        <v>0</v>
      </c>
      <c r="M60" s="131">
        <f t="shared" si="2"/>
        <v>15</v>
      </c>
      <c r="N60" s="131">
        <v>0</v>
      </c>
      <c r="O60" s="131">
        <f t="shared" si="3"/>
        <v>15</v>
      </c>
      <c r="P60" s="131">
        <v>0</v>
      </c>
      <c r="Q60" s="131">
        <f t="shared" si="4"/>
        <v>15</v>
      </c>
      <c r="R60" s="111">
        <v>0</v>
      </c>
      <c r="S60" s="111">
        <f t="shared" si="5"/>
        <v>15</v>
      </c>
      <c r="T60" s="111">
        <v>0</v>
      </c>
      <c r="U60" s="111">
        <f t="shared" si="6"/>
        <v>15</v>
      </c>
      <c r="V60" s="111">
        <v>0</v>
      </c>
      <c r="W60" s="111">
        <f t="shared" si="7"/>
        <v>15</v>
      </c>
      <c r="X60" s="111">
        <v>250</v>
      </c>
      <c r="Y60" s="111">
        <f t="shared" si="8"/>
        <v>265</v>
      </c>
      <c r="Z60" s="43" t="s">
        <v>49</v>
      </c>
    </row>
    <row r="61" spans="1:26" s="46" customFormat="1" ht="12.75" customHeight="1" x14ac:dyDescent="0.2">
      <c r="A61" s="112" t="s">
        <v>62</v>
      </c>
      <c r="B61" s="113" t="s">
        <v>102</v>
      </c>
      <c r="C61" s="114" t="s">
        <v>14</v>
      </c>
      <c r="D61" s="115" t="s">
        <v>6</v>
      </c>
      <c r="E61" s="116" t="s">
        <v>6</v>
      </c>
      <c r="F61" s="140" t="s">
        <v>103</v>
      </c>
      <c r="G61" s="118">
        <v>0</v>
      </c>
      <c r="H61" s="118"/>
      <c r="I61" s="118"/>
      <c r="J61" s="119"/>
      <c r="K61" s="119"/>
      <c r="L61" s="119"/>
      <c r="M61" s="119"/>
      <c r="N61" s="119"/>
      <c r="O61" s="119"/>
      <c r="P61" s="119"/>
      <c r="Q61" s="119">
        <v>0</v>
      </c>
      <c r="R61" s="119">
        <f>+R62</f>
        <v>200</v>
      </c>
      <c r="S61" s="119">
        <f t="shared" si="5"/>
        <v>200</v>
      </c>
      <c r="T61" s="119">
        <v>0</v>
      </c>
      <c r="U61" s="119">
        <f t="shared" si="6"/>
        <v>200</v>
      </c>
      <c r="V61" s="119">
        <v>0</v>
      </c>
      <c r="W61" s="119">
        <f t="shared" si="7"/>
        <v>200</v>
      </c>
      <c r="X61" s="119">
        <v>0</v>
      </c>
      <c r="Y61" s="119">
        <f t="shared" si="8"/>
        <v>200</v>
      </c>
      <c r="Z61" s="45"/>
    </row>
    <row r="62" spans="1:26" s="46" customFormat="1" ht="12.75" customHeight="1" thickBot="1" x14ac:dyDescent="0.25">
      <c r="A62" s="154"/>
      <c r="B62" s="155"/>
      <c r="C62" s="156"/>
      <c r="D62" s="157">
        <v>3299</v>
      </c>
      <c r="E62" s="158">
        <v>5169</v>
      </c>
      <c r="F62" s="159" t="s">
        <v>15</v>
      </c>
      <c r="G62" s="160">
        <v>0</v>
      </c>
      <c r="H62" s="160"/>
      <c r="I62" s="160"/>
      <c r="J62" s="161"/>
      <c r="K62" s="161"/>
      <c r="L62" s="161"/>
      <c r="M62" s="161"/>
      <c r="N62" s="161"/>
      <c r="O62" s="161"/>
      <c r="P62" s="161"/>
      <c r="Q62" s="161">
        <v>0</v>
      </c>
      <c r="R62" s="131">
        <v>200</v>
      </c>
      <c r="S62" s="131">
        <f t="shared" si="5"/>
        <v>200</v>
      </c>
      <c r="T62" s="131">
        <v>0</v>
      </c>
      <c r="U62" s="131">
        <f t="shared" si="6"/>
        <v>200</v>
      </c>
      <c r="V62" s="131">
        <v>0</v>
      </c>
      <c r="W62" s="131">
        <f t="shared" si="7"/>
        <v>200</v>
      </c>
      <c r="X62" s="131">
        <v>0</v>
      </c>
      <c r="Y62" s="131">
        <f t="shared" si="8"/>
        <v>200</v>
      </c>
      <c r="Z62" s="45"/>
    </row>
    <row r="63" spans="1:26" s="46" customFormat="1" ht="25.5" customHeight="1" thickBot="1" x14ac:dyDescent="0.25">
      <c r="A63" s="162" t="s">
        <v>62</v>
      </c>
      <c r="B63" s="237" t="s">
        <v>6</v>
      </c>
      <c r="C63" s="238"/>
      <c r="D63" s="163" t="s">
        <v>6</v>
      </c>
      <c r="E63" s="164" t="s">
        <v>6</v>
      </c>
      <c r="F63" s="165" t="s">
        <v>104</v>
      </c>
      <c r="G63" s="166">
        <f>+G64+G68+G70+G73+G79</f>
        <v>1670</v>
      </c>
      <c r="H63" s="166">
        <v>0</v>
      </c>
      <c r="I63" s="166">
        <f t="shared" si="0"/>
        <v>1670</v>
      </c>
      <c r="J63" s="167">
        <f>+J73</f>
        <v>0</v>
      </c>
      <c r="K63" s="167">
        <f t="shared" si="1"/>
        <v>1670</v>
      </c>
      <c r="L63" s="167">
        <v>0</v>
      </c>
      <c r="M63" s="167">
        <f t="shared" si="2"/>
        <v>1670</v>
      </c>
      <c r="N63" s="167">
        <v>0</v>
      </c>
      <c r="O63" s="167">
        <f t="shared" si="3"/>
        <v>1670</v>
      </c>
      <c r="P63" s="167">
        <v>0</v>
      </c>
      <c r="Q63" s="167">
        <f t="shared" si="4"/>
        <v>1670</v>
      </c>
      <c r="R63" s="100">
        <v>0</v>
      </c>
      <c r="S63" s="100">
        <f t="shared" si="5"/>
        <v>1670</v>
      </c>
      <c r="T63" s="100">
        <v>0</v>
      </c>
      <c r="U63" s="100">
        <f t="shared" si="6"/>
        <v>1670</v>
      </c>
      <c r="V63" s="100">
        <v>0</v>
      </c>
      <c r="W63" s="100">
        <f t="shared" si="7"/>
        <v>1670</v>
      </c>
      <c r="X63" s="100">
        <v>0</v>
      </c>
      <c r="Y63" s="100">
        <f t="shared" si="8"/>
        <v>1670</v>
      </c>
      <c r="Z63" s="45"/>
    </row>
    <row r="64" spans="1:26" s="46" customFormat="1" ht="22.5" customHeight="1" x14ac:dyDescent="0.2">
      <c r="A64" s="5" t="s">
        <v>62</v>
      </c>
      <c r="B64" s="6" t="s">
        <v>105</v>
      </c>
      <c r="C64" s="7" t="s">
        <v>14</v>
      </c>
      <c r="D64" s="8" t="s">
        <v>6</v>
      </c>
      <c r="E64" s="9" t="s">
        <v>6</v>
      </c>
      <c r="F64" s="44" t="s">
        <v>106</v>
      </c>
      <c r="G64" s="102">
        <f>SUM(G65:G67)</f>
        <v>70</v>
      </c>
      <c r="H64" s="102">
        <v>0</v>
      </c>
      <c r="I64" s="102">
        <f t="shared" si="0"/>
        <v>70</v>
      </c>
      <c r="J64" s="103">
        <v>0</v>
      </c>
      <c r="K64" s="103">
        <f t="shared" si="1"/>
        <v>70</v>
      </c>
      <c r="L64" s="103">
        <v>0</v>
      </c>
      <c r="M64" s="103">
        <f t="shared" si="2"/>
        <v>70</v>
      </c>
      <c r="N64" s="103">
        <v>0</v>
      </c>
      <c r="O64" s="103">
        <f t="shared" si="3"/>
        <v>70</v>
      </c>
      <c r="P64" s="103">
        <v>0</v>
      </c>
      <c r="Q64" s="103">
        <f t="shared" si="4"/>
        <v>70</v>
      </c>
      <c r="R64" s="103">
        <v>0</v>
      </c>
      <c r="S64" s="103">
        <f t="shared" si="5"/>
        <v>70</v>
      </c>
      <c r="T64" s="103">
        <v>0</v>
      </c>
      <c r="U64" s="103">
        <f t="shared" si="6"/>
        <v>70</v>
      </c>
      <c r="V64" s="103">
        <v>0</v>
      </c>
      <c r="W64" s="103">
        <f t="shared" si="7"/>
        <v>70</v>
      </c>
      <c r="X64" s="103">
        <v>0</v>
      </c>
      <c r="Y64" s="103">
        <f t="shared" si="8"/>
        <v>70</v>
      </c>
      <c r="Z64" s="45"/>
    </row>
    <row r="65" spans="1:26" s="46" customFormat="1" x14ac:dyDescent="0.2">
      <c r="A65" s="112"/>
      <c r="B65" s="168"/>
      <c r="C65" s="168"/>
      <c r="D65" s="141">
        <v>3299</v>
      </c>
      <c r="E65" s="108">
        <v>5169</v>
      </c>
      <c r="F65" s="109" t="s">
        <v>15</v>
      </c>
      <c r="G65" s="110">
        <v>60.5</v>
      </c>
      <c r="H65" s="110">
        <v>0</v>
      </c>
      <c r="I65" s="110">
        <f t="shared" si="0"/>
        <v>60.5</v>
      </c>
      <c r="J65" s="111">
        <v>0</v>
      </c>
      <c r="K65" s="111">
        <f t="shared" si="1"/>
        <v>60.5</v>
      </c>
      <c r="L65" s="111">
        <v>0</v>
      </c>
      <c r="M65" s="111">
        <f t="shared" si="2"/>
        <v>60.5</v>
      </c>
      <c r="N65" s="111">
        <v>0</v>
      </c>
      <c r="O65" s="111">
        <f t="shared" si="3"/>
        <v>60.5</v>
      </c>
      <c r="P65" s="111">
        <v>0</v>
      </c>
      <c r="Q65" s="111">
        <f t="shared" si="4"/>
        <v>60.5</v>
      </c>
      <c r="R65" s="111">
        <v>0</v>
      </c>
      <c r="S65" s="111">
        <f t="shared" si="5"/>
        <v>60.5</v>
      </c>
      <c r="T65" s="111">
        <v>0</v>
      </c>
      <c r="U65" s="111">
        <f t="shared" si="6"/>
        <v>60.5</v>
      </c>
      <c r="V65" s="111">
        <v>0</v>
      </c>
      <c r="W65" s="111">
        <f t="shared" si="7"/>
        <v>60.5</v>
      </c>
      <c r="X65" s="111">
        <v>0</v>
      </c>
      <c r="Y65" s="111">
        <f t="shared" si="8"/>
        <v>60.5</v>
      </c>
      <c r="Z65" s="45"/>
    </row>
    <row r="66" spans="1:26" s="46" customFormat="1" x14ac:dyDescent="0.2">
      <c r="A66" s="112"/>
      <c r="B66" s="168"/>
      <c r="C66" s="168"/>
      <c r="D66" s="141">
        <v>6310</v>
      </c>
      <c r="E66" s="108">
        <v>5163</v>
      </c>
      <c r="F66" s="109" t="s">
        <v>107</v>
      </c>
      <c r="G66" s="110">
        <v>3.5</v>
      </c>
      <c r="H66" s="110">
        <v>0</v>
      </c>
      <c r="I66" s="110">
        <f t="shared" si="0"/>
        <v>3.5</v>
      </c>
      <c r="J66" s="111">
        <v>0</v>
      </c>
      <c r="K66" s="111">
        <f t="shared" si="1"/>
        <v>3.5</v>
      </c>
      <c r="L66" s="111">
        <v>0</v>
      </c>
      <c r="M66" s="111">
        <f t="shared" si="2"/>
        <v>3.5</v>
      </c>
      <c r="N66" s="111">
        <v>0</v>
      </c>
      <c r="O66" s="111">
        <f t="shared" si="3"/>
        <v>3.5</v>
      </c>
      <c r="P66" s="111">
        <v>0</v>
      </c>
      <c r="Q66" s="111">
        <f t="shared" si="4"/>
        <v>3.5</v>
      </c>
      <c r="R66" s="111">
        <v>0</v>
      </c>
      <c r="S66" s="111">
        <f t="shared" si="5"/>
        <v>3.5</v>
      </c>
      <c r="T66" s="111">
        <v>0</v>
      </c>
      <c r="U66" s="111">
        <f t="shared" si="6"/>
        <v>3.5</v>
      </c>
      <c r="V66" s="111">
        <v>0</v>
      </c>
      <c r="W66" s="111">
        <f t="shared" si="7"/>
        <v>3.5</v>
      </c>
      <c r="X66" s="111">
        <v>0</v>
      </c>
      <c r="Y66" s="111">
        <f t="shared" si="8"/>
        <v>3.5</v>
      </c>
      <c r="Z66" s="45"/>
    </row>
    <row r="67" spans="1:26" s="46" customFormat="1" x14ac:dyDescent="0.2">
      <c r="A67" s="112"/>
      <c r="B67" s="168"/>
      <c r="C67" s="168"/>
      <c r="D67" s="141">
        <v>6320</v>
      </c>
      <c r="E67" s="108">
        <v>5163</v>
      </c>
      <c r="F67" s="109" t="s">
        <v>107</v>
      </c>
      <c r="G67" s="110">
        <v>6</v>
      </c>
      <c r="H67" s="110">
        <v>0</v>
      </c>
      <c r="I67" s="110">
        <f t="shared" si="0"/>
        <v>6</v>
      </c>
      <c r="J67" s="111">
        <v>0</v>
      </c>
      <c r="K67" s="111">
        <f t="shared" si="1"/>
        <v>6</v>
      </c>
      <c r="L67" s="111">
        <v>0</v>
      </c>
      <c r="M67" s="111">
        <f t="shared" si="2"/>
        <v>6</v>
      </c>
      <c r="N67" s="111">
        <v>0</v>
      </c>
      <c r="O67" s="111">
        <f t="shared" si="3"/>
        <v>6</v>
      </c>
      <c r="P67" s="111">
        <v>0</v>
      </c>
      <c r="Q67" s="111">
        <f t="shared" si="4"/>
        <v>6</v>
      </c>
      <c r="R67" s="111">
        <v>0</v>
      </c>
      <c r="S67" s="111">
        <f t="shared" si="5"/>
        <v>6</v>
      </c>
      <c r="T67" s="111">
        <v>0</v>
      </c>
      <c r="U67" s="111">
        <f t="shared" si="6"/>
        <v>6</v>
      </c>
      <c r="V67" s="111">
        <v>0</v>
      </c>
      <c r="W67" s="111">
        <f t="shared" si="7"/>
        <v>6</v>
      </c>
      <c r="X67" s="111">
        <v>0</v>
      </c>
      <c r="Y67" s="111">
        <f t="shared" si="8"/>
        <v>6</v>
      </c>
      <c r="Z67" s="45"/>
    </row>
    <row r="68" spans="1:26" s="46" customFormat="1" x14ac:dyDescent="0.2">
      <c r="A68" s="112" t="s">
        <v>62</v>
      </c>
      <c r="B68" s="113" t="s">
        <v>108</v>
      </c>
      <c r="C68" s="114" t="s">
        <v>14</v>
      </c>
      <c r="D68" s="115" t="s">
        <v>6</v>
      </c>
      <c r="E68" s="116" t="s">
        <v>6</v>
      </c>
      <c r="F68" s="117" t="s">
        <v>109</v>
      </c>
      <c r="G68" s="118">
        <f>+G69</f>
        <v>500</v>
      </c>
      <c r="H68" s="118">
        <v>0</v>
      </c>
      <c r="I68" s="118">
        <f t="shared" si="0"/>
        <v>500</v>
      </c>
      <c r="J68" s="119">
        <v>0</v>
      </c>
      <c r="K68" s="119">
        <f t="shared" si="1"/>
        <v>500</v>
      </c>
      <c r="L68" s="119">
        <v>0</v>
      </c>
      <c r="M68" s="119">
        <f t="shared" si="2"/>
        <v>500</v>
      </c>
      <c r="N68" s="119">
        <v>0</v>
      </c>
      <c r="O68" s="119">
        <f t="shared" si="3"/>
        <v>500</v>
      </c>
      <c r="P68" s="119">
        <v>0</v>
      </c>
      <c r="Q68" s="119">
        <f t="shared" si="4"/>
        <v>500</v>
      </c>
      <c r="R68" s="119">
        <v>0</v>
      </c>
      <c r="S68" s="119">
        <f t="shared" si="5"/>
        <v>500</v>
      </c>
      <c r="T68" s="119">
        <v>0</v>
      </c>
      <c r="U68" s="119">
        <f t="shared" si="6"/>
        <v>500</v>
      </c>
      <c r="V68" s="119">
        <v>0</v>
      </c>
      <c r="W68" s="119">
        <f t="shared" si="7"/>
        <v>500</v>
      </c>
      <c r="X68" s="119">
        <v>0</v>
      </c>
      <c r="Y68" s="119">
        <f t="shared" si="8"/>
        <v>500</v>
      </c>
      <c r="Z68" s="45"/>
    </row>
    <row r="69" spans="1:26" s="46" customFormat="1" x14ac:dyDescent="0.2">
      <c r="A69" s="112"/>
      <c r="B69" s="168"/>
      <c r="C69" s="168"/>
      <c r="D69" s="141">
        <v>3299</v>
      </c>
      <c r="E69" s="108">
        <v>5169</v>
      </c>
      <c r="F69" s="109" t="s">
        <v>15</v>
      </c>
      <c r="G69" s="110">
        <v>500</v>
      </c>
      <c r="H69" s="110">
        <v>0</v>
      </c>
      <c r="I69" s="110">
        <f t="shared" si="0"/>
        <v>500</v>
      </c>
      <c r="J69" s="111">
        <v>0</v>
      </c>
      <c r="K69" s="111">
        <f t="shared" si="1"/>
        <v>500</v>
      </c>
      <c r="L69" s="111">
        <v>0</v>
      </c>
      <c r="M69" s="111">
        <f t="shared" si="2"/>
        <v>500</v>
      </c>
      <c r="N69" s="111">
        <v>0</v>
      </c>
      <c r="O69" s="111">
        <f t="shared" si="3"/>
        <v>500</v>
      </c>
      <c r="P69" s="111">
        <v>0</v>
      </c>
      <c r="Q69" s="111">
        <f t="shared" si="4"/>
        <v>500</v>
      </c>
      <c r="R69" s="111">
        <v>0</v>
      </c>
      <c r="S69" s="111">
        <f t="shared" si="5"/>
        <v>500</v>
      </c>
      <c r="T69" s="111">
        <v>0</v>
      </c>
      <c r="U69" s="111">
        <f t="shared" si="6"/>
        <v>500</v>
      </c>
      <c r="V69" s="111">
        <v>0</v>
      </c>
      <c r="W69" s="111">
        <f t="shared" si="7"/>
        <v>500</v>
      </c>
      <c r="X69" s="111">
        <v>0</v>
      </c>
      <c r="Y69" s="111">
        <f t="shared" si="8"/>
        <v>500</v>
      </c>
      <c r="Z69" s="45"/>
    </row>
    <row r="70" spans="1:26" s="46" customFormat="1" x14ac:dyDescent="0.2">
      <c r="A70" s="112" t="s">
        <v>62</v>
      </c>
      <c r="B70" s="113" t="s">
        <v>110</v>
      </c>
      <c r="C70" s="114" t="s">
        <v>14</v>
      </c>
      <c r="D70" s="115" t="s">
        <v>6</v>
      </c>
      <c r="E70" s="116" t="s">
        <v>6</v>
      </c>
      <c r="F70" s="117" t="s">
        <v>111</v>
      </c>
      <c r="G70" s="118">
        <f>+G71</f>
        <v>100</v>
      </c>
      <c r="H70" s="169">
        <f>SUM(H71:H72)</f>
        <v>0</v>
      </c>
      <c r="I70" s="118">
        <f t="shared" si="0"/>
        <v>100</v>
      </c>
      <c r="J70" s="119">
        <v>0</v>
      </c>
      <c r="K70" s="119">
        <f t="shared" si="1"/>
        <v>100</v>
      </c>
      <c r="L70" s="119">
        <v>0</v>
      </c>
      <c r="M70" s="119">
        <f t="shared" si="2"/>
        <v>100</v>
      </c>
      <c r="N70" s="119">
        <f>SUM(N71:N72)</f>
        <v>0</v>
      </c>
      <c r="O70" s="119">
        <f t="shared" si="3"/>
        <v>100</v>
      </c>
      <c r="P70" s="119">
        <v>0</v>
      </c>
      <c r="Q70" s="119">
        <f t="shared" si="4"/>
        <v>100</v>
      </c>
      <c r="R70" s="119">
        <v>0</v>
      </c>
      <c r="S70" s="119">
        <f t="shared" si="5"/>
        <v>100</v>
      </c>
      <c r="T70" s="119">
        <v>0</v>
      </c>
      <c r="U70" s="119">
        <f t="shared" si="6"/>
        <v>100</v>
      </c>
      <c r="V70" s="119">
        <v>0</v>
      </c>
      <c r="W70" s="119">
        <f t="shared" si="7"/>
        <v>100</v>
      </c>
      <c r="X70" s="119">
        <v>0</v>
      </c>
      <c r="Y70" s="119">
        <f t="shared" si="8"/>
        <v>100</v>
      </c>
      <c r="Z70" s="45"/>
    </row>
    <row r="71" spans="1:26" s="46" customFormat="1" x14ac:dyDescent="0.2">
      <c r="A71" s="112"/>
      <c r="B71" s="168"/>
      <c r="C71" s="168"/>
      <c r="D71" s="141">
        <v>3299</v>
      </c>
      <c r="E71" s="108">
        <v>5169</v>
      </c>
      <c r="F71" s="109" t="s">
        <v>15</v>
      </c>
      <c r="G71" s="110">
        <v>100</v>
      </c>
      <c r="H71" s="170">
        <v>-18.8</v>
      </c>
      <c r="I71" s="110">
        <f t="shared" si="0"/>
        <v>81.2</v>
      </c>
      <c r="J71" s="111">
        <v>0</v>
      </c>
      <c r="K71" s="111">
        <f t="shared" si="1"/>
        <v>81.2</v>
      </c>
      <c r="L71" s="111">
        <v>0</v>
      </c>
      <c r="M71" s="111">
        <f t="shared" si="2"/>
        <v>81.2</v>
      </c>
      <c r="N71" s="111">
        <v>-26.6</v>
      </c>
      <c r="O71" s="111">
        <f t="shared" si="3"/>
        <v>54.6</v>
      </c>
      <c r="P71" s="111">
        <v>0</v>
      </c>
      <c r="Q71" s="111">
        <f t="shared" si="4"/>
        <v>54.6</v>
      </c>
      <c r="R71" s="111">
        <v>0</v>
      </c>
      <c r="S71" s="111">
        <f t="shared" si="5"/>
        <v>54.6</v>
      </c>
      <c r="T71" s="111">
        <v>0</v>
      </c>
      <c r="U71" s="111">
        <f t="shared" si="6"/>
        <v>54.6</v>
      </c>
      <c r="V71" s="111">
        <v>0</v>
      </c>
      <c r="W71" s="111">
        <f t="shared" si="7"/>
        <v>54.6</v>
      </c>
      <c r="X71" s="111">
        <v>0</v>
      </c>
      <c r="Y71" s="111">
        <f t="shared" si="8"/>
        <v>54.6</v>
      </c>
      <c r="Z71" s="45"/>
    </row>
    <row r="72" spans="1:26" s="46" customFormat="1" x14ac:dyDescent="0.2">
      <c r="A72" s="112"/>
      <c r="B72" s="168"/>
      <c r="C72" s="168"/>
      <c r="D72" s="141">
        <v>6172</v>
      </c>
      <c r="E72" s="108">
        <v>5363</v>
      </c>
      <c r="F72" s="109" t="s">
        <v>112</v>
      </c>
      <c r="G72" s="110">
        <v>0</v>
      </c>
      <c r="H72" s="170">
        <v>18.8</v>
      </c>
      <c r="I72" s="110">
        <f t="shared" si="0"/>
        <v>18.8</v>
      </c>
      <c r="J72" s="111">
        <v>0</v>
      </c>
      <c r="K72" s="111">
        <f t="shared" si="1"/>
        <v>18.8</v>
      </c>
      <c r="L72" s="111">
        <v>0</v>
      </c>
      <c r="M72" s="111">
        <f t="shared" si="2"/>
        <v>18.8</v>
      </c>
      <c r="N72" s="111">
        <v>26.6</v>
      </c>
      <c r="O72" s="111">
        <f t="shared" si="3"/>
        <v>45.400000000000006</v>
      </c>
      <c r="P72" s="111">
        <v>0</v>
      </c>
      <c r="Q72" s="111">
        <f t="shared" si="4"/>
        <v>45.400000000000006</v>
      </c>
      <c r="R72" s="111">
        <v>0</v>
      </c>
      <c r="S72" s="111">
        <f t="shared" si="5"/>
        <v>45.400000000000006</v>
      </c>
      <c r="T72" s="111">
        <v>0</v>
      </c>
      <c r="U72" s="111">
        <f t="shared" si="6"/>
        <v>45.400000000000006</v>
      </c>
      <c r="V72" s="111">
        <v>0</v>
      </c>
      <c r="W72" s="111">
        <f t="shared" si="7"/>
        <v>45.400000000000006</v>
      </c>
      <c r="X72" s="111">
        <v>0</v>
      </c>
      <c r="Y72" s="111">
        <f t="shared" si="8"/>
        <v>45.400000000000006</v>
      </c>
      <c r="Z72" s="45"/>
    </row>
    <row r="73" spans="1:26" s="46" customFormat="1" x14ac:dyDescent="0.2">
      <c r="A73" s="112" t="s">
        <v>62</v>
      </c>
      <c r="B73" s="113" t="s">
        <v>113</v>
      </c>
      <c r="C73" s="114" t="s">
        <v>14</v>
      </c>
      <c r="D73" s="115" t="s">
        <v>6</v>
      </c>
      <c r="E73" s="116" t="s">
        <v>6</v>
      </c>
      <c r="F73" s="117" t="s">
        <v>114</v>
      </c>
      <c r="G73" s="118">
        <f>SUM(G74:G78)</f>
        <v>500</v>
      </c>
      <c r="H73" s="169">
        <v>0</v>
      </c>
      <c r="I73" s="118">
        <f t="shared" si="0"/>
        <v>500</v>
      </c>
      <c r="J73" s="119">
        <f>SUM(J74:J78)</f>
        <v>0</v>
      </c>
      <c r="K73" s="119">
        <f t="shared" si="1"/>
        <v>500</v>
      </c>
      <c r="L73" s="119">
        <v>0</v>
      </c>
      <c r="M73" s="119">
        <f t="shared" si="2"/>
        <v>500</v>
      </c>
      <c r="N73" s="119">
        <v>0</v>
      </c>
      <c r="O73" s="119">
        <f t="shared" si="3"/>
        <v>500</v>
      </c>
      <c r="P73" s="119">
        <v>0</v>
      </c>
      <c r="Q73" s="119">
        <f t="shared" si="4"/>
        <v>500</v>
      </c>
      <c r="R73" s="119">
        <v>0</v>
      </c>
      <c r="S73" s="119">
        <f t="shared" si="5"/>
        <v>500</v>
      </c>
      <c r="T73" s="119">
        <v>0</v>
      </c>
      <c r="U73" s="119">
        <f t="shared" si="6"/>
        <v>500</v>
      </c>
      <c r="V73" s="119">
        <v>0</v>
      </c>
      <c r="W73" s="119">
        <f t="shared" si="7"/>
        <v>500</v>
      </c>
      <c r="X73" s="119">
        <v>0</v>
      </c>
      <c r="Y73" s="119">
        <f t="shared" si="8"/>
        <v>500</v>
      </c>
      <c r="Z73" s="45"/>
    </row>
    <row r="74" spans="1:26" s="46" customFormat="1" x14ac:dyDescent="0.2">
      <c r="A74" s="112"/>
      <c r="B74" s="168"/>
      <c r="C74" s="168"/>
      <c r="D74" s="107">
        <v>3299</v>
      </c>
      <c r="E74" s="108">
        <v>5021</v>
      </c>
      <c r="F74" s="109" t="s">
        <v>86</v>
      </c>
      <c r="G74" s="110">
        <v>120</v>
      </c>
      <c r="H74" s="170">
        <v>0</v>
      </c>
      <c r="I74" s="110">
        <f t="shared" si="0"/>
        <v>120</v>
      </c>
      <c r="J74" s="111">
        <v>0</v>
      </c>
      <c r="K74" s="111">
        <f t="shared" si="1"/>
        <v>120</v>
      </c>
      <c r="L74" s="111">
        <v>0</v>
      </c>
      <c r="M74" s="111">
        <f t="shared" si="2"/>
        <v>120</v>
      </c>
      <c r="N74" s="111">
        <v>0</v>
      </c>
      <c r="O74" s="111">
        <f t="shared" si="3"/>
        <v>120</v>
      </c>
      <c r="P74" s="111">
        <v>0</v>
      </c>
      <c r="Q74" s="111">
        <f t="shared" si="4"/>
        <v>120</v>
      </c>
      <c r="R74" s="111">
        <v>0</v>
      </c>
      <c r="S74" s="111">
        <f t="shared" si="5"/>
        <v>120</v>
      </c>
      <c r="T74" s="111">
        <v>0</v>
      </c>
      <c r="U74" s="111">
        <f t="shared" si="6"/>
        <v>120</v>
      </c>
      <c r="V74" s="111">
        <v>0</v>
      </c>
      <c r="W74" s="111">
        <f t="shared" si="7"/>
        <v>120</v>
      </c>
      <c r="X74" s="111">
        <v>0</v>
      </c>
      <c r="Y74" s="111">
        <f t="shared" si="8"/>
        <v>120</v>
      </c>
      <c r="Z74" s="45"/>
    </row>
    <row r="75" spans="1:26" s="46" customFormat="1" x14ac:dyDescent="0.2">
      <c r="A75" s="112"/>
      <c r="B75" s="168"/>
      <c r="C75" s="168"/>
      <c r="D75" s="107">
        <v>3299</v>
      </c>
      <c r="E75" s="108">
        <v>5139</v>
      </c>
      <c r="F75" s="109" t="s">
        <v>70</v>
      </c>
      <c r="G75" s="110">
        <v>0</v>
      </c>
      <c r="H75" s="170">
        <v>0</v>
      </c>
      <c r="I75" s="110">
        <v>0</v>
      </c>
      <c r="J75" s="111">
        <v>1</v>
      </c>
      <c r="K75" s="111">
        <f t="shared" si="1"/>
        <v>1</v>
      </c>
      <c r="L75" s="111">
        <v>0</v>
      </c>
      <c r="M75" s="111">
        <f t="shared" si="2"/>
        <v>1</v>
      </c>
      <c r="N75" s="111">
        <v>0</v>
      </c>
      <c r="O75" s="111">
        <f t="shared" si="3"/>
        <v>1</v>
      </c>
      <c r="P75" s="111">
        <v>0</v>
      </c>
      <c r="Q75" s="111">
        <f t="shared" si="4"/>
        <v>1</v>
      </c>
      <c r="R75" s="111">
        <v>0</v>
      </c>
      <c r="S75" s="111">
        <f t="shared" si="5"/>
        <v>1</v>
      </c>
      <c r="T75" s="111">
        <v>0</v>
      </c>
      <c r="U75" s="111">
        <f t="shared" si="6"/>
        <v>1</v>
      </c>
      <c r="V75" s="111">
        <v>0</v>
      </c>
      <c r="W75" s="111">
        <f t="shared" si="7"/>
        <v>1</v>
      </c>
      <c r="X75" s="111">
        <v>0</v>
      </c>
      <c r="Y75" s="111">
        <f t="shared" si="8"/>
        <v>1</v>
      </c>
      <c r="Z75" s="45"/>
    </row>
    <row r="76" spans="1:26" s="46" customFormat="1" x14ac:dyDescent="0.2">
      <c r="A76" s="112"/>
      <c r="B76" s="168"/>
      <c r="C76" s="168"/>
      <c r="D76" s="107">
        <v>3299</v>
      </c>
      <c r="E76" s="108">
        <v>5164</v>
      </c>
      <c r="F76" s="109" t="s">
        <v>71</v>
      </c>
      <c r="G76" s="110">
        <v>80</v>
      </c>
      <c r="H76" s="170">
        <v>0</v>
      </c>
      <c r="I76" s="110">
        <f t="shared" si="0"/>
        <v>80</v>
      </c>
      <c r="J76" s="111">
        <v>0</v>
      </c>
      <c r="K76" s="111">
        <f t="shared" si="1"/>
        <v>80</v>
      </c>
      <c r="L76" s="111">
        <v>0</v>
      </c>
      <c r="M76" s="111">
        <f t="shared" si="2"/>
        <v>80</v>
      </c>
      <c r="N76" s="111">
        <v>0</v>
      </c>
      <c r="O76" s="111">
        <f t="shared" si="3"/>
        <v>80</v>
      </c>
      <c r="P76" s="111">
        <v>0</v>
      </c>
      <c r="Q76" s="111">
        <f t="shared" si="4"/>
        <v>80</v>
      </c>
      <c r="R76" s="111">
        <v>0</v>
      </c>
      <c r="S76" s="111">
        <f t="shared" si="5"/>
        <v>80</v>
      </c>
      <c r="T76" s="111">
        <v>0</v>
      </c>
      <c r="U76" s="111">
        <f t="shared" si="6"/>
        <v>80</v>
      </c>
      <c r="V76" s="111">
        <v>0</v>
      </c>
      <c r="W76" s="111">
        <f t="shared" ref="W76:W91" si="9">+U76+V76</f>
        <v>80</v>
      </c>
      <c r="X76" s="111">
        <v>0</v>
      </c>
      <c r="Y76" s="111">
        <f t="shared" ref="Y76:Y91" si="10">+W76+X76</f>
        <v>80</v>
      </c>
      <c r="Z76" s="45"/>
    </row>
    <row r="77" spans="1:26" s="46" customFormat="1" x14ac:dyDescent="0.2">
      <c r="A77" s="112"/>
      <c r="B77" s="168"/>
      <c r="C77" s="168"/>
      <c r="D77" s="141">
        <v>3299</v>
      </c>
      <c r="E77" s="108">
        <v>5169</v>
      </c>
      <c r="F77" s="109" t="s">
        <v>15</v>
      </c>
      <c r="G77" s="110">
        <v>280</v>
      </c>
      <c r="H77" s="170">
        <v>0</v>
      </c>
      <c r="I77" s="110">
        <f t="shared" si="0"/>
        <v>280</v>
      </c>
      <c r="J77" s="111">
        <v>-1</v>
      </c>
      <c r="K77" s="111">
        <f t="shared" si="1"/>
        <v>279</v>
      </c>
      <c r="L77" s="111">
        <v>0</v>
      </c>
      <c r="M77" s="111">
        <f t="shared" si="2"/>
        <v>279</v>
      </c>
      <c r="N77" s="111">
        <v>0</v>
      </c>
      <c r="O77" s="111">
        <f t="shared" si="3"/>
        <v>279</v>
      </c>
      <c r="P77" s="111">
        <v>0</v>
      </c>
      <c r="Q77" s="111">
        <f t="shared" si="4"/>
        <v>279</v>
      </c>
      <c r="R77" s="111">
        <v>0</v>
      </c>
      <c r="S77" s="111">
        <f t="shared" si="5"/>
        <v>279</v>
      </c>
      <c r="T77" s="111">
        <v>0</v>
      </c>
      <c r="U77" s="111">
        <f t="shared" ref="U77:U91" si="11">+S77+T77</f>
        <v>279</v>
      </c>
      <c r="V77" s="111">
        <v>0</v>
      </c>
      <c r="W77" s="111">
        <f t="shared" si="9"/>
        <v>279</v>
      </c>
      <c r="X77" s="111">
        <v>0</v>
      </c>
      <c r="Y77" s="111">
        <f t="shared" si="10"/>
        <v>279</v>
      </c>
      <c r="Z77" s="45"/>
    </row>
    <row r="78" spans="1:26" s="46" customFormat="1" x14ac:dyDescent="0.2">
      <c r="A78" s="112"/>
      <c r="B78" s="168"/>
      <c r="C78" s="168"/>
      <c r="D78" s="141">
        <v>3299</v>
      </c>
      <c r="E78" s="108">
        <v>5175</v>
      </c>
      <c r="F78" s="109" t="s">
        <v>67</v>
      </c>
      <c r="G78" s="110">
        <v>20</v>
      </c>
      <c r="H78" s="170">
        <v>0</v>
      </c>
      <c r="I78" s="110">
        <f t="shared" si="0"/>
        <v>20</v>
      </c>
      <c r="J78" s="111">
        <v>0</v>
      </c>
      <c r="K78" s="111">
        <f t="shared" si="1"/>
        <v>20</v>
      </c>
      <c r="L78" s="111">
        <v>0</v>
      </c>
      <c r="M78" s="111">
        <f t="shared" si="2"/>
        <v>20</v>
      </c>
      <c r="N78" s="111">
        <v>0</v>
      </c>
      <c r="O78" s="111">
        <f t="shared" si="3"/>
        <v>20</v>
      </c>
      <c r="P78" s="111">
        <v>0</v>
      </c>
      <c r="Q78" s="111">
        <f t="shared" si="4"/>
        <v>20</v>
      </c>
      <c r="R78" s="111">
        <v>0</v>
      </c>
      <c r="S78" s="111">
        <f t="shared" ref="S78:S91" si="12">+Q78+R78</f>
        <v>20</v>
      </c>
      <c r="T78" s="111">
        <v>0</v>
      </c>
      <c r="U78" s="111">
        <f t="shared" si="11"/>
        <v>20</v>
      </c>
      <c r="V78" s="111">
        <v>0</v>
      </c>
      <c r="W78" s="111">
        <f t="shared" si="9"/>
        <v>20</v>
      </c>
      <c r="X78" s="111">
        <v>0</v>
      </c>
      <c r="Y78" s="111">
        <f t="shared" si="10"/>
        <v>20</v>
      </c>
      <c r="Z78" s="45"/>
    </row>
    <row r="79" spans="1:26" s="46" customFormat="1" x14ac:dyDescent="0.2">
      <c r="A79" s="112" t="s">
        <v>62</v>
      </c>
      <c r="B79" s="113" t="s">
        <v>115</v>
      </c>
      <c r="C79" s="114" t="s">
        <v>14</v>
      </c>
      <c r="D79" s="115" t="s">
        <v>6</v>
      </c>
      <c r="E79" s="116" t="s">
        <v>6</v>
      </c>
      <c r="F79" s="117" t="s">
        <v>116</v>
      </c>
      <c r="G79" s="118">
        <f>SUM(G80:G82)</f>
        <v>500</v>
      </c>
      <c r="H79" s="169">
        <f>SUM(H80:H83)</f>
        <v>0</v>
      </c>
      <c r="I79" s="118">
        <f t="shared" si="0"/>
        <v>500</v>
      </c>
      <c r="J79" s="119">
        <v>0</v>
      </c>
      <c r="K79" s="119">
        <f t="shared" si="1"/>
        <v>500</v>
      </c>
      <c r="L79" s="119">
        <v>0</v>
      </c>
      <c r="M79" s="119">
        <f t="shared" si="2"/>
        <v>500</v>
      </c>
      <c r="N79" s="119">
        <f>SUM(N81:N83)</f>
        <v>0</v>
      </c>
      <c r="O79" s="119">
        <f t="shared" si="3"/>
        <v>500</v>
      </c>
      <c r="P79" s="119">
        <v>0</v>
      </c>
      <c r="Q79" s="119">
        <f t="shared" si="4"/>
        <v>500</v>
      </c>
      <c r="R79" s="119">
        <v>0</v>
      </c>
      <c r="S79" s="119">
        <f t="shared" si="12"/>
        <v>500</v>
      </c>
      <c r="T79" s="119">
        <v>0</v>
      </c>
      <c r="U79" s="119">
        <f t="shared" si="11"/>
        <v>500</v>
      </c>
      <c r="V79" s="119">
        <v>0</v>
      </c>
      <c r="W79" s="119">
        <f t="shared" si="9"/>
        <v>500</v>
      </c>
      <c r="X79" s="119">
        <v>0</v>
      </c>
      <c r="Y79" s="119">
        <f t="shared" si="10"/>
        <v>500</v>
      </c>
      <c r="Z79" s="45"/>
    </row>
    <row r="80" spans="1:26" s="46" customFormat="1" x14ac:dyDescent="0.2">
      <c r="A80" s="112"/>
      <c r="B80" s="168"/>
      <c r="C80" s="168"/>
      <c r="D80" s="107">
        <v>3299</v>
      </c>
      <c r="E80" s="108">
        <v>5021</v>
      </c>
      <c r="F80" s="109" t="s">
        <v>86</v>
      </c>
      <c r="G80" s="110">
        <v>200</v>
      </c>
      <c r="H80" s="170">
        <v>0</v>
      </c>
      <c r="I80" s="110">
        <f t="shared" si="0"/>
        <v>200</v>
      </c>
      <c r="J80" s="111">
        <v>0</v>
      </c>
      <c r="K80" s="111">
        <f t="shared" si="1"/>
        <v>200</v>
      </c>
      <c r="L80" s="111">
        <v>0</v>
      </c>
      <c r="M80" s="111">
        <f t="shared" si="2"/>
        <v>200</v>
      </c>
      <c r="N80" s="111">
        <v>0</v>
      </c>
      <c r="O80" s="111">
        <f t="shared" ref="O80:O91" si="13">+M80+N80</f>
        <v>200</v>
      </c>
      <c r="P80" s="111">
        <v>0</v>
      </c>
      <c r="Q80" s="111">
        <f t="shared" ref="Q80:Q91" si="14">+O80+P80</f>
        <v>200</v>
      </c>
      <c r="R80" s="111">
        <v>0</v>
      </c>
      <c r="S80" s="111">
        <f t="shared" si="12"/>
        <v>200</v>
      </c>
      <c r="T80" s="111">
        <v>0</v>
      </c>
      <c r="U80" s="111">
        <f t="shared" si="11"/>
        <v>200</v>
      </c>
      <c r="V80" s="111">
        <v>0</v>
      </c>
      <c r="W80" s="111">
        <f t="shared" si="9"/>
        <v>200</v>
      </c>
      <c r="X80" s="111">
        <v>0</v>
      </c>
      <c r="Y80" s="111">
        <f t="shared" si="10"/>
        <v>200</v>
      </c>
      <c r="Z80" s="45"/>
    </row>
    <row r="81" spans="1:26" s="46" customFormat="1" x14ac:dyDescent="0.2">
      <c r="A81" s="112"/>
      <c r="B81" s="168"/>
      <c r="C81" s="168"/>
      <c r="D81" s="141">
        <v>3299</v>
      </c>
      <c r="E81" s="108">
        <v>5169</v>
      </c>
      <c r="F81" s="109" t="s">
        <v>15</v>
      </c>
      <c r="G81" s="110">
        <v>200</v>
      </c>
      <c r="H81" s="170">
        <v>-15.2</v>
      </c>
      <c r="I81" s="110">
        <f t="shared" si="0"/>
        <v>184.8</v>
      </c>
      <c r="J81" s="111">
        <v>0</v>
      </c>
      <c r="K81" s="111">
        <f t="shared" si="1"/>
        <v>184.8</v>
      </c>
      <c r="L81" s="111">
        <v>0</v>
      </c>
      <c r="M81" s="111">
        <f t="shared" ref="M81:M91" si="15">+K81+L81</f>
        <v>184.8</v>
      </c>
      <c r="N81" s="111">
        <v>-6.4</v>
      </c>
      <c r="O81" s="111">
        <f t="shared" si="13"/>
        <v>178.4</v>
      </c>
      <c r="P81" s="111">
        <v>0</v>
      </c>
      <c r="Q81" s="111">
        <f t="shared" si="14"/>
        <v>178.4</v>
      </c>
      <c r="R81" s="111">
        <v>0</v>
      </c>
      <c r="S81" s="111">
        <f t="shared" si="12"/>
        <v>178.4</v>
      </c>
      <c r="T81" s="111">
        <v>0</v>
      </c>
      <c r="U81" s="111">
        <f t="shared" si="11"/>
        <v>178.4</v>
      </c>
      <c r="V81" s="111">
        <v>0</v>
      </c>
      <c r="W81" s="111">
        <f t="shared" si="9"/>
        <v>178.4</v>
      </c>
      <c r="X81" s="111">
        <v>0</v>
      </c>
      <c r="Y81" s="111">
        <f t="shared" si="10"/>
        <v>178.4</v>
      </c>
      <c r="Z81" s="45"/>
    </row>
    <row r="82" spans="1:26" s="46" customFormat="1" x14ac:dyDescent="0.2">
      <c r="A82" s="112"/>
      <c r="B82" s="168"/>
      <c r="C82" s="168"/>
      <c r="D82" s="147">
        <v>3299</v>
      </c>
      <c r="E82" s="148">
        <v>5175</v>
      </c>
      <c r="F82" s="149" t="s">
        <v>67</v>
      </c>
      <c r="G82" s="110">
        <v>100</v>
      </c>
      <c r="H82" s="170">
        <v>0</v>
      </c>
      <c r="I82" s="110">
        <f t="shared" si="0"/>
        <v>100</v>
      </c>
      <c r="J82" s="111">
        <v>0</v>
      </c>
      <c r="K82" s="111">
        <f t="shared" ref="K82:K91" si="16">+I82+J82</f>
        <v>100</v>
      </c>
      <c r="L82" s="111">
        <v>0</v>
      </c>
      <c r="M82" s="111">
        <f t="shared" si="15"/>
        <v>100</v>
      </c>
      <c r="N82" s="111">
        <v>0</v>
      </c>
      <c r="O82" s="111">
        <f t="shared" si="13"/>
        <v>100</v>
      </c>
      <c r="P82" s="111">
        <v>0</v>
      </c>
      <c r="Q82" s="111">
        <f t="shared" si="14"/>
        <v>100</v>
      </c>
      <c r="R82" s="111">
        <v>0</v>
      </c>
      <c r="S82" s="111">
        <f t="shared" si="12"/>
        <v>100</v>
      </c>
      <c r="T82" s="111">
        <v>0</v>
      </c>
      <c r="U82" s="111">
        <f t="shared" si="11"/>
        <v>100</v>
      </c>
      <c r="V82" s="111">
        <v>0</v>
      </c>
      <c r="W82" s="111">
        <f t="shared" si="9"/>
        <v>100</v>
      </c>
      <c r="X82" s="111">
        <v>0</v>
      </c>
      <c r="Y82" s="111">
        <f t="shared" si="10"/>
        <v>100</v>
      </c>
      <c r="Z82" s="45"/>
    </row>
    <row r="83" spans="1:26" s="46" customFormat="1" ht="13.5" thickBot="1" x14ac:dyDescent="0.25">
      <c r="A83" s="150"/>
      <c r="B83" s="171"/>
      <c r="C83" s="171"/>
      <c r="D83" s="4">
        <v>6172</v>
      </c>
      <c r="E83" s="129">
        <v>5363</v>
      </c>
      <c r="F83" s="47" t="s">
        <v>112</v>
      </c>
      <c r="G83" s="130">
        <v>0</v>
      </c>
      <c r="H83" s="18">
        <v>15.2</v>
      </c>
      <c r="I83" s="130">
        <f t="shared" ref="I83:I91" si="17">+G83+H83</f>
        <v>15.2</v>
      </c>
      <c r="J83" s="131">
        <v>0</v>
      </c>
      <c r="K83" s="131">
        <f t="shared" si="16"/>
        <v>15.2</v>
      </c>
      <c r="L83" s="131">
        <v>0</v>
      </c>
      <c r="M83" s="131">
        <f t="shared" si="15"/>
        <v>15.2</v>
      </c>
      <c r="N83" s="131">
        <v>6.4</v>
      </c>
      <c r="O83" s="131">
        <f t="shared" si="13"/>
        <v>21.6</v>
      </c>
      <c r="P83" s="131">
        <v>0</v>
      </c>
      <c r="Q83" s="131">
        <f t="shared" si="14"/>
        <v>21.6</v>
      </c>
      <c r="R83" s="131">
        <v>0</v>
      </c>
      <c r="S83" s="131">
        <f t="shared" si="12"/>
        <v>21.6</v>
      </c>
      <c r="T83" s="131">
        <v>0</v>
      </c>
      <c r="U83" s="131">
        <f t="shared" si="11"/>
        <v>21.6</v>
      </c>
      <c r="V83" s="131">
        <v>0</v>
      </c>
      <c r="W83" s="131">
        <f t="shared" si="9"/>
        <v>21.6</v>
      </c>
      <c r="X83" s="131">
        <v>0</v>
      </c>
      <c r="Y83" s="131">
        <f t="shared" si="10"/>
        <v>21.6</v>
      </c>
      <c r="Z83" s="45"/>
    </row>
    <row r="84" spans="1:26" s="46" customFormat="1" ht="13.5" thickBot="1" x14ac:dyDescent="0.25">
      <c r="A84" s="95" t="s">
        <v>62</v>
      </c>
      <c r="B84" s="244" t="s">
        <v>6</v>
      </c>
      <c r="C84" s="246"/>
      <c r="D84" s="96" t="s">
        <v>6</v>
      </c>
      <c r="E84" s="97" t="s">
        <v>6</v>
      </c>
      <c r="F84" s="98" t="s">
        <v>117</v>
      </c>
      <c r="G84" s="99">
        <f>G85</f>
        <v>2000</v>
      </c>
      <c r="H84" s="172">
        <v>0</v>
      </c>
      <c r="I84" s="99">
        <f t="shared" si="17"/>
        <v>2000</v>
      </c>
      <c r="J84" s="100">
        <v>0</v>
      </c>
      <c r="K84" s="100">
        <f t="shared" si="16"/>
        <v>2000</v>
      </c>
      <c r="L84" s="100">
        <f>+L85</f>
        <v>-31.4</v>
      </c>
      <c r="M84" s="100">
        <f t="shared" si="15"/>
        <v>1968.6</v>
      </c>
      <c r="N84" s="100">
        <v>0</v>
      </c>
      <c r="O84" s="100">
        <f t="shared" si="13"/>
        <v>1968.6</v>
      </c>
      <c r="P84" s="100">
        <f>SUM(P85:P91)</f>
        <v>0</v>
      </c>
      <c r="Q84" s="100">
        <f t="shared" si="14"/>
        <v>1968.6</v>
      </c>
      <c r="R84" s="100">
        <v>0</v>
      </c>
      <c r="S84" s="100">
        <f t="shared" si="12"/>
        <v>1968.6</v>
      </c>
      <c r="T84" s="100">
        <v>0</v>
      </c>
      <c r="U84" s="100">
        <f t="shared" si="11"/>
        <v>1968.6</v>
      </c>
      <c r="V84" s="100">
        <v>0</v>
      </c>
      <c r="W84" s="100">
        <f t="shared" si="9"/>
        <v>1968.6</v>
      </c>
      <c r="X84" s="100">
        <v>0</v>
      </c>
      <c r="Y84" s="100">
        <f t="shared" si="10"/>
        <v>1968.6</v>
      </c>
      <c r="Z84" s="45"/>
    </row>
    <row r="85" spans="1:26" s="46" customFormat="1" x14ac:dyDescent="0.2">
      <c r="A85" s="19" t="s">
        <v>62</v>
      </c>
      <c r="B85" s="20" t="s">
        <v>118</v>
      </c>
      <c r="C85" s="48" t="s">
        <v>14</v>
      </c>
      <c r="D85" s="21" t="s">
        <v>6</v>
      </c>
      <c r="E85" s="22" t="s">
        <v>6</v>
      </c>
      <c r="F85" s="101" t="s">
        <v>119</v>
      </c>
      <c r="G85" s="102">
        <f>SUM(G86:G91)</f>
        <v>2000</v>
      </c>
      <c r="H85" s="24">
        <v>0</v>
      </c>
      <c r="I85" s="102">
        <f t="shared" si="17"/>
        <v>2000</v>
      </c>
      <c r="J85" s="103">
        <v>0</v>
      </c>
      <c r="K85" s="103">
        <f t="shared" si="16"/>
        <v>2000</v>
      </c>
      <c r="L85" s="103">
        <f>SUM(L86:L91)</f>
        <v>-31.4</v>
      </c>
      <c r="M85" s="103">
        <f t="shared" si="15"/>
        <v>1968.6</v>
      </c>
      <c r="N85" s="103">
        <v>0</v>
      </c>
      <c r="O85" s="103">
        <f t="shared" si="13"/>
        <v>1968.6</v>
      </c>
      <c r="P85" s="103">
        <v>0</v>
      </c>
      <c r="Q85" s="103">
        <f t="shared" si="14"/>
        <v>1968.6</v>
      </c>
      <c r="R85" s="103">
        <v>0</v>
      </c>
      <c r="S85" s="103">
        <f t="shared" si="12"/>
        <v>1968.6</v>
      </c>
      <c r="T85" s="103">
        <v>0</v>
      </c>
      <c r="U85" s="103">
        <f t="shared" si="11"/>
        <v>1968.6</v>
      </c>
      <c r="V85" s="103">
        <v>0</v>
      </c>
      <c r="W85" s="103">
        <f t="shared" si="9"/>
        <v>1968.6</v>
      </c>
      <c r="X85" s="103">
        <v>0</v>
      </c>
      <c r="Y85" s="103">
        <f t="shared" si="10"/>
        <v>1968.6</v>
      </c>
      <c r="Z85" s="45"/>
    </row>
    <row r="86" spans="1:26" s="46" customFormat="1" x14ac:dyDescent="0.2">
      <c r="A86" s="112"/>
      <c r="B86" s="168"/>
      <c r="C86" s="168"/>
      <c r="D86" s="107">
        <v>3419</v>
      </c>
      <c r="E86" s="108">
        <v>5021</v>
      </c>
      <c r="F86" s="173" t="s">
        <v>86</v>
      </c>
      <c r="G86" s="110">
        <v>150</v>
      </c>
      <c r="H86" s="170">
        <v>0</v>
      </c>
      <c r="I86" s="110">
        <f t="shared" si="17"/>
        <v>150</v>
      </c>
      <c r="J86" s="111">
        <v>0</v>
      </c>
      <c r="K86" s="111">
        <f t="shared" si="16"/>
        <v>150</v>
      </c>
      <c r="L86" s="111">
        <v>-31.4</v>
      </c>
      <c r="M86" s="111">
        <f t="shared" si="15"/>
        <v>118.6</v>
      </c>
      <c r="N86" s="111">
        <v>0</v>
      </c>
      <c r="O86" s="111">
        <f t="shared" si="13"/>
        <v>118.6</v>
      </c>
      <c r="P86" s="111">
        <v>0</v>
      </c>
      <c r="Q86" s="111">
        <f t="shared" si="14"/>
        <v>118.6</v>
      </c>
      <c r="R86" s="111">
        <v>0</v>
      </c>
      <c r="S86" s="111">
        <f t="shared" si="12"/>
        <v>118.6</v>
      </c>
      <c r="T86" s="111">
        <v>0</v>
      </c>
      <c r="U86" s="111">
        <f t="shared" si="11"/>
        <v>118.6</v>
      </c>
      <c r="V86" s="111">
        <v>0</v>
      </c>
      <c r="W86" s="111">
        <f t="shared" si="9"/>
        <v>118.6</v>
      </c>
      <c r="X86" s="111">
        <v>0</v>
      </c>
      <c r="Y86" s="111">
        <f t="shared" si="10"/>
        <v>118.6</v>
      </c>
      <c r="Z86" s="45"/>
    </row>
    <row r="87" spans="1:26" s="46" customFormat="1" x14ac:dyDescent="0.2">
      <c r="A87" s="112"/>
      <c r="B87" s="168"/>
      <c r="C87" s="168"/>
      <c r="D87" s="107">
        <v>3419</v>
      </c>
      <c r="E87" s="108">
        <v>5139</v>
      </c>
      <c r="F87" s="109" t="s">
        <v>70</v>
      </c>
      <c r="G87" s="110">
        <v>750</v>
      </c>
      <c r="H87" s="170">
        <v>0</v>
      </c>
      <c r="I87" s="110">
        <f t="shared" si="17"/>
        <v>750</v>
      </c>
      <c r="J87" s="111">
        <v>0</v>
      </c>
      <c r="K87" s="111">
        <f t="shared" si="16"/>
        <v>750</v>
      </c>
      <c r="L87" s="111">
        <v>0</v>
      </c>
      <c r="M87" s="111">
        <f t="shared" si="15"/>
        <v>750</v>
      </c>
      <c r="N87" s="111">
        <v>0</v>
      </c>
      <c r="O87" s="111">
        <f t="shared" si="13"/>
        <v>750</v>
      </c>
      <c r="P87" s="111">
        <v>0</v>
      </c>
      <c r="Q87" s="111">
        <f t="shared" si="14"/>
        <v>750</v>
      </c>
      <c r="R87" s="111">
        <v>0</v>
      </c>
      <c r="S87" s="111">
        <f t="shared" si="12"/>
        <v>750</v>
      </c>
      <c r="T87" s="111">
        <v>0</v>
      </c>
      <c r="U87" s="111">
        <f t="shared" si="11"/>
        <v>750</v>
      </c>
      <c r="V87" s="111">
        <v>0</v>
      </c>
      <c r="W87" s="111">
        <f t="shared" si="9"/>
        <v>750</v>
      </c>
      <c r="X87" s="111">
        <v>0</v>
      </c>
      <c r="Y87" s="111">
        <f t="shared" si="10"/>
        <v>750</v>
      </c>
      <c r="Z87" s="45"/>
    </row>
    <row r="88" spans="1:26" s="46" customFormat="1" x14ac:dyDescent="0.2">
      <c r="A88" s="112"/>
      <c r="B88" s="168"/>
      <c r="C88" s="168"/>
      <c r="D88" s="107">
        <v>3419</v>
      </c>
      <c r="E88" s="108">
        <v>5164</v>
      </c>
      <c r="F88" s="109" t="s">
        <v>71</v>
      </c>
      <c r="G88" s="110">
        <v>0</v>
      </c>
      <c r="H88" s="170"/>
      <c r="I88" s="110"/>
      <c r="J88" s="111"/>
      <c r="K88" s="111"/>
      <c r="L88" s="111"/>
      <c r="M88" s="111">
        <v>0</v>
      </c>
      <c r="N88" s="111">
        <v>0</v>
      </c>
      <c r="O88" s="111">
        <v>0</v>
      </c>
      <c r="P88" s="111">
        <v>6</v>
      </c>
      <c r="Q88" s="111">
        <f t="shared" si="14"/>
        <v>6</v>
      </c>
      <c r="R88" s="111">
        <v>0</v>
      </c>
      <c r="S88" s="111">
        <f t="shared" si="12"/>
        <v>6</v>
      </c>
      <c r="T88" s="111">
        <v>0</v>
      </c>
      <c r="U88" s="111">
        <f t="shared" si="11"/>
        <v>6</v>
      </c>
      <c r="V88" s="111">
        <v>0</v>
      </c>
      <c r="W88" s="111">
        <f t="shared" si="9"/>
        <v>6</v>
      </c>
      <c r="X88" s="111">
        <v>0</v>
      </c>
      <c r="Y88" s="111">
        <f t="shared" si="10"/>
        <v>6</v>
      </c>
      <c r="Z88" s="45"/>
    </row>
    <row r="89" spans="1:26" s="46" customFormat="1" x14ac:dyDescent="0.2">
      <c r="A89" s="112"/>
      <c r="B89" s="168"/>
      <c r="C89" s="168"/>
      <c r="D89" s="107">
        <v>3419</v>
      </c>
      <c r="E89" s="108">
        <v>5169</v>
      </c>
      <c r="F89" s="109" t="s">
        <v>15</v>
      </c>
      <c r="G89" s="110">
        <v>1060</v>
      </c>
      <c r="H89" s="170">
        <v>0</v>
      </c>
      <c r="I89" s="110">
        <f t="shared" si="17"/>
        <v>1060</v>
      </c>
      <c r="J89" s="111">
        <v>0</v>
      </c>
      <c r="K89" s="111">
        <f t="shared" si="16"/>
        <v>1060</v>
      </c>
      <c r="L89" s="111">
        <v>0</v>
      </c>
      <c r="M89" s="111">
        <f t="shared" si="15"/>
        <v>1060</v>
      </c>
      <c r="N89" s="111">
        <v>0</v>
      </c>
      <c r="O89" s="111">
        <f t="shared" si="13"/>
        <v>1060</v>
      </c>
      <c r="P89" s="111">
        <v>-6</v>
      </c>
      <c r="Q89" s="111">
        <f t="shared" si="14"/>
        <v>1054</v>
      </c>
      <c r="R89" s="111">
        <v>0</v>
      </c>
      <c r="S89" s="111">
        <f t="shared" si="12"/>
        <v>1054</v>
      </c>
      <c r="T89" s="111">
        <v>0</v>
      </c>
      <c r="U89" s="111">
        <f t="shared" si="11"/>
        <v>1054</v>
      </c>
      <c r="V89" s="111">
        <v>0</v>
      </c>
      <c r="W89" s="111">
        <f t="shared" si="9"/>
        <v>1054</v>
      </c>
      <c r="X89" s="111">
        <v>0</v>
      </c>
      <c r="Y89" s="111">
        <f t="shared" si="10"/>
        <v>1054</v>
      </c>
      <c r="Z89" s="45"/>
    </row>
    <row r="90" spans="1:26" s="46" customFormat="1" x14ac:dyDescent="0.2">
      <c r="A90" s="142"/>
      <c r="B90" s="174"/>
      <c r="C90" s="174"/>
      <c r="D90" s="123">
        <v>3419</v>
      </c>
      <c r="E90" s="124">
        <v>5173</v>
      </c>
      <c r="F90" s="17" t="s">
        <v>73</v>
      </c>
      <c r="G90" s="110">
        <v>25</v>
      </c>
      <c r="H90" s="170">
        <v>0</v>
      </c>
      <c r="I90" s="110">
        <f t="shared" si="17"/>
        <v>25</v>
      </c>
      <c r="J90" s="111">
        <v>0</v>
      </c>
      <c r="K90" s="111">
        <f t="shared" si="16"/>
        <v>25</v>
      </c>
      <c r="L90" s="111">
        <v>0</v>
      </c>
      <c r="M90" s="111">
        <f t="shared" si="15"/>
        <v>25</v>
      </c>
      <c r="N90" s="111">
        <v>0</v>
      </c>
      <c r="O90" s="111">
        <f t="shared" si="13"/>
        <v>25</v>
      </c>
      <c r="P90" s="111">
        <v>0</v>
      </c>
      <c r="Q90" s="111">
        <f t="shared" si="14"/>
        <v>25</v>
      </c>
      <c r="R90" s="111">
        <v>0</v>
      </c>
      <c r="S90" s="111">
        <f t="shared" si="12"/>
        <v>25</v>
      </c>
      <c r="T90" s="111">
        <v>0</v>
      </c>
      <c r="U90" s="111">
        <f t="shared" si="11"/>
        <v>25</v>
      </c>
      <c r="V90" s="111">
        <v>0</v>
      </c>
      <c r="W90" s="111">
        <f t="shared" si="9"/>
        <v>25</v>
      </c>
      <c r="X90" s="111">
        <v>0</v>
      </c>
      <c r="Y90" s="111">
        <f t="shared" si="10"/>
        <v>25</v>
      </c>
      <c r="Z90" s="45"/>
    </row>
    <row r="91" spans="1:26" s="46" customFormat="1" ht="13.5" thickBot="1" x14ac:dyDescent="0.25">
      <c r="A91" s="175"/>
      <c r="B91" s="176"/>
      <c r="C91" s="176"/>
      <c r="D91" s="128">
        <v>3419</v>
      </c>
      <c r="E91" s="129">
        <v>5175</v>
      </c>
      <c r="F91" s="47" t="s">
        <v>67</v>
      </c>
      <c r="G91" s="177">
        <v>15</v>
      </c>
      <c r="H91" s="26">
        <v>0</v>
      </c>
      <c r="I91" s="177">
        <f t="shared" si="17"/>
        <v>15</v>
      </c>
      <c r="J91" s="178">
        <v>0</v>
      </c>
      <c r="K91" s="178">
        <f t="shared" si="16"/>
        <v>15</v>
      </c>
      <c r="L91" s="178">
        <v>0</v>
      </c>
      <c r="M91" s="178">
        <f t="shared" si="15"/>
        <v>15</v>
      </c>
      <c r="N91" s="178">
        <v>0</v>
      </c>
      <c r="O91" s="178">
        <f t="shared" si="13"/>
        <v>15</v>
      </c>
      <c r="P91" s="178">
        <v>0</v>
      </c>
      <c r="Q91" s="178">
        <f t="shared" si="14"/>
        <v>15</v>
      </c>
      <c r="R91" s="178">
        <v>0</v>
      </c>
      <c r="S91" s="178">
        <f t="shared" si="12"/>
        <v>15</v>
      </c>
      <c r="T91" s="178">
        <v>0</v>
      </c>
      <c r="U91" s="178">
        <f t="shared" si="11"/>
        <v>15</v>
      </c>
      <c r="V91" s="178">
        <v>0</v>
      </c>
      <c r="W91" s="178">
        <f t="shared" si="9"/>
        <v>15</v>
      </c>
      <c r="X91" s="178">
        <v>0</v>
      </c>
      <c r="Y91" s="178">
        <f t="shared" si="10"/>
        <v>15</v>
      </c>
      <c r="Z91" s="45"/>
    </row>
    <row r="92" spans="1:26" s="46" customFormat="1" x14ac:dyDescent="0.2">
      <c r="A92" s="179"/>
      <c r="B92" s="171"/>
      <c r="C92" s="171"/>
      <c r="D92" s="180"/>
      <c r="E92" s="74"/>
      <c r="F92" s="181"/>
      <c r="G92" s="182"/>
      <c r="H92" s="11"/>
      <c r="I92" s="11"/>
      <c r="J92" s="45"/>
      <c r="L92" s="183"/>
      <c r="M92" s="45"/>
      <c r="N92" s="45"/>
      <c r="O92" s="45"/>
      <c r="P92" s="45"/>
      <c r="Q92" s="45"/>
      <c r="R92" s="45"/>
      <c r="T92" s="45"/>
      <c r="U92" s="45"/>
      <c r="V92" s="45"/>
      <c r="W92" s="45"/>
      <c r="X92" s="184"/>
      <c r="Y92" s="45"/>
      <c r="Z92" s="45"/>
    </row>
    <row r="93" spans="1:26" x14ac:dyDescent="0.2">
      <c r="B93" s="247"/>
      <c r="C93" s="248"/>
      <c r="D93" s="248"/>
      <c r="E93" s="185"/>
      <c r="F93" s="186">
        <v>42570</v>
      </c>
      <c r="U93" s="43"/>
      <c r="V93" s="43"/>
      <c r="W93" s="43"/>
      <c r="X93" s="187"/>
      <c r="Y93" s="43"/>
      <c r="Z93" s="43"/>
    </row>
    <row r="94" spans="1:26" x14ac:dyDescent="0.2">
      <c r="B94" s="247"/>
      <c r="C94" s="248"/>
      <c r="D94" s="248"/>
      <c r="E94" s="185"/>
      <c r="F94" s="185"/>
      <c r="U94" s="43"/>
      <c r="V94" s="43"/>
      <c r="W94" s="43"/>
      <c r="X94" s="187"/>
      <c r="Y94" s="43"/>
      <c r="Z94" s="43"/>
    </row>
    <row r="95" spans="1:26" x14ac:dyDescent="0.2">
      <c r="B95" s="188"/>
      <c r="C95" s="188"/>
      <c r="D95" s="188"/>
      <c r="E95" s="189"/>
      <c r="F95" s="189"/>
      <c r="U95" s="43"/>
      <c r="V95" s="43"/>
      <c r="W95" s="43"/>
    </row>
    <row r="96" spans="1:26" ht="14.45" customHeight="1" x14ac:dyDescent="0.2">
      <c r="B96" s="247"/>
      <c r="C96" s="248"/>
      <c r="D96" s="248"/>
      <c r="E96" s="190"/>
      <c r="F96" s="190"/>
      <c r="U96" s="43"/>
      <c r="V96" s="43"/>
      <c r="W96" s="43"/>
    </row>
    <row r="97" spans="2:24" ht="13.15" customHeight="1" x14ac:dyDescent="0.2">
      <c r="B97" s="188"/>
      <c r="C97" s="188"/>
      <c r="D97" s="188"/>
      <c r="E97" s="190"/>
      <c r="F97" s="190"/>
      <c r="X97" s="27"/>
    </row>
    <row r="98" spans="2:24" ht="14.45" customHeight="1" x14ac:dyDescent="0.2">
      <c r="B98" s="247"/>
      <c r="C98" s="248"/>
      <c r="D98" s="248"/>
      <c r="E98" s="249"/>
      <c r="F98" s="249"/>
      <c r="X98" s="27"/>
    </row>
    <row r="99" spans="2:24" ht="13.15" customHeight="1" x14ac:dyDescent="0.2">
      <c r="B99" s="188"/>
      <c r="C99" s="188"/>
      <c r="D99" s="188"/>
      <c r="E99" s="248"/>
      <c r="F99" s="248"/>
      <c r="T99" s="27"/>
      <c r="X99" s="27"/>
    </row>
    <row r="100" spans="2:24" ht="19.149999999999999" customHeight="1" x14ac:dyDescent="0.2">
      <c r="B100" s="247"/>
      <c r="C100" s="248"/>
      <c r="D100" s="248"/>
      <c r="E100" s="249"/>
      <c r="F100" s="249"/>
      <c r="T100" s="27"/>
      <c r="X100" s="27"/>
    </row>
    <row r="101" spans="2:24" ht="28.9" customHeight="1" x14ac:dyDescent="0.2">
      <c r="B101" s="188"/>
      <c r="C101" s="188"/>
      <c r="D101" s="188"/>
      <c r="E101" s="248"/>
      <c r="F101" s="248"/>
      <c r="T101" s="27"/>
      <c r="X101" s="27"/>
    </row>
    <row r="102" spans="2:24" x14ac:dyDescent="0.2">
      <c r="B102" s="247"/>
      <c r="C102" s="248"/>
      <c r="D102" s="248"/>
      <c r="E102" s="191"/>
      <c r="F102" s="189"/>
      <c r="G102" s="27"/>
      <c r="J102" s="27"/>
      <c r="L102" s="27"/>
      <c r="M102" s="27"/>
      <c r="N102" s="27"/>
      <c r="O102" s="27"/>
      <c r="P102" s="27"/>
      <c r="T102" s="27"/>
      <c r="X102" s="27"/>
    </row>
  </sheetData>
  <mergeCells count="23">
    <mergeCell ref="F98:F99"/>
    <mergeCell ref="B100:D100"/>
    <mergeCell ref="E100:E101"/>
    <mergeCell ref="F100:F101"/>
    <mergeCell ref="B102:D102"/>
    <mergeCell ref="E98:E99"/>
    <mergeCell ref="B84:C84"/>
    <mergeCell ref="B93:D93"/>
    <mergeCell ref="B94:D94"/>
    <mergeCell ref="B96:D96"/>
    <mergeCell ref="B98:D98"/>
    <mergeCell ref="B63:C63"/>
    <mergeCell ref="H1:I1"/>
    <mergeCell ref="O1:Q1"/>
    <mergeCell ref="W1:Y1"/>
    <mergeCell ref="A2:I2"/>
    <mergeCell ref="A3:H3"/>
    <mergeCell ref="A4:I4"/>
    <mergeCell ref="A6:I6"/>
    <mergeCell ref="B10:C10"/>
    <mergeCell ref="B11:C11"/>
    <mergeCell ref="B12:C12"/>
    <mergeCell ref="B35:C35"/>
  </mergeCells>
  <pageMargins left="0.7" right="0.7" top="0.78740157499999996" bottom="0.78740157499999996" header="0.3" footer="0.3"/>
  <pageSetup paperSize="9" scale="72" orientation="portrait" r:id="rId1"/>
  <colBreaks count="1" manualBreakCount="1">
    <brk id="2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topLeftCell="A15" zoomScaleNormal="100" workbookViewId="0">
      <selection activeCell="I36" sqref="I36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x14ac:dyDescent="0.25">
      <c r="C1" s="229" t="s">
        <v>120</v>
      </c>
      <c r="D1" s="230"/>
      <c r="E1" s="230"/>
    </row>
    <row r="2" spans="1:10" ht="15.75" thickBot="1" x14ac:dyDescent="0.3">
      <c r="A2" s="250" t="s">
        <v>121</v>
      </c>
      <c r="B2" s="250"/>
      <c r="C2" s="193"/>
      <c r="D2" s="193"/>
      <c r="E2" s="194" t="s">
        <v>122</v>
      </c>
    </row>
    <row r="3" spans="1:10" ht="24.75" thickBot="1" x14ac:dyDescent="0.3">
      <c r="A3" s="195" t="s">
        <v>123</v>
      </c>
      <c r="B3" s="196" t="s">
        <v>124</v>
      </c>
      <c r="C3" s="197" t="s">
        <v>125</v>
      </c>
      <c r="D3" s="197" t="s">
        <v>49</v>
      </c>
      <c r="E3" s="197" t="s">
        <v>126</v>
      </c>
    </row>
    <row r="4" spans="1:10" ht="15" customHeight="1" x14ac:dyDescent="0.25">
      <c r="A4" s="198" t="s">
        <v>127</v>
      </c>
      <c r="B4" s="199" t="s">
        <v>128</v>
      </c>
      <c r="C4" s="200">
        <f>C5+C6+C7</f>
        <v>2636550.9699999997</v>
      </c>
      <c r="D4" s="200">
        <f>D5+D6+D7</f>
        <v>0</v>
      </c>
      <c r="E4" s="201">
        <f t="shared" ref="E4:E26" si="0">C4+D4</f>
        <v>2636550.9699999997</v>
      </c>
    </row>
    <row r="5" spans="1:10" ht="15" customHeight="1" x14ac:dyDescent="0.25">
      <c r="A5" s="202" t="s">
        <v>129</v>
      </c>
      <c r="B5" s="203" t="s">
        <v>130</v>
      </c>
      <c r="C5" s="204">
        <v>2466142.71</v>
      </c>
      <c r="D5" s="205">
        <v>0</v>
      </c>
      <c r="E5" s="206">
        <f t="shared" si="0"/>
        <v>2466142.71</v>
      </c>
      <c r="J5" s="207"/>
    </row>
    <row r="6" spans="1:10" ht="15" customHeight="1" x14ac:dyDescent="0.25">
      <c r="A6" s="202" t="s">
        <v>131</v>
      </c>
      <c r="B6" s="203" t="s">
        <v>132</v>
      </c>
      <c r="C6" s="204">
        <v>170192.01</v>
      </c>
      <c r="D6" s="208">
        <v>0</v>
      </c>
      <c r="E6" s="206">
        <f t="shared" si="0"/>
        <v>170192.01</v>
      </c>
    </row>
    <row r="7" spans="1:10" ht="15" customHeight="1" x14ac:dyDescent="0.25">
      <c r="A7" s="202" t="s">
        <v>133</v>
      </c>
      <c r="B7" s="203" t="s">
        <v>134</v>
      </c>
      <c r="C7" s="204">
        <v>216.25</v>
      </c>
      <c r="D7" s="204">
        <v>0</v>
      </c>
      <c r="E7" s="206">
        <f t="shared" si="0"/>
        <v>216.25</v>
      </c>
    </row>
    <row r="8" spans="1:10" ht="15" customHeight="1" x14ac:dyDescent="0.25">
      <c r="A8" s="209" t="s">
        <v>135</v>
      </c>
      <c r="B8" s="203" t="s">
        <v>136</v>
      </c>
      <c r="C8" s="210">
        <f>C9+C15</f>
        <v>4635382.04</v>
      </c>
      <c r="D8" s="210">
        <f>D9+D15</f>
        <v>0</v>
      </c>
      <c r="E8" s="211">
        <f t="shared" si="0"/>
        <v>4635382.04</v>
      </c>
    </row>
    <row r="9" spans="1:10" ht="15" customHeight="1" x14ac:dyDescent="0.25">
      <c r="A9" s="202" t="s">
        <v>137</v>
      </c>
      <c r="B9" s="203" t="s">
        <v>138</v>
      </c>
      <c r="C9" s="204">
        <f>C10+C11+C13+C14+C12</f>
        <v>4344866.7</v>
      </c>
      <c r="D9" s="204">
        <f>D10+D11+D13+D14</f>
        <v>0</v>
      </c>
      <c r="E9" s="212">
        <f t="shared" si="0"/>
        <v>4344866.7</v>
      </c>
    </row>
    <row r="10" spans="1:10" ht="15" customHeight="1" x14ac:dyDescent="0.25">
      <c r="A10" s="202" t="s">
        <v>139</v>
      </c>
      <c r="B10" s="203" t="s">
        <v>140</v>
      </c>
      <c r="C10" s="204">
        <v>63118.7</v>
      </c>
      <c r="D10" s="204">
        <v>0</v>
      </c>
      <c r="E10" s="212">
        <f t="shared" si="0"/>
        <v>63118.7</v>
      </c>
    </row>
    <row r="11" spans="1:10" ht="15" customHeight="1" x14ac:dyDescent="0.25">
      <c r="A11" s="202" t="s">
        <v>141</v>
      </c>
      <c r="B11" s="203" t="s">
        <v>138</v>
      </c>
      <c r="C11" s="204">
        <v>4250133.24</v>
      </c>
      <c r="D11" s="204">
        <v>0</v>
      </c>
      <c r="E11" s="212">
        <f t="shared" si="0"/>
        <v>4250133.24</v>
      </c>
    </row>
    <row r="12" spans="1:10" ht="15" customHeight="1" x14ac:dyDescent="0.25">
      <c r="A12" s="202" t="s">
        <v>142</v>
      </c>
      <c r="B12" s="203">
        <v>4123</v>
      </c>
      <c r="C12" s="204">
        <v>6729.85</v>
      </c>
      <c r="D12" s="204">
        <v>0</v>
      </c>
      <c r="E12" s="212">
        <f>SUM(C12:D12)</f>
        <v>6729.85</v>
      </c>
    </row>
    <row r="13" spans="1:10" ht="15" customHeight="1" x14ac:dyDescent="0.25">
      <c r="A13" s="202" t="s">
        <v>143</v>
      </c>
      <c r="B13" s="203" t="s">
        <v>144</v>
      </c>
      <c r="C13" s="204">
        <v>114.91</v>
      </c>
      <c r="D13" s="204">
        <v>0</v>
      </c>
      <c r="E13" s="212">
        <f>SUM(C13:D13)</f>
        <v>114.91</v>
      </c>
    </row>
    <row r="14" spans="1:10" ht="15" customHeight="1" x14ac:dyDescent="0.25">
      <c r="A14" s="202" t="s">
        <v>145</v>
      </c>
      <c r="B14" s="203">
        <v>4121</v>
      </c>
      <c r="C14" s="204">
        <v>24770</v>
      </c>
      <c r="D14" s="204">
        <v>0</v>
      </c>
      <c r="E14" s="212">
        <f>SUM(C14:D14)</f>
        <v>24770</v>
      </c>
    </row>
    <row r="15" spans="1:10" ht="15" customHeight="1" x14ac:dyDescent="0.25">
      <c r="A15" s="202" t="s">
        <v>146</v>
      </c>
      <c r="B15" s="203" t="s">
        <v>147</v>
      </c>
      <c r="C15" s="204">
        <f>C16+C17+C18+C19</f>
        <v>290515.34000000003</v>
      </c>
      <c r="D15" s="204">
        <f>D16+D18+D19</f>
        <v>0</v>
      </c>
      <c r="E15" s="212">
        <f t="shared" si="0"/>
        <v>290515.34000000003</v>
      </c>
    </row>
    <row r="16" spans="1:10" ht="15" customHeight="1" x14ac:dyDescent="0.25">
      <c r="A16" s="202" t="s">
        <v>141</v>
      </c>
      <c r="B16" s="203" t="s">
        <v>148</v>
      </c>
      <c r="C16" s="204">
        <v>253650.47000000003</v>
      </c>
      <c r="D16" s="204">
        <v>0</v>
      </c>
      <c r="E16" s="212">
        <f t="shared" si="0"/>
        <v>253650.47000000003</v>
      </c>
    </row>
    <row r="17" spans="1:5" ht="15" customHeight="1" x14ac:dyDescent="0.25">
      <c r="A17" s="202" t="s">
        <v>149</v>
      </c>
      <c r="B17" s="203">
        <v>4223</v>
      </c>
      <c r="C17" s="204">
        <v>32335.51</v>
      </c>
      <c r="D17" s="204">
        <v>0</v>
      </c>
      <c r="E17" s="212">
        <f>SUM(C17:D17)</f>
        <v>32335.51</v>
      </c>
    </row>
    <row r="18" spans="1:5" ht="15" customHeight="1" x14ac:dyDescent="0.25">
      <c r="A18" s="202" t="s">
        <v>143</v>
      </c>
      <c r="B18" s="203" t="s">
        <v>150</v>
      </c>
      <c r="C18" s="204">
        <v>0</v>
      </c>
      <c r="D18" s="204">
        <v>0</v>
      </c>
      <c r="E18" s="212">
        <f>SUM(C18:D18)</f>
        <v>0</v>
      </c>
    </row>
    <row r="19" spans="1:5" ht="15" customHeight="1" x14ac:dyDescent="0.25">
      <c r="A19" s="202" t="s">
        <v>145</v>
      </c>
      <c r="B19" s="203">
        <v>4221</v>
      </c>
      <c r="C19" s="204">
        <v>4529.3599999999997</v>
      </c>
      <c r="D19" s="204">
        <v>0</v>
      </c>
      <c r="E19" s="212">
        <f>SUM(C19:D19)</f>
        <v>4529.3599999999997</v>
      </c>
    </row>
    <row r="20" spans="1:5" ht="15" customHeight="1" x14ac:dyDescent="0.25">
      <c r="A20" s="209" t="s">
        <v>151</v>
      </c>
      <c r="B20" s="213" t="s">
        <v>152</v>
      </c>
      <c r="C20" s="210">
        <f>C4+C8</f>
        <v>7271933.0099999998</v>
      </c>
      <c r="D20" s="210">
        <f>D4+D8</f>
        <v>0</v>
      </c>
      <c r="E20" s="211">
        <f t="shared" si="0"/>
        <v>7271933.0099999998</v>
      </c>
    </row>
    <row r="21" spans="1:5" ht="15" customHeight="1" x14ac:dyDescent="0.25">
      <c r="A21" s="209" t="s">
        <v>153</v>
      </c>
      <c r="B21" s="213" t="s">
        <v>154</v>
      </c>
      <c r="C21" s="210">
        <f>SUM(C22:C25)</f>
        <v>958065.58000000007</v>
      </c>
      <c r="D21" s="210">
        <f>SUM(D22:D25)</f>
        <v>0</v>
      </c>
      <c r="E21" s="211">
        <f t="shared" si="0"/>
        <v>958065.58000000007</v>
      </c>
    </row>
    <row r="22" spans="1:5" ht="15" customHeight="1" x14ac:dyDescent="0.25">
      <c r="A22" s="202" t="s">
        <v>155</v>
      </c>
      <c r="B22" s="203" t="s">
        <v>156</v>
      </c>
      <c r="C22" s="204">
        <v>127924.29999999999</v>
      </c>
      <c r="D22" s="204">
        <v>0</v>
      </c>
      <c r="E22" s="212">
        <f t="shared" si="0"/>
        <v>127924.29999999999</v>
      </c>
    </row>
    <row r="23" spans="1:5" ht="15" customHeight="1" x14ac:dyDescent="0.25">
      <c r="A23" s="202" t="s">
        <v>157</v>
      </c>
      <c r="B23" s="203">
        <v>8115</v>
      </c>
      <c r="C23" s="204">
        <v>977016.28</v>
      </c>
      <c r="D23" s="204">
        <v>0</v>
      </c>
      <c r="E23" s="212">
        <f>SUM(C23:D23)</f>
        <v>977016.28</v>
      </c>
    </row>
    <row r="24" spans="1:5" ht="15" customHeight="1" x14ac:dyDescent="0.25">
      <c r="A24" s="202" t="s">
        <v>158</v>
      </c>
      <c r="B24" s="203">
        <v>8123</v>
      </c>
      <c r="C24" s="204">
        <v>0</v>
      </c>
      <c r="D24" s="204">
        <v>0</v>
      </c>
      <c r="E24" s="212">
        <f>C24+D24</f>
        <v>0</v>
      </c>
    </row>
    <row r="25" spans="1:5" ht="15" customHeight="1" thickBot="1" x14ac:dyDescent="0.3">
      <c r="A25" s="214" t="s">
        <v>159</v>
      </c>
      <c r="B25" s="215">
        <v>-8124</v>
      </c>
      <c r="C25" s="216">
        <v>-146875</v>
      </c>
      <c r="D25" s="216">
        <v>0</v>
      </c>
      <c r="E25" s="217">
        <f>C25+D25</f>
        <v>-146875</v>
      </c>
    </row>
    <row r="26" spans="1:5" ht="15" customHeight="1" thickBot="1" x14ac:dyDescent="0.3">
      <c r="A26" s="218" t="s">
        <v>160</v>
      </c>
      <c r="B26" s="219"/>
      <c r="C26" s="220">
        <f>C4+C8+C21</f>
        <v>8229998.5899999999</v>
      </c>
      <c r="D26" s="220">
        <f>D20+D21</f>
        <v>0</v>
      </c>
      <c r="E26" s="221">
        <f t="shared" si="0"/>
        <v>8229998.5899999999</v>
      </c>
    </row>
    <row r="27" spans="1:5" ht="15.75" thickBot="1" x14ac:dyDescent="0.3">
      <c r="A27" s="250" t="s">
        <v>161</v>
      </c>
      <c r="B27" s="250"/>
      <c r="C27" s="222"/>
      <c r="D27" s="222"/>
      <c r="E27" s="223" t="s">
        <v>122</v>
      </c>
    </row>
    <row r="28" spans="1:5" ht="24.75" thickBot="1" x14ac:dyDescent="0.3">
      <c r="A28" s="195" t="s">
        <v>162</v>
      </c>
      <c r="B28" s="196" t="s">
        <v>4</v>
      </c>
      <c r="C28" s="197" t="s">
        <v>125</v>
      </c>
      <c r="D28" s="197" t="s">
        <v>49</v>
      </c>
      <c r="E28" s="197" t="s">
        <v>126</v>
      </c>
    </row>
    <row r="29" spans="1:5" ht="15" customHeight="1" x14ac:dyDescent="0.3">
      <c r="A29" s="224" t="s">
        <v>163</v>
      </c>
      <c r="B29" s="225" t="s">
        <v>164</v>
      </c>
      <c r="C29" s="208">
        <v>28361.82</v>
      </c>
      <c r="D29" s="208">
        <v>0</v>
      </c>
      <c r="E29" s="226">
        <f>C29+D29</f>
        <v>28361.82</v>
      </c>
    </row>
    <row r="30" spans="1:5" ht="15" customHeight="1" x14ac:dyDescent="0.25">
      <c r="A30" s="227" t="s">
        <v>165</v>
      </c>
      <c r="B30" s="203" t="s">
        <v>164</v>
      </c>
      <c r="C30" s="204">
        <v>254521.85</v>
      </c>
      <c r="D30" s="208">
        <v>0</v>
      </c>
      <c r="E30" s="226">
        <f t="shared" ref="E30:E45" si="1">C30+D30</f>
        <v>254521.85</v>
      </c>
    </row>
    <row r="31" spans="1:5" ht="15" customHeight="1" x14ac:dyDescent="0.25">
      <c r="A31" s="227" t="s">
        <v>166</v>
      </c>
      <c r="B31" s="203" t="s">
        <v>167</v>
      </c>
      <c r="C31" s="204">
        <v>161056.44</v>
      </c>
      <c r="D31" s="208">
        <v>0</v>
      </c>
      <c r="E31" s="226">
        <f>SUM(C31:D31)</f>
        <v>161056.44</v>
      </c>
    </row>
    <row r="32" spans="1:5" ht="15" customHeight="1" x14ac:dyDescent="0.25">
      <c r="A32" s="227" t="s">
        <v>168</v>
      </c>
      <c r="B32" s="203" t="s">
        <v>164</v>
      </c>
      <c r="C32" s="204">
        <v>943224.97</v>
      </c>
      <c r="D32" s="208">
        <v>0</v>
      </c>
      <c r="E32" s="226">
        <f t="shared" si="1"/>
        <v>943224.97</v>
      </c>
    </row>
    <row r="33" spans="1:5" ht="15" customHeight="1" x14ac:dyDescent="0.25">
      <c r="A33" s="227" t="s">
        <v>169</v>
      </c>
      <c r="B33" s="203" t="s">
        <v>164</v>
      </c>
      <c r="C33" s="204">
        <v>682333.05</v>
      </c>
      <c r="D33" s="208">
        <v>250</v>
      </c>
      <c r="E33" s="226">
        <f t="shared" si="1"/>
        <v>682583.05</v>
      </c>
    </row>
    <row r="34" spans="1:5" ht="15" customHeight="1" x14ac:dyDescent="0.25">
      <c r="A34" s="227" t="s">
        <v>170</v>
      </c>
      <c r="B34" s="203" t="s">
        <v>164</v>
      </c>
      <c r="C34" s="204">
        <v>3779609.16</v>
      </c>
      <c r="D34" s="208">
        <v>0</v>
      </c>
      <c r="E34" s="226">
        <f>C34+D34</f>
        <v>3779609.16</v>
      </c>
    </row>
    <row r="35" spans="1:5" ht="15" customHeight="1" x14ac:dyDescent="0.3">
      <c r="A35" s="227" t="s">
        <v>171</v>
      </c>
      <c r="B35" s="203" t="s">
        <v>167</v>
      </c>
      <c r="C35" s="204">
        <v>527573.55999999994</v>
      </c>
      <c r="D35" s="208">
        <v>0</v>
      </c>
      <c r="E35" s="226">
        <f t="shared" si="1"/>
        <v>527573.55999999994</v>
      </c>
    </row>
    <row r="36" spans="1:5" ht="15" customHeight="1" x14ac:dyDescent="0.25">
      <c r="A36" s="227" t="s">
        <v>172</v>
      </c>
      <c r="B36" s="203" t="s">
        <v>164</v>
      </c>
      <c r="C36" s="204">
        <v>28200</v>
      </c>
      <c r="D36" s="208">
        <v>0</v>
      </c>
      <c r="E36" s="226">
        <f t="shared" si="1"/>
        <v>28200</v>
      </c>
    </row>
    <row r="37" spans="1:5" ht="15" customHeight="1" x14ac:dyDescent="0.25">
      <c r="A37" s="227" t="s">
        <v>173</v>
      </c>
      <c r="B37" s="203" t="s">
        <v>167</v>
      </c>
      <c r="C37" s="204">
        <v>672081.34000000008</v>
      </c>
      <c r="D37" s="208">
        <v>-250</v>
      </c>
      <c r="E37" s="226">
        <f t="shared" si="1"/>
        <v>671831.34000000008</v>
      </c>
    </row>
    <row r="38" spans="1:5" ht="15" customHeight="1" x14ac:dyDescent="0.25">
      <c r="A38" s="227" t="s">
        <v>174</v>
      </c>
      <c r="B38" s="203" t="s">
        <v>175</v>
      </c>
      <c r="C38" s="204">
        <v>0</v>
      </c>
      <c r="D38" s="208">
        <v>0</v>
      </c>
      <c r="E38" s="226">
        <f t="shared" si="1"/>
        <v>0</v>
      </c>
    </row>
    <row r="39" spans="1:5" ht="15" customHeight="1" x14ac:dyDescent="0.3">
      <c r="A39" s="227" t="s">
        <v>176</v>
      </c>
      <c r="B39" s="203" t="s">
        <v>167</v>
      </c>
      <c r="C39" s="204">
        <v>880014.10000000009</v>
      </c>
      <c r="D39" s="208">
        <v>0</v>
      </c>
      <c r="E39" s="226">
        <f t="shared" si="1"/>
        <v>880014.10000000009</v>
      </c>
    </row>
    <row r="40" spans="1:5" ht="15" customHeight="1" x14ac:dyDescent="0.25">
      <c r="A40" s="227" t="s">
        <v>177</v>
      </c>
      <c r="B40" s="203" t="s">
        <v>167</v>
      </c>
      <c r="C40" s="204">
        <v>20000</v>
      </c>
      <c r="D40" s="208">
        <v>0</v>
      </c>
      <c r="E40" s="226">
        <f t="shared" si="1"/>
        <v>20000</v>
      </c>
    </row>
    <row r="41" spans="1:5" ht="15" customHeight="1" x14ac:dyDescent="0.25">
      <c r="A41" s="227" t="s">
        <v>178</v>
      </c>
      <c r="B41" s="203" t="s">
        <v>164</v>
      </c>
      <c r="C41" s="204">
        <v>7787.89</v>
      </c>
      <c r="D41" s="208">
        <v>0</v>
      </c>
      <c r="E41" s="226">
        <f t="shared" si="1"/>
        <v>7787.89</v>
      </c>
    </row>
    <row r="42" spans="1:5" ht="15" customHeight="1" x14ac:dyDescent="0.25">
      <c r="A42" s="227" t="s">
        <v>179</v>
      </c>
      <c r="B42" s="203" t="s">
        <v>167</v>
      </c>
      <c r="C42" s="204">
        <v>139252.66999999998</v>
      </c>
      <c r="D42" s="208">
        <v>0</v>
      </c>
      <c r="E42" s="226">
        <f>C42+D42</f>
        <v>139252.66999999998</v>
      </c>
    </row>
    <row r="43" spans="1:5" ht="15" customHeight="1" x14ac:dyDescent="0.25">
      <c r="A43" s="227" t="s">
        <v>180</v>
      </c>
      <c r="B43" s="203" t="s">
        <v>167</v>
      </c>
      <c r="C43" s="204">
        <v>13993.01</v>
      </c>
      <c r="D43" s="208">
        <v>0</v>
      </c>
      <c r="E43" s="226">
        <f t="shared" si="1"/>
        <v>13993.01</v>
      </c>
    </row>
    <row r="44" spans="1:5" ht="15" customHeight="1" x14ac:dyDescent="0.25">
      <c r="A44" s="227" t="s">
        <v>181</v>
      </c>
      <c r="B44" s="203" t="s">
        <v>167</v>
      </c>
      <c r="C44" s="204">
        <v>84728.29</v>
      </c>
      <c r="D44" s="208">
        <v>0</v>
      </c>
      <c r="E44" s="226">
        <f t="shared" si="1"/>
        <v>84728.29</v>
      </c>
    </row>
    <row r="45" spans="1:5" ht="15" customHeight="1" thickBot="1" x14ac:dyDescent="0.3">
      <c r="A45" s="227" t="s">
        <v>182</v>
      </c>
      <c r="B45" s="203" t="s">
        <v>167</v>
      </c>
      <c r="C45" s="204">
        <v>7260.4400000000005</v>
      </c>
      <c r="D45" s="208">
        <v>0</v>
      </c>
      <c r="E45" s="226">
        <f t="shared" si="1"/>
        <v>7260.4400000000005</v>
      </c>
    </row>
    <row r="46" spans="1:5" ht="15" customHeight="1" thickBot="1" x14ac:dyDescent="0.3">
      <c r="A46" s="228" t="s">
        <v>183</v>
      </c>
      <c r="B46" s="219"/>
      <c r="C46" s="220">
        <f>C29+C30+C32+C33+C34+C35+C36+C37+C38+C39+C40+C41+C42+C43+C44+C45+C31</f>
        <v>8229998.5899999999</v>
      </c>
      <c r="D46" s="220">
        <f>SUM(D29:D45)</f>
        <v>0</v>
      </c>
      <c r="E46" s="221">
        <f>SUM(E29:E45)</f>
        <v>8229998.5899999989</v>
      </c>
    </row>
    <row r="47" spans="1:5" x14ac:dyDescent="0.25">
      <c r="C47" s="207"/>
      <c r="E47" s="207"/>
    </row>
    <row r="49" spans="3:3" x14ac:dyDescent="0.25">
      <c r="C49" s="207"/>
    </row>
  </sheetData>
  <mergeCells count="3">
    <mergeCell ref="A2:B2"/>
    <mergeCell ref="A27:B27"/>
    <mergeCell ref="C1:E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92004</vt:lpstr>
      <vt:lpstr>91404</vt:lpstr>
      <vt:lpstr>Bilance P a V</vt:lpstr>
      <vt:lpstr>'91404'!Oblast_tisku</vt:lpstr>
      <vt:lpstr>'92004'!Oblast_tisku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Matouskova Anna</dc:creator>
  <cp:lastModifiedBy>Trpkosova Eva</cp:lastModifiedBy>
  <cp:lastPrinted>2015-12-18T11:24:58Z</cp:lastPrinted>
  <dcterms:created xsi:type="dcterms:W3CDTF">2015-12-02T08:32:22Z</dcterms:created>
  <dcterms:modified xsi:type="dcterms:W3CDTF">2016-08-16T15:30:20Z</dcterms:modified>
</cp:coreProperties>
</file>