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555" windowWidth="17505" windowHeight="10950"/>
  </bookViews>
  <sheets>
    <sheet name="P01_913 04" sheetId="16" r:id="rId1"/>
    <sheet name="P01_nedaň.příjmy" sheetId="17" r:id="rId2"/>
    <sheet name="P01_bilance P a V" sheetId="18" r:id="rId3"/>
  </sheets>
  <definedNames>
    <definedName name="_xlnm.Print_Area" localSheetId="0">'P01_913 04'!$A$1:$X$258</definedName>
    <definedName name="_xlnm.Print_Area" localSheetId="1">P01_nedaň.příjmy!$A$1:$J$60</definedName>
  </definedNames>
  <calcPr calcId="145621"/>
</workbook>
</file>

<file path=xl/calcChain.xml><?xml version="1.0" encoding="utf-8"?>
<calcChain xmlns="http://schemas.openxmlformats.org/spreadsheetml/2006/main">
  <c r="D45" i="18" l="1"/>
  <c r="C45" i="18"/>
  <c r="E44" i="18"/>
  <c r="E43" i="18"/>
  <c r="E42" i="18"/>
  <c r="E41" i="18"/>
  <c r="E40" i="18"/>
  <c r="E39" i="18"/>
  <c r="E38" i="18"/>
  <c r="E37" i="18"/>
  <c r="E36" i="18"/>
  <c r="E35" i="18"/>
  <c r="E34" i="18"/>
  <c r="E33" i="18"/>
  <c r="E32" i="18"/>
  <c r="E31" i="18"/>
  <c r="E30" i="18"/>
  <c r="E29" i="18"/>
  <c r="E28" i="18"/>
  <c r="E24" i="18"/>
  <c r="E23" i="18"/>
  <c r="E22" i="18"/>
  <c r="E21" i="18"/>
  <c r="D20" i="18"/>
  <c r="C20" i="18"/>
  <c r="E20" i="18" s="1"/>
  <c r="E18" i="18"/>
  <c r="E17" i="18"/>
  <c r="E16" i="18"/>
  <c r="E15" i="18"/>
  <c r="D14" i="18"/>
  <c r="C14" i="18"/>
  <c r="E14" i="18" s="1"/>
  <c r="E13" i="18"/>
  <c r="E12" i="18"/>
  <c r="E11" i="18"/>
  <c r="E10" i="18"/>
  <c r="E9" i="18"/>
  <c r="D8" i="18"/>
  <c r="C8" i="18"/>
  <c r="D7" i="18"/>
  <c r="C7" i="18"/>
  <c r="E7" i="18" s="1"/>
  <c r="E6" i="18"/>
  <c r="E5" i="18"/>
  <c r="E4" i="18"/>
  <c r="D3" i="18"/>
  <c r="D19" i="18" s="1"/>
  <c r="D25" i="18" s="1"/>
  <c r="C3" i="18"/>
  <c r="E8" i="18" l="1"/>
  <c r="C25" i="18"/>
  <c r="E25" i="18" s="1"/>
  <c r="E45" i="18"/>
  <c r="E3" i="18"/>
  <c r="C19" i="18"/>
  <c r="E19" i="18" s="1"/>
  <c r="I12" i="17" l="1"/>
  <c r="I13" i="17"/>
  <c r="I14" i="17"/>
  <c r="I15" i="17"/>
  <c r="I16" i="17"/>
  <c r="I17" i="17"/>
  <c r="I18" i="17"/>
  <c r="I19" i="17"/>
  <c r="I20" i="17"/>
  <c r="I21" i="17"/>
  <c r="I22" i="17"/>
  <c r="I23" i="17"/>
  <c r="I24" i="17"/>
  <c r="I25" i="17"/>
  <c r="I26" i="17"/>
  <c r="I27" i="17"/>
  <c r="I28" i="17"/>
  <c r="I29" i="17"/>
  <c r="I30" i="17"/>
  <c r="I31" i="17"/>
  <c r="I32" i="17"/>
  <c r="I33" i="17"/>
  <c r="I34" i="17"/>
  <c r="I35" i="17"/>
  <c r="I36" i="17"/>
  <c r="I37" i="17"/>
  <c r="I38" i="17"/>
  <c r="I39" i="17"/>
  <c r="I40" i="17"/>
  <c r="I41" i="17"/>
  <c r="I42" i="17"/>
  <c r="I43" i="17"/>
  <c r="I44" i="17"/>
  <c r="I45" i="17"/>
  <c r="I46" i="17"/>
  <c r="I47" i="17"/>
  <c r="I48" i="17"/>
  <c r="I49" i="17"/>
  <c r="I50" i="17"/>
  <c r="I51" i="17"/>
  <c r="I52" i="17"/>
  <c r="I53" i="17"/>
  <c r="I54" i="17"/>
  <c r="I55" i="17"/>
  <c r="I56" i="17"/>
  <c r="I57" i="17"/>
  <c r="I58" i="17"/>
  <c r="I59" i="17"/>
  <c r="H11" i="17"/>
  <c r="G11" i="17" l="1"/>
  <c r="I11" i="17" s="1"/>
  <c r="V254" i="16" l="1"/>
  <c r="V9" i="16" s="1"/>
  <c r="V251" i="16"/>
  <c r="V250" i="16" s="1"/>
  <c r="V247" i="16"/>
  <c r="V246" i="16" s="1"/>
  <c r="V243" i="16"/>
  <c r="V242" i="16" s="1"/>
  <c r="V239" i="16"/>
  <c r="V238" i="16" s="1"/>
  <c r="V235" i="16"/>
  <c r="V234" i="16" s="1"/>
  <c r="V231" i="16"/>
  <c r="V230" i="16" s="1"/>
  <c r="V227" i="16"/>
  <c r="V226" i="16" s="1"/>
  <c r="V223" i="16"/>
  <c r="V222" i="16" s="1"/>
  <c r="V219" i="16"/>
  <c r="V218" i="16" s="1"/>
  <c r="V215" i="16"/>
  <c r="V214" i="16" s="1"/>
  <c r="V211" i="16"/>
  <c r="V210" i="16" s="1"/>
  <c r="V207" i="16"/>
  <c r="V206" i="16" s="1"/>
  <c r="V203" i="16"/>
  <c r="V202" i="16" s="1"/>
  <c r="V199" i="16"/>
  <c r="V198" i="16" s="1"/>
  <c r="V195" i="16"/>
  <c r="V194" i="16" s="1"/>
  <c r="V191" i="16"/>
  <c r="V190" i="16" s="1"/>
  <c r="V187" i="16"/>
  <c r="V186" i="16" s="1"/>
  <c r="V183" i="16"/>
  <c r="V182" i="16"/>
  <c r="V179" i="16"/>
  <c r="V178" i="16" s="1"/>
  <c r="V175" i="16"/>
  <c r="V174" i="16" s="1"/>
  <c r="V171" i="16"/>
  <c r="V170" i="16" s="1"/>
  <c r="V167" i="16"/>
  <c r="V166" i="16" s="1"/>
  <c r="V163" i="16"/>
  <c r="V162" i="16" s="1"/>
  <c r="V159" i="16"/>
  <c r="V158" i="16" s="1"/>
  <c r="V155" i="16"/>
  <c r="V154" i="16" s="1"/>
  <c r="V151" i="16"/>
  <c r="V150" i="16" s="1"/>
  <c r="V147" i="16"/>
  <c r="V146" i="16" s="1"/>
  <c r="V143" i="16"/>
  <c r="V142" i="16" s="1"/>
  <c r="V139" i="16"/>
  <c r="V138" i="16" s="1"/>
  <c r="V135" i="16"/>
  <c r="V134" i="16" s="1"/>
  <c r="V131" i="16"/>
  <c r="V130" i="16" s="1"/>
  <c r="V127" i="16"/>
  <c r="V126" i="16" s="1"/>
  <c r="V123" i="16"/>
  <c r="V122" i="16" s="1"/>
  <c r="V119" i="16"/>
  <c r="V118" i="16" s="1"/>
  <c r="V115" i="16"/>
  <c r="V114" i="16" s="1"/>
  <c r="V111" i="16"/>
  <c r="V110" i="16" s="1"/>
  <c r="V107" i="16"/>
  <c r="V106" i="16" s="1"/>
  <c r="V103" i="16"/>
  <c r="V102" i="16" s="1"/>
  <c r="V99" i="16"/>
  <c r="V98" i="16" s="1"/>
  <c r="V95" i="16"/>
  <c r="V94" i="16" s="1"/>
  <c r="V91" i="16"/>
  <c r="V90" i="16" s="1"/>
  <c r="V87" i="16"/>
  <c r="V86" i="16" s="1"/>
  <c r="V83" i="16"/>
  <c r="V82" i="16" s="1"/>
  <c r="V79" i="16"/>
  <c r="V78" i="16" s="1"/>
  <c r="V75" i="16"/>
  <c r="V74" i="16" s="1"/>
  <c r="V71" i="16"/>
  <c r="V70" i="16" s="1"/>
  <c r="V67" i="16"/>
  <c r="V66" i="16" s="1"/>
  <c r="V63" i="16"/>
  <c r="V62" i="16" s="1"/>
  <c r="V59" i="16"/>
  <c r="V58" i="16" s="1"/>
  <c r="V55" i="16"/>
  <c r="V54" i="16" s="1"/>
  <c r="V51" i="16"/>
  <c r="V50" i="16" s="1"/>
  <c r="V47" i="16"/>
  <c r="V46" i="16" s="1"/>
  <c r="V43" i="16"/>
  <c r="V42" i="16" s="1"/>
  <c r="V39" i="16"/>
  <c r="V38" i="16" s="1"/>
  <c r="V35" i="16"/>
  <c r="V34" i="16" s="1"/>
  <c r="V31" i="16"/>
  <c r="V30" i="16" s="1"/>
  <c r="V27" i="16"/>
  <c r="V26" i="16" s="1"/>
  <c r="V23" i="16"/>
  <c r="V22" i="16" s="1"/>
  <c r="V19" i="16"/>
  <c r="V18" i="16" s="1"/>
  <c r="V15" i="16"/>
  <c r="V14" i="16" s="1"/>
  <c r="W255" i="16" l="1"/>
  <c r="W254" i="16"/>
  <c r="W253" i="16"/>
  <c r="W252" i="16"/>
  <c r="W251" i="16"/>
  <c r="W250" i="16"/>
  <c r="W249" i="16"/>
  <c r="W248" i="16"/>
  <c r="W247" i="16"/>
  <c r="W246" i="16"/>
  <c r="W245" i="16"/>
  <c r="W244" i="16"/>
  <c r="W243" i="16"/>
  <c r="W241" i="16"/>
  <c r="W240" i="16"/>
  <c r="W239" i="16"/>
  <c r="W238" i="16"/>
  <c r="W237" i="16"/>
  <c r="W236" i="16"/>
  <c r="W235" i="16"/>
  <c r="W234" i="16"/>
  <c r="W233" i="16"/>
  <c r="W232" i="16"/>
  <c r="W231" i="16"/>
  <c r="W230" i="16"/>
  <c r="W229" i="16"/>
  <c r="W228" i="16"/>
  <c r="W227" i="16"/>
  <c r="W226" i="16"/>
  <c r="W225" i="16"/>
  <c r="W224" i="16"/>
  <c r="W223" i="16"/>
  <c r="W222" i="16"/>
  <c r="W221" i="16"/>
  <c r="W220" i="16"/>
  <c r="W219" i="16"/>
  <c r="W218" i="16"/>
  <c r="W217" i="16"/>
  <c r="W216" i="16"/>
  <c r="W215" i="16"/>
  <c r="W214" i="16"/>
  <c r="W213" i="16"/>
  <c r="W212" i="16"/>
  <c r="W211" i="16"/>
  <c r="W210" i="16"/>
  <c r="W209" i="16"/>
  <c r="W208" i="16"/>
  <c r="W207" i="16"/>
  <c r="W206" i="16"/>
  <c r="W205" i="16"/>
  <c r="W204" i="16"/>
  <c r="W203" i="16"/>
  <c r="W202" i="16"/>
  <c r="W201" i="16"/>
  <c r="W200" i="16"/>
  <c r="W199" i="16"/>
  <c r="W198" i="16"/>
  <c r="W197" i="16"/>
  <c r="W196" i="16"/>
  <c r="W195" i="16"/>
  <c r="W194" i="16"/>
  <c r="W193" i="16"/>
  <c r="W192" i="16"/>
  <c r="W191" i="16"/>
  <c r="W190" i="16"/>
  <c r="W189" i="16"/>
  <c r="W188" i="16"/>
  <c r="W187" i="16"/>
  <c r="W186" i="16"/>
  <c r="W185" i="16"/>
  <c r="W184" i="16"/>
  <c r="W183" i="16"/>
  <c r="W182" i="16"/>
  <c r="W181" i="16"/>
  <c r="W180" i="16"/>
  <c r="W179" i="16"/>
  <c r="W178" i="16"/>
  <c r="W177" i="16"/>
  <c r="W176" i="16"/>
  <c r="W175" i="16"/>
  <c r="W174" i="16"/>
  <c r="W173" i="16"/>
  <c r="W172" i="16"/>
  <c r="W171" i="16"/>
  <c r="W170" i="16"/>
  <c r="W169" i="16"/>
  <c r="W168" i="16"/>
  <c r="W167" i="16"/>
  <c r="W166" i="16"/>
  <c r="W165" i="16"/>
  <c r="W164" i="16"/>
  <c r="W163" i="16"/>
  <c r="W162" i="16"/>
  <c r="W161" i="16"/>
  <c r="W160" i="16"/>
  <c r="W159" i="16"/>
  <c r="W158" i="16"/>
  <c r="W157" i="16"/>
  <c r="W156" i="16"/>
  <c r="W155" i="16"/>
  <c r="W154" i="16"/>
  <c r="W153" i="16"/>
  <c r="W152" i="16"/>
  <c r="W151" i="16"/>
  <c r="W150" i="16"/>
  <c r="W149" i="16"/>
  <c r="W148" i="16"/>
  <c r="W147" i="16"/>
  <c r="W146" i="16"/>
  <c r="W145" i="16"/>
  <c r="W144" i="16"/>
  <c r="W143" i="16"/>
  <c r="W142" i="16"/>
  <c r="W141" i="16"/>
  <c r="W140" i="16"/>
  <c r="W139" i="16"/>
  <c r="W138" i="16"/>
  <c r="W137" i="16"/>
  <c r="W136" i="16"/>
  <c r="W135" i="16"/>
  <c r="W134" i="16"/>
  <c r="W133" i="16"/>
  <c r="W132" i="16"/>
  <c r="W131" i="16"/>
  <c r="W130" i="16"/>
  <c r="W129" i="16"/>
  <c r="W128" i="16"/>
  <c r="W127" i="16"/>
  <c r="W126" i="16"/>
  <c r="W125" i="16"/>
  <c r="W124" i="16"/>
  <c r="W123" i="16"/>
  <c r="W122" i="16"/>
  <c r="W121" i="16"/>
  <c r="W120" i="16"/>
  <c r="W119" i="16"/>
  <c r="W118" i="16"/>
  <c r="W117" i="16"/>
  <c r="W116" i="16"/>
  <c r="W115" i="16"/>
  <c r="W114" i="16"/>
  <c r="W113" i="16"/>
  <c r="W112" i="16"/>
  <c r="W111" i="16"/>
  <c r="W110" i="16"/>
  <c r="W109" i="16"/>
  <c r="W108" i="16"/>
  <c r="W107" i="16"/>
  <c r="W106" i="16"/>
  <c r="W105" i="16"/>
  <c r="W104" i="16"/>
  <c r="W103" i="16"/>
  <c r="W102" i="16"/>
  <c r="W101" i="16"/>
  <c r="W100" i="16"/>
  <c r="W99" i="16"/>
  <c r="W98" i="16"/>
  <c r="W97" i="16"/>
  <c r="W96" i="16"/>
  <c r="W95" i="16"/>
  <c r="W94" i="16"/>
  <c r="W93" i="16"/>
  <c r="W92" i="16"/>
  <c r="W91" i="16"/>
  <c r="W90" i="16"/>
  <c r="W89" i="16"/>
  <c r="W88" i="16"/>
  <c r="W87" i="16"/>
  <c r="W86" i="16"/>
  <c r="W85" i="16"/>
  <c r="W84" i="16"/>
  <c r="W83" i="16"/>
  <c r="W82" i="16"/>
  <c r="W81" i="16"/>
  <c r="W80" i="16"/>
  <c r="W79" i="16"/>
  <c r="W78" i="16"/>
  <c r="W77" i="16"/>
  <c r="W76" i="16"/>
  <c r="W75" i="16"/>
  <c r="W74" i="16"/>
  <c r="W73" i="16"/>
  <c r="W72" i="16"/>
  <c r="W71" i="16"/>
  <c r="W70" i="16"/>
  <c r="W69" i="16"/>
  <c r="W68" i="16"/>
  <c r="W67" i="16"/>
  <c r="W66" i="16"/>
  <c r="W65" i="16"/>
  <c r="W64" i="16"/>
  <c r="W63" i="16"/>
  <c r="W62" i="16"/>
  <c r="W61" i="16"/>
  <c r="W60" i="16"/>
  <c r="W59" i="16"/>
  <c r="W58" i="16"/>
  <c r="W57" i="16"/>
  <c r="W56" i="16"/>
  <c r="W55" i="16"/>
  <c r="W54" i="16"/>
  <c r="W53" i="16"/>
  <c r="W52" i="16"/>
  <c r="W51" i="16"/>
  <c r="W50" i="16"/>
  <c r="W49" i="16"/>
  <c r="W48" i="16"/>
  <c r="W47" i="16"/>
  <c r="W46" i="16"/>
  <c r="W45" i="16"/>
  <c r="W44" i="16"/>
  <c r="W43" i="16"/>
  <c r="W42" i="16"/>
  <c r="W41" i="16"/>
  <c r="W40" i="16"/>
  <c r="W39" i="16"/>
  <c r="W38" i="16"/>
  <c r="W37" i="16"/>
  <c r="W36" i="16"/>
  <c r="W35" i="16"/>
  <c r="W34" i="16"/>
  <c r="W33" i="16"/>
  <c r="W32" i="16"/>
  <c r="W31" i="16"/>
  <c r="W30" i="16"/>
  <c r="W29" i="16"/>
  <c r="W28" i="16"/>
  <c r="W27" i="16"/>
  <c r="W26" i="16"/>
  <c r="W25" i="16"/>
  <c r="W24" i="16"/>
  <c r="W23" i="16"/>
  <c r="W22" i="16"/>
  <c r="W21" i="16"/>
  <c r="W20" i="16"/>
  <c r="W19" i="16"/>
  <c r="W18" i="16"/>
  <c r="W17" i="16"/>
  <c r="W16" i="16"/>
  <c r="W15" i="16"/>
  <c r="W14" i="16"/>
  <c r="W13" i="16"/>
  <c r="W12" i="16"/>
  <c r="V11" i="16"/>
  <c r="W11" i="16" s="1"/>
  <c r="V10" i="16"/>
  <c r="W10" i="16" s="1"/>
  <c r="I255" i="16"/>
  <c r="K255" i="16" s="1"/>
  <c r="M255" i="16" s="1"/>
  <c r="O255" i="16" s="1"/>
  <c r="Q255" i="16" s="1"/>
  <c r="S255" i="16" s="1"/>
  <c r="U255" i="16" s="1"/>
  <c r="T254" i="16"/>
  <c r="R254" i="16"/>
  <c r="P254" i="16"/>
  <c r="N254" i="16"/>
  <c r="L254" i="16"/>
  <c r="J254" i="16"/>
  <c r="H254" i="16"/>
  <c r="G254" i="16"/>
  <c r="I253" i="16"/>
  <c r="K253" i="16" s="1"/>
  <c r="M253" i="16" s="1"/>
  <c r="O253" i="16" s="1"/>
  <c r="Q253" i="16" s="1"/>
  <c r="S253" i="16" s="1"/>
  <c r="U253" i="16" s="1"/>
  <c r="I252" i="16"/>
  <c r="K252" i="16" s="1"/>
  <c r="M252" i="16" s="1"/>
  <c r="O252" i="16" s="1"/>
  <c r="Q252" i="16" s="1"/>
  <c r="S252" i="16" s="1"/>
  <c r="U252" i="16" s="1"/>
  <c r="H251" i="16"/>
  <c r="G251" i="16"/>
  <c r="H250" i="16"/>
  <c r="G250" i="16"/>
  <c r="I249" i="16"/>
  <c r="K249" i="16" s="1"/>
  <c r="M249" i="16" s="1"/>
  <c r="O249" i="16" s="1"/>
  <c r="Q249" i="16" s="1"/>
  <c r="S249" i="16" s="1"/>
  <c r="U249" i="16" s="1"/>
  <c r="I248" i="16"/>
  <c r="K248" i="16" s="1"/>
  <c r="M248" i="16" s="1"/>
  <c r="O248" i="16" s="1"/>
  <c r="Q248" i="16" s="1"/>
  <c r="S248" i="16" s="1"/>
  <c r="U248" i="16" s="1"/>
  <c r="G247" i="16"/>
  <c r="I247" i="16" s="1"/>
  <c r="K247" i="16" s="1"/>
  <c r="M247" i="16" s="1"/>
  <c r="O247" i="16" s="1"/>
  <c r="Q247" i="16" s="1"/>
  <c r="S247" i="16" s="1"/>
  <c r="U247" i="16" s="1"/>
  <c r="I245" i="16"/>
  <c r="K245" i="16" s="1"/>
  <c r="M245" i="16" s="1"/>
  <c r="O245" i="16" s="1"/>
  <c r="Q245" i="16" s="1"/>
  <c r="S245" i="16" s="1"/>
  <c r="U245" i="16" s="1"/>
  <c r="I244" i="16"/>
  <c r="K244" i="16" s="1"/>
  <c r="M244" i="16" s="1"/>
  <c r="O244" i="16" s="1"/>
  <c r="Q244" i="16" s="1"/>
  <c r="S244" i="16" s="1"/>
  <c r="U244" i="16" s="1"/>
  <c r="T243" i="16"/>
  <c r="T242" i="16" s="1"/>
  <c r="G243" i="16"/>
  <c r="I243" i="16" s="1"/>
  <c r="K243" i="16" s="1"/>
  <c r="M243" i="16" s="1"/>
  <c r="O243" i="16" s="1"/>
  <c r="Q243" i="16" s="1"/>
  <c r="S243" i="16" s="1"/>
  <c r="U243" i="16" s="1"/>
  <c r="I241" i="16"/>
  <c r="K241" i="16" s="1"/>
  <c r="M241" i="16" s="1"/>
  <c r="O241" i="16" s="1"/>
  <c r="Q241" i="16" s="1"/>
  <c r="S241" i="16" s="1"/>
  <c r="U241" i="16" s="1"/>
  <c r="I240" i="16"/>
  <c r="K240" i="16" s="1"/>
  <c r="M240" i="16" s="1"/>
  <c r="O240" i="16" s="1"/>
  <c r="Q240" i="16" s="1"/>
  <c r="S240" i="16" s="1"/>
  <c r="U240" i="16" s="1"/>
  <c r="G239" i="16"/>
  <c r="I239" i="16" s="1"/>
  <c r="K239" i="16" s="1"/>
  <c r="M239" i="16" s="1"/>
  <c r="O239" i="16" s="1"/>
  <c r="Q239" i="16" s="1"/>
  <c r="S239" i="16" s="1"/>
  <c r="U239" i="16" s="1"/>
  <c r="I237" i="16"/>
  <c r="K237" i="16" s="1"/>
  <c r="M237" i="16" s="1"/>
  <c r="O237" i="16" s="1"/>
  <c r="Q237" i="16" s="1"/>
  <c r="S237" i="16" s="1"/>
  <c r="U237" i="16" s="1"/>
  <c r="I236" i="16"/>
  <c r="K236" i="16" s="1"/>
  <c r="M236" i="16" s="1"/>
  <c r="O236" i="16" s="1"/>
  <c r="Q236" i="16" s="1"/>
  <c r="S236" i="16" s="1"/>
  <c r="U236" i="16" s="1"/>
  <c r="G235" i="16"/>
  <c r="I235" i="16" s="1"/>
  <c r="K235" i="16" s="1"/>
  <c r="M235" i="16" s="1"/>
  <c r="O235" i="16" s="1"/>
  <c r="Q235" i="16" s="1"/>
  <c r="S235" i="16" s="1"/>
  <c r="U235" i="16" s="1"/>
  <c r="I233" i="16"/>
  <c r="K233" i="16" s="1"/>
  <c r="M233" i="16" s="1"/>
  <c r="O233" i="16" s="1"/>
  <c r="Q233" i="16" s="1"/>
  <c r="S233" i="16" s="1"/>
  <c r="U233" i="16" s="1"/>
  <c r="I232" i="16"/>
  <c r="K232" i="16" s="1"/>
  <c r="M232" i="16" s="1"/>
  <c r="O232" i="16" s="1"/>
  <c r="Q232" i="16" s="1"/>
  <c r="S232" i="16" s="1"/>
  <c r="U232" i="16" s="1"/>
  <c r="G231" i="16"/>
  <c r="I231" i="16" s="1"/>
  <c r="K231" i="16" s="1"/>
  <c r="M231" i="16" s="1"/>
  <c r="O231" i="16" s="1"/>
  <c r="Q231" i="16" s="1"/>
  <c r="S231" i="16" s="1"/>
  <c r="U231" i="16" s="1"/>
  <c r="I229" i="16"/>
  <c r="K229" i="16" s="1"/>
  <c r="M229" i="16" s="1"/>
  <c r="O229" i="16" s="1"/>
  <c r="Q229" i="16" s="1"/>
  <c r="S229" i="16" s="1"/>
  <c r="U229" i="16" s="1"/>
  <c r="I228" i="16"/>
  <c r="K228" i="16" s="1"/>
  <c r="M228" i="16" s="1"/>
  <c r="O228" i="16" s="1"/>
  <c r="Q228" i="16" s="1"/>
  <c r="S228" i="16" s="1"/>
  <c r="U228" i="16" s="1"/>
  <c r="G227" i="16"/>
  <c r="I227" i="16" s="1"/>
  <c r="K227" i="16" s="1"/>
  <c r="M227" i="16" s="1"/>
  <c r="O227" i="16" s="1"/>
  <c r="Q227" i="16" s="1"/>
  <c r="S227" i="16" s="1"/>
  <c r="U227" i="16" s="1"/>
  <c r="G226" i="16"/>
  <c r="I226" i="16" s="1"/>
  <c r="K226" i="16" s="1"/>
  <c r="M226" i="16" s="1"/>
  <c r="O226" i="16" s="1"/>
  <c r="Q226" i="16" s="1"/>
  <c r="S226" i="16" s="1"/>
  <c r="U226" i="16" s="1"/>
  <c r="I225" i="16"/>
  <c r="K225" i="16" s="1"/>
  <c r="M225" i="16" s="1"/>
  <c r="O225" i="16" s="1"/>
  <c r="Q225" i="16" s="1"/>
  <c r="S225" i="16" s="1"/>
  <c r="U225" i="16" s="1"/>
  <c r="I224" i="16"/>
  <c r="K224" i="16" s="1"/>
  <c r="M224" i="16" s="1"/>
  <c r="O224" i="16" s="1"/>
  <c r="Q224" i="16" s="1"/>
  <c r="S224" i="16" s="1"/>
  <c r="U224" i="16" s="1"/>
  <c r="G223" i="16"/>
  <c r="I223" i="16" s="1"/>
  <c r="K223" i="16" s="1"/>
  <c r="M223" i="16" s="1"/>
  <c r="O223" i="16" s="1"/>
  <c r="Q223" i="16" s="1"/>
  <c r="S223" i="16" s="1"/>
  <c r="U223" i="16" s="1"/>
  <c r="I221" i="16"/>
  <c r="K221" i="16" s="1"/>
  <c r="M221" i="16" s="1"/>
  <c r="O221" i="16" s="1"/>
  <c r="Q221" i="16" s="1"/>
  <c r="S221" i="16" s="1"/>
  <c r="U221" i="16" s="1"/>
  <c r="I220" i="16"/>
  <c r="K220" i="16" s="1"/>
  <c r="M220" i="16" s="1"/>
  <c r="O220" i="16" s="1"/>
  <c r="Q220" i="16" s="1"/>
  <c r="S220" i="16" s="1"/>
  <c r="U220" i="16" s="1"/>
  <c r="N219" i="16"/>
  <c r="G219" i="16"/>
  <c r="I219" i="16" s="1"/>
  <c r="K219" i="16" s="1"/>
  <c r="M219" i="16" s="1"/>
  <c r="O219" i="16" s="1"/>
  <c r="Q219" i="16" s="1"/>
  <c r="S219" i="16" s="1"/>
  <c r="U219" i="16" s="1"/>
  <c r="N218" i="16"/>
  <c r="I217" i="16"/>
  <c r="K217" i="16" s="1"/>
  <c r="M217" i="16" s="1"/>
  <c r="O217" i="16" s="1"/>
  <c r="Q217" i="16" s="1"/>
  <c r="S217" i="16" s="1"/>
  <c r="U217" i="16" s="1"/>
  <c r="I216" i="16"/>
  <c r="K216" i="16" s="1"/>
  <c r="M216" i="16" s="1"/>
  <c r="O216" i="16" s="1"/>
  <c r="Q216" i="16" s="1"/>
  <c r="S216" i="16" s="1"/>
  <c r="U216" i="16" s="1"/>
  <c r="G215" i="16"/>
  <c r="I215" i="16" s="1"/>
  <c r="K215" i="16" s="1"/>
  <c r="M215" i="16" s="1"/>
  <c r="O215" i="16" s="1"/>
  <c r="Q215" i="16" s="1"/>
  <c r="S215" i="16" s="1"/>
  <c r="U215" i="16" s="1"/>
  <c r="I213" i="16"/>
  <c r="K213" i="16" s="1"/>
  <c r="M213" i="16" s="1"/>
  <c r="O213" i="16" s="1"/>
  <c r="Q213" i="16" s="1"/>
  <c r="S213" i="16" s="1"/>
  <c r="U213" i="16" s="1"/>
  <c r="I212" i="16"/>
  <c r="K212" i="16" s="1"/>
  <c r="M212" i="16" s="1"/>
  <c r="O212" i="16" s="1"/>
  <c r="Q212" i="16" s="1"/>
  <c r="S212" i="16" s="1"/>
  <c r="U212" i="16" s="1"/>
  <c r="G211" i="16"/>
  <c r="I211" i="16" s="1"/>
  <c r="K211" i="16" s="1"/>
  <c r="M211" i="16" s="1"/>
  <c r="O211" i="16" s="1"/>
  <c r="Q211" i="16" s="1"/>
  <c r="S211" i="16" s="1"/>
  <c r="U211" i="16" s="1"/>
  <c r="I209" i="16"/>
  <c r="K209" i="16" s="1"/>
  <c r="M209" i="16" s="1"/>
  <c r="O209" i="16" s="1"/>
  <c r="Q209" i="16" s="1"/>
  <c r="S209" i="16" s="1"/>
  <c r="U209" i="16" s="1"/>
  <c r="I208" i="16"/>
  <c r="K208" i="16" s="1"/>
  <c r="M208" i="16" s="1"/>
  <c r="O208" i="16" s="1"/>
  <c r="Q208" i="16" s="1"/>
  <c r="S208" i="16" s="1"/>
  <c r="U208" i="16" s="1"/>
  <c r="G207" i="16"/>
  <c r="I207" i="16" s="1"/>
  <c r="K207" i="16" s="1"/>
  <c r="M207" i="16" s="1"/>
  <c r="O207" i="16" s="1"/>
  <c r="Q207" i="16" s="1"/>
  <c r="S207" i="16" s="1"/>
  <c r="U207" i="16" s="1"/>
  <c r="I205" i="16"/>
  <c r="K205" i="16" s="1"/>
  <c r="M205" i="16" s="1"/>
  <c r="O205" i="16" s="1"/>
  <c r="Q205" i="16" s="1"/>
  <c r="S205" i="16" s="1"/>
  <c r="U205" i="16" s="1"/>
  <c r="I204" i="16"/>
  <c r="K204" i="16" s="1"/>
  <c r="M204" i="16" s="1"/>
  <c r="O204" i="16" s="1"/>
  <c r="Q204" i="16" s="1"/>
  <c r="S204" i="16" s="1"/>
  <c r="U204" i="16" s="1"/>
  <c r="T203" i="16"/>
  <c r="T202" i="16" s="1"/>
  <c r="N203" i="16"/>
  <c r="G203" i="16"/>
  <c r="I203" i="16" s="1"/>
  <c r="K203" i="16" s="1"/>
  <c r="M203" i="16" s="1"/>
  <c r="O203" i="16" s="1"/>
  <c r="Q203" i="16" s="1"/>
  <c r="S203" i="16" s="1"/>
  <c r="U203" i="16" s="1"/>
  <c r="N202" i="16"/>
  <c r="I201" i="16"/>
  <c r="K201" i="16" s="1"/>
  <c r="M201" i="16" s="1"/>
  <c r="O201" i="16" s="1"/>
  <c r="Q201" i="16" s="1"/>
  <c r="S201" i="16" s="1"/>
  <c r="U201" i="16" s="1"/>
  <c r="I200" i="16"/>
  <c r="K200" i="16" s="1"/>
  <c r="M200" i="16" s="1"/>
  <c r="O200" i="16" s="1"/>
  <c r="Q200" i="16" s="1"/>
  <c r="S200" i="16" s="1"/>
  <c r="U200" i="16" s="1"/>
  <c r="G199" i="16"/>
  <c r="I199" i="16" s="1"/>
  <c r="K199" i="16" s="1"/>
  <c r="M199" i="16" s="1"/>
  <c r="O199" i="16" s="1"/>
  <c r="Q199" i="16" s="1"/>
  <c r="S199" i="16" s="1"/>
  <c r="U199" i="16" s="1"/>
  <c r="G198" i="16"/>
  <c r="I198" i="16" s="1"/>
  <c r="K198" i="16" s="1"/>
  <c r="M198" i="16" s="1"/>
  <c r="O198" i="16" s="1"/>
  <c r="Q198" i="16" s="1"/>
  <c r="S198" i="16" s="1"/>
  <c r="U198" i="16" s="1"/>
  <c r="I197" i="16"/>
  <c r="K197" i="16" s="1"/>
  <c r="M197" i="16" s="1"/>
  <c r="O197" i="16" s="1"/>
  <c r="Q197" i="16" s="1"/>
  <c r="S197" i="16" s="1"/>
  <c r="U197" i="16" s="1"/>
  <c r="I196" i="16"/>
  <c r="K196" i="16" s="1"/>
  <c r="M196" i="16" s="1"/>
  <c r="O196" i="16" s="1"/>
  <c r="Q196" i="16" s="1"/>
  <c r="S196" i="16" s="1"/>
  <c r="U196" i="16" s="1"/>
  <c r="P195" i="16"/>
  <c r="P194" i="16" s="1"/>
  <c r="L195" i="16"/>
  <c r="G195" i="16"/>
  <c r="I195" i="16" s="1"/>
  <c r="K195" i="16" s="1"/>
  <c r="L194" i="16"/>
  <c r="I193" i="16"/>
  <c r="K193" i="16" s="1"/>
  <c r="M193" i="16" s="1"/>
  <c r="O193" i="16" s="1"/>
  <c r="Q193" i="16" s="1"/>
  <c r="S193" i="16" s="1"/>
  <c r="U193" i="16" s="1"/>
  <c r="I192" i="16"/>
  <c r="K192" i="16" s="1"/>
  <c r="M192" i="16" s="1"/>
  <c r="O192" i="16" s="1"/>
  <c r="Q192" i="16" s="1"/>
  <c r="S192" i="16" s="1"/>
  <c r="U192" i="16" s="1"/>
  <c r="T191" i="16"/>
  <c r="G191" i="16"/>
  <c r="I191" i="16" s="1"/>
  <c r="K191" i="16" s="1"/>
  <c r="M191" i="16" s="1"/>
  <c r="O191" i="16" s="1"/>
  <c r="Q191" i="16" s="1"/>
  <c r="S191" i="16" s="1"/>
  <c r="T190" i="16"/>
  <c r="I189" i="16"/>
  <c r="K189" i="16" s="1"/>
  <c r="M189" i="16" s="1"/>
  <c r="O189" i="16" s="1"/>
  <c r="Q189" i="16" s="1"/>
  <c r="S189" i="16" s="1"/>
  <c r="U189" i="16" s="1"/>
  <c r="I188" i="16"/>
  <c r="K188" i="16" s="1"/>
  <c r="M188" i="16" s="1"/>
  <c r="O188" i="16" s="1"/>
  <c r="Q188" i="16" s="1"/>
  <c r="S188" i="16" s="1"/>
  <c r="U188" i="16" s="1"/>
  <c r="G187" i="16"/>
  <c r="I187" i="16" s="1"/>
  <c r="K187" i="16" s="1"/>
  <c r="M187" i="16" s="1"/>
  <c r="O187" i="16" s="1"/>
  <c r="Q187" i="16" s="1"/>
  <c r="S187" i="16" s="1"/>
  <c r="U187" i="16" s="1"/>
  <c r="I185" i="16"/>
  <c r="K185" i="16" s="1"/>
  <c r="M185" i="16" s="1"/>
  <c r="O185" i="16" s="1"/>
  <c r="Q185" i="16" s="1"/>
  <c r="S185" i="16" s="1"/>
  <c r="U185" i="16" s="1"/>
  <c r="I184" i="16"/>
  <c r="K184" i="16" s="1"/>
  <c r="M184" i="16" s="1"/>
  <c r="O184" i="16" s="1"/>
  <c r="Q184" i="16" s="1"/>
  <c r="S184" i="16" s="1"/>
  <c r="U184" i="16" s="1"/>
  <c r="G183" i="16"/>
  <c r="I183" i="16" s="1"/>
  <c r="K183" i="16" s="1"/>
  <c r="M183" i="16" s="1"/>
  <c r="O183" i="16" s="1"/>
  <c r="Q183" i="16" s="1"/>
  <c r="S183" i="16" s="1"/>
  <c r="U183" i="16" s="1"/>
  <c r="I181" i="16"/>
  <c r="K181" i="16" s="1"/>
  <c r="M181" i="16" s="1"/>
  <c r="O181" i="16" s="1"/>
  <c r="Q181" i="16" s="1"/>
  <c r="S181" i="16" s="1"/>
  <c r="U181" i="16" s="1"/>
  <c r="I180" i="16"/>
  <c r="K180" i="16" s="1"/>
  <c r="M180" i="16" s="1"/>
  <c r="O180" i="16" s="1"/>
  <c r="Q180" i="16" s="1"/>
  <c r="S180" i="16" s="1"/>
  <c r="U180" i="16" s="1"/>
  <c r="G179" i="16"/>
  <c r="I179" i="16" s="1"/>
  <c r="K179" i="16" s="1"/>
  <c r="M179" i="16" s="1"/>
  <c r="O179" i="16" s="1"/>
  <c r="Q179" i="16" s="1"/>
  <c r="S179" i="16" s="1"/>
  <c r="U179" i="16" s="1"/>
  <c r="G178" i="16"/>
  <c r="I178" i="16" s="1"/>
  <c r="K178" i="16" s="1"/>
  <c r="M178" i="16" s="1"/>
  <c r="O178" i="16" s="1"/>
  <c r="Q178" i="16" s="1"/>
  <c r="S178" i="16" s="1"/>
  <c r="U178" i="16" s="1"/>
  <c r="I177" i="16"/>
  <c r="K177" i="16" s="1"/>
  <c r="M177" i="16" s="1"/>
  <c r="O177" i="16" s="1"/>
  <c r="Q177" i="16" s="1"/>
  <c r="S177" i="16" s="1"/>
  <c r="U177" i="16" s="1"/>
  <c r="I176" i="16"/>
  <c r="K176" i="16" s="1"/>
  <c r="M176" i="16" s="1"/>
  <c r="O176" i="16" s="1"/>
  <c r="Q176" i="16" s="1"/>
  <c r="S176" i="16" s="1"/>
  <c r="U176" i="16" s="1"/>
  <c r="G175" i="16"/>
  <c r="I175" i="16" s="1"/>
  <c r="K175" i="16" s="1"/>
  <c r="M175" i="16" s="1"/>
  <c r="O175" i="16" s="1"/>
  <c r="Q175" i="16" s="1"/>
  <c r="S175" i="16" s="1"/>
  <c r="U175" i="16" s="1"/>
  <c r="I173" i="16"/>
  <c r="K173" i="16" s="1"/>
  <c r="M173" i="16" s="1"/>
  <c r="O173" i="16" s="1"/>
  <c r="Q173" i="16" s="1"/>
  <c r="S173" i="16" s="1"/>
  <c r="U173" i="16" s="1"/>
  <c r="I172" i="16"/>
  <c r="K172" i="16" s="1"/>
  <c r="M172" i="16" s="1"/>
  <c r="O172" i="16" s="1"/>
  <c r="Q172" i="16" s="1"/>
  <c r="S172" i="16" s="1"/>
  <c r="U172" i="16" s="1"/>
  <c r="G171" i="16"/>
  <c r="I171" i="16" s="1"/>
  <c r="K171" i="16" s="1"/>
  <c r="M171" i="16" s="1"/>
  <c r="O171" i="16" s="1"/>
  <c r="Q171" i="16" s="1"/>
  <c r="S171" i="16" s="1"/>
  <c r="U171" i="16" s="1"/>
  <c r="G170" i="16"/>
  <c r="I170" i="16" s="1"/>
  <c r="K170" i="16" s="1"/>
  <c r="M170" i="16" s="1"/>
  <c r="O170" i="16" s="1"/>
  <c r="Q170" i="16" s="1"/>
  <c r="S170" i="16" s="1"/>
  <c r="U170" i="16" s="1"/>
  <c r="I169" i="16"/>
  <c r="K169" i="16" s="1"/>
  <c r="M169" i="16" s="1"/>
  <c r="O169" i="16" s="1"/>
  <c r="Q169" i="16" s="1"/>
  <c r="S169" i="16" s="1"/>
  <c r="U169" i="16" s="1"/>
  <c r="I168" i="16"/>
  <c r="K168" i="16" s="1"/>
  <c r="M168" i="16" s="1"/>
  <c r="O168" i="16" s="1"/>
  <c r="Q168" i="16" s="1"/>
  <c r="S168" i="16" s="1"/>
  <c r="U168" i="16" s="1"/>
  <c r="G167" i="16"/>
  <c r="I167" i="16" s="1"/>
  <c r="K167" i="16" s="1"/>
  <c r="M167" i="16" s="1"/>
  <c r="O167" i="16" s="1"/>
  <c r="Q167" i="16" s="1"/>
  <c r="S167" i="16" s="1"/>
  <c r="U167" i="16" s="1"/>
  <c r="I165" i="16"/>
  <c r="K165" i="16" s="1"/>
  <c r="M165" i="16" s="1"/>
  <c r="O165" i="16" s="1"/>
  <c r="Q165" i="16" s="1"/>
  <c r="S165" i="16" s="1"/>
  <c r="U165" i="16" s="1"/>
  <c r="I164" i="16"/>
  <c r="K164" i="16" s="1"/>
  <c r="M164" i="16" s="1"/>
  <c r="O164" i="16" s="1"/>
  <c r="Q164" i="16" s="1"/>
  <c r="S164" i="16" s="1"/>
  <c r="U164" i="16" s="1"/>
  <c r="G163" i="16"/>
  <c r="I163" i="16" s="1"/>
  <c r="K163" i="16" s="1"/>
  <c r="M163" i="16" s="1"/>
  <c r="O163" i="16" s="1"/>
  <c r="Q163" i="16" s="1"/>
  <c r="S163" i="16" s="1"/>
  <c r="U163" i="16" s="1"/>
  <c r="I161" i="16"/>
  <c r="K161" i="16" s="1"/>
  <c r="M161" i="16" s="1"/>
  <c r="O161" i="16" s="1"/>
  <c r="Q161" i="16" s="1"/>
  <c r="S161" i="16" s="1"/>
  <c r="U161" i="16" s="1"/>
  <c r="I160" i="16"/>
  <c r="K160" i="16" s="1"/>
  <c r="M160" i="16" s="1"/>
  <c r="O160" i="16" s="1"/>
  <c r="Q160" i="16" s="1"/>
  <c r="S160" i="16" s="1"/>
  <c r="U160" i="16" s="1"/>
  <c r="G159" i="16"/>
  <c r="I159" i="16" s="1"/>
  <c r="K159" i="16" s="1"/>
  <c r="M159" i="16" s="1"/>
  <c r="O159" i="16" s="1"/>
  <c r="Q159" i="16" s="1"/>
  <c r="S159" i="16" s="1"/>
  <c r="U159" i="16" s="1"/>
  <c r="G158" i="16"/>
  <c r="I158" i="16" s="1"/>
  <c r="K158" i="16" s="1"/>
  <c r="M158" i="16" s="1"/>
  <c r="O158" i="16" s="1"/>
  <c r="Q158" i="16" s="1"/>
  <c r="S158" i="16" s="1"/>
  <c r="U158" i="16" s="1"/>
  <c r="I157" i="16"/>
  <c r="K157" i="16" s="1"/>
  <c r="M157" i="16" s="1"/>
  <c r="O157" i="16" s="1"/>
  <c r="Q157" i="16" s="1"/>
  <c r="S157" i="16" s="1"/>
  <c r="U157" i="16" s="1"/>
  <c r="I156" i="16"/>
  <c r="K156" i="16" s="1"/>
  <c r="M156" i="16" s="1"/>
  <c r="O156" i="16" s="1"/>
  <c r="Q156" i="16" s="1"/>
  <c r="S156" i="16" s="1"/>
  <c r="U156" i="16" s="1"/>
  <c r="G155" i="16"/>
  <c r="I155" i="16" s="1"/>
  <c r="K155" i="16" s="1"/>
  <c r="M155" i="16" s="1"/>
  <c r="O155" i="16" s="1"/>
  <c r="Q155" i="16" s="1"/>
  <c r="S155" i="16" s="1"/>
  <c r="U155" i="16" s="1"/>
  <c r="I153" i="16"/>
  <c r="K153" i="16" s="1"/>
  <c r="M153" i="16" s="1"/>
  <c r="O153" i="16" s="1"/>
  <c r="Q153" i="16" s="1"/>
  <c r="S153" i="16" s="1"/>
  <c r="U153" i="16" s="1"/>
  <c r="I152" i="16"/>
  <c r="K152" i="16" s="1"/>
  <c r="M152" i="16" s="1"/>
  <c r="O152" i="16" s="1"/>
  <c r="Q152" i="16" s="1"/>
  <c r="S152" i="16" s="1"/>
  <c r="U152" i="16" s="1"/>
  <c r="G151" i="16"/>
  <c r="I151" i="16" s="1"/>
  <c r="K151" i="16" s="1"/>
  <c r="M151" i="16" s="1"/>
  <c r="O151" i="16" s="1"/>
  <c r="Q151" i="16" s="1"/>
  <c r="S151" i="16" s="1"/>
  <c r="U151" i="16" s="1"/>
  <c r="G150" i="16"/>
  <c r="I150" i="16" s="1"/>
  <c r="K150" i="16" s="1"/>
  <c r="M150" i="16" s="1"/>
  <c r="O150" i="16" s="1"/>
  <c r="Q150" i="16" s="1"/>
  <c r="S150" i="16" s="1"/>
  <c r="U150" i="16" s="1"/>
  <c r="I149" i="16"/>
  <c r="K149" i="16" s="1"/>
  <c r="M149" i="16" s="1"/>
  <c r="O149" i="16" s="1"/>
  <c r="Q149" i="16" s="1"/>
  <c r="S149" i="16" s="1"/>
  <c r="U149" i="16" s="1"/>
  <c r="I148" i="16"/>
  <c r="K148" i="16" s="1"/>
  <c r="M148" i="16" s="1"/>
  <c r="O148" i="16" s="1"/>
  <c r="Q148" i="16" s="1"/>
  <c r="S148" i="16" s="1"/>
  <c r="U148" i="16" s="1"/>
  <c r="G147" i="16"/>
  <c r="I147" i="16" s="1"/>
  <c r="K147" i="16" s="1"/>
  <c r="M147" i="16" s="1"/>
  <c r="O147" i="16" s="1"/>
  <c r="Q147" i="16" s="1"/>
  <c r="S147" i="16" s="1"/>
  <c r="U147" i="16" s="1"/>
  <c r="I145" i="16"/>
  <c r="K145" i="16" s="1"/>
  <c r="M145" i="16" s="1"/>
  <c r="O145" i="16" s="1"/>
  <c r="Q145" i="16" s="1"/>
  <c r="S145" i="16" s="1"/>
  <c r="U145" i="16" s="1"/>
  <c r="I144" i="16"/>
  <c r="K144" i="16" s="1"/>
  <c r="M144" i="16" s="1"/>
  <c r="O144" i="16" s="1"/>
  <c r="Q144" i="16" s="1"/>
  <c r="S144" i="16" s="1"/>
  <c r="U144" i="16" s="1"/>
  <c r="G143" i="16"/>
  <c r="I143" i="16" s="1"/>
  <c r="K143" i="16" s="1"/>
  <c r="M143" i="16" s="1"/>
  <c r="O143" i="16" s="1"/>
  <c r="Q143" i="16" s="1"/>
  <c r="S143" i="16" s="1"/>
  <c r="U143" i="16" s="1"/>
  <c r="G142" i="16"/>
  <c r="I142" i="16" s="1"/>
  <c r="K142" i="16" s="1"/>
  <c r="M142" i="16" s="1"/>
  <c r="O142" i="16" s="1"/>
  <c r="Q142" i="16" s="1"/>
  <c r="S142" i="16" s="1"/>
  <c r="U142" i="16" s="1"/>
  <c r="I141" i="16"/>
  <c r="K141" i="16" s="1"/>
  <c r="M141" i="16" s="1"/>
  <c r="O141" i="16" s="1"/>
  <c r="Q141" i="16" s="1"/>
  <c r="S141" i="16" s="1"/>
  <c r="U141" i="16" s="1"/>
  <c r="I140" i="16"/>
  <c r="K140" i="16" s="1"/>
  <c r="M140" i="16" s="1"/>
  <c r="O140" i="16" s="1"/>
  <c r="Q140" i="16" s="1"/>
  <c r="S140" i="16" s="1"/>
  <c r="U140" i="16" s="1"/>
  <c r="G139" i="16"/>
  <c r="I139" i="16" s="1"/>
  <c r="K139" i="16" s="1"/>
  <c r="M139" i="16" s="1"/>
  <c r="O139" i="16" s="1"/>
  <c r="Q139" i="16" s="1"/>
  <c r="S139" i="16" s="1"/>
  <c r="U139" i="16" s="1"/>
  <c r="I137" i="16"/>
  <c r="K137" i="16" s="1"/>
  <c r="M137" i="16" s="1"/>
  <c r="O137" i="16" s="1"/>
  <c r="Q137" i="16" s="1"/>
  <c r="S137" i="16" s="1"/>
  <c r="U137" i="16" s="1"/>
  <c r="I136" i="16"/>
  <c r="K136" i="16" s="1"/>
  <c r="M136" i="16" s="1"/>
  <c r="O136" i="16" s="1"/>
  <c r="Q136" i="16" s="1"/>
  <c r="S136" i="16" s="1"/>
  <c r="U136" i="16" s="1"/>
  <c r="G135" i="16"/>
  <c r="I135" i="16" s="1"/>
  <c r="K135" i="16" s="1"/>
  <c r="M135" i="16" s="1"/>
  <c r="O135" i="16" s="1"/>
  <c r="Q135" i="16" s="1"/>
  <c r="S135" i="16" s="1"/>
  <c r="U135" i="16" s="1"/>
  <c r="I133" i="16"/>
  <c r="K133" i="16" s="1"/>
  <c r="M133" i="16" s="1"/>
  <c r="O133" i="16" s="1"/>
  <c r="Q133" i="16" s="1"/>
  <c r="S133" i="16" s="1"/>
  <c r="U133" i="16" s="1"/>
  <c r="I132" i="16"/>
  <c r="K132" i="16" s="1"/>
  <c r="M132" i="16" s="1"/>
  <c r="O132" i="16" s="1"/>
  <c r="Q132" i="16" s="1"/>
  <c r="S132" i="16" s="1"/>
  <c r="U132" i="16" s="1"/>
  <c r="N131" i="16"/>
  <c r="N130" i="16" s="1"/>
  <c r="G131" i="16"/>
  <c r="I131" i="16" s="1"/>
  <c r="K131" i="16" s="1"/>
  <c r="M131" i="16" s="1"/>
  <c r="G130" i="16"/>
  <c r="I130" i="16" s="1"/>
  <c r="K130" i="16" s="1"/>
  <c r="M130" i="16" s="1"/>
  <c r="I129" i="16"/>
  <c r="K129" i="16" s="1"/>
  <c r="M129" i="16" s="1"/>
  <c r="O129" i="16" s="1"/>
  <c r="Q129" i="16" s="1"/>
  <c r="S129" i="16" s="1"/>
  <c r="U129" i="16" s="1"/>
  <c r="I128" i="16"/>
  <c r="K128" i="16" s="1"/>
  <c r="M128" i="16" s="1"/>
  <c r="O128" i="16" s="1"/>
  <c r="Q128" i="16" s="1"/>
  <c r="S128" i="16" s="1"/>
  <c r="U128" i="16" s="1"/>
  <c r="R127" i="16"/>
  <c r="R126" i="16" s="1"/>
  <c r="R9" i="16" s="1"/>
  <c r="G127" i="16"/>
  <c r="I127" i="16" s="1"/>
  <c r="K127" i="16" s="1"/>
  <c r="M127" i="16" s="1"/>
  <c r="O127" i="16" s="1"/>
  <c r="Q127" i="16" s="1"/>
  <c r="S127" i="16" s="1"/>
  <c r="U127" i="16" s="1"/>
  <c r="G126" i="16"/>
  <c r="I126" i="16" s="1"/>
  <c r="K126" i="16" s="1"/>
  <c r="M126" i="16" s="1"/>
  <c r="O126" i="16" s="1"/>
  <c r="Q126" i="16" s="1"/>
  <c r="I125" i="16"/>
  <c r="K125" i="16" s="1"/>
  <c r="M125" i="16" s="1"/>
  <c r="O125" i="16" s="1"/>
  <c r="Q125" i="16" s="1"/>
  <c r="S125" i="16" s="1"/>
  <c r="U125" i="16" s="1"/>
  <c r="I124" i="16"/>
  <c r="K124" i="16" s="1"/>
  <c r="M124" i="16" s="1"/>
  <c r="O124" i="16" s="1"/>
  <c r="Q124" i="16" s="1"/>
  <c r="S124" i="16" s="1"/>
  <c r="U124" i="16" s="1"/>
  <c r="G123" i="16"/>
  <c r="I123" i="16" s="1"/>
  <c r="K123" i="16" s="1"/>
  <c r="M123" i="16" s="1"/>
  <c r="O123" i="16" s="1"/>
  <c r="Q123" i="16" s="1"/>
  <c r="S123" i="16" s="1"/>
  <c r="U123" i="16" s="1"/>
  <c r="I121" i="16"/>
  <c r="K121" i="16" s="1"/>
  <c r="M121" i="16" s="1"/>
  <c r="O121" i="16" s="1"/>
  <c r="Q121" i="16" s="1"/>
  <c r="S121" i="16" s="1"/>
  <c r="U121" i="16" s="1"/>
  <c r="I120" i="16"/>
  <c r="K120" i="16" s="1"/>
  <c r="M120" i="16" s="1"/>
  <c r="O120" i="16" s="1"/>
  <c r="Q120" i="16" s="1"/>
  <c r="S120" i="16" s="1"/>
  <c r="U120" i="16" s="1"/>
  <c r="G119" i="16"/>
  <c r="I119" i="16" s="1"/>
  <c r="K119" i="16" s="1"/>
  <c r="M119" i="16" s="1"/>
  <c r="O119" i="16" s="1"/>
  <c r="Q119" i="16" s="1"/>
  <c r="S119" i="16" s="1"/>
  <c r="U119" i="16" s="1"/>
  <c r="G118" i="16"/>
  <c r="I118" i="16" s="1"/>
  <c r="K118" i="16" s="1"/>
  <c r="M118" i="16" s="1"/>
  <c r="O118" i="16" s="1"/>
  <c r="Q118" i="16" s="1"/>
  <c r="S118" i="16" s="1"/>
  <c r="U118" i="16" s="1"/>
  <c r="I117" i="16"/>
  <c r="K117" i="16" s="1"/>
  <c r="M117" i="16" s="1"/>
  <c r="O117" i="16" s="1"/>
  <c r="Q117" i="16" s="1"/>
  <c r="S117" i="16" s="1"/>
  <c r="U117" i="16" s="1"/>
  <c r="I116" i="16"/>
  <c r="K116" i="16" s="1"/>
  <c r="M116" i="16" s="1"/>
  <c r="O116" i="16" s="1"/>
  <c r="Q116" i="16" s="1"/>
  <c r="S116" i="16" s="1"/>
  <c r="U116" i="16" s="1"/>
  <c r="G115" i="16"/>
  <c r="I115" i="16" s="1"/>
  <c r="K115" i="16" s="1"/>
  <c r="M115" i="16" s="1"/>
  <c r="O115" i="16" s="1"/>
  <c r="Q115" i="16" s="1"/>
  <c r="S115" i="16" s="1"/>
  <c r="U115" i="16" s="1"/>
  <c r="I113" i="16"/>
  <c r="K113" i="16" s="1"/>
  <c r="M113" i="16" s="1"/>
  <c r="O113" i="16" s="1"/>
  <c r="Q113" i="16" s="1"/>
  <c r="S113" i="16" s="1"/>
  <c r="U113" i="16" s="1"/>
  <c r="I112" i="16"/>
  <c r="K112" i="16" s="1"/>
  <c r="M112" i="16" s="1"/>
  <c r="O112" i="16" s="1"/>
  <c r="Q112" i="16" s="1"/>
  <c r="S112" i="16" s="1"/>
  <c r="U112" i="16" s="1"/>
  <c r="G111" i="16"/>
  <c r="I111" i="16" s="1"/>
  <c r="K111" i="16" s="1"/>
  <c r="M111" i="16" s="1"/>
  <c r="O111" i="16" s="1"/>
  <c r="Q111" i="16" s="1"/>
  <c r="S111" i="16" s="1"/>
  <c r="U111" i="16" s="1"/>
  <c r="G110" i="16"/>
  <c r="I110" i="16" s="1"/>
  <c r="K110" i="16" s="1"/>
  <c r="M110" i="16" s="1"/>
  <c r="O110" i="16" s="1"/>
  <c r="Q110" i="16" s="1"/>
  <c r="S110" i="16" s="1"/>
  <c r="U110" i="16" s="1"/>
  <c r="I109" i="16"/>
  <c r="K109" i="16" s="1"/>
  <c r="M109" i="16" s="1"/>
  <c r="O109" i="16" s="1"/>
  <c r="Q109" i="16" s="1"/>
  <c r="S109" i="16" s="1"/>
  <c r="U109" i="16" s="1"/>
  <c r="I108" i="16"/>
  <c r="K108" i="16" s="1"/>
  <c r="M108" i="16" s="1"/>
  <c r="O108" i="16" s="1"/>
  <c r="Q108" i="16" s="1"/>
  <c r="S108" i="16" s="1"/>
  <c r="U108" i="16" s="1"/>
  <c r="T107" i="16"/>
  <c r="N107" i="16"/>
  <c r="N106" i="16" s="1"/>
  <c r="L107" i="16"/>
  <c r="G107" i="16"/>
  <c r="I107" i="16" s="1"/>
  <c r="K107" i="16" s="1"/>
  <c r="M107" i="16" s="1"/>
  <c r="O107" i="16" s="1"/>
  <c r="Q107" i="16" s="1"/>
  <c r="S107" i="16" s="1"/>
  <c r="U107" i="16" s="1"/>
  <c r="T106" i="16"/>
  <c r="L106" i="16"/>
  <c r="I105" i="16"/>
  <c r="K105" i="16" s="1"/>
  <c r="M105" i="16" s="1"/>
  <c r="O105" i="16" s="1"/>
  <c r="Q105" i="16" s="1"/>
  <c r="S105" i="16" s="1"/>
  <c r="U105" i="16" s="1"/>
  <c r="I104" i="16"/>
  <c r="K104" i="16" s="1"/>
  <c r="M104" i="16" s="1"/>
  <c r="O104" i="16" s="1"/>
  <c r="Q104" i="16" s="1"/>
  <c r="S104" i="16" s="1"/>
  <c r="U104" i="16" s="1"/>
  <c r="G103" i="16"/>
  <c r="I103" i="16" s="1"/>
  <c r="K103" i="16" s="1"/>
  <c r="M103" i="16" s="1"/>
  <c r="O103" i="16" s="1"/>
  <c r="Q103" i="16" s="1"/>
  <c r="S103" i="16" s="1"/>
  <c r="U103" i="16" s="1"/>
  <c r="G102" i="16"/>
  <c r="I102" i="16" s="1"/>
  <c r="K102" i="16" s="1"/>
  <c r="M102" i="16" s="1"/>
  <c r="O102" i="16" s="1"/>
  <c r="Q102" i="16" s="1"/>
  <c r="S102" i="16" s="1"/>
  <c r="U102" i="16" s="1"/>
  <c r="I101" i="16"/>
  <c r="K101" i="16" s="1"/>
  <c r="M101" i="16" s="1"/>
  <c r="O101" i="16" s="1"/>
  <c r="Q101" i="16" s="1"/>
  <c r="S101" i="16" s="1"/>
  <c r="U101" i="16" s="1"/>
  <c r="I100" i="16"/>
  <c r="K100" i="16" s="1"/>
  <c r="M100" i="16" s="1"/>
  <c r="O100" i="16" s="1"/>
  <c r="Q100" i="16" s="1"/>
  <c r="S100" i="16" s="1"/>
  <c r="U100" i="16" s="1"/>
  <c r="G99" i="16"/>
  <c r="I99" i="16" s="1"/>
  <c r="K99" i="16" s="1"/>
  <c r="M99" i="16" s="1"/>
  <c r="O99" i="16" s="1"/>
  <c r="Q99" i="16" s="1"/>
  <c r="S99" i="16" s="1"/>
  <c r="U99" i="16" s="1"/>
  <c r="G98" i="16"/>
  <c r="I98" i="16" s="1"/>
  <c r="K98" i="16" s="1"/>
  <c r="M98" i="16" s="1"/>
  <c r="O98" i="16" s="1"/>
  <c r="Q98" i="16" s="1"/>
  <c r="S98" i="16" s="1"/>
  <c r="U98" i="16" s="1"/>
  <c r="I97" i="16"/>
  <c r="K97" i="16" s="1"/>
  <c r="M97" i="16" s="1"/>
  <c r="O97" i="16" s="1"/>
  <c r="Q97" i="16" s="1"/>
  <c r="S97" i="16" s="1"/>
  <c r="U97" i="16" s="1"/>
  <c r="I96" i="16"/>
  <c r="K96" i="16" s="1"/>
  <c r="M96" i="16" s="1"/>
  <c r="O96" i="16" s="1"/>
  <c r="Q96" i="16" s="1"/>
  <c r="S96" i="16" s="1"/>
  <c r="U96" i="16" s="1"/>
  <c r="G95" i="16"/>
  <c r="I95" i="16" s="1"/>
  <c r="K95" i="16" s="1"/>
  <c r="M95" i="16" s="1"/>
  <c r="O95" i="16" s="1"/>
  <c r="Q95" i="16" s="1"/>
  <c r="S95" i="16" s="1"/>
  <c r="U95" i="16" s="1"/>
  <c r="G94" i="16"/>
  <c r="I94" i="16" s="1"/>
  <c r="K94" i="16" s="1"/>
  <c r="M94" i="16" s="1"/>
  <c r="O94" i="16" s="1"/>
  <c r="Q94" i="16" s="1"/>
  <c r="S94" i="16" s="1"/>
  <c r="U94" i="16" s="1"/>
  <c r="I93" i="16"/>
  <c r="K93" i="16" s="1"/>
  <c r="M93" i="16" s="1"/>
  <c r="O93" i="16" s="1"/>
  <c r="Q93" i="16" s="1"/>
  <c r="S93" i="16" s="1"/>
  <c r="U93" i="16" s="1"/>
  <c r="I92" i="16"/>
  <c r="K92" i="16" s="1"/>
  <c r="M92" i="16" s="1"/>
  <c r="O92" i="16" s="1"/>
  <c r="Q92" i="16" s="1"/>
  <c r="S92" i="16" s="1"/>
  <c r="U92" i="16" s="1"/>
  <c r="G91" i="16"/>
  <c r="I91" i="16" s="1"/>
  <c r="K91" i="16" s="1"/>
  <c r="M91" i="16" s="1"/>
  <c r="O91" i="16" s="1"/>
  <c r="Q91" i="16" s="1"/>
  <c r="S91" i="16" s="1"/>
  <c r="U91" i="16" s="1"/>
  <c r="G90" i="16"/>
  <c r="I90" i="16" s="1"/>
  <c r="K90" i="16" s="1"/>
  <c r="M90" i="16" s="1"/>
  <c r="O90" i="16" s="1"/>
  <c r="Q90" i="16" s="1"/>
  <c r="S90" i="16" s="1"/>
  <c r="U90" i="16" s="1"/>
  <c r="I89" i="16"/>
  <c r="K89" i="16" s="1"/>
  <c r="M89" i="16" s="1"/>
  <c r="O89" i="16" s="1"/>
  <c r="Q89" i="16" s="1"/>
  <c r="S89" i="16" s="1"/>
  <c r="U89" i="16" s="1"/>
  <c r="I88" i="16"/>
  <c r="K88" i="16" s="1"/>
  <c r="M88" i="16" s="1"/>
  <c r="O88" i="16" s="1"/>
  <c r="Q88" i="16" s="1"/>
  <c r="S88" i="16" s="1"/>
  <c r="U88" i="16" s="1"/>
  <c r="N87" i="16"/>
  <c r="N86" i="16" s="1"/>
  <c r="G87" i="16"/>
  <c r="I87" i="16" s="1"/>
  <c r="K87" i="16" s="1"/>
  <c r="M87" i="16" s="1"/>
  <c r="O87" i="16" s="1"/>
  <c r="Q87" i="16" s="1"/>
  <c r="S87" i="16" s="1"/>
  <c r="U87" i="16" s="1"/>
  <c r="I85" i="16"/>
  <c r="K85" i="16" s="1"/>
  <c r="M85" i="16" s="1"/>
  <c r="O85" i="16" s="1"/>
  <c r="Q85" i="16" s="1"/>
  <c r="S85" i="16" s="1"/>
  <c r="U85" i="16" s="1"/>
  <c r="I84" i="16"/>
  <c r="K84" i="16" s="1"/>
  <c r="M84" i="16" s="1"/>
  <c r="O84" i="16" s="1"/>
  <c r="Q84" i="16" s="1"/>
  <c r="S84" i="16" s="1"/>
  <c r="U84" i="16" s="1"/>
  <c r="T83" i="16"/>
  <c r="G83" i="16"/>
  <c r="I83" i="16" s="1"/>
  <c r="K83" i="16" s="1"/>
  <c r="M83" i="16" s="1"/>
  <c r="O83" i="16" s="1"/>
  <c r="Q83" i="16" s="1"/>
  <c r="S83" i="16" s="1"/>
  <c r="U83" i="16" s="1"/>
  <c r="T82" i="16"/>
  <c r="I81" i="16"/>
  <c r="K81" i="16" s="1"/>
  <c r="M81" i="16" s="1"/>
  <c r="O81" i="16" s="1"/>
  <c r="Q81" i="16" s="1"/>
  <c r="S81" i="16" s="1"/>
  <c r="U81" i="16" s="1"/>
  <c r="I80" i="16"/>
  <c r="K80" i="16" s="1"/>
  <c r="M80" i="16" s="1"/>
  <c r="O80" i="16" s="1"/>
  <c r="Q80" i="16" s="1"/>
  <c r="S80" i="16" s="1"/>
  <c r="U80" i="16" s="1"/>
  <c r="G79" i="16"/>
  <c r="I79" i="16" s="1"/>
  <c r="K79" i="16" s="1"/>
  <c r="M79" i="16" s="1"/>
  <c r="O79" i="16" s="1"/>
  <c r="Q79" i="16" s="1"/>
  <c r="S79" i="16" s="1"/>
  <c r="U79" i="16" s="1"/>
  <c r="I77" i="16"/>
  <c r="K77" i="16" s="1"/>
  <c r="M77" i="16" s="1"/>
  <c r="O77" i="16" s="1"/>
  <c r="Q77" i="16" s="1"/>
  <c r="S77" i="16" s="1"/>
  <c r="U77" i="16" s="1"/>
  <c r="I76" i="16"/>
  <c r="K76" i="16" s="1"/>
  <c r="M76" i="16" s="1"/>
  <c r="O76" i="16" s="1"/>
  <c r="Q76" i="16" s="1"/>
  <c r="S76" i="16" s="1"/>
  <c r="U76" i="16" s="1"/>
  <c r="T75" i="16"/>
  <c r="G75" i="16"/>
  <c r="I75" i="16" s="1"/>
  <c r="K75" i="16" s="1"/>
  <c r="M75" i="16" s="1"/>
  <c r="O75" i="16" s="1"/>
  <c r="Q75" i="16" s="1"/>
  <c r="S75" i="16" s="1"/>
  <c r="T74" i="16"/>
  <c r="I73" i="16"/>
  <c r="K73" i="16" s="1"/>
  <c r="M73" i="16" s="1"/>
  <c r="O73" i="16" s="1"/>
  <c r="Q73" i="16" s="1"/>
  <c r="S73" i="16" s="1"/>
  <c r="U73" i="16" s="1"/>
  <c r="I72" i="16"/>
  <c r="K72" i="16" s="1"/>
  <c r="M72" i="16" s="1"/>
  <c r="O72" i="16" s="1"/>
  <c r="Q72" i="16" s="1"/>
  <c r="S72" i="16" s="1"/>
  <c r="U72" i="16" s="1"/>
  <c r="G71" i="16"/>
  <c r="I71" i="16" s="1"/>
  <c r="K71" i="16" s="1"/>
  <c r="M71" i="16" s="1"/>
  <c r="O71" i="16" s="1"/>
  <c r="Q71" i="16" s="1"/>
  <c r="S71" i="16" s="1"/>
  <c r="U71" i="16" s="1"/>
  <c r="I69" i="16"/>
  <c r="K69" i="16" s="1"/>
  <c r="M69" i="16" s="1"/>
  <c r="O69" i="16" s="1"/>
  <c r="Q69" i="16" s="1"/>
  <c r="S69" i="16" s="1"/>
  <c r="U69" i="16" s="1"/>
  <c r="I68" i="16"/>
  <c r="K68" i="16" s="1"/>
  <c r="M68" i="16" s="1"/>
  <c r="O68" i="16" s="1"/>
  <c r="Q68" i="16" s="1"/>
  <c r="S68" i="16" s="1"/>
  <c r="U68" i="16" s="1"/>
  <c r="G67" i="16"/>
  <c r="I67" i="16" s="1"/>
  <c r="K67" i="16" s="1"/>
  <c r="M67" i="16" s="1"/>
  <c r="O67" i="16" s="1"/>
  <c r="Q67" i="16" s="1"/>
  <c r="S67" i="16" s="1"/>
  <c r="U67" i="16" s="1"/>
  <c r="I65" i="16"/>
  <c r="K65" i="16" s="1"/>
  <c r="M65" i="16" s="1"/>
  <c r="O65" i="16" s="1"/>
  <c r="Q65" i="16" s="1"/>
  <c r="S65" i="16" s="1"/>
  <c r="U65" i="16" s="1"/>
  <c r="I64" i="16"/>
  <c r="K64" i="16" s="1"/>
  <c r="M64" i="16" s="1"/>
  <c r="O64" i="16" s="1"/>
  <c r="Q64" i="16" s="1"/>
  <c r="S64" i="16" s="1"/>
  <c r="U64" i="16" s="1"/>
  <c r="G63" i="16"/>
  <c r="I63" i="16" s="1"/>
  <c r="K63" i="16" s="1"/>
  <c r="M63" i="16" s="1"/>
  <c r="O63" i="16" s="1"/>
  <c r="Q63" i="16" s="1"/>
  <c r="S63" i="16" s="1"/>
  <c r="U63" i="16" s="1"/>
  <c r="I61" i="16"/>
  <c r="K61" i="16" s="1"/>
  <c r="M61" i="16" s="1"/>
  <c r="O61" i="16" s="1"/>
  <c r="Q61" i="16" s="1"/>
  <c r="S61" i="16" s="1"/>
  <c r="U61" i="16" s="1"/>
  <c r="I60" i="16"/>
  <c r="K60" i="16" s="1"/>
  <c r="M60" i="16" s="1"/>
  <c r="O60" i="16" s="1"/>
  <c r="Q60" i="16" s="1"/>
  <c r="S60" i="16" s="1"/>
  <c r="U60" i="16" s="1"/>
  <c r="G59" i="16"/>
  <c r="I59" i="16" s="1"/>
  <c r="K59" i="16" s="1"/>
  <c r="M59" i="16" s="1"/>
  <c r="O59" i="16" s="1"/>
  <c r="Q59" i="16" s="1"/>
  <c r="S59" i="16" s="1"/>
  <c r="U59" i="16" s="1"/>
  <c r="I57" i="16"/>
  <c r="K57" i="16" s="1"/>
  <c r="M57" i="16" s="1"/>
  <c r="O57" i="16" s="1"/>
  <c r="Q57" i="16" s="1"/>
  <c r="S57" i="16" s="1"/>
  <c r="U57" i="16" s="1"/>
  <c r="I56" i="16"/>
  <c r="K56" i="16" s="1"/>
  <c r="M56" i="16" s="1"/>
  <c r="O56" i="16" s="1"/>
  <c r="Q56" i="16" s="1"/>
  <c r="S56" i="16" s="1"/>
  <c r="U56" i="16" s="1"/>
  <c r="T55" i="16"/>
  <c r="G55" i="16"/>
  <c r="I55" i="16" s="1"/>
  <c r="K55" i="16" s="1"/>
  <c r="M55" i="16" s="1"/>
  <c r="O55" i="16" s="1"/>
  <c r="Q55" i="16" s="1"/>
  <c r="S55" i="16" s="1"/>
  <c r="T54" i="16"/>
  <c r="I53" i="16"/>
  <c r="K53" i="16" s="1"/>
  <c r="M53" i="16" s="1"/>
  <c r="O53" i="16" s="1"/>
  <c r="Q53" i="16" s="1"/>
  <c r="S53" i="16" s="1"/>
  <c r="U53" i="16" s="1"/>
  <c r="I52" i="16"/>
  <c r="K52" i="16" s="1"/>
  <c r="M52" i="16" s="1"/>
  <c r="O52" i="16" s="1"/>
  <c r="Q52" i="16" s="1"/>
  <c r="S52" i="16" s="1"/>
  <c r="U52" i="16" s="1"/>
  <c r="G51" i="16"/>
  <c r="I51" i="16" s="1"/>
  <c r="K51" i="16" s="1"/>
  <c r="M51" i="16" s="1"/>
  <c r="O51" i="16" s="1"/>
  <c r="Q51" i="16" s="1"/>
  <c r="S51" i="16" s="1"/>
  <c r="U51" i="16" s="1"/>
  <c r="I49" i="16"/>
  <c r="K49" i="16" s="1"/>
  <c r="M49" i="16" s="1"/>
  <c r="O49" i="16" s="1"/>
  <c r="Q49" i="16" s="1"/>
  <c r="S49" i="16" s="1"/>
  <c r="U49" i="16" s="1"/>
  <c r="I48" i="16"/>
  <c r="K48" i="16" s="1"/>
  <c r="M48" i="16" s="1"/>
  <c r="O48" i="16" s="1"/>
  <c r="Q48" i="16" s="1"/>
  <c r="S48" i="16" s="1"/>
  <c r="U48" i="16" s="1"/>
  <c r="G47" i="16"/>
  <c r="I47" i="16" s="1"/>
  <c r="K47" i="16" s="1"/>
  <c r="M47" i="16" s="1"/>
  <c r="O47" i="16" s="1"/>
  <c r="Q47" i="16" s="1"/>
  <c r="S47" i="16" s="1"/>
  <c r="U47" i="16" s="1"/>
  <c r="G46" i="16"/>
  <c r="I46" i="16" s="1"/>
  <c r="K46" i="16" s="1"/>
  <c r="M46" i="16" s="1"/>
  <c r="O46" i="16" s="1"/>
  <c r="Q46" i="16" s="1"/>
  <c r="S46" i="16" s="1"/>
  <c r="U46" i="16" s="1"/>
  <c r="I45" i="16"/>
  <c r="K45" i="16" s="1"/>
  <c r="M45" i="16" s="1"/>
  <c r="O45" i="16" s="1"/>
  <c r="Q45" i="16" s="1"/>
  <c r="S45" i="16" s="1"/>
  <c r="U45" i="16" s="1"/>
  <c r="I44" i="16"/>
  <c r="K44" i="16" s="1"/>
  <c r="M44" i="16" s="1"/>
  <c r="O44" i="16" s="1"/>
  <c r="Q44" i="16" s="1"/>
  <c r="S44" i="16" s="1"/>
  <c r="U44" i="16" s="1"/>
  <c r="G43" i="16"/>
  <c r="I43" i="16" s="1"/>
  <c r="K43" i="16" s="1"/>
  <c r="M43" i="16" s="1"/>
  <c r="O43" i="16" s="1"/>
  <c r="Q43" i="16" s="1"/>
  <c r="S43" i="16" s="1"/>
  <c r="U43" i="16" s="1"/>
  <c r="I41" i="16"/>
  <c r="K41" i="16" s="1"/>
  <c r="M41" i="16" s="1"/>
  <c r="O41" i="16" s="1"/>
  <c r="Q41" i="16" s="1"/>
  <c r="S41" i="16" s="1"/>
  <c r="U41" i="16" s="1"/>
  <c r="I40" i="16"/>
  <c r="K40" i="16" s="1"/>
  <c r="M40" i="16" s="1"/>
  <c r="O40" i="16" s="1"/>
  <c r="Q40" i="16" s="1"/>
  <c r="S40" i="16" s="1"/>
  <c r="U40" i="16" s="1"/>
  <c r="G39" i="16"/>
  <c r="I39" i="16" s="1"/>
  <c r="K39" i="16" s="1"/>
  <c r="M39" i="16" s="1"/>
  <c r="O39" i="16" s="1"/>
  <c r="Q39" i="16" s="1"/>
  <c r="S39" i="16" s="1"/>
  <c r="U39" i="16" s="1"/>
  <c r="I37" i="16"/>
  <c r="K37" i="16" s="1"/>
  <c r="M37" i="16" s="1"/>
  <c r="O37" i="16" s="1"/>
  <c r="Q37" i="16" s="1"/>
  <c r="S37" i="16" s="1"/>
  <c r="U37" i="16" s="1"/>
  <c r="I36" i="16"/>
  <c r="K36" i="16" s="1"/>
  <c r="M36" i="16" s="1"/>
  <c r="O36" i="16" s="1"/>
  <c r="Q36" i="16" s="1"/>
  <c r="S36" i="16" s="1"/>
  <c r="U36" i="16" s="1"/>
  <c r="G35" i="16"/>
  <c r="I35" i="16" s="1"/>
  <c r="K35" i="16" s="1"/>
  <c r="M35" i="16" s="1"/>
  <c r="O35" i="16" s="1"/>
  <c r="Q35" i="16" s="1"/>
  <c r="S35" i="16" s="1"/>
  <c r="U35" i="16" s="1"/>
  <c r="I33" i="16"/>
  <c r="K33" i="16" s="1"/>
  <c r="M33" i="16" s="1"/>
  <c r="O33" i="16" s="1"/>
  <c r="Q33" i="16" s="1"/>
  <c r="S33" i="16" s="1"/>
  <c r="U33" i="16" s="1"/>
  <c r="I32" i="16"/>
  <c r="K32" i="16" s="1"/>
  <c r="M32" i="16" s="1"/>
  <c r="O32" i="16" s="1"/>
  <c r="Q32" i="16" s="1"/>
  <c r="S32" i="16" s="1"/>
  <c r="U32" i="16" s="1"/>
  <c r="N31" i="16"/>
  <c r="G31" i="16"/>
  <c r="I31" i="16" s="1"/>
  <c r="K31" i="16" s="1"/>
  <c r="M31" i="16" s="1"/>
  <c r="N30" i="16"/>
  <c r="G30" i="16"/>
  <c r="I30" i="16" s="1"/>
  <c r="K30" i="16" s="1"/>
  <c r="M30" i="16" s="1"/>
  <c r="O30" i="16" s="1"/>
  <c r="Q30" i="16" s="1"/>
  <c r="S30" i="16" s="1"/>
  <c r="U30" i="16" s="1"/>
  <c r="I29" i="16"/>
  <c r="K29" i="16" s="1"/>
  <c r="M29" i="16" s="1"/>
  <c r="O29" i="16" s="1"/>
  <c r="Q29" i="16" s="1"/>
  <c r="S29" i="16" s="1"/>
  <c r="U29" i="16" s="1"/>
  <c r="I28" i="16"/>
  <c r="K28" i="16" s="1"/>
  <c r="M28" i="16" s="1"/>
  <c r="O28" i="16" s="1"/>
  <c r="Q28" i="16" s="1"/>
  <c r="S28" i="16" s="1"/>
  <c r="U28" i="16" s="1"/>
  <c r="G27" i="16"/>
  <c r="I27" i="16" s="1"/>
  <c r="K27" i="16" s="1"/>
  <c r="M27" i="16" s="1"/>
  <c r="O27" i="16" s="1"/>
  <c r="Q27" i="16" s="1"/>
  <c r="S27" i="16" s="1"/>
  <c r="U27" i="16" s="1"/>
  <c r="G26" i="16"/>
  <c r="I26" i="16" s="1"/>
  <c r="K26" i="16" s="1"/>
  <c r="M26" i="16" s="1"/>
  <c r="O26" i="16" s="1"/>
  <c r="Q26" i="16" s="1"/>
  <c r="S26" i="16" s="1"/>
  <c r="U26" i="16" s="1"/>
  <c r="I25" i="16"/>
  <c r="K25" i="16" s="1"/>
  <c r="M25" i="16" s="1"/>
  <c r="O25" i="16" s="1"/>
  <c r="Q25" i="16" s="1"/>
  <c r="S25" i="16" s="1"/>
  <c r="U25" i="16" s="1"/>
  <c r="I24" i="16"/>
  <c r="K24" i="16" s="1"/>
  <c r="M24" i="16" s="1"/>
  <c r="O24" i="16" s="1"/>
  <c r="Q24" i="16" s="1"/>
  <c r="S24" i="16" s="1"/>
  <c r="U24" i="16" s="1"/>
  <c r="G23" i="16"/>
  <c r="I23" i="16" s="1"/>
  <c r="K23" i="16" s="1"/>
  <c r="M23" i="16" s="1"/>
  <c r="O23" i="16" s="1"/>
  <c r="Q23" i="16" s="1"/>
  <c r="S23" i="16" s="1"/>
  <c r="U23" i="16" s="1"/>
  <c r="I21" i="16"/>
  <c r="K21" i="16" s="1"/>
  <c r="M21" i="16" s="1"/>
  <c r="O21" i="16" s="1"/>
  <c r="Q21" i="16" s="1"/>
  <c r="S21" i="16" s="1"/>
  <c r="U21" i="16" s="1"/>
  <c r="I20" i="16"/>
  <c r="K20" i="16" s="1"/>
  <c r="M20" i="16" s="1"/>
  <c r="O20" i="16" s="1"/>
  <c r="Q20" i="16" s="1"/>
  <c r="S20" i="16" s="1"/>
  <c r="U20" i="16" s="1"/>
  <c r="G19" i="16"/>
  <c r="I19" i="16" s="1"/>
  <c r="K19" i="16" s="1"/>
  <c r="M19" i="16" s="1"/>
  <c r="O19" i="16" s="1"/>
  <c r="Q19" i="16" s="1"/>
  <c r="S19" i="16" s="1"/>
  <c r="U19" i="16" s="1"/>
  <c r="I17" i="16"/>
  <c r="K17" i="16" s="1"/>
  <c r="M17" i="16" s="1"/>
  <c r="O17" i="16" s="1"/>
  <c r="Q17" i="16" s="1"/>
  <c r="S17" i="16" s="1"/>
  <c r="U17" i="16" s="1"/>
  <c r="I16" i="16"/>
  <c r="K16" i="16" s="1"/>
  <c r="M16" i="16" s="1"/>
  <c r="O16" i="16" s="1"/>
  <c r="Q16" i="16" s="1"/>
  <c r="S16" i="16" s="1"/>
  <c r="U16" i="16" s="1"/>
  <c r="G15" i="16"/>
  <c r="I15" i="16" s="1"/>
  <c r="K15" i="16" s="1"/>
  <c r="M15" i="16" s="1"/>
  <c r="O15" i="16" s="1"/>
  <c r="Q15" i="16" s="1"/>
  <c r="S15" i="16" s="1"/>
  <c r="U15" i="16" s="1"/>
  <c r="I13" i="16"/>
  <c r="K13" i="16" s="1"/>
  <c r="M13" i="16" s="1"/>
  <c r="O13" i="16" s="1"/>
  <c r="Q13" i="16" s="1"/>
  <c r="S13" i="16" s="1"/>
  <c r="U13" i="16" s="1"/>
  <c r="I12" i="16"/>
  <c r="K12" i="16" s="1"/>
  <c r="M12" i="16" s="1"/>
  <c r="O12" i="16" s="1"/>
  <c r="Q12" i="16" s="1"/>
  <c r="S12" i="16" s="1"/>
  <c r="U12" i="16" s="1"/>
  <c r="T11" i="16"/>
  <c r="T10" i="16" s="1"/>
  <c r="N11" i="16"/>
  <c r="G11" i="16"/>
  <c r="I11" i="16" s="1"/>
  <c r="K11" i="16" s="1"/>
  <c r="M11" i="16" s="1"/>
  <c r="O11" i="16" s="1"/>
  <c r="Q11" i="16" s="1"/>
  <c r="S11" i="16" s="1"/>
  <c r="U11" i="16" s="1"/>
  <c r="N10" i="16"/>
  <c r="L9" i="16"/>
  <c r="J9" i="16"/>
  <c r="H9" i="16"/>
  <c r="G106" i="16" l="1"/>
  <c r="I106" i="16" s="1"/>
  <c r="K106" i="16" s="1"/>
  <c r="G62" i="16"/>
  <c r="I62" i="16" s="1"/>
  <c r="K62" i="16" s="1"/>
  <c r="M62" i="16" s="1"/>
  <c r="O62" i="16" s="1"/>
  <c r="Q62" i="16" s="1"/>
  <c r="S62" i="16" s="1"/>
  <c r="U62" i="16" s="1"/>
  <c r="G66" i="16"/>
  <c r="I66" i="16" s="1"/>
  <c r="K66" i="16" s="1"/>
  <c r="M66" i="16" s="1"/>
  <c r="O66" i="16" s="1"/>
  <c r="Q66" i="16" s="1"/>
  <c r="S66" i="16" s="1"/>
  <c r="U66" i="16" s="1"/>
  <c r="G70" i="16"/>
  <c r="I70" i="16" s="1"/>
  <c r="K70" i="16" s="1"/>
  <c r="M70" i="16" s="1"/>
  <c r="O70" i="16" s="1"/>
  <c r="Q70" i="16" s="1"/>
  <c r="S70" i="16" s="1"/>
  <c r="U70" i="16" s="1"/>
  <c r="G186" i="16"/>
  <c r="I186" i="16" s="1"/>
  <c r="K186" i="16" s="1"/>
  <c r="M186" i="16" s="1"/>
  <c r="O186" i="16" s="1"/>
  <c r="Q186" i="16" s="1"/>
  <c r="S186" i="16" s="1"/>
  <c r="U186" i="16" s="1"/>
  <c r="M195" i="16"/>
  <c r="O195" i="16" s="1"/>
  <c r="Q195" i="16" s="1"/>
  <c r="S195" i="16" s="1"/>
  <c r="U195" i="16" s="1"/>
  <c r="I254" i="16"/>
  <c r="K254" i="16" s="1"/>
  <c r="M254" i="16" s="1"/>
  <c r="O254" i="16" s="1"/>
  <c r="Q254" i="16" s="1"/>
  <c r="S254" i="16" s="1"/>
  <c r="U254" i="16" s="1"/>
  <c r="G242" i="16"/>
  <c r="I242" i="16" s="1"/>
  <c r="K242" i="16" s="1"/>
  <c r="M242" i="16" s="1"/>
  <c r="O242" i="16" s="1"/>
  <c r="Q242" i="16" s="1"/>
  <c r="S242" i="16" s="1"/>
  <c r="G50" i="16"/>
  <c r="I50" i="16" s="1"/>
  <c r="K50" i="16" s="1"/>
  <c r="M50" i="16" s="1"/>
  <c r="O50" i="16" s="1"/>
  <c r="Q50" i="16" s="1"/>
  <c r="S50" i="16" s="1"/>
  <c r="U50" i="16" s="1"/>
  <c r="O131" i="16"/>
  <c r="Q131" i="16" s="1"/>
  <c r="S131" i="16" s="1"/>
  <c r="U131" i="16" s="1"/>
  <c r="G134" i="16"/>
  <c r="I134" i="16" s="1"/>
  <c r="K134" i="16" s="1"/>
  <c r="M134" i="16" s="1"/>
  <c r="O134" i="16" s="1"/>
  <c r="Q134" i="16" s="1"/>
  <c r="S134" i="16" s="1"/>
  <c r="U134" i="16" s="1"/>
  <c r="T9" i="16"/>
  <c r="G194" i="16"/>
  <c r="I194" i="16" s="1"/>
  <c r="K194" i="16" s="1"/>
  <c r="M194" i="16" s="1"/>
  <c r="O194" i="16" s="1"/>
  <c r="Q194" i="16" s="1"/>
  <c r="S194" i="16" s="1"/>
  <c r="U194" i="16" s="1"/>
  <c r="G206" i="16"/>
  <c r="I206" i="16" s="1"/>
  <c r="K206" i="16" s="1"/>
  <c r="M206" i="16" s="1"/>
  <c r="O206" i="16" s="1"/>
  <c r="Q206" i="16" s="1"/>
  <c r="S206" i="16" s="1"/>
  <c r="U206" i="16" s="1"/>
  <c r="G210" i="16"/>
  <c r="I210" i="16" s="1"/>
  <c r="K210" i="16" s="1"/>
  <c r="M210" i="16" s="1"/>
  <c r="O210" i="16" s="1"/>
  <c r="Q210" i="16" s="1"/>
  <c r="S210" i="16" s="1"/>
  <c r="U210" i="16" s="1"/>
  <c r="G214" i="16"/>
  <c r="I214" i="16" s="1"/>
  <c r="K214" i="16" s="1"/>
  <c r="M214" i="16" s="1"/>
  <c r="O214" i="16" s="1"/>
  <c r="Q214" i="16" s="1"/>
  <c r="S214" i="16" s="1"/>
  <c r="U214" i="16" s="1"/>
  <c r="G230" i="16"/>
  <c r="I230" i="16" s="1"/>
  <c r="K230" i="16" s="1"/>
  <c r="M230" i="16" s="1"/>
  <c r="O230" i="16" s="1"/>
  <c r="Q230" i="16" s="1"/>
  <c r="S230" i="16" s="1"/>
  <c r="U230" i="16" s="1"/>
  <c r="G238" i="16"/>
  <c r="I238" i="16" s="1"/>
  <c r="K238" i="16" s="1"/>
  <c r="M238" i="16" s="1"/>
  <c r="O238" i="16" s="1"/>
  <c r="Q238" i="16" s="1"/>
  <c r="S238" i="16" s="1"/>
  <c r="U238" i="16" s="1"/>
  <c r="U55" i="16"/>
  <c r="G58" i="16"/>
  <c r="I58" i="16" s="1"/>
  <c r="K58" i="16" s="1"/>
  <c r="M58" i="16" s="1"/>
  <c r="O58" i="16" s="1"/>
  <c r="Q58" i="16" s="1"/>
  <c r="S58" i="16" s="1"/>
  <c r="U58" i="16" s="1"/>
  <c r="G78" i="16"/>
  <c r="I78" i="16" s="1"/>
  <c r="K78" i="16" s="1"/>
  <c r="M78" i="16" s="1"/>
  <c r="O78" i="16" s="1"/>
  <c r="Q78" i="16" s="1"/>
  <c r="S78" i="16" s="1"/>
  <c r="U78" i="16" s="1"/>
  <c r="O31" i="16"/>
  <c r="Q31" i="16" s="1"/>
  <c r="S31" i="16" s="1"/>
  <c r="U31" i="16" s="1"/>
  <c r="G34" i="16"/>
  <c r="I34" i="16" s="1"/>
  <c r="K34" i="16" s="1"/>
  <c r="M34" i="16" s="1"/>
  <c r="O34" i="16" s="1"/>
  <c r="Q34" i="16" s="1"/>
  <c r="S34" i="16" s="1"/>
  <c r="U34" i="16" s="1"/>
  <c r="G38" i="16"/>
  <c r="I38" i="16" s="1"/>
  <c r="K38" i="16" s="1"/>
  <c r="M38" i="16" s="1"/>
  <c r="O38" i="16" s="1"/>
  <c r="Q38" i="16" s="1"/>
  <c r="S38" i="16" s="1"/>
  <c r="U38" i="16" s="1"/>
  <c r="G42" i="16"/>
  <c r="I42" i="16" s="1"/>
  <c r="K42" i="16" s="1"/>
  <c r="M42" i="16" s="1"/>
  <c r="O42" i="16" s="1"/>
  <c r="Q42" i="16" s="1"/>
  <c r="S42" i="16" s="1"/>
  <c r="U42" i="16" s="1"/>
  <c r="N9" i="16"/>
  <c r="M106" i="16"/>
  <c r="O106" i="16" s="1"/>
  <c r="Q106" i="16" s="1"/>
  <c r="S106" i="16" s="1"/>
  <c r="U106" i="16" s="1"/>
  <c r="G114" i="16"/>
  <c r="I114" i="16" s="1"/>
  <c r="K114" i="16" s="1"/>
  <c r="M114" i="16" s="1"/>
  <c r="O114" i="16" s="1"/>
  <c r="Q114" i="16" s="1"/>
  <c r="S114" i="16" s="1"/>
  <c r="U114" i="16" s="1"/>
  <c r="G122" i="16"/>
  <c r="I122" i="16" s="1"/>
  <c r="K122" i="16" s="1"/>
  <c r="M122" i="16" s="1"/>
  <c r="O122" i="16" s="1"/>
  <c r="Q122" i="16" s="1"/>
  <c r="S122" i="16" s="1"/>
  <c r="U122" i="16" s="1"/>
  <c r="G138" i="16"/>
  <c r="I138" i="16" s="1"/>
  <c r="K138" i="16" s="1"/>
  <c r="M138" i="16" s="1"/>
  <c r="O138" i="16" s="1"/>
  <c r="Q138" i="16" s="1"/>
  <c r="S138" i="16" s="1"/>
  <c r="U138" i="16" s="1"/>
  <c r="G146" i="16"/>
  <c r="I146" i="16" s="1"/>
  <c r="K146" i="16" s="1"/>
  <c r="M146" i="16" s="1"/>
  <c r="O146" i="16" s="1"/>
  <c r="Q146" i="16" s="1"/>
  <c r="S146" i="16" s="1"/>
  <c r="U146" i="16" s="1"/>
  <c r="G154" i="16"/>
  <c r="I154" i="16" s="1"/>
  <c r="K154" i="16" s="1"/>
  <c r="M154" i="16" s="1"/>
  <c r="O154" i="16" s="1"/>
  <c r="Q154" i="16" s="1"/>
  <c r="S154" i="16" s="1"/>
  <c r="U154" i="16" s="1"/>
  <c r="G162" i="16"/>
  <c r="I162" i="16" s="1"/>
  <c r="K162" i="16" s="1"/>
  <c r="M162" i="16" s="1"/>
  <c r="O162" i="16" s="1"/>
  <c r="Q162" i="16" s="1"/>
  <c r="S162" i="16" s="1"/>
  <c r="U162" i="16" s="1"/>
  <c r="G166" i="16"/>
  <c r="I166" i="16" s="1"/>
  <c r="K166" i="16" s="1"/>
  <c r="M166" i="16" s="1"/>
  <c r="O166" i="16" s="1"/>
  <c r="Q166" i="16" s="1"/>
  <c r="S166" i="16" s="1"/>
  <c r="U166" i="16" s="1"/>
  <c r="G174" i="16"/>
  <c r="I174" i="16" s="1"/>
  <c r="K174" i="16" s="1"/>
  <c r="M174" i="16" s="1"/>
  <c r="O174" i="16" s="1"/>
  <c r="Q174" i="16" s="1"/>
  <c r="S174" i="16" s="1"/>
  <c r="U174" i="16" s="1"/>
  <c r="G182" i="16"/>
  <c r="I182" i="16" s="1"/>
  <c r="K182" i="16" s="1"/>
  <c r="M182" i="16" s="1"/>
  <c r="O182" i="16" s="1"/>
  <c r="Q182" i="16" s="1"/>
  <c r="S182" i="16" s="1"/>
  <c r="U182" i="16" s="1"/>
  <c r="U191" i="16"/>
  <c r="G202" i="16"/>
  <c r="I202" i="16" s="1"/>
  <c r="K202" i="16" s="1"/>
  <c r="M202" i="16" s="1"/>
  <c r="O202" i="16" s="1"/>
  <c r="Q202" i="16" s="1"/>
  <c r="S202" i="16" s="1"/>
  <c r="U202" i="16" s="1"/>
  <c r="G218" i="16"/>
  <c r="I218" i="16" s="1"/>
  <c r="K218" i="16" s="1"/>
  <c r="M218" i="16" s="1"/>
  <c r="O218" i="16" s="1"/>
  <c r="Q218" i="16" s="1"/>
  <c r="S218" i="16" s="1"/>
  <c r="U218" i="16" s="1"/>
  <c r="G222" i="16"/>
  <c r="I222" i="16" s="1"/>
  <c r="K222" i="16" s="1"/>
  <c r="M222" i="16" s="1"/>
  <c r="O222" i="16" s="1"/>
  <c r="Q222" i="16" s="1"/>
  <c r="S222" i="16" s="1"/>
  <c r="U222" i="16" s="1"/>
  <c r="G234" i="16"/>
  <c r="I234" i="16" s="1"/>
  <c r="K234" i="16" s="1"/>
  <c r="M234" i="16" s="1"/>
  <c r="O234" i="16" s="1"/>
  <c r="Q234" i="16" s="1"/>
  <c r="S234" i="16" s="1"/>
  <c r="U234" i="16" s="1"/>
  <c r="U242" i="16"/>
  <c r="G246" i="16"/>
  <c r="I246" i="16" s="1"/>
  <c r="K246" i="16" s="1"/>
  <c r="M246" i="16" s="1"/>
  <c r="O246" i="16" s="1"/>
  <c r="Q246" i="16" s="1"/>
  <c r="S246" i="16" s="1"/>
  <c r="U246" i="16" s="1"/>
  <c r="I250" i="16"/>
  <c r="K250" i="16" s="1"/>
  <c r="M250" i="16" s="1"/>
  <c r="O250" i="16" s="1"/>
  <c r="Q250" i="16" s="1"/>
  <c r="S250" i="16" s="1"/>
  <c r="U250" i="16" s="1"/>
  <c r="I251" i="16"/>
  <c r="K251" i="16" s="1"/>
  <c r="M251" i="16" s="1"/>
  <c r="O251" i="16" s="1"/>
  <c r="Q251" i="16" s="1"/>
  <c r="S251" i="16" s="1"/>
  <c r="U251" i="16" s="1"/>
  <c r="G10" i="16"/>
  <c r="I10" i="16" s="1"/>
  <c r="K10" i="16" s="1"/>
  <c r="M10" i="16" s="1"/>
  <c r="O10" i="16" s="1"/>
  <c r="Q10" i="16" s="1"/>
  <c r="S10" i="16" s="1"/>
  <c r="U10" i="16" s="1"/>
  <c r="G14" i="16"/>
  <c r="I14" i="16" s="1"/>
  <c r="K14" i="16" s="1"/>
  <c r="M14" i="16" s="1"/>
  <c r="O14" i="16" s="1"/>
  <c r="Q14" i="16" s="1"/>
  <c r="S14" i="16" s="1"/>
  <c r="U14" i="16" s="1"/>
  <c r="G18" i="16"/>
  <c r="I18" i="16" s="1"/>
  <c r="K18" i="16" s="1"/>
  <c r="M18" i="16" s="1"/>
  <c r="O18" i="16" s="1"/>
  <c r="Q18" i="16" s="1"/>
  <c r="S18" i="16" s="1"/>
  <c r="U18" i="16" s="1"/>
  <c r="G22" i="16"/>
  <c r="I22" i="16" s="1"/>
  <c r="K22" i="16" s="1"/>
  <c r="M22" i="16" s="1"/>
  <c r="O22" i="16" s="1"/>
  <c r="Q22" i="16" s="1"/>
  <c r="S22" i="16" s="1"/>
  <c r="U22" i="16" s="1"/>
  <c r="U75" i="16"/>
  <c r="S126" i="16"/>
  <c r="U126" i="16" s="1"/>
  <c r="O130" i="16"/>
  <c r="Q130" i="16" s="1"/>
  <c r="S130" i="16" s="1"/>
  <c r="U130" i="16" s="1"/>
  <c r="G54" i="16"/>
  <c r="G74" i="16"/>
  <c r="I74" i="16" s="1"/>
  <c r="K74" i="16" s="1"/>
  <c r="M74" i="16" s="1"/>
  <c r="O74" i="16" s="1"/>
  <c r="Q74" i="16" s="1"/>
  <c r="S74" i="16" s="1"/>
  <c r="U74" i="16" s="1"/>
  <c r="G82" i="16"/>
  <c r="I82" i="16" s="1"/>
  <c r="K82" i="16" s="1"/>
  <c r="M82" i="16" s="1"/>
  <c r="O82" i="16" s="1"/>
  <c r="Q82" i="16" s="1"/>
  <c r="S82" i="16" s="1"/>
  <c r="U82" i="16" s="1"/>
  <c r="G86" i="16"/>
  <c r="I86" i="16" s="1"/>
  <c r="K86" i="16" s="1"/>
  <c r="M86" i="16" s="1"/>
  <c r="O86" i="16" s="1"/>
  <c r="Q86" i="16" s="1"/>
  <c r="S86" i="16" s="1"/>
  <c r="U86" i="16" s="1"/>
  <c r="G190" i="16"/>
  <c r="I190" i="16" s="1"/>
  <c r="K190" i="16" s="1"/>
  <c r="M190" i="16" s="1"/>
  <c r="O190" i="16" s="1"/>
  <c r="Q190" i="16" s="1"/>
  <c r="S190" i="16" s="1"/>
  <c r="U190" i="16" s="1"/>
  <c r="W242" i="16" l="1"/>
  <c r="W9" i="16"/>
  <c r="G9" i="16"/>
  <c r="I9" i="16" s="1"/>
  <c r="K9" i="16" s="1"/>
  <c r="M9" i="16" s="1"/>
  <c r="O9" i="16" s="1"/>
  <c r="Q9" i="16" s="1"/>
  <c r="S9" i="16" s="1"/>
  <c r="U9" i="16" s="1"/>
  <c r="I54" i="16"/>
  <c r="K54" i="16" s="1"/>
  <c r="M54" i="16" s="1"/>
  <c r="O54" i="16" s="1"/>
  <c r="Q54" i="16" s="1"/>
  <c r="S54" i="16" s="1"/>
  <c r="U54" i="16" s="1"/>
</calcChain>
</file>

<file path=xl/sharedStrings.xml><?xml version="1.0" encoding="utf-8"?>
<sst xmlns="http://schemas.openxmlformats.org/spreadsheetml/2006/main" count="881" uniqueCount="272">
  <si>
    <t>Odbor školství, mládeže, tělovýchovy a sportu</t>
  </si>
  <si>
    <t>tis.Kč</t>
  </si>
  <si>
    <t>uk.</t>
  </si>
  <si>
    <t>ORG.</t>
  </si>
  <si>
    <t>§</t>
  </si>
  <si>
    <t>pol.</t>
  </si>
  <si>
    <t>u k a z a t e l</t>
  </si>
  <si>
    <t>SU</t>
  </si>
  <si>
    <t>x</t>
  </si>
  <si>
    <t>DU</t>
  </si>
  <si>
    <t>Gymnázium Česká Lípa</t>
  </si>
  <si>
    <t>Gymnázium Mimoň</t>
  </si>
  <si>
    <t>Gymnázium F.X.Šaldy Liberec</t>
  </si>
  <si>
    <t>Gymnázium Frýdlant</t>
  </si>
  <si>
    <t>Gymnázium Ivana Olbrachta Semily</t>
  </si>
  <si>
    <t>Gymnázium Dr. Antona Randy, Jablonec nad Nisou</t>
  </si>
  <si>
    <t>Gymnázium a Střední odborná škola Jilemnice</t>
  </si>
  <si>
    <t>Gymnázium  a Střední odborná škola pedagogická Liberec</t>
  </si>
  <si>
    <t>Obchodní akademie Česká Lípa</t>
  </si>
  <si>
    <t>VOŠ MO a Obchodní akademie Jablonec nad Nisou</t>
  </si>
  <si>
    <t>Střední průmyslová škola Česká Lípa</t>
  </si>
  <si>
    <t>Střední průmyslová škola stavební Liberec</t>
  </si>
  <si>
    <t xml:space="preserve">SPŠ strojní a elektro a Vyšší odborná škola Liberec </t>
  </si>
  <si>
    <t>Střední průmyslová škola textilní Liberec</t>
  </si>
  <si>
    <t>Vyšší odborná škola sklářská a Střední škola Nový Bor</t>
  </si>
  <si>
    <t>Střední umprům.škola sklářská Kamenický Šenov</t>
  </si>
  <si>
    <t>Střední umprům.sklářská Železný Brod</t>
  </si>
  <si>
    <t>Střední umprům.škola a Vyšší odborná škola Turnov</t>
  </si>
  <si>
    <t>Střední zdravotnická škola Turnov</t>
  </si>
  <si>
    <t>Střední škola strojní, stavební a dopravní Liberec II</t>
  </si>
  <si>
    <t>Integrovaná střední škola Semily</t>
  </si>
  <si>
    <t>Integrovaná střední škola Vysoké nad Jizerou</t>
  </si>
  <si>
    <t>Střední odborná škola a Střední odb.učiliště Česká Lípa</t>
  </si>
  <si>
    <t>Střední průmyslová škola technická Jablonec nad Nisou</t>
  </si>
  <si>
    <t>Střední škola řemesel a služeb Jablonec nad Nisou</t>
  </si>
  <si>
    <t>Střední škola gastronomie a služeb Liberec</t>
  </si>
  <si>
    <t>Střední škola Lomnice nad Popelkou</t>
  </si>
  <si>
    <t>Střední škola hospodářská a lesnická Frýdlant</t>
  </si>
  <si>
    <t>Střední odborná škola Liberec</t>
  </si>
  <si>
    <t>OA, Hotelová škola a SOŠ Turnov</t>
  </si>
  <si>
    <t>Základní škola a MŠ pro tělesně postižené Liberec</t>
  </si>
  <si>
    <t>Základní škola a MŠ Jablonec nad Nisou</t>
  </si>
  <si>
    <t>Základní škola speciální Semily</t>
  </si>
  <si>
    <t>Dětský domov Česká Lípa</t>
  </si>
  <si>
    <t>Dětský domov Jablonné v Podještědí</t>
  </si>
  <si>
    <t xml:space="preserve">Dětský domov, ZŠ a MŠ Krompach </t>
  </si>
  <si>
    <t>Dětský domov Jablonec nad Nisou</t>
  </si>
  <si>
    <t>Dětský domov Frýdlant</t>
  </si>
  <si>
    <t>Dětský domov Semily</t>
  </si>
  <si>
    <t>Domov mládeže Liberec</t>
  </si>
  <si>
    <t>Dům dětí a mládeže Větrník Liberec</t>
  </si>
  <si>
    <t>Pedagogicko-psychologická poradna Jablonec nad Nisou</t>
  </si>
  <si>
    <t>91304 - P Ř Í S P Ě V K O V É  O R G A N I Z A C E</t>
  </si>
  <si>
    <t>Provozní příspěvky PO v resortu celkem</t>
  </si>
  <si>
    <t>1411</t>
  </si>
  <si>
    <t>Gymnázium a SOŠ pedagogická, Liberec, Jeronýmova 27</t>
  </si>
  <si>
    <t>provozní příspěvek celkem</t>
  </si>
  <si>
    <t>v tom</t>
  </si>
  <si>
    <t>na odpisy ve vlastnictví kraje</t>
  </si>
  <si>
    <t>na provoz</t>
  </si>
  <si>
    <t>1405</t>
  </si>
  <si>
    <t>na odpisy majetku ve vlastnictví kraje</t>
  </si>
  <si>
    <t>Gymnázium, Frýdlant, Mládeže 884</t>
  </si>
  <si>
    <t>1420</t>
  </si>
  <si>
    <t>1422</t>
  </si>
  <si>
    <t>Střední průmyslová škola textilní, Liberec, Tyršova 1</t>
  </si>
  <si>
    <t>1414</t>
  </si>
  <si>
    <t>1429</t>
  </si>
  <si>
    <t>Střední zdravotnická škola a VOŠ zdravotnická, Liberec, Kostelní 9</t>
  </si>
  <si>
    <t>1448</t>
  </si>
  <si>
    <t>Střední škola hospodářská a lesnická, Frýdlant, Bělíkova 1387</t>
  </si>
  <si>
    <t>1433</t>
  </si>
  <si>
    <t>Střední škola strojní, stavební a dopravní, Liberec, Truhlářská 360/3</t>
  </si>
  <si>
    <t>1442</t>
  </si>
  <si>
    <t>Střední škola gastronomie a služeb, Liberec, Dvorská 447/29</t>
  </si>
  <si>
    <t>1432</t>
  </si>
  <si>
    <t>1450</t>
  </si>
  <si>
    <t>Střední odborná škola, Liberec, Jablonecká 999</t>
  </si>
  <si>
    <t>1481</t>
  </si>
  <si>
    <t>Domov mládeže, Liberec, Zeyerova 33</t>
  </si>
  <si>
    <t>1455</t>
  </si>
  <si>
    <t>1456</t>
  </si>
  <si>
    <t>ZŠ a MŠ pro tělesně postižené, Liberec, Lužická 920/7</t>
  </si>
  <si>
    <t>1475</t>
  </si>
  <si>
    <t>Dětský domov, Frýdlant, Větrov 3005</t>
  </si>
  <si>
    <t>1493</t>
  </si>
  <si>
    <t>1485</t>
  </si>
  <si>
    <t>Dům dětí a mládeže Větrník, Liberec, Riegrova 16</t>
  </si>
  <si>
    <t>1465</t>
  </si>
  <si>
    <t>Základní škola, Nové Město pod Smrkem, Textilanská 661</t>
  </si>
  <si>
    <t>1460</t>
  </si>
  <si>
    <t>ZŠ a MŠ při nemocnici, Liberec, Husova 367/10</t>
  </si>
  <si>
    <t>1471</t>
  </si>
  <si>
    <t>Dětský domov, Jablonné v Podještědí, Zámecká 1</t>
  </si>
  <si>
    <t>1499</t>
  </si>
  <si>
    <t>1404</t>
  </si>
  <si>
    <t>Gymnázium, Tanvald, Školní 305</t>
  </si>
  <si>
    <t>1403</t>
  </si>
  <si>
    <t>Gymnázium, Jablonec nad Nisou, U Balvanu 16</t>
  </si>
  <si>
    <t>1409</t>
  </si>
  <si>
    <t>1427</t>
  </si>
  <si>
    <t>SUPŠ sklářská, Železný Brod, Smetanovo zátiší 470</t>
  </si>
  <si>
    <t>1426</t>
  </si>
  <si>
    <t>SUPŠ a VOŠ, Jablonec nad Nisou, Horní náměstí 1</t>
  </si>
  <si>
    <t>1413</t>
  </si>
  <si>
    <t>VOŠ mezinár.obchodu a OA, Jablonec nad Nisou, Horní náměstí 15</t>
  </si>
  <si>
    <t>1438</t>
  </si>
  <si>
    <t>Střední průmyslová škola technická, Jablonec nad Nisou, Belgická 4852</t>
  </si>
  <si>
    <t>1440</t>
  </si>
  <si>
    <t>Střední škola řemesel a služeb, Jablonec nad Nisou, Smetanova 66</t>
  </si>
  <si>
    <t>1474</t>
  </si>
  <si>
    <t>Dětský domov, Jablonec nad Nisou, Pasecká 20</t>
  </si>
  <si>
    <t>1457</t>
  </si>
  <si>
    <t>Základní škola, Jablonec nad Nisou, Liberecká 1734/31</t>
  </si>
  <si>
    <t>1462</t>
  </si>
  <si>
    <t>Základní škola a Mateřská škola, Jablonec nad Nisou, Kamenná 404/4</t>
  </si>
  <si>
    <t>1463</t>
  </si>
  <si>
    <t>Základní škola, Tanvald, Údolí Kamenice 238</t>
  </si>
  <si>
    <t>1492</t>
  </si>
  <si>
    <t>1401</t>
  </si>
  <si>
    <t>Gymnázium, Česká Lípa, Žitavská 2969</t>
  </si>
  <si>
    <t>1402</t>
  </si>
  <si>
    <t>Gymnázium, Mimoň, Letná 263</t>
  </si>
  <si>
    <t>1412</t>
  </si>
  <si>
    <t>Obchodní akademie, Česká Lípa, nám. Osvobození 422</t>
  </si>
  <si>
    <t>1418</t>
  </si>
  <si>
    <t>Střední průmyslová škola, Česká Lípa, Havlíčkova 426</t>
  </si>
  <si>
    <t>1437</t>
  </si>
  <si>
    <t>Střední odborná škola a Střední odborné učiliště, Česká Lípa, 28. října 2707</t>
  </si>
  <si>
    <t>1424</t>
  </si>
  <si>
    <t>VOŠ sklářská a SŠ, Nový Bor, Wolkerova 316</t>
  </si>
  <si>
    <t>1425</t>
  </si>
  <si>
    <t>SUPŠ sklářská, Kamenický Šenov, Havlíčkova 57</t>
  </si>
  <si>
    <t>1459</t>
  </si>
  <si>
    <t>ZŠ a MŠ při dětské léčebně, Cvikov, Ústavní 531</t>
  </si>
  <si>
    <t>1472</t>
  </si>
  <si>
    <t>Dětský domov, ZŠ a MŠ, Krompach 47</t>
  </si>
  <si>
    <t>1470</t>
  </si>
  <si>
    <t>Dětský domov, Česká Lípa, Mariánská 570</t>
  </si>
  <si>
    <t>1473</t>
  </si>
  <si>
    <t>Dětský domov, Dubá-Deštná 6</t>
  </si>
  <si>
    <t>1491</t>
  </si>
  <si>
    <t>Pedagogicko-psychologická poradna, Česká Lípa, Havlíčkova 443</t>
  </si>
  <si>
    <t>1410</t>
  </si>
  <si>
    <t>Gymnázium a Střední odborná škola, Jilemnice, Tkalcovská 460</t>
  </si>
  <si>
    <t>1407</t>
  </si>
  <si>
    <t>Gymnázium Ivana Olbrachta, Semily, Nad Špejcharem 574</t>
  </si>
  <si>
    <t>1408</t>
  </si>
  <si>
    <t>Gymnázium, Turnov, Jana Palacha  804</t>
  </si>
  <si>
    <t>1430</t>
  </si>
  <si>
    <t>Střední zdravotnická škola, Turnov, 28. října 1390</t>
  </si>
  <si>
    <t>1434</t>
  </si>
  <si>
    <t>Integrovaná střední škola, Semily, 28. října 607</t>
  </si>
  <si>
    <t>1443</t>
  </si>
  <si>
    <t>Střední škola, Lomnice n.P., Antala Staška 213</t>
  </si>
  <si>
    <t>1436</t>
  </si>
  <si>
    <t xml:space="preserve">Integrovaná střední škola, Vysoké nad Jizerou, Dr. Farského 300 </t>
  </si>
  <si>
    <t>1428</t>
  </si>
  <si>
    <t>SUPŠ a Vyšší odborná škola, Turnov, Skálova 373</t>
  </si>
  <si>
    <t>1469</t>
  </si>
  <si>
    <t>Základní škola speciální, Semily, Nádražní 213</t>
  </si>
  <si>
    <t>1468</t>
  </si>
  <si>
    <t>Základní škola a Mateřská škola, Jilemnice, Komenského 103</t>
  </si>
  <si>
    <t>1476</t>
  </si>
  <si>
    <t>Dětský domov, Semily, Nad školami 480</t>
  </si>
  <si>
    <t>1494</t>
  </si>
  <si>
    <t>1452</t>
  </si>
  <si>
    <t>OA, Hotelová škola a Střední odborná škola, Turnov, Zborovská 519</t>
  </si>
  <si>
    <t>0000</t>
  </si>
  <si>
    <t>neinvestiční příspěvky zřízeným příspěvkovým organizacím</t>
  </si>
  <si>
    <t xml:space="preserve">SPŠ strojní a elektro. a VOŠ, Liberec 1, Masarykova 3 </t>
  </si>
  <si>
    <t>Pedagogicko-psychologická poradna, Liberec 2, Truhlářská 3</t>
  </si>
  <si>
    <t>Pedagogicko-psychologická poradna a speciálně pedagogické centrum, Semily</t>
  </si>
  <si>
    <t>ROZPIS ROZPOČTU LIBERECKÉHO KRAJE 2016</t>
  </si>
  <si>
    <t>SR 2016</t>
  </si>
  <si>
    <t>UR 2016</t>
  </si>
  <si>
    <t>finanční rezerva na řešení provozních potřeb v průběhu roku</t>
  </si>
  <si>
    <t>Gymnázium F.X.Šaldy, Liberec 11, Partyzánská 530/3</t>
  </si>
  <si>
    <t>SPŠ stavební, Liberec 1, Sokolovské nám. 14</t>
  </si>
  <si>
    <t>Obchodní akademie a Jazyková škola s PSJZ Liberec,Šamánkova 500/8</t>
  </si>
  <si>
    <t>Střední škola a Mateřská škola, Liberec, Na Bojišti 15, p.o.</t>
  </si>
  <si>
    <t>Centrum vzdělanosti LK, Liberec</t>
  </si>
  <si>
    <t>Pedagogicko-psychologická poradna, Jablonec nad Nisou</t>
  </si>
  <si>
    <t>ZŠ a MŠ logopedická, Liberec</t>
  </si>
  <si>
    <t>KAPITOLA 913 04 - PŘÍSPĚVKOVÉ ORGANIZACE</t>
  </si>
  <si>
    <t>RO č. 10/16</t>
  </si>
  <si>
    <t>ZR-RO č. 23/16</t>
  </si>
  <si>
    <t>RO č. 63/16</t>
  </si>
  <si>
    <t>RO č. 87/16</t>
  </si>
  <si>
    <t>RO č. 128/16</t>
  </si>
  <si>
    <t>ZR-RO č. 144,154/16</t>
  </si>
  <si>
    <t>RO č. 212/16</t>
  </si>
  <si>
    <t>ZR-RO č.256/16</t>
  </si>
  <si>
    <t>ZR č.256/16</t>
  </si>
  <si>
    <t xml:space="preserve">Změna rozpočtu - rozpočtové opatření č. 256/16 </t>
  </si>
  <si>
    <t>Příloha č.1 - tab.část ke ZR-RO č. 256/16</t>
  </si>
  <si>
    <t>č.a./č.org.</t>
  </si>
  <si>
    <t>ORJ</t>
  </si>
  <si>
    <t>04</t>
  </si>
  <si>
    <t>Nedaňové příjmy - odvody z investičních fondů příspěvkových organizací</t>
  </si>
  <si>
    <t>Gymnázium Jablonec nad Nisou, U balvanu</t>
  </si>
  <si>
    <t>Obchodní akademie a Jazyková škola s PSJZ, Liberec</t>
  </si>
  <si>
    <t>Střední škola a Mateřská škola,Liberec, Na Bojišti 15</t>
  </si>
  <si>
    <t>ZŠ a MŠ logopedická Liberec</t>
  </si>
  <si>
    <t>Dětský domov Dubá - Deětná</t>
  </si>
  <si>
    <t xml:space="preserve">Centrum vzdělanosti LK, Liberec </t>
  </si>
  <si>
    <t>Odvody příspěvkových organizací - odbor školství, mládeže, tělovýchovy a sportu</t>
  </si>
  <si>
    <t>ZR 256/16</t>
  </si>
  <si>
    <t>Zdrojová část rozpočtu LK 2016</t>
  </si>
  <si>
    <t>v tis. Kč</t>
  </si>
  <si>
    <t>ukazatel</t>
  </si>
  <si>
    <t xml:space="preserve">pol. </t>
  </si>
  <si>
    <t>UR I.  2016</t>
  </si>
  <si>
    <t>UR II.  2016</t>
  </si>
  <si>
    <t>A/ Vlastní  příjmy</t>
  </si>
  <si>
    <t>1-3xxx</t>
  </si>
  <si>
    <t>1. daňové příjmy</t>
  </si>
  <si>
    <t>1xxx</t>
  </si>
  <si>
    <t>2. nedaňové příjmy</t>
  </si>
  <si>
    <t>2xxx</t>
  </si>
  <si>
    <t>3. kapitál. příjmy</t>
  </si>
  <si>
    <t>3xxx</t>
  </si>
  <si>
    <t>B/ Dotace a příspěvky</t>
  </si>
  <si>
    <t>4xxx</t>
  </si>
  <si>
    <t>411x</t>
  </si>
  <si>
    <t xml:space="preserve">   zákon o st.rozpočtu</t>
  </si>
  <si>
    <t>4112</t>
  </si>
  <si>
    <t xml:space="preserve">   resort. účelové dotace (ze SR, st.fondů)</t>
  </si>
  <si>
    <t xml:space="preserve">   dotace od regionální rady</t>
  </si>
  <si>
    <t xml:space="preserve">   dotace ze zahraničí</t>
  </si>
  <si>
    <t>415x</t>
  </si>
  <si>
    <t xml:space="preserve">  dotace od obcí</t>
  </si>
  <si>
    <t>42xx</t>
  </si>
  <si>
    <t>421x</t>
  </si>
  <si>
    <t xml:space="preserve">    dotace od regionální rady</t>
  </si>
  <si>
    <t>423x</t>
  </si>
  <si>
    <t>P ř í j m y   celkem</t>
  </si>
  <si>
    <t>1-4xxx</t>
  </si>
  <si>
    <t>C/ F i n a n c o v á n í</t>
  </si>
  <si>
    <t>8xxx</t>
  </si>
  <si>
    <t>1. Zapojení fondů z r. 2015</t>
  </si>
  <si>
    <t>8115</t>
  </si>
  <si>
    <t>2. Zapojení  zákl.běžného účtu z r. 2015</t>
  </si>
  <si>
    <t>3. úvěr</t>
  </si>
  <si>
    <t>4. uhrazené splátky dlouhod.půjč.</t>
  </si>
  <si>
    <t xml:space="preserve">Z d r o j e  L K   c e l k e m </t>
  </si>
  <si>
    <t>Výdajová část rozpočtu LK 2016</t>
  </si>
  <si>
    <t xml:space="preserve">     ukazatel</t>
  </si>
  <si>
    <t>Kap.910-zastupitelstvo</t>
  </si>
  <si>
    <t>5xxx</t>
  </si>
  <si>
    <t>Kap.911-krajský úřad</t>
  </si>
  <si>
    <t>Kap.912-účelové příspěvky PO</t>
  </si>
  <si>
    <t>5-6xxx</t>
  </si>
  <si>
    <t>Kap.913-příspěvkové organizace</t>
  </si>
  <si>
    <t>Kap.914-působnosti</t>
  </si>
  <si>
    <t>Kap.916-úč.neinv.dot.-škol.</t>
  </si>
  <si>
    <t>Kap.917-transfery</t>
  </si>
  <si>
    <t>Kap.919-Pokladní správa</t>
  </si>
  <si>
    <t>Kap.920-kapitálové výdaje</t>
  </si>
  <si>
    <t>Kap.921-úč.invest.dotace-škol.</t>
  </si>
  <si>
    <t>6xxx</t>
  </si>
  <si>
    <t>Kap.923-spolufinanc. EU</t>
  </si>
  <si>
    <t>Kap.924-úvěry</t>
  </si>
  <si>
    <t>Kap.925-sociální fond</t>
  </si>
  <si>
    <t>Kap.926-dotační fond</t>
  </si>
  <si>
    <t>Kap.931-krizový fond</t>
  </si>
  <si>
    <t>Kap.932-fond ochrany vod</t>
  </si>
  <si>
    <t xml:space="preserve">Kap.934-lesnický fond </t>
  </si>
  <si>
    <t xml:space="preserve">V ý d a je   c e l k e m </t>
  </si>
  <si>
    <r>
      <t xml:space="preserve">1. </t>
    </r>
    <r>
      <rPr>
        <b/>
        <sz val="11"/>
        <rFont val="Times New Roman"/>
        <family val="1"/>
        <charset val="238"/>
      </rPr>
      <t xml:space="preserve">neinvestiční </t>
    </r>
    <r>
      <rPr>
        <sz val="11"/>
        <rFont val="Times New Roman"/>
        <family val="1"/>
        <charset val="238"/>
      </rPr>
      <t>dotace</t>
    </r>
  </si>
  <si>
    <r>
      <t xml:space="preserve">2. </t>
    </r>
    <r>
      <rPr>
        <b/>
        <sz val="11"/>
        <rFont val="Times New Roman"/>
        <family val="1"/>
        <charset val="238"/>
      </rPr>
      <t xml:space="preserve">investiční </t>
    </r>
    <r>
      <rPr>
        <sz val="11"/>
        <rFont val="Times New Roman"/>
        <family val="1"/>
        <charset val="238"/>
      </rPr>
      <t>dot.</t>
    </r>
  </si>
  <si>
    <t>Příjmy a finanční zdroje 2016 - dílčí  ukazatele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</si>
</sst>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K_č_-;\-* #,##0.00\ _K_č_-;_-* &quot;-&quot;??\ _K_č_-;_-@_-"/>
    <numFmt numFmtId="164" formatCode="#,##0.000"/>
    <numFmt numFmtId="165" formatCode="#,##0.00000"/>
    <numFmt numFmtId="166" formatCode="#,##0.0"/>
  </numFmts>
  <fonts count="4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CE"/>
      <charset val="238"/>
    </font>
    <font>
      <sz val="8"/>
      <name val="Arial CE"/>
      <charset val="238"/>
    </font>
    <font>
      <b/>
      <sz val="14"/>
      <name val="Arial CE"/>
      <charset val="238"/>
    </font>
    <font>
      <b/>
      <sz val="12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Arial CE"/>
      <charset val="238"/>
    </font>
    <font>
      <b/>
      <sz val="8"/>
      <name val="Arial"/>
      <family val="2"/>
    </font>
    <font>
      <sz val="8"/>
      <name val="Arial"/>
      <family val="2"/>
      <charset val="238"/>
    </font>
    <font>
      <sz val="8"/>
      <name val="Arial CE"/>
      <family val="2"/>
      <charset val="238"/>
    </font>
    <font>
      <b/>
      <sz val="8"/>
      <color indexed="18"/>
      <name val="Arial"/>
      <family val="2"/>
      <charset val="238"/>
    </font>
    <font>
      <b/>
      <sz val="8"/>
      <color indexed="18"/>
      <name val="Arial CE"/>
      <charset val="238"/>
    </font>
    <font>
      <b/>
      <sz val="10"/>
      <color indexed="18"/>
      <name val="Arial"/>
      <family val="2"/>
      <charset val="238"/>
    </font>
    <font>
      <i/>
      <sz val="8"/>
      <name val="Arial"/>
      <family val="2"/>
      <charset val="238"/>
    </font>
    <font>
      <i/>
      <sz val="8"/>
      <name val="Arial CE"/>
      <charset val="238"/>
    </font>
    <font>
      <sz val="8"/>
      <color indexed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60"/>
      <name val="Calibri"/>
      <family val="2"/>
      <charset val="238"/>
    </font>
    <font>
      <sz val="11"/>
      <color indexed="52"/>
      <name val="Calibri"/>
      <family val="2"/>
      <charset val="238"/>
    </font>
    <font>
      <b/>
      <sz val="7"/>
      <color indexed="8"/>
      <name val="Tahoma"/>
      <family val="2"/>
      <charset val="238"/>
    </font>
    <font>
      <sz val="11"/>
      <color indexed="17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8"/>
      <color rgb="FF000080"/>
      <name val="Arial"/>
      <family val="2"/>
      <charset val="238"/>
    </font>
    <font>
      <sz val="36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b/>
      <sz val="12"/>
      <name val="Arial CE"/>
      <charset val="238"/>
    </font>
    <font>
      <sz val="9"/>
      <color theme="1"/>
      <name val="Calibri"/>
      <family val="2"/>
      <charset val="238"/>
      <scheme val="minor"/>
    </font>
    <font>
      <sz val="8"/>
      <color theme="1"/>
      <name val="Arial CE"/>
      <charset val="238"/>
    </font>
    <font>
      <b/>
      <u/>
      <sz val="9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  <bgColor indexed="64"/>
      </patternFill>
    </fill>
  </fills>
  <borders count="5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14">
    <xf numFmtId="0" fontId="0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18" fillId="2" borderId="0" applyNumberFormat="0" applyBorder="0" applyAlignment="0" applyProtection="0"/>
    <xf numFmtId="0" fontId="18" fillId="2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20" fillId="0" borderId="35" applyNumberFormat="0" applyFill="0" applyAlignment="0" applyProtection="0"/>
    <xf numFmtId="0" fontId="20" fillId="0" borderId="35" applyNumberFormat="0" applyFill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2" fillId="16" borderId="36" applyNumberFormat="0" applyAlignment="0" applyProtection="0"/>
    <xf numFmtId="0" fontId="22" fillId="16" borderId="36" applyNumberFormat="0" applyAlignment="0" applyProtection="0"/>
    <xf numFmtId="0" fontId="23" fillId="0" borderId="37" applyNumberFormat="0" applyFill="0" applyAlignment="0" applyProtection="0"/>
    <xf numFmtId="0" fontId="23" fillId="0" borderId="37" applyNumberFormat="0" applyFill="0" applyAlignment="0" applyProtection="0"/>
    <xf numFmtId="0" fontId="24" fillId="0" borderId="38" applyNumberFormat="0" applyFill="0" applyAlignment="0" applyProtection="0"/>
    <xf numFmtId="0" fontId="24" fillId="0" borderId="38" applyNumberFormat="0" applyFill="0" applyAlignment="0" applyProtection="0"/>
    <xf numFmtId="0" fontId="25" fillId="0" borderId="39" applyNumberFormat="0" applyFill="0" applyAlignment="0" applyProtection="0"/>
    <xf numFmtId="0" fontId="25" fillId="0" borderId="39" applyNumberFormat="0" applyFill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17" borderId="0" applyNumberFormat="0" applyBorder="0" applyAlignment="0" applyProtection="0"/>
    <xf numFmtId="0" fontId="27" fillId="17" borderId="0" applyNumberFormat="0" applyBorder="0" applyAlignment="0" applyProtection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8" fillId="18" borderId="40" applyNumberFormat="0" applyFont="0" applyAlignment="0" applyProtection="0"/>
    <xf numFmtId="0" fontId="18" fillId="18" borderId="40" applyNumberFormat="0" applyFont="0" applyAlignment="0" applyProtection="0"/>
    <xf numFmtId="0" fontId="28" fillId="0" borderId="41" applyNumberFormat="0" applyFill="0" applyAlignment="0" applyProtection="0"/>
    <xf numFmtId="0" fontId="28" fillId="0" borderId="41" applyNumberFormat="0" applyFill="0" applyAlignment="0" applyProtection="0"/>
    <xf numFmtId="0" fontId="29" fillId="19" borderId="0">
      <alignment horizontal="left" vertical="center"/>
    </xf>
    <xf numFmtId="0" fontId="30" fillId="4" borderId="0" applyNumberFormat="0" applyBorder="0" applyAlignment="0" applyProtection="0"/>
    <xf numFmtId="0" fontId="30" fillId="4" borderId="0" applyNumberFormat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7" borderId="42" applyNumberFormat="0" applyAlignment="0" applyProtection="0"/>
    <xf numFmtId="0" fontId="32" fillId="7" borderId="42" applyNumberFormat="0" applyAlignment="0" applyProtection="0"/>
    <xf numFmtId="0" fontId="33" fillId="20" borderId="42" applyNumberFormat="0" applyAlignment="0" applyProtection="0"/>
    <xf numFmtId="0" fontId="33" fillId="20" borderId="42" applyNumberFormat="0" applyAlignment="0" applyProtection="0"/>
    <xf numFmtId="0" fontId="34" fillId="20" borderId="43" applyNumberFormat="0" applyAlignment="0" applyProtection="0"/>
    <xf numFmtId="0" fontId="34" fillId="20" borderId="43" applyNumberFormat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</cellStyleXfs>
  <cellXfs count="254">
    <xf numFmtId="0" fontId="0" fillId="0" borderId="0" xfId="0"/>
    <xf numFmtId="0" fontId="3" fillId="0" borderId="0" xfId="3"/>
    <xf numFmtId="0" fontId="2" fillId="0" borderId="0" xfId="1" applyFill="1"/>
    <xf numFmtId="0" fontId="9" fillId="0" borderId="19" xfId="1" applyFont="1" applyFill="1" applyBorder="1" applyAlignment="1">
      <alignment horizontal="center" vertical="center"/>
    </xf>
    <xf numFmtId="0" fontId="12" fillId="0" borderId="11" xfId="8" applyFont="1" applyFill="1" applyBorder="1" applyAlignment="1">
      <alignment horizontal="center" vertical="center"/>
    </xf>
    <xf numFmtId="0" fontId="10" fillId="0" borderId="10" xfId="8" applyFont="1" applyFill="1" applyBorder="1" applyAlignment="1">
      <alignment horizontal="center" vertical="center"/>
    </xf>
    <xf numFmtId="0" fontId="15" fillId="0" borderId="16" xfId="8" applyFont="1" applyFill="1" applyBorder="1" applyAlignment="1">
      <alignment horizontal="center" vertical="center"/>
    </xf>
    <xf numFmtId="0" fontId="15" fillId="0" borderId="28" xfId="8" applyFont="1" applyFill="1" applyBorder="1" applyAlignment="1">
      <alignment horizontal="center" vertical="center"/>
    </xf>
    <xf numFmtId="0" fontId="15" fillId="0" borderId="33" xfId="8" applyFont="1" applyFill="1" applyBorder="1" applyAlignment="1">
      <alignment horizontal="center" vertical="center"/>
    </xf>
    <xf numFmtId="0" fontId="12" fillId="0" borderId="10" xfId="8" applyFont="1" applyFill="1" applyBorder="1" applyAlignment="1">
      <alignment horizontal="center" vertical="center"/>
    </xf>
    <xf numFmtId="0" fontId="13" fillId="0" borderId="8" xfId="9" applyFont="1" applyFill="1" applyBorder="1" applyAlignment="1">
      <alignment horizontal="left" vertical="center"/>
    </xf>
    <xf numFmtId="0" fontId="13" fillId="0" borderId="22" xfId="9" applyFont="1" applyFill="1" applyBorder="1" applyAlignment="1">
      <alignment horizontal="left" vertical="center"/>
    </xf>
    <xf numFmtId="0" fontId="10" fillId="0" borderId="16" xfId="8" applyFont="1" applyFill="1" applyBorder="1" applyAlignment="1">
      <alignment horizontal="center" vertical="center"/>
    </xf>
    <xf numFmtId="0" fontId="12" fillId="0" borderId="21" xfId="8" applyFont="1" applyFill="1" applyBorder="1" applyAlignment="1">
      <alignment horizontal="center" vertical="center"/>
    </xf>
    <xf numFmtId="0" fontId="12" fillId="0" borderId="22" xfId="8" applyFont="1" applyFill="1" applyBorder="1" applyAlignment="1">
      <alignment horizontal="center" vertical="center"/>
    </xf>
    <xf numFmtId="0" fontId="10" fillId="0" borderId="15" xfId="8" applyFont="1" applyFill="1" applyBorder="1" applyAlignment="1">
      <alignment horizontal="center" vertical="center"/>
    </xf>
    <xf numFmtId="0" fontId="10" fillId="0" borderId="12" xfId="8" applyFont="1" applyFill="1" applyBorder="1" applyAlignment="1">
      <alignment horizontal="center" vertical="center"/>
    </xf>
    <xf numFmtId="0" fontId="15" fillId="0" borderId="15" xfId="8" applyFont="1" applyFill="1" applyBorder="1" applyAlignment="1">
      <alignment horizontal="center" vertical="center"/>
    </xf>
    <xf numFmtId="0" fontId="15" fillId="0" borderId="12" xfId="8" applyFont="1" applyFill="1" applyBorder="1" applyAlignment="1">
      <alignment horizontal="center" vertical="center"/>
    </xf>
    <xf numFmtId="0" fontId="15" fillId="0" borderId="25" xfId="8" applyFont="1" applyFill="1" applyBorder="1" applyAlignment="1">
      <alignment horizontal="center" vertical="center"/>
    </xf>
    <xf numFmtId="0" fontId="15" fillId="0" borderId="26" xfId="8" applyFont="1" applyFill="1" applyBorder="1" applyAlignment="1">
      <alignment horizontal="center" vertical="center"/>
    </xf>
    <xf numFmtId="0" fontId="12" fillId="0" borderId="7" xfId="8" applyFont="1" applyFill="1" applyBorder="1" applyAlignment="1">
      <alignment horizontal="center" vertical="center"/>
    </xf>
    <xf numFmtId="0" fontId="12" fillId="0" borderId="8" xfId="8" applyFont="1" applyFill="1" applyBorder="1" applyAlignment="1">
      <alignment horizontal="center" vertical="center"/>
    </xf>
    <xf numFmtId="0" fontId="15" fillId="0" borderId="30" xfId="8" applyFont="1" applyFill="1" applyBorder="1" applyAlignment="1">
      <alignment horizontal="center" vertical="center"/>
    </xf>
    <xf numFmtId="0" fontId="15" fillId="0" borderId="31" xfId="8" applyFont="1" applyFill="1" applyBorder="1" applyAlignment="1">
      <alignment horizontal="center" vertical="center"/>
    </xf>
    <xf numFmtId="4" fontId="6" fillId="0" borderId="0" xfId="7" applyNumberFormat="1" applyFont="1" applyFill="1" applyBorder="1" applyAlignment="1">
      <alignment horizontal="center"/>
    </xf>
    <xf numFmtId="0" fontId="6" fillId="0" borderId="0" xfId="7" applyFont="1" applyFill="1" applyBorder="1" applyAlignment="1">
      <alignment horizontal="center"/>
    </xf>
    <xf numFmtId="4" fontId="2" fillId="0" borderId="0" xfId="5" applyNumberFormat="1" applyFill="1"/>
    <xf numFmtId="0" fontId="13" fillId="0" borderId="22" xfId="9" applyFont="1" applyFill="1" applyBorder="1" applyAlignment="1">
      <alignment horizontal="left" vertical="center" wrapText="1"/>
    </xf>
    <xf numFmtId="0" fontId="13" fillId="0" borderId="8" xfId="9" applyFont="1" applyFill="1" applyBorder="1" applyAlignment="1">
      <alignment horizontal="left" vertical="center" wrapText="1"/>
    </xf>
    <xf numFmtId="0" fontId="4" fillId="0" borderId="12" xfId="9" applyFont="1" applyFill="1" applyBorder="1" applyAlignment="1">
      <alignment horizontal="left" vertical="center"/>
    </xf>
    <xf numFmtId="0" fontId="16" fillId="0" borderId="12" xfId="9" applyFont="1" applyFill="1" applyBorder="1" applyAlignment="1">
      <alignment horizontal="left" vertical="center"/>
    </xf>
    <xf numFmtId="0" fontId="16" fillId="0" borderId="26" xfId="9" applyFont="1" applyFill="1" applyBorder="1" applyAlignment="1">
      <alignment horizontal="left" vertical="center"/>
    </xf>
    <xf numFmtId="0" fontId="16" fillId="0" borderId="31" xfId="9" applyFont="1" applyFill="1" applyBorder="1" applyAlignment="1">
      <alignment horizontal="left" vertical="center"/>
    </xf>
    <xf numFmtId="4" fontId="7" fillId="0" borderId="47" xfId="1" applyNumberFormat="1" applyFont="1" applyFill="1" applyBorder="1" applyAlignment="1"/>
    <xf numFmtId="4" fontId="36" fillId="0" borderId="44" xfId="1" applyNumberFormat="1" applyFont="1" applyFill="1" applyBorder="1" applyAlignment="1"/>
    <xf numFmtId="4" fontId="10" fillId="0" borderId="48" xfId="1" applyNumberFormat="1" applyFont="1" applyFill="1" applyBorder="1" applyAlignment="1"/>
    <xf numFmtId="4" fontId="15" fillId="0" borderId="48" xfId="1" applyNumberFormat="1" applyFont="1" applyFill="1" applyBorder="1" applyAlignment="1"/>
    <xf numFmtId="4" fontId="15" fillId="0" borderId="50" xfId="1" applyNumberFormat="1" applyFont="1" applyFill="1" applyBorder="1" applyAlignment="1"/>
    <xf numFmtId="4" fontId="36" fillId="0" borderId="49" xfId="1" applyNumberFormat="1" applyFont="1" applyFill="1" applyBorder="1" applyAlignment="1"/>
    <xf numFmtId="4" fontId="15" fillId="0" borderId="46" xfId="1" applyNumberFormat="1" applyFont="1" applyFill="1" applyBorder="1" applyAlignment="1"/>
    <xf numFmtId="4" fontId="12" fillId="0" borderId="44" xfId="8" applyNumberFormat="1" applyFont="1" applyFill="1" applyBorder="1" applyAlignment="1"/>
    <xf numFmtId="4" fontId="10" fillId="0" borderId="48" xfId="8" applyNumberFormat="1" applyFont="1" applyFill="1" applyBorder="1" applyAlignment="1"/>
    <xf numFmtId="4" fontId="15" fillId="0" borderId="48" xfId="8" applyNumberFormat="1" applyFont="1" applyFill="1" applyBorder="1" applyAlignment="1"/>
    <xf numFmtId="4" fontId="15" fillId="0" borderId="50" xfId="8" applyNumberFormat="1" applyFont="1" applyFill="1" applyBorder="1" applyAlignment="1"/>
    <xf numFmtId="4" fontId="12" fillId="0" borderId="49" xfId="8" applyNumberFormat="1" applyFont="1" applyFill="1" applyBorder="1" applyAlignment="1"/>
    <xf numFmtId="4" fontId="15" fillId="0" borderId="46" xfId="8" applyNumberFormat="1" applyFont="1" applyFill="1" applyBorder="1" applyAlignment="1"/>
    <xf numFmtId="4" fontId="10" fillId="0" borderId="46" xfId="1" applyNumberFormat="1" applyFont="1" applyFill="1" applyBorder="1" applyAlignment="1"/>
    <xf numFmtId="4" fontId="10" fillId="0" borderId="50" xfId="1" applyNumberFormat="1" applyFont="1" applyFill="1" applyBorder="1" applyAlignment="1"/>
    <xf numFmtId="0" fontId="2" fillId="0" borderId="0" xfId="5" applyFill="1"/>
    <xf numFmtId="165" fontId="7" fillId="0" borderId="47" xfId="1" applyNumberFormat="1" applyFont="1" applyFill="1" applyBorder="1" applyAlignment="1"/>
    <xf numFmtId="165" fontId="36" fillId="0" borderId="44" xfId="1" applyNumberFormat="1" applyFont="1" applyFill="1" applyBorder="1" applyAlignment="1"/>
    <xf numFmtId="165" fontId="10" fillId="0" borderId="48" xfId="1" applyNumberFormat="1" applyFont="1" applyFill="1" applyBorder="1" applyAlignment="1"/>
    <xf numFmtId="165" fontId="15" fillId="0" borderId="48" xfId="1" applyNumberFormat="1" applyFont="1" applyFill="1" applyBorder="1" applyAlignment="1"/>
    <xf numFmtId="165" fontId="15" fillId="0" borderId="50" xfId="1" applyNumberFormat="1" applyFont="1" applyFill="1" applyBorder="1" applyAlignment="1"/>
    <xf numFmtId="165" fontId="36" fillId="0" borderId="49" xfId="1" applyNumberFormat="1" applyFont="1" applyFill="1" applyBorder="1" applyAlignment="1"/>
    <xf numFmtId="165" fontId="15" fillId="0" borderId="46" xfId="1" applyNumberFormat="1" applyFont="1" applyFill="1" applyBorder="1" applyAlignment="1"/>
    <xf numFmtId="165" fontId="10" fillId="0" borderId="49" xfId="1" applyNumberFormat="1" applyFont="1" applyFill="1" applyBorder="1" applyAlignment="1"/>
    <xf numFmtId="0" fontId="0" fillId="0" borderId="0" xfId="0" applyFill="1"/>
    <xf numFmtId="0" fontId="14" fillId="0" borderId="0" xfId="1" applyFont="1" applyFill="1"/>
    <xf numFmtId="0" fontId="6" fillId="0" borderId="0" xfId="4" applyFont="1" applyFill="1" applyAlignment="1">
      <alignment horizontal="center"/>
    </xf>
    <xf numFmtId="0" fontId="2" fillId="0" borderId="0" xfId="1" applyFill="1" applyAlignment="1">
      <alignment horizontal="center"/>
    </xf>
    <xf numFmtId="0" fontId="7" fillId="0" borderId="47" xfId="5" applyFont="1" applyFill="1" applyBorder="1" applyAlignment="1">
      <alignment horizontal="center" vertical="center" wrapText="1"/>
    </xf>
    <xf numFmtId="0" fontId="7" fillId="0" borderId="47" xfId="5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8" fillId="0" borderId="1" xfId="3" applyFont="1" applyBorder="1" applyAlignment="1">
      <alignment horizontal="center"/>
    </xf>
    <xf numFmtId="0" fontId="9" fillId="0" borderId="20" xfId="1" applyFont="1" applyBorder="1" applyAlignment="1">
      <alignment horizontal="center"/>
    </xf>
    <xf numFmtId="0" fontId="8" fillId="0" borderId="2" xfId="3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4" fillId="0" borderId="11" xfId="3" applyFont="1" applyBorder="1" applyAlignment="1">
      <alignment horizontal="center"/>
    </xf>
    <xf numFmtId="0" fontId="4" fillId="0" borderId="15" xfId="3" applyFont="1" applyBorder="1" applyAlignment="1">
      <alignment horizontal="center"/>
    </xf>
    <xf numFmtId="0" fontId="4" fillId="0" borderId="25" xfId="3" applyFont="1" applyBorder="1" applyAlignment="1">
      <alignment horizontal="center"/>
    </xf>
    <xf numFmtId="0" fontId="4" fillId="0" borderId="21" xfId="3" applyFont="1" applyBorder="1" applyAlignment="1">
      <alignment horizontal="center"/>
    </xf>
    <xf numFmtId="0" fontId="4" fillId="0" borderId="16" xfId="3" applyFont="1" applyBorder="1" applyAlignment="1">
      <alignment horizontal="center"/>
    </xf>
    <xf numFmtId="4" fontId="11" fillId="0" borderId="11" xfId="6" applyNumberFormat="1" applyFont="1" applyFill="1" applyBorder="1"/>
    <xf numFmtId="4" fontId="0" fillId="0" borderId="0" xfId="0" applyNumberFormat="1"/>
    <xf numFmtId="0" fontId="40" fillId="0" borderId="0" xfId="3" applyFont="1" applyFill="1"/>
    <xf numFmtId="0" fontId="7" fillId="0" borderId="45" xfId="5" applyFont="1" applyFill="1" applyBorder="1" applyAlignment="1">
      <alignment horizontal="center" vertical="center" wrapText="1"/>
    </xf>
    <xf numFmtId="0" fontId="8" fillId="0" borderId="18" xfId="3" applyFont="1" applyBorder="1" applyAlignment="1">
      <alignment horizontal="center"/>
    </xf>
    <xf numFmtId="49" fontId="4" fillId="0" borderId="20" xfId="3" applyNumberFormat="1" applyFont="1" applyBorder="1" applyAlignment="1">
      <alignment horizontal="center"/>
    </xf>
    <xf numFmtId="4" fontId="8" fillId="0" borderId="20" xfId="3" applyNumberFormat="1" applyFont="1" applyFill="1" applyBorder="1"/>
    <xf numFmtId="4" fontId="11" fillId="0" borderId="16" xfId="6" applyNumberFormat="1" applyFont="1" applyFill="1" applyBorder="1"/>
    <xf numFmtId="0" fontId="10" fillId="0" borderId="16" xfId="0" applyFont="1" applyBorder="1" applyAlignment="1">
      <alignment horizontal="center"/>
    </xf>
    <xf numFmtId="0" fontId="10" fillId="0" borderId="16" xfId="0" applyFont="1" applyFill="1" applyBorder="1" applyAlignment="1">
      <alignment horizontal="center"/>
    </xf>
    <xf numFmtId="0" fontId="4" fillId="0" borderId="16" xfId="3" applyFont="1" applyFill="1" applyBorder="1" applyAlignment="1">
      <alignment horizontal="center"/>
    </xf>
    <xf numFmtId="0" fontId="10" fillId="0" borderId="28" xfId="0" applyFont="1" applyBorder="1" applyAlignment="1">
      <alignment horizontal="center"/>
    </xf>
    <xf numFmtId="0" fontId="10" fillId="0" borderId="28" xfId="0" applyFont="1" applyFill="1" applyBorder="1" applyAlignment="1">
      <alignment horizontal="center"/>
    </xf>
    <xf numFmtId="4" fontId="11" fillId="0" borderId="28" xfId="6" applyNumberFormat="1" applyFont="1" applyFill="1" applyBorder="1"/>
    <xf numFmtId="164" fontId="4" fillId="0" borderId="55" xfId="3" applyNumberFormat="1" applyFont="1" applyBorder="1"/>
    <xf numFmtId="164" fontId="4" fillId="0" borderId="24" xfId="3" applyNumberFormat="1" applyFont="1" applyBorder="1"/>
    <xf numFmtId="164" fontId="4" fillId="0" borderId="14" xfId="3" applyNumberFormat="1" applyFont="1" applyBorder="1"/>
    <xf numFmtId="164" fontId="4" fillId="0" borderId="29" xfId="3" applyNumberFormat="1" applyFont="1" applyBorder="1"/>
    <xf numFmtId="0" fontId="41" fillId="0" borderId="0" xfId="0" applyFont="1" applyFill="1"/>
    <xf numFmtId="0" fontId="3" fillId="0" borderId="0" xfId="3" applyFill="1"/>
    <xf numFmtId="164" fontId="42" fillId="0" borderId="45" xfId="0" applyNumberFormat="1" applyFont="1" applyFill="1" applyBorder="1"/>
    <xf numFmtId="164" fontId="4" fillId="0" borderId="11" xfId="3" applyNumberFormat="1" applyFont="1" applyFill="1" applyBorder="1"/>
    <xf numFmtId="164" fontId="4" fillId="0" borderId="16" xfId="3" applyNumberFormat="1" applyFont="1" applyFill="1" applyBorder="1"/>
    <xf numFmtId="164" fontId="4" fillId="0" borderId="28" xfId="3" applyNumberFormat="1" applyFont="1" applyFill="1" applyBorder="1"/>
    <xf numFmtId="4" fontId="0" fillId="0" borderId="0" xfId="0" applyNumberFormat="1" applyFill="1"/>
    <xf numFmtId="0" fontId="38" fillId="0" borderId="0" xfId="0" applyFont="1"/>
    <xf numFmtId="164" fontId="0" fillId="0" borderId="0" xfId="0" applyNumberFormat="1"/>
    <xf numFmtId="0" fontId="44" fillId="0" borderId="0" xfId="0" applyFont="1" applyFill="1" applyBorder="1"/>
    <xf numFmtId="166" fontId="44" fillId="0" borderId="52" xfId="0" applyNumberFormat="1" applyFont="1" applyFill="1" applyBorder="1" applyAlignment="1">
      <alignment horizontal="right"/>
    </xf>
    <xf numFmtId="0" fontId="44" fillId="0" borderId="0" xfId="0" applyFont="1" applyFill="1"/>
    <xf numFmtId="0" fontId="44" fillId="0" borderId="0" xfId="0" applyFont="1" applyFill="1" applyAlignment="1">
      <alignment horizontal="right"/>
    </xf>
    <xf numFmtId="0" fontId="45" fillId="25" borderId="51" xfId="0" applyFont="1" applyFill="1" applyBorder="1" applyAlignment="1">
      <alignment horizontal="center" vertical="center" wrapText="1"/>
    </xf>
    <xf numFmtId="0" fontId="45" fillId="25" borderId="4" xfId="0" applyFont="1" applyFill="1" applyBorder="1" applyAlignment="1">
      <alignment horizontal="center" vertical="center" wrapText="1"/>
    </xf>
    <xf numFmtId="0" fontId="45" fillId="25" borderId="56" xfId="0" applyFont="1" applyFill="1" applyBorder="1" applyAlignment="1">
      <alignment horizontal="center" vertical="center" wrapText="1"/>
    </xf>
    <xf numFmtId="0" fontId="46" fillId="0" borderId="7" xfId="0" applyFont="1" applyBorder="1" applyAlignment="1">
      <alignment vertical="center" wrapText="1"/>
    </xf>
    <xf numFmtId="0" fontId="46" fillId="0" borderId="10" xfId="0" applyFont="1" applyBorder="1" applyAlignment="1">
      <alignment horizontal="right" vertical="center" wrapText="1"/>
    </xf>
    <xf numFmtId="4" fontId="46" fillId="0" borderId="10" xfId="0" applyNumberFormat="1" applyFont="1" applyBorder="1" applyAlignment="1">
      <alignment horizontal="right" vertical="center" wrapText="1"/>
    </xf>
    <xf numFmtId="4" fontId="46" fillId="0" borderId="17" xfId="0" applyNumberFormat="1" applyFont="1" applyBorder="1" applyAlignment="1">
      <alignment horizontal="right" vertical="center" wrapText="1"/>
    </xf>
    <xf numFmtId="0" fontId="47" fillId="0" borderId="15" xfId="0" applyFont="1" applyBorder="1" applyAlignment="1">
      <alignment vertical="center" wrapText="1"/>
    </xf>
    <xf numFmtId="0" fontId="47" fillId="0" borderId="16" xfId="0" applyFont="1" applyBorder="1" applyAlignment="1">
      <alignment horizontal="right" vertical="center" wrapText="1"/>
    </xf>
    <xf numFmtId="4" fontId="47" fillId="0" borderId="16" xfId="0" applyNumberFormat="1" applyFont="1" applyBorder="1" applyAlignment="1">
      <alignment horizontal="right" vertical="center" wrapText="1"/>
    </xf>
    <xf numFmtId="4" fontId="47" fillId="0" borderId="16" xfId="0" applyNumberFormat="1" applyFont="1" applyBorder="1" applyAlignment="1">
      <alignment vertical="center"/>
    </xf>
    <xf numFmtId="4" fontId="47" fillId="0" borderId="14" xfId="0" applyNumberFormat="1" applyFont="1" applyBorder="1" applyAlignment="1">
      <alignment vertical="center"/>
    </xf>
    <xf numFmtId="4" fontId="47" fillId="0" borderId="10" xfId="0" applyNumberFormat="1" applyFont="1" applyBorder="1" applyAlignment="1">
      <alignment horizontal="right" vertical="center" wrapText="1"/>
    </xf>
    <xf numFmtId="0" fontId="46" fillId="0" borderId="15" xfId="0" applyFont="1" applyBorder="1" applyAlignment="1">
      <alignment vertical="center" wrapText="1"/>
    </xf>
    <xf numFmtId="4" fontId="46" fillId="0" borderId="16" xfId="0" applyNumberFormat="1" applyFont="1" applyBorder="1" applyAlignment="1">
      <alignment horizontal="right" vertical="center" wrapText="1"/>
    </xf>
    <xf numFmtId="4" fontId="46" fillId="0" borderId="14" xfId="0" applyNumberFormat="1" applyFont="1" applyBorder="1" applyAlignment="1">
      <alignment horizontal="right" vertical="center" wrapText="1"/>
    </xf>
    <xf numFmtId="4" fontId="47" fillId="0" borderId="14" xfId="0" applyNumberFormat="1" applyFont="1" applyBorder="1" applyAlignment="1">
      <alignment horizontal="right" vertical="center" wrapText="1"/>
    </xf>
    <xf numFmtId="0" fontId="46" fillId="0" borderId="16" xfId="0" applyFont="1" applyBorder="1" applyAlignment="1">
      <alignment horizontal="right" vertical="center" wrapText="1"/>
    </xf>
    <xf numFmtId="0" fontId="47" fillId="0" borderId="30" xfId="0" applyFont="1" applyBorder="1" applyAlignment="1">
      <alignment vertical="center" wrapText="1"/>
    </xf>
    <xf numFmtId="0" fontId="47" fillId="0" borderId="33" xfId="0" applyFont="1" applyBorder="1" applyAlignment="1">
      <alignment horizontal="right" vertical="center" wrapText="1"/>
    </xf>
    <xf numFmtId="4" fontId="47" fillId="0" borderId="33" xfId="0" applyNumberFormat="1" applyFont="1" applyBorder="1" applyAlignment="1">
      <alignment horizontal="right" vertical="center" wrapText="1"/>
    </xf>
    <xf numFmtId="4" fontId="47" fillId="0" borderId="34" xfId="0" applyNumberFormat="1" applyFont="1" applyBorder="1" applyAlignment="1">
      <alignment horizontal="right" vertical="center" wrapText="1"/>
    </xf>
    <xf numFmtId="0" fontId="46" fillId="0" borderId="51" xfId="0" applyFont="1" applyBorder="1" applyAlignment="1">
      <alignment vertical="center" wrapText="1"/>
    </xf>
    <xf numFmtId="0" fontId="46" fillId="0" borderId="4" xfId="0" applyFont="1" applyBorder="1" applyAlignment="1">
      <alignment horizontal="right" vertical="center" wrapText="1"/>
    </xf>
    <xf numFmtId="4" fontId="46" fillId="0" borderId="4" xfId="0" applyNumberFormat="1" applyFont="1" applyBorder="1" applyAlignment="1">
      <alignment horizontal="right" vertical="center" wrapText="1"/>
    </xf>
    <xf numFmtId="4" fontId="46" fillId="0" borderId="56" xfId="0" applyNumberFormat="1" applyFont="1" applyBorder="1" applyAlignment="1">
      <alignment horizontal="right" vertical="center" wrapText="1"/>
    </xf>
    <xf numFmtId="0" fontId="47" fillId="0" borderId="7" xfId="0" applyFont="1" applyBorder="1" applyAlignment="1">
      <alignment horizontal="left" vertical="center" wrapText="1"/>
    </xf>
    <xf numFmtId="0" fontId="47" fillId="0" borderId="10" xfId="0" applyFont="1" applyBorder="1" applyAlignment="1">
      <alignment horizontal="right" vertical="center" wrapText="1"/>
    </xf>
    <xf numFmtId="4" fontId="47" fillId="0" borderId="17" xfId="0" applyNumberFormat="1" applyFont="1" applyBorder="1" applyAlignment="1">
      <alignment horizontal="right" vertical="center" wrapText="1"/>
    </xf>
    <xf numFmtId="0" fontId="47" fillId="0" borderId="15" xfId="0" applyFont="1" applyBorder="1" applyAlignment="1">
      <alignment horizontal="left" vertical="center" wrapText="1"/>
    </xf>
    <xf numFmtId="0" fontId="46" fillId="0" borderId="51" xfId="0" applyFont="1" applyBorder="1" applyAlignment="1">
      <alignment horizontal="left" vertical="center" wrapText="1"/>
    </xf>
    <xf numFmtId="164" fontId="47" fillId="0" borderId="10" xfId="0" applyNumberFormat="1" applyFont="1" applyBorder="1" applyAlignment="1">
      <alignment horizontal="right" vertical="center" wrapText="1"/>
    </xf>
    <xf numFmtId="164" fontId="47" fillId="0" borderId="14" xfId="0" applyNumberFormat="1" applyFont="1" applyBorder="1" applyAlignment="1">
      <alignment vertical="center"/>
    </xf>
    <xf numFmtId="164" fontId="47" fillId="0" borderId="17" xfId="0" applyNumberFormat="1" applyFont="1" applyBorder="1" applyAlignment="1">
      <alignment horizontal="right" vertical="center" wrapText="1"/>
    </xf>
    <xf numFmtId="4" fontId="2" fillId="0" borderId="0" xfId="1" applyNumberFormat="1" applyFill="1"/>
    <xf numFmtId="0" fontId="10" fillId="0" borderId="0" xfId="1" applyFont="1" applyFill="1"/>
    <xf numFmtId="0" fontId="10" fillId="0" borderId="0" xfId="1" applyFont="1" applyFill="1" applyAlignment="1"/>
    <xf numFmtId="0" fontId="5" fillId="0" borderId="0" xfId="3" applyFont="1" applyFill="1" applyAlignment="1">
      <alignment horizontal="center"/>
    </xf>
    <xf numFmtId="0" fontId="37" fillId="0" borderId="0" xfId="1" applyFont="1" applyFill="1"/>
    <xf numFmtId="0" fontId="6" fillId="0" borderId="0" xfId="7" applyFont="1" applyFill="1" applyAlignment="1">
      <alignment horizontal="center"/>
    </xf>
    <xf numFmtId="0" fontId="2" fillId="0" borderId="0" xfId="7" applyFont="1" applyFill="1" applyAlignment="1">
      <alignment horizontal="center"/>
    </xf>
    <xf numFmtId="0" fontId="10" fillId="0" borderId="0" xfId="5" applyFont="1" applyFill="1"/>
    <xf numFmtId="0" fontId="10" fillId="0" borderId="0" xfId="5" applyFont="1" applyFill="1" applyAlignment="1"/>
    <xf numFmtId="0" fontId="7" fillId="0" borderId="0" xfId="4" applyFont="1" applyFill="1" applyAlignment="1">
      <alignment horizontal="center"/>
    </xf>
    <xf numFmtId="0" fontId="9" fillId="0" borderId="18" xfId="1" applyFont="1" applyFill="1" applyBorder="1" applyAlignment="1">
      <alignment horizontal="center" vertical="center"/>
    </xf>
    <xf numFmtId="0" fontId="9" fillId="0" borderId="20" xfId="1" applyFont="1" applyFill="1" applyBorder="1" applyAlignment="1">
      <alignment horizontal="center" vertical="center"/>
    </xf>
    <xf numFmtId="0" fontId="7" fillId="0" borderId="20" xfId="1" applyFont="1" applyFill="1" applyBorder="1" applyAlignment="1">
      <alignment horizontal="center" vertical="center"/>
    </xf>
    <xf numFmtId="0" fontId="7" fillId="0" borderId="45" xfId="5" applyFont="1" applyFill="1" applyBorder="1" applyAlignment="1">
      <alignment horizontal="center" vertical="center"/>
    </xf>
    <xf numFmtId="0" fontId="9" fillId="0" borderId="2" xfId="1" applyFont="1" applyFill="1" applyBorder="1" applyAlignment="1">
      <alignment horizontal="left" vertical="center"/>
    </xf>
    <xf numFmtId="4" fontId="7" fillId="0" borderId="45" xfId="1" applyNumberFormat="1" applyFont="1" applyFill="1" applyBorder="1"/>
    <xf numFmtId="164" fontId="7" fillId="0" borderId="45" xfId="1" applyNumberFormat="1" applyFont="1" applyFill="1" applyBorder="1"/>
    <xf numFmtId="165" fontId="7" fillId="0" borderId="45" xfId="1" applyNumberFormat="1" applyFont="1" applyFill="1" applyBorder="1"/>
    <xf numFmtId="165" fontId="2" fillId="0" borderId="0" xfId="1" applyNumberFormat="1" applyFill="1"/>
    <xf numFmtId="0" fontId="36" fillId="0" borderId="21" xfId="8" applyFont="1" applyFill="1" applyBorder="1" applyAlignment="1">
      <alignment horizontal="center" vertical="center"/>
    </xf>
    <xf numFmtId="4" fontId="36" fillId="0" borderId="44" xfId="8" applyNumberFormat="1" applyFont="1" applyFill="1" applyBorder="1" applyAlignment="1"/>
    <xf numFmtId="4" fontId="36" fillId="0" borderId="49" xfId="1" applyNumberFormat="1" applyFont="1" applyFill="1" applyBorder="1"/>
    <xf numFmtId="164" fontId="36" fillId="0" borderId="49" xfId="1" applyNumberFormat="1" applyFont="1" applyFill="1" applyBorder="1"/>
    <xf numFmtId="165" fontId="12" fillId="0" borderId="49" xfId="1" applyNumberFormat="1" applyFont="1" applyFill="1" applyBorder="1"/>
    <xf numFmtId="165" fontId="36" fillId="0" borderId="49" xfId="1" applyNumberFormat="1" applyFont="1" applyFill="1" applyBorder="1"/>
    <xf numFmtId="0" fontId="10" fillId="0" borderId="7" xfId="8" applyFont="1" applyFill="1" applyBorder="1" applyAlignment="1">
      <alignment horizontal="center" vertical="center"/>
    </xf>
    <xf numFmtId="0" fontId="10" fillId="0" borderId="8" xfId="8" applyFont="1" applyFill="1" applyBorder="1" applyAlignment="1">
      <alignment horizontal="center" vertical="center"/>
    </xf>
    <xf numFmtId="0" fontId="4" fillId="0" borderId="8" xfId="9" applyFont="1" applyFill="1" applyBorder="1" applyAlignment="1">
      <alignment horizontal="left" vertical="center"/>
    </xf>
    <xf numFmtId="4" fontId="10" fillId="0" borderId="49" xfId="8" applyNumberFormat="1" applyFont="1" applyFill="1" applyBorder="1" applyAlignment="1"/>
    <xf numFmtId="4" fontId="10" fillId="0" borderId="49" xfId="1" applyNumberFormat="1" applyFont="1" applyFill="1" applyBorder="1" applyAlignment="1"/>
    <xf numFmtId="4" fontId="10" fillId="0" borderId="48" xfId="1" applyNumberFormat="1" applyFont="1" applyFill="1" applyBorder="1"/>
    <xf numFmtId="164" fontId="10" fillId="0" borderId="48" xfId="1" applyNumberFormat="1" applyFont="1" applyFill="1" applyBorder="1"/>
    <xf numFmtId="165" fontId="10" fillId="0" borderId="48" xfId="1" applyNumberFormat="1" applyFont="1" applyFill="1" applyBorder="1"/>
    <xf numFmtId="4" fontId="15" fillId="0" borderId="48" xfId="1" applyNumberFormat="1" applyFont="1" applyFill="1" applyBorder="1"/>
    <xf numFmtId="164" fontId="15" fillId="0" borderId="48" xfId="1" applyNumberFormat="1" applyFont="1" applyFill="1" applyBorder="1"/>
    <xf numFmtId="165" fontId="15" fillId="0" borderId="48" xfId="1" applyNumberFormat="1" applyFont="1" applyFill="1" applyBorder="1"/>
    <xf numFmtId="4" fontId="15" fillId="0" borderId="46" xfId="1" applyNumberFormat="1" applyFont="1" applyFill="1" applyBorder="1"/>
    <xf numFmtId="164" fontId="15" fillId="0" borderId="46" xfId="1" applyNumberFormat="1" applyFont="1" applyFill="1" applyBorder="1"/>
    <xf numFmtId="165" fontId="15" fillId="0" borderId="46" xfId="1" applyNumberFormat="1" applyFont="1" applyFill="1" applyBorder="1"/>
    <xf numFmtId="4" fontId="36" fillId="0" borderId="49" xfId="8" applyNumberFormat="1" applyFont="1" applyFill="1" applyBorder="1" applyAlignment="1"/>
    <xf numFmtId="4" fontId="36" fillId="0" borderId="44" xfId="1" applyNumberFormat="1" applyFont="1" applyFill="1" applyBorder="1"/>
    <xf numFmtId="164" fontId="36" fillId="0" borderId="44" xfId="1" applyNumberFormat="1" applyFont="1" applyFill="1" applyBorder="1"/>
    <xf numFmtId="165" fontId="36" fillId="0" borderId="44" xfId="1" applyNumberFormat="1" applyFont="1" applyFill="1" applyBorder="1"/>
    <xf numFmtId="4" fontId="15" fillId="0" borderId="50" xfId="1" applyNumberFormat="1" applyFont="1" applyFill="1" applyBorder="1"/>
    <xf numFmtId="164" fontId="15" fillId="0" borderId="50" xfId="1" applyNumberFormat="1" applyFont="1" applyFill="1" applyBorder="1"/>
    <xf numFmtId="165" fontId="15" fillId="0" borderId="50" xfId="1" applyNumberFormat="1" applyFont="1" applyFill="1" applyBorder="1"/>
    <xf numFmtId="4" fontId="10" fillId="0" borderId="46" xfId="1" applyNumberFormat="1" applyFont="1" applyFill="1" applyBorder="1"/>
    <xf numFmtId="0" fontId="12" fillId="0" borderId="7" xfId="8" applyFont="1" applyFill="1" applyBorder="1" applyAlignment="1">
      <alignment horizontal="center"/>
    </xf>
    <xf numFmtId="0" fontId="10" fillId="0" borderId="15" xfId="8" applyFont="1" applyFill="1" applyBorder="1" applyAlignment="1">
      <alignment horizontal="center"/>
    </xf>
    <xf numFmtId="0" fontId="15" fillId="0" borderId="15" xfId="8" applyFont="1" applyFill="1" applyBorder="1" applyAlignment="1">
      <alignment horizontal="center"/>
    </xf>
    <xf numFmtId="0" fontId="15" fillId="0" borderId="25" xfId="8" applyFont="1" applyFill="1" applyBorder="1" applyAlignment="1">
      <alignment horizontal="center"/>
    </xf>
    <xf numFmtId="0" fontId="12" fillId="0" borderId="21" xfId="8" applyFont="1" applyFill="1" applyBorder="1" applyAlignment="1">
      <alignment horizontal="center"/>
    </xf>
    <xf numFmtId="0" fontId="12" fillId="0" borderId="0" xfId="1" applyFont="1" applyFill="1"/>
    <xf numFmtId="0" fontId="15" fillId="0" borderId="30" xfId="8" applyFont="1" applyFill="1" applyBorder="1" applyAlignment="1">
      <alignment horizontal="center"/>
    </xf>
    <xf numFmtId="4" fontId="36" fillId="0" borderId="45" xfId="8" applyNumberFormat="1" applyFont="1" applyFill="1" applyBorder="1" applyAlignment="1"/>
    <xf numFmtId="4" fontId="12" fillId="0" borderId="44" xfId="1" applyNumberFormat="1" applyFont="1" applyFill="1" applyBorder="1"/>
    <xf numFmtId="0" fontId="10" fillId="0" borderId="25" xfId="8" applyFont="1" applyFill="1" applyBorder="1" applyAlignment="1">
      <alignment horizontal="center" vertical="center"/>
    </xf>
    <xf numFmtId="0" fontId="10" fillId="0" borderId="28" xfId="8" applyFont="1" applyFill="1" applyBorder="1" applyAlignment="1">
      <alignment horizontal="center" vertical="center"/>
    </xf>
    <xf numFmtId="0" fontId="10" fillId="0" borderId="26" xfId="8" applyFont="1" applyFill="1" applyBorder="1" applyAlignment="1">
      <alignment horizontal="center" vertical="center"/>
    </xf>
    <xf numFmtId="0" fontId="10" fillId="0" borderId="26" xfId="8" applyFont="1" applyFill="1" applyBorder="1" applyAlignment="1">
      <alignment vertical="center"/>
    </xf>
    <xf numFmtId="4" fontId="10" fillId="0" borderId="50" xfId="8" applyNumberFormat="1" applyFont="1" applyFill="1" applyBorder="1" applyAlignment="1"/>
    <xf numFmtId="4" fontId="10" fillId="0" borderId="50" xfId="1" applyNumberFormat="1" applyFont="1" applyFill="1" applyBorder="1"/>
    <xf numFmtId="164" fontId="10" fillId="0" borderId="50" xfId="1" applyNumberFormat="1" applyFont="1" applyFill="1" applyBorder="1"/>
    <xf numFmtId="165" fontId="10" fillId="0" borderId="50" xfId="1" applyNumberFormat="1" applyFont="1" applyFill="1" applyBorder="1"/>
    <xf numFmtId="165" fontId="10" fillId="0" borderId="50" xfId="1" applyNumberFormat="1" applyFont="1" applyFill="1" applyBorder="1" applyAlignment="1"/>
    <xf numFmtId="14" fontId="10" fillId="0" borderId="0" xfId="1" applyNumberFormat="1" applyFont="1" applyFill="1" applyAlignment="1">
      <alignment horizontal="left"/>
    </xf>
    <xf numFmtId="165" fontId="10" fillId="0" borderId="0" xfId="1" applyNumberFormat="1" applyFont="1" applyFill="1" applyAlignment="1"/>
    <xf numFmtId="0" fontId="41" fillId="0" borderId="0" xfId="0" applyFont="1" applyFill="1" applyAlignment="1">
      <alignment horizontal="right"/>
    </xf>
    <xf numFmtId="14" fontId="10" fillId="0" borderId="0" xfId="1" applyNumberFormat="1" applyFont="1" applyFill="1"/>
    <xf numFmtId="0" fontId="4" fillId="0" borderId="0" xfId="2" applyFont="1" applyFill="1" applyAlignment="1">
      <alignment horizontal="center"/>
    </xf>
    <xf numFmtId="4" fontId="10" fillId="0" borderId="0" xfId="1" applyNumberFormat="1" applyFont="1" applyFill="1" applyAlignment="1"/>
    <xf numFmtId="0" fontId="38" fillId="0" borderId="0" xfId="0" applyFont="1" applyFill="1" applyAlignment="1"/>
    <xf numFmtId="0" fontId="5" fillId="0" borderId="0" xfId="3" applyFont="1" applyFill="1" applyAlignment="1">
      <alignment horizontal="center"/>
    </xf>
    <xf numFmtId="4" fontId="10" fillId="0" borderId="0" xfId="1" applyNumberFormat="1" applyFont="1" applyFill="1" applyAlignment="1">
      <alignment horizontal="center"/>
    </xf>
    <xf numFmtId="0" fontId="38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12" fillId="0" borderId="12" xfId="8" applyFont="1" applyFill="1" applyBorder="1" applyAlignment="1">
      <alignment horizontal="center" vertical="center"/>
    </xf>
    <xf numFmtId="0" fontId="12" fillId="0" borderId="13" xfId="8" applyFont="1" applyFill="1" applyBorder="1" applyAlignment="1">
      <alignment horizontal="center" vertical="center"/>
    </xf>
    <xf numFmtId="0" fontId="12" fillId="0" borderId="26" xfId="8" applyFont="1" applyFill="1" applyBorder="1" applyAlignment="1">
      <alignment horizontal="center" vertical="center"/>
    </xf>
    <xf numFmtId="0" fontId="12" fillId="0" borderId="27" xfId="8" applyFont="1" applyFill="1" applyBorder="1" applyAlignment="1">
      <alignment horizontal="center" vertical="center"/>
    </xf>
    <xf numFmtId="0" fontId="12" fillId="0" borderId="22" xfId="8" applyFont="1" applyFill="1" applyBorder="1" applyAlignment="1">
      <alignment horizontal="center" vertical="center"/>
    </xf>
    <xf numFmtId="0" fontId="12" fillId="0" borderId="23" xfId="8" applyFont="1" applyFill="1" applyBorder="1" applyAlignment="1">
      <alignment horizontal="center" vertical="center"/>
    </xf>
    <xf numFmtId="0" fontId="12" fillId="0" borderId="31" xfId="8" applyFont="1" applyFill="1" applyBorder="1" applyAlignment="1">
      <alignment horizontal="center" vertical="center"/>
    </xf>
    <xf numFmtId="0" fontId="12" fillId="0" borderId="32" xfId="8" applyFont="1" applyFill="1" applyBorder="1" applyAlignment="1">
      <alignment horizontal="center" vertical="center"/>
    </xf>
    <xf numFmtId="0" fontId="39" fillId="0" borderId="0" xfId="4" applyFont="1" applyFill="1" applyAlignment="1">
      <alignment horizontal="center"/>
    </xf>
    <xf numFmtId="0" fontId="6" fillId="0" borderId="0" xfId="4" applyFont="1" applyFill="1" applyAlignment="1">
      <alignment horizontal="center"/>
    </xf>
    <xf numFmtId="0" fontId="8" fillId="0" borderId="2" xfId="3" applyFont="1" applyFill="1" applyBorder="1" applyAlignment="1">
      <alignment horizontal="center" vertical="center"/>
    </xf>
    <xf numFmtId="0" fontId="8" fillId="0" borderId="3" xfId="3" applyFont="1" applyFill="1" applyBorder="1" applyAlignment="1">
      <alignment horizontal="center" vertical="center"/>
    </xf>
    <xf numFmtId="0" fontId="7" fillId="0" borderId="2" xfId="1" applyFont="1" applyFill="1" applyBorder="1" applyAlignment="1">
      <alignment horizontal="center" vertical="center"/>
    </xf>
    <xf numFmtId="0" fontId="7" fillId="0" borderId="6" xfId="1" applyFont="1" applyFill="1" applyBorder="1" applyAlignment="1">
      <alignment horizontal="center" vertical="center"/>
    </xf>
    <xf numFmtId="49" fontId="12" fillId="0" borderId="22" xfId="8" applyNumberFormat="1" applyFont="1" applyFill="1" applyBorder="1" applyAlignment="1">
      <alignment horizontal="center" vertical="center"/>
    </xf>
    <xf numFmtId="49" fontId="12" fillId="0" borderId="23" xfId="8" applyNumberFormat="1" applyFont="1" applyFill="1" applyBorder="1" applyAlignment="1">
      <alignment horizontal="center" vertical="center"/>
    </xf>
    <xf numFmtId="0" fontId="2" fillId="0" borderId="8" xfId="8" applyFill="1" applyBorder="1" applyAlignment="1">
      <alignment horizontal="center" vertical="center"/>
    </xf>
    <xf numFmtId="0" fontId="2" fillId="0" borderId="9" xfId="8" applyFill="1" applyBorder="1" applyAlignment="1">
      <alignment horizontal="center" vertical="center"/>
    </xf>
    <xf numFmtId="0" fontId="12" fillId="0" borderId="8" xfId="8" applyFont="1" applyFill="1" applyBorder="1" applyAlignment="1">
      <alignment horizontal="center" vertical="center"/>
    </xf>
    <xf numFmtId="0" fontId="12" fillId="0" borderId="9" xfId="8" applyFont="1" applyFill="1" applyBorder="1" applyAlignment="1">
      <alignment horizontal="center" vertical="center"/>
    </xf>
    <xf numFmtId="49" fontId="17" fillId="0" borderId="12" xfId="8" applyNumberFormat="1" applyFont="1" applyFill="1" applyBorder="1" applyAlignment="1">
      <alignment horizontal="center" vertical="center"/>
    </xf>
    <xf numFmtId="49" fontId="17" fillId="0" borderId="13" xfId="8" applyNumberFormat="1" applyFont="1" applyFill="1" applyBorder="1" applyAlignment="1">
      <alignment horizontal="center" vertical="center"/>
    </xf>
    <xf numFmtId="49" fontId="17" fillId="0" borderId="26" xfId="8" applyNumberFormat="1" applyFont="1" applyFill="1" applyBorder="1" applyAlignment="1">
      <alignment horizontal="center" vertical="center"/>
    </xf>
    <xf numFmtId="49" fontId="17" fillId="0" borderId="27" xfId="8" applyNumberFormat="1" applyFont="1" applyFill="1" applyBorder="1" applyAlignment="1">
      <alignment horizontal="center" vertical="center"/>
    </xf>
    <xf numFmtId="49" fontId="17" fillId="0" borderId="31" xfId="8" applyNumberFormat="1" applyFont="1" applyFill="1" applyBorder="1" applyAlignment="1">
      <alignment horizontal="center" vertical="center"/>
    </xf>
    <xf numFmtId="49" fontId="17" fillId="0" borderId="32" xfId="8" applyNumberFormat="1" applyFont="1" applyFill="1" applyBorder="1" applyAlignment="1">
      <alignment horizontal="center" vertical="center"/>
    </xf>
    <xf numFmtId="49" fontId="12" fillId="0" borderId="8" xfId="8" applyNumberFormat="1" applyFont="1" applyFill="1" applyBorder="1" applyAlignment="1">
      <alignment horizontal="center" vertical="center"/>
    </xf>
    <xf numFmtId="49" fontId="12" fillId="0" borderId="9" xfId="8" applyNumberFormat="1" applyFont="1" applyFill="1" applyBorder="1" applyAlignment="1">
      <alignment horizontal="center" vertical="center"/>
    </xf>
    <xf numFmtId="0" fontId="10" fillId="0" borderId="16" xfId="6" applyFont="1" applyBorder="1" applyAlignment="1">
      <alignment horizontal="left"/>
    </xf>
    <xf numFmtId="0" fontId="10" fillId="0" borderId="28" xfId="6" applyFont="1" applyBorder="1" applyAlignment="1">
      <alignment horizontal="left"/>
    </xf>
    <xf numFmtId="0" fontId="10" fillId="0" borderId="16" xfId="6" applyFont="1" applyFill="1" applyBorder="1" applyAlignment="1">
      <alignment horizontal="left"/>
    </xf>
    <xf numFmtId="0" fontId="8" fillId="0" borderId="20" xfId="3" applyFont="1" applyBorder="1" applyAlignment="1">
      <alignment horizontal="left" vertical="top" wrapText="1"/>
    </xf>
    <xf numFmtId="0" fontId="8" fillId="0" borderId="53" xfId="3" applyFont="1" applyBorder="1" applyAlignment="1">
      <alignment horizontal="left" vertical="top" wrapText="1"/>
    </xf>
    <xf numFmtId="0" fontId="8" fillId="0" borderId="54" xfId="3" applyFont="1" applyBorder="1" applyAlignment="1">
      <alignment horizontal="left" vertical="top" wrapText="1"/>
    </xf>
    <xf numFmtId="0" fontId="10" fillId="0" borderId="11" xfId="6" applyFont="1" applyBorder="1" applyAlignment="1">
      <alignment horizontal="left"/>
    </xf>
    <xf numFmtId="0" fontId="5" fillId="0" borderId="0" xfId="3" applyFont="1" applyAlignment="1">
      <alignment horizontal="center"/>
    </xf>
    <xf numFmtId="0" fontId="6" fillId="0" borderId="0" xfId="5" applyFont="1" applyFill="1" applyAlignment="1">
      <alignment horizontal="center"/>
    </xf>
    <xf numFmtId="0" fontId="43" fillId="25" borderId="52" xfId="0" applyFont="1" applyFill="1" applyBorder="1" applyAlignment="1">
      <alignment horizontal="center"/>
    </xf>
  </cellXfs>
  <cellStyles count="114">
    <cellStyle name="20 % – Zvýraznění1 2" xfId="11"/>
    <cellStyle name="20 % – Zvýraznění1 3" xfId="12"/>
    <cellStyle name="20 % – Zvýraznění2 2" xfId="13"/>
    <cellStyle name="20 % – Zvýraznění2 3" xfId="14"/>
    <cellStyle name="20 % – Zvýraznění3 2" xfId="15"/>
    <cellStyle name="20 % – Zvýraznění3 3" xfId="16"/>
    <cellStyle name="20 % – Zvýraznění4 2" xfId="17"/>
    <cellStyle name="20 % – Zvýraznění4 3" xfId="18"/>
    <cellStyle name="20 % – Zvýraznění5 2" xfId="19"/>
    <cellStyle name="20 % – Zvýraznění5 3" xfId="20"/>
    <cellStyle name="20 % – Zvýraznění6 2" xfId="21"/>
    <cellStyle name="20 % – Zvýraznění6 3" xfId="22"/>
    <cellStyle name="40 % – Zvýraznění1 2" xfId="23"/>
    <cellStyle name="40 % – Zvýraznění1 3" xfId="24"/>
    <cellStyle name="40 % – Zvýraznění2 2" xfId="25"/>
    <cellStyle name="40 % – Zvýraznění2 3" xfId="26"/>
    <cellStyle name="40 % – Zvýraznění3 2" xfId="27"/>
    <cellStyle name="40 % – Zvýraznění3 3" xfId="28"/>
    <cellStyle name="40 % – Zvýraznění4 2" xfId="29"/>
    <cellStyle name="40 % – Zvýraznění4 3" xfId="30"/>
    <cellStyle name="40 % – Zvýraznění5 2" xfId="31"/>
    <cellStyle name="40 % – Zvýraznění5 3" xfId="32"/>
    <cellStyle name="40 % – Zvýraznění6 2" xfId="33"/>
    <cellStyle name="40 % – Zvýraznění6 3" xfId="34"/>
    <cellStyle name="60 % – Zvýraznění1 2" xfId="35"/>
    <cellStyle name="60 % – Zvýraznění1 3" xfId="36"/>
    <cellStyle name="60 % – Zvýraznění2 2" xfId="37"/>
    <cellStyle name="60 % – Zvýraznění2 3" xfId="38"/>
    <cellStyle name="60 % – Zvýraznění3 2" xfId="39"/>
    <cellStyle name="60 % – Zvýraznění3 3" xfId="40"/>
    <cellStyle name="60 % – Zvýraznění4 2" xfId="41"/>
    <cellStyle name="60 % – Zvýraznění4 3" xfId="42"/>
    <cellStyle name="60 % – Zvýraznění5 2" xfId="43"/>
    <cellStyle name="60 % – Zvýraznění5 3" xfId="44"/>
    <cellStyle name="60 % – Zvýraznění6 2" xfId="45"/>
    <cellStyle name="60 % – Zvýraznění6 3" xfId="46"/>
    <cellStyle name="Celkem 2" xfId="47"/>
    <cellStyle name="Celkem 3" xfId="48"/>
    <cellStyle name="Čárka 2" xfId="49"/>
    <cellStyle name="čárky 2" xfId="50"/>
    <cellStyle name="čárky 2 2" xfId="51"/>
    <cellStyle name="čárky 3" xfId="52"/>
    <cellStyle name="čárky 3 2" xfId="53"/>
    <cellStyle name="čárky 3 3" xfId="54"/>
    <cellStyle name="Chybně 2" xfId="55"/>
    <cellStyle name="Chybně 3" xfId="56"/>
    <cellStyle name="Kontrolní buňka 2" xfId="57"/>
    <cellStyle name="Kontrolní buňka 3" xfId="58"/>
    <cellStyle name="Nadpis 1 2" xfId="59"/>
    <cellStyle name="Nadpis 1 3" xfId="60"/>
    <cellStyle name="Nadpis 2 2" xfId="61"/>
    <cellStyle name="Nadpis 2 3" xfId="62"/>
    <cellStyle name="Nadpis 3 2" xfId="63"/>
    <cellStyle name="Nadpis 3 3" xfId="64"/>
    <cellStyle name="Nadpis 4 2" xfId="65"/>
    <cellStyle name="Nadpis 4 3" xfId="66"/>
    <cellStyle name="Název 2" xfId="67"/>
    <cellStyle name="Název 3" xfId="68"/>
    <cellStyle name="Neutrální 2" xfId="69"/>
    <cellStyle name="Neutrální 3" xfId="70"/>
    <cellStyle name="Normální" xfId="0" builtinId="0"/>
    <cellStyle name="Normální 10" xfId="71"/>
    <cellStyle name="Normální 11" xfId="72"/>
    <cellStyle name="Normální 12" xfId="73"/>
    <cellStyle name="Normální 13" xfId="74"/>
    <cellStyle name="normální 2" xfId="4"/>
    <cellStyle name="normální 2 2" xfId="75"/>
    <cellStyle name="Normální 3" xfId="5"/>
    <cellStyle name="Normální 3 2" xfId="76"/>
    <cellStyle name="Normální 4" xfId="10"/>
    <cellStyle name="Normální 4 2" xfId="77"/>
    <cellStyle name="Normální 4 2 2" xfId="78"/>
    <cellStyle name="Normální 5" xfId="79"/>
    <cellStyle name="Normální 5 2" xfId="80"/>
    <cellStyle name="Normální 6" xfId="81"/>
    <cellStyle name="Normální 7" xfId="82"/>
    <cellStyle name="Normální 8" xfId="83"/>
    <cellStyle name="Normální 9" xfId="84"/>
    <cellStyle name="normální_03 Podrobny_rozpis_rozpoctu_2010_Klíma" xfId="7"/>
    <cellStyle name="normální_05. Návrh rozpočtu 2009 - rozpis příjmů 3" xfId="6"/>
    <cellStyle name="normální_2. Rozpočet 2007 - tabulky" xfId="3"/>
    <cellStyle name="normální_Rozpis výdajů 03 bez PO 2 2" xfId="1"/>
    <cellStyle name="normální_Rozpis výdajů 03 bez PO_04 - OSMTVS" xfId="8"/>
    <cellStyle name="normální_Rozpočet 2004 (ZK)" xfId="2"/>
    <cellStyle name="normální_Rozpočet 2005 (ZK)_04 - OSMTVS" xfId="9"/>
    <cellStyle name="Poznámka 2" xfId="85"/>
    <cellStyle name="Poznámka 3" xfId="86"/>
    <cellStyle name="Propojená buňka 2" xfId="87"/>
    <cellStyle name="Propojená buňka 3" xfId="88"/>
    <cellStyle name="S8M1" xfId="89"/>
    <cellStyle name="Správně 2" xfId="90"/>
    <cellStyle name="Správně 3" xfId="91"/>
    <cellStyle name="Text upozornění 2" xfId="92"/>
    <cellStyle name="Text upozornění 3" xfId="93"/>
    <cellStyle name="Vstup 2" xfId="94"/>
    <cellStyle name="Vstup 3" xfId="95"/>
    <cellStyle name="Výpočet 2" xfId="96"/>
    <cellStyle name="Výpočet 3" xfId="97"/>
    <cellStyle name="Výstup 2" xfId="98"/>
    <cellStyle name="Výstup 3" xfId="99"/>
    <cellStyle name="Vysvětlující text 2" xfId="100"/>
    <cellStyle name="Vysvětlující text 3" xfId="101"/>
    <cellStyle name="Zvýraznění 1 2" xfId="102"/>
    <cellStyle name="Zvýraznění 1 3" xfId="103"/>
    <cellStyle name="Zvýraznění 2 2" xfId="104"/>
    <cellStyle name="Zvýraznění 2 3" xfId="105"/>
    <cellStyle name="Zvýraznění 3 2" xfId="106"/>
    <cellStyle name="Zvýraznění 3 3" xfId="107"/>
    <cellStyle name="Zvýraznění 4 2" xfId="108"/>
    <cellStyle name="Zvýraznění 4 3" xfId="109"/>
    <cellStyle name="Zvýraznění 5 2" xfId="110"/>
    <cellStyle name="Zvýraznění 5 3" xfId="111"/>
    <cellStyle name="Zvýraznění 6 2" xfId="112"/>
    <cellStyle name="Zvýraznění 6 3" xfId="113"/>
  </cellStyles>
  <dxfs count="0"/>
  <tableStyles count="0" defaultTableStyle="TableStyleMedium2" defaultPivotStyle="PivotStyleLight16"/>
  <colors>
    <mruColors>
      <color rgb="FFFFFFCC"/>
      <color rgb="FFCCFFCC"/>
      <color rgb="FFFFCCFF"/>
      <color rgb="FFFF33CC"/>
      <color rgb="FF00008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58"/>
  <sheetViews>
    <sheetView tabSelected="1" zoomScaleNormal="100" workbookViewId="0">
      <selection activeCell="AB22" sqref="AB22"/>
    </sheetView>
  </sheetViews>
  <sheetFormatPr defaultColWidth="3.140625" defaultRowHeight="15" x14ac:dyDescent="0.25"/>
  <cols>
    <col min="1" max="2" width="3" style="2" customWidth="1"/>
    <col min="3" max="3" width="2.140625" style="2" customWidth="1"/>
    <col min="4" max="4" width="4.140625" style="2" customWidth="1"/>
    <col min="5" max="5" width="4.5703125" style="2" customWidth="1"/>
    <col min="6" max="6" width="37.5703125" style="2" customWidth="1"/>
    <col min="7" max="7" width="8.5703125" style="140" customWidth="1"/>
    <col min="8" max="8" width="8" style="2" hidden="1" customWidth="1"/>
    <col min="9" max="9" width="8.85546875" style="2" hidden="1" customWidth="1"/>
    <col min="10" max="10" width="8.42578125" style="2" hidden="1" customWidth="1"/>
    <col min="11" max="11" width="9.7109375" style="2" hidden="1" customWidth="1"/>
    <col min="12" max="12" width="9" style="2" hidden="1" customWidth="1"/>
    <col min="13" max="13" width="9.85546875" style="2" hidden="1" customWidth="1"/>
    <col min="14" max="14" width="9.140625" style="141" hidden="1" customWidth="1"/>
    <col min="15" max="15" width="9.140625" style="2" hidden="1" customWidth="1"/>
    <col min="16" max="16" width="8.85546875" style="2" hidden="1" customWidth="1"/>
    <col min="17" max="17" width="9.140625" style="2" hidden="1" customWidth="1"/>
    <col min="18" max="18" width="9.7109375" style="2" hidden="1" customWidth="1"/>
    <col min="19" max="19" width="10.28515625" style="2" hidden="1" customWidth="1"/>
    <col min="20" max="20" width="1.140625" style="142" hidden="1" customWidth="1"/>
    <col min="21" max="21" width="11.7109375" style="142" customWidth="1"/>
    <col min="22" max="22" width="10.140625" style="2" customWidth="1"/>
    <col min="23" max="23" width="11.28515625" style="58" customWidth="1"/>
    <col min="24" max="24" width="9.140625" style="141" customWidth="1"/>
    <col min="25" max="25" width="13.7109375" style="2" customWidth="1"/>
    <col min="26" max="252" width="9.140625" style="2" customWidth="1"/>
    <col min="253" max="16384" width="3.140625" style="2"/>
  </cols>
  <sheetData>
    <row r="1" spans="1:25" x14ac:dyDescent="0.25">
      <c r="H1" s="209"/>
      <c r="I1" s="209"/>
      <c r="K1" s="210"/>
      <c r="L1" s="211"/>
      <c r="M1" s="211"/>
      <c r="U1" s="213" t="s">
        <v>195</v>
      </c>
      <c r="V1" s="214"/>
      <c r="W1" s="215"/>
    </row>
    <row r="2" spans="1:25" ht="18" x14ac:dyDescent="0.25">
      <c r="A2" s="212" t="s">
        <v>194</v>
      </c>
      <c r="B2" s="212"/>
      <c r="C2" s="212"/>
      <c r="D2" s="212"/>
      <c r="E2" s="212"/>
      <c r="F2" s="212"/>
      <c r="G2" s="212"/>
      <c r="H2" s="212"/>
      <c r="I2" s="212"/>
      <c r="M2" s="210"/>
      <c r="N2" s="211"/>
      <c r="O2" s="211"/>
      <c r="P2" s="210"/>
      <c r="Q2" s="211"/>
      <c r="R2" s="211"/>
      <c r="U2" s="2"/>
      <c r="W2" s="2"/>
    </row>
    <row r="3" spans="1:25" ht="17.649999999999999" x14ac:dyDescent="0.3">
      <c r="A3" s="143"/>
      <c r="B3" s="143"/>
      <c r="C3" s="143"/>
      <c r="D3" s="143"/>
      <c r="E3" s="143"/>
      <c r="F3" s="143"/>
      <c r="G3" s="143"/>
      <c r="H3" s="143"/>
      <c r="I3" s="143"/>
      <c r="U3" s="2"/>
      <c r="W3" s="2"/>
    </row>
    <row r="4" spans="1:25" ht="18" x14ac:dyDescent="0.25">
      <c r="A4" s="224" t="s">
        <v>184</v>
      </c>
      <c r="B4" s="224"/>
      <c r="C4" s="224"/>
      <c r="D4" s="224"/>
      <c r="E4" s="224"/>
      <c r="F4" s="224"/>
      <c r="G4" s="224"/>
      <c r="H4" s="224"/>
      <c r="I4" s="224"/>
      <c r="W4" s="2"/>
    </row>
    <row r="5" spans="1:25" ht="27.6" customHeight="1" x14ac:dyDescent="0.55000000000000004">
      <c r="A5" s="225" t="s">
        <v>0</v>
      </c>
      <c r="B5" s="225"/>
      <c r="C5" s="225"/>
      <c r="D5" s="225"/>
      <c r="E5" s="225"/>
      <c r="F5" s="225"/>
      <c r="G5" s="225"/>
      <c r="H5" s="225"/>
      <c r="I5" s="225"/>
      <c r="J5" s="144"/>
      <c r="W5" s="2"/>
    </row>
    <row r="6" spans="1:25" s="49" customFormat="1" ht="12" customHeight="1" x14ac:dyDescent="0.25">
      <c r="A6" s="145"/>
      <c r="B6" s="145"/>
      <c r="C6" s="145"/>
      <c r="D6" s="145"/>
      <c r="E6" s="145"/>
      <c r="F6" s="146"/>
      <c r="G6" s="25"/>
      <c r="H6" s="26"/>
      <c r="I6" s="26"/>
      <c r="J6" s="27"/>
      <c r="N6" s="147"/>
      <c r="T6" s="148"/>
      <c r="U6" s="148"/>
      <c r="X6" s="147"/>
    </row>
    <row r="7" spans="1:25" ht="12.75" customHeight="1" thickBot="1" x14ac:dyDescent="0.3">
      <c r="A7" s="60"/>
      <c r="B7" s="60"/>
      <c r="C7" s="60"/>
      <c r="D7" s="60"/>
      <c r="E7" s="60"/>
      <c r="F7" s="60"/>
      <c r="G7" s="60"/>
      <c r="H7" s="60"/>
      <c r="I7" s="149"/>
      <c r="J7" s="60"/>
      <c r="K7" s="149"/>
      <c r="L7" s="60"/>
      <c r="M7" s="149"/>
      <c r="N7" s="60"/>
      <c r="O7" s="149"/>
      <c r="P7" s="60"/>
      <c r="Q7" s="149"/>
      <c r="R7" s="60"/>
      <c r="S7" s="149"/>
      <c r="T7" s="60"/>
      <c r="V7" s="61"/>
      <c r="W7" s="149" t="s">
        <v>1</v>
      </c>
    </row>
    <row r="8" spans="1:25" ht="23.45" customHeight="1" thickBot="1" x14ac:dyDescent="0.25">
      <c r="A8" s="150" t="s">
        <v>2</v>
      </c>
      <c r="B8" s="226" t="s">
        <v>3</v>
      </c>
      <c r="C8" s="227"/>
      <c r="D8" s="3" t="s">
        <v>4</v>
      </c>
      <c r="E8" s="151" t="s">
        <v>5</v>
      </c>
      <c r="F8" s="152" t="s">
        <v>52</v>
      </c>
      <c r="G8" s="153" t="s">
        <v>174</v>
      </c>
      <c r="H8" s="78" t="s">
        <v>185</v>
      </c>
      <c r="I8" s="153" t="s">
        <v>175</v>
      </c>
      <c r="J8" s="78" t="s">
        <v>186</v>
      </c>
      <c r="K8" s="153" t="s">
        <v>175</v>
      </c>
      <c r="L8" s="78" t="s">
        <v>187</v>
      </c>
      <c r="M8" s="153" t="s">
        <v>175</v>
      </c>
      <c r="N8" s="78" t="s">
        <v>188</v>
      </c>
      <c r="O8" s="153" t="s">
        <v>175</v>
      </c>
      <c r="P8" s="62" t="s">
        <v>189</v>
      </c>
      <c r="Q8" s="63" t="s">
        <v>175</v>
      </c>
      <c r="R8" s="62" t="s">
        <v>190</v>
      </c>
      <c r="S8" s="63" t="s">
        <v>175</v>
      </c>
      <c r="T8" s="62" t="s">
        <v>191</v>
      </c>
      <c r="U8" s="63" t="s">
        <v>175</v>
      </c>
      <c r="V8" s="62" t="s">
        <v>192</v>
      </c>
      <c r="W8" s="63" t="s">
        <v>175</v>
      </c>
    </row>
    <row r="9" spans="1:25" ht="13.7" customHeight="1" thickBot="1" x14ac:dyDescent="0.25">
      <c r="A9" s="150" t="s">
        <v>7</v>
      </c>
      <c r="B9" s="228" t="s">
        <v>8</v>
      </c>
      <c r="C9" s="229"/>
      <c r="D9" s="3" t="s">
        <v>8</v>
      </c>
      <c r="E9" s="151" t="s">
        <v>8</v>
      </c>
      <c r="F9" s="154" t="s">
        <v>53</v>
      </c>
      <c r="G9" s="34">
        <f>G10+G14+G18+G22+G26+G30+G34+G38+G42+G46+G50+G54+G58+G62+G66+G70+G74+G78+G82+G86+G90+G94+G98+G102+G106+G110+G114+G118+G122+G126+G130+G134+G138+G142+G146+G150+G154+G158+G162+G166+G170+G174+G178+G182+G186+G190+G194+G198+G202+G206+G210+G214+G218+G222+G226+G230+G234+G238+G242+G246+G250+G254</f>
        <v>266312.99999999994</v>
      </c>
      <c r="H9" s="34">
        <f>+H250+H254</f>
        <v>0</v>
      </c>
      <c r="I9" s="34">
        <f>+G9+H9</f>
        <v>266312.99999999994</v>
      </c>
      <c r="J9" s="34">
        <f>+J254</f>
        <v>-2330</v>
      </c>
      <c r="K9" s="34">
        <f>+I9+J9</f>
        <v>263982.99999999994</v>
      </c>
      <c r="L9" s="155">
        <f>+L194+L254</f>
        <v>0</v>
      </c>
      <c r="M9" s="155">
        <f>+K9+L9</f>
        <v>263982.99999999994</v>
      </c>
      <c r="N9" s="156">
        <f>+N10+N30+N86+N106+N130+N202+N218+N254</f>
        <v>0</v>
      </c>
      <c r="O9" s="156">
        <f>+M9+N9</f>
        <v>263982.99999999994</v>
      </c>
      <c r="P9" s="156">
        <v>0</v>
      </c>
      <c r="Q9" s="156">
        <f>+O9+P9</f>
        <v>263982.99999999994</v>
      </c>
      <c r="R9" s="157">
        <f>+R254+R126</f>
        <v>-355.02728000000002</v>
      </c>
      <c r="S9" s="157">
        <f>+Q9+R9</f>
        <v>263627.97271999996</v>
      </c>
      <c r="T9" s="50">
        <f>+T10+T54+T74+T82+T106+T190+T202+T242+T254</f>
        <v>0</v>
      </c>
      <c r="U9" s="50">
        <f>+S9+T9</f>
        <v>263627.97271999996</v>
      </c>
      <c r="V9" s="50">
        <f>V10+V14+V18+V22+V26+V30+V34+V38+V42+V46+V50+V54+V58+V62+V66+V70+V74+V78+V82+V86+V90+V94+V98+V102+V106+V110+V114+V118+V122+V126+V130+V134+V138+V142+V146+V150+V154+V158+V162+V166+V170+V174+V178+V182+V186+V190+V194+V198+V202+V206+V210+V214+V218+V222+V226+V230+V234+V238+V242+V246+V250+V254</f>
        <v>-350.39600000000013</v>
      </c>
      <c r="W9" s="50">
        <f>+U9+V9</f>
        <v>263277.57671999995</v>
      </c>
      <c r="X9" s="141" t="s">
        <v>193</v>
      </c>
      <c r="Y9" s="158"/>
    </row>
    <row r="10" spans="1:25" s="59" customFormat="1" ht="12.75" customHeight="1" x14ac:dyDescent="0.2">
      <c r="A10" s="159" t="s">
        <v>9</v>
      </c>
      <c r="B10" s="230" t="s">
        <v>54</v>
      </c>
      <c r="C10" s="231"/>
      <c r="D10" s="4" t="s">
        <v>8</v>
      </c>
      <c r="E10" s="14" t="s">
        <v>8</v>
      </c>
      <c r="F10" s="11" t="s">
        <v>55</v>
      </c>
      <c r="G10" s="41">
        <f>G11</f>
        <v>5030.74</v>
      </c>
      <c r="H10" s="160">
        <v>0</v>
      </c>
      <c r="I10" s="35">
        <f t="shared" ref="I10:I73" si="0">+G10+H10</f>
        <v>5030.74</v>
      </c>
      <c r="J10" s="35">
        <v>0</v>
      </c>
      <c r="K10" s="35">
        <f t="shared" ref="K10:K73" si="1">+I10+J10</f>
        <v>5030.74</v>
      </c>
      <c r="L10" s="161">
        <v>0</v>
      </c>
      <c r="M10" s="161">
        <f t="shared" ref="M10:M73" si="2">+K10+L10</f>
        <v>5030.74</v>
      </c>
      <c r="N10" s="162">
        <f>+N11</f>
        <v>77.225999999999999</v>
      </c>
      <c r="O10" s="162">
        <f t="shared" ref="O10:O73" si="3">+M10+N10</f>
        <v>5107.9659999999994</v>
      </c>
      <c r="P10" s="162">
        <v>0</v>
      </c>
      <c r="Q10" s="162">
        <f t="shared" ref="Q10:Q73" si="4">+O10+P10</f>
        <v>5107.9659999999994</v>
      </c>
      <c r="R10" s="163">
        <v>0</v>
      </c>
      <c r="S10" s="164">
        <f t="shared" ref="S10:S73" si="5">+Q10+R10</f>
        <v>5107.9659999999994</v>
      </c>
      <c r="T10" s="51">
        <f>+T11</f>
        <v>155</v>
      </c>
      <c r="U10" s="51">
        <f t="shared" ref="U10:U73" si="6">+S10+T10</f>
        <v>5262.9659999999994</v>
      </c>
      <c r="V10" s="51">
        <f>+V11</f>
        <v>89.962000000000003</v>
      </c>
      <c r="W10" s="51">
        <f t="shared" ref="W10:W73" si="7">+U10+V10</f>
        <v>5352.9279999999999</v>
      </c>
      <c r="X10" s="141" t="s">
        <v>193</v>
      </c>
    </row>
    <row r="11" spans="1:25" ht="12.75" customHeight="1" x14ac:dyDescent="0.2">
      <c r="A11" s="165"/>
      <c r="B11" s="232"/>
      <c r="C11" s="233"/>
      <c r="D11" s="5">
        <v>3121</v>
      </c>
      <c r="E11" s="166">
        <v>5331</v>
      </c>
      <c r="F11" s="167" t="s">
        <v>56</v>
      </c>
      <c r="G11" s="168">
        <f>G12+G13</f>
        <v>5030.74</v>
      </c>
      <c r="H11" s="42">
        <v>0</v>
      </c>
      <c r="I11" s="36">
        <f t="shared" si="0"/>
        <v>5030.74</v>
      </c>
      <c r="J11" s="169">
        <v>0</v>
      </c>
      <c r="K11" s="36">
        <f t="shared" si="1"/>
        <v>5030.74</v>
      </c>
      <c r="L11" s="170">
        <v>0</v>
      </c>
      <c r="M11" s="170">
        <f t="shared" si="2"/>
        <v>5030.74</v>
      </c>
      <c r="N11" s="171">
        <f>SUM(N12:N13)</f>
        <v>77.225999999999999</v>
      </c>
      <c r="O11" s="171">
        <f t="shared" si="3"/>
        <v>5107.9659999999994</v>
      </c>
      <c r="P11" s="171">
        <v>0</v>
      </c>
      <c r="Q11" s="171">
        <f t="shared" si="4"/>
        <v>5107.9659999999994</v>
      </c>
      <c r="R11" s="172">
        <v>0</v>
      </c>
      <c r="S11" s="172">
        <f t="shared" si="5"/>
        <v>5107.9659999999994</v>
      </c>
      <c r="T11" s="52">
        <f>SUM(T12:T13)</f>
        <v>155</v>
      </c>
      <c r="U11" s="52">
        <f t="shared" si="6"/>
        <v>5262.9659999999994</v>
      </c>
      <c r="V11" s="52">
        <f>SUM(V12:V13)</f>
        <v>89.962000000000003</v>
      </c>
      <c r="W11" s="52">
        <f t="shared" si="7"/>
        <v>5352.9279999999999</v>
      </c>
    </row>
    <row r="12" spans="1:25" ht="12.75" customHeight="1" x14ac:dyDescent="0.2">
      <c r="A12" s="17"/>
      <c r="B12" s="216"/>
      <c r="C12" s="217"/>
      <c r="D12" s="6"/>
      <c r="E12" s="18" t="s">
        <v>57</v>
      </c>
      <c r="F12" s="31" t="s">
        <v>58</v>
      </c>
      <c r="G12" s="43">
        <v>819.19</v>
      </c>
      <c r="H12" s="43">
        <v>0</v>
      </c>
      <c r="I12" s="37">
        <f t="shared" si="0"/>
        <v>819.19</v>
      </c>
      <c r="J12" s="37">
        <v>0</v>
      </c>
      <c r="K12" s="37">
        <f t="shared" si="1"/>
        <v>819.19</v>
      </c>
      <c r="L12" s="173">
        <v>0</v>
      </c>
      <c r="M12" s="173">
        <f t="shared" si="2"/>
        <v>819.19</v>
      </c>
      <c r="N12" s="174">
        <v>0</v>
      </c>
      <c r="O12" s="174">
        <f t="shared" si="3"/>
        <v>819.19</v>
      </c>
      <c r="P12" s="174">
        <v>0</v>
      </c>
      <c r="Q12" s="174">
        <f t="shared" si="4"/>
        <v>819.19</v>
      </c>
      <c r="R12" s="175">
        <v>0</v>
      </c>
      <c r="S12" s="175">
        <f t="shared" si="5"/>
        <v>819.19</v>
      </c>
      <c r="T12" s="53">
        <v>0</v>
      </c>
      <c r="U12" s="53">
        <f t="shared" si="6"/>
        <v>819.19</v>
      </c>
      <c r="V12" s="53">
        <v>89.962000000000003</v>
      </c>
      <c r="W12" s="53">
        <f t="shared" si="7"/>
        <v>909.15200000000004</v>
      </c>
    </row>
    <row r="13" spans="1:25" ht="12.75" customHeight="1" thickBot="1" x14ac:dyDescent="0.25">
      <c r="A13" s="19"/>
      <c r="B13" s="218"/>
      <c r="C13" s="219"/>
      <c r="D13" s="7"/>
      <c r="E13" s="20"/>
      <c r="F13" s="32" t="s">
        <v>59</v>
      </c>
      <c r="G13" s="44">
        <v>4211.55</v>
      </c>
      <c r="H13" s="44">
        <v>0</v>
      </c>
      <c r="I13" s="38">
        <f t="shared" si="0"/>
        <v>4211.55</v>
      </c>
      <c r="J13" s="38">
        <v>0</v>
      </c>
      <c r="K13" s="38">
        <f t="shared" si="1"/>
        <v>4211.55</v>
      </c>
      <c r="L13" s="176">
        <v>0</v>
      </c>
      <c r="M13" s="176">
        <f t="shared" si="2"/>
        <v>4211.55</v>
      </c>
      <c r="N13" s="177">
        <v>77.225999999999999</v>
      </c>
      <c r="O13" s="177">
        <f t="shared" si="3"/>
        <v>4288.7759999999998</v>
      </c>
      <c r="P13" s="177">
        <v>0</v>
      </c>
      <c r="Q13" s="177">
        <f t="shared" si="4"/>
        <v>4288.7759999999998</v>
      </c>
      <c r="R13" s="178">
        <v>0</v>
      </c>
      <c r="S13" s="178">
        <f t="shared" si="5"/>
        <v>4288.7759999999998</v>
      </c>
      <c r="T13" s="54">
        <v>155</v>
      </c>
      <c r="U13" s="54">
        <f t="shared" si="6"/>
        <v>4443.7759999999998</v>
      </c>
      <c r="V13" s="54">
        <v>0</v>
      </c>
      <c r="W13" s="54">
        <f t="shared" si="7"/>
        <v>4443.7759999999998</v>
      </c>
    </row>
    <row r="14" spans="1:25" s="59" customFormat="1" ht="12.75" customHeight="1" x14ac:dyDescent="0.2">
      <c r="A14" s="13" t="s">
        <v>9</v>
      </c>
      <c r="B14" s="220" t="s">
        <v>60</v>
      </c>
      <c r="C14" s="221"/>
      <c r="D14" s="4" t="s">
        <v>8</v>
      </c>
      <c r="E14" s="14" t="s">
        <v>8</v>
      </c>
      <c r="F14" s="11" t="s">
        <v>177</v>
      </c>
      <c r="G14" s="41">
        <f>G15</f>
        <v>4815.5200000000004</v>
      </c>
      <c r="H14" s="179">
        <v>0</v>
      </c>
      <c r="I14" s="39">
        <f t="shared" si="0"/>
        <v>4815.5200000000004</v>
      </c>
      <c r="J14" s="39">
        <v>0</v>
      </c>
      <c r="K14" s="39">
        <f t="shared" si="1"/>
        <v>4815.5200000000004</v>
      </c>
      <c r="L14" s="180">
        <v>0</v>
      </c>
      <c r="M14" s="180">
        <f t="shared" si="2"/>
        <v>4815.5200000000004</v>
      </c>
      <c r="N14" s="181">
        <v>0</v>
      </c>
      <c r="O14" s="181">
        <f t="shared" si="3"/>
        <v>4815.5200000000004</v>
      </c>
      <c r="P14" s="181">
        <v>0</v>
      </c>
      <c r="Q14" s="181">
        <f t="shared" si="4"/>
        <v>4815.5200000000004</v>
      </c>
      <c r="R14" s="182">
        <v>0</v>
      </c>
      <c r="S14" s="182">
        <f t="shared" si="5"/>
        <v>4815.5200000000004</v>
      </c>
      <c r="T14" s="55">
        <v>0</v>
      </c>
      <c r="U14" s="55">
        <f t="shared" si="6"/>
        <v>4815.5200000000004</v>
      </c>
      <c r="V14" s="55">
        <f>V15</f>
        <v>36.159999999999997</v>
      </c>
      <c r="W14" s="55">
        <f t="shared" si="7"/>
        <v>4851.68</v>
      </c>
      <c r="X14" s="141" t="s">
        <v>193</v>
      </c>
    </row>
    <row r="15" spans="1:25" ht="12.75" customHeight="1" x14ac:dyDescent="0.2">
      <c r="A15" s="165"/>
      <c r="B15" s="216"/>
      <c r="C15" s="217"/>
      <c r="D15" s="5">
        <v>3121</v>
      </c>
      <c r="E15" s="166">
        <v>5331</v>
      </c>
      <c r="F15" s="167" t="s">
        <v>56</v>
      </c>
      <c r="G15" s="168">
        <f>SUM(G16:G17)</f>
        <v>4815.5200000000004</v>
      </c>
      <c r="H15" s="42">
        <v>0</v>
      </c>
      <c r="I15" s="36">
        <f t="shared" si="0"/>
        <v>4815.5200000000004</v>
      </c>
      <c r="J15" s="36">
        <v>0</v>
      </c>
      <c r="K15" s="36">
        <f t="shared" si="1"/>
        <v>4815.5200000000004</v>
      </c>
      <c r="L15" s="170">
        <v>0</v>
      </c>
      <c r="M15" s="170">
        <f t="shared" si="2"/>
        <v>4815.5200000000004</v>
      </c>
      <c r="N15" s="171">
        <v>0</v>
      </c>
      <c r="O15" s="171">
        <f t="shared" si="3"/>
        <v>4815.5200000000004</v>
      </c>
      <c r="P15" s="171">
        <v>0</v>
      </c>
      <c r="Q15" s="171">
        <f t="shared" si="4"/>
        <v>4815.5200000000004</v>
      </c>
      <c r="R15" s="172">
        <v>0</v>
      </c>
      <c r="S15" s="172">
        <f t="shared" si="5"/>
        <v>4815.5200000000004</v>
      </c>
      <c r="T15" s="52">
        <v>0</v>
      </c>
      <c r="U15" s="52">
        <f t="shared" si="6"/>
        <v>4815.5200000000004</v>
      </c>
      <c r="V15" s="52">
        <f>V16+V17</f>
        <v>36.159999999999997</v>
      </c>
      <c r="W15" s="52">
        <f t="shared" si="7"/>
        <v>4851.68</v>
      </c>
    </row>
    <row r="16" spans="1:25" ht="12.75" customHeight="1" x14ac:dyDescent="0.2">
      <c r="A16" s="17"/>
      <c r="B16" s="216"/>
      <c r="C16" s="217"/>
      <c r="D16" s="6"/>
      <c r="E16" s="18" t="s">
        <v>57</v>
      </c>
      <c r="F16" s="31" t="s">
        <v>61</v>
      </c>
      <c r="G16" s="43">
        <v>882.6</v>
      </c>
      <c r="H16" s="43">
        <v>0</v>
      </c>
      <c r="I16" s="37">
        <f t="shared" si="0"/>
        <v>882.6</v>
      </c>
      <c r="J16" s="37">
        <v>0</v>
      </c>
      <c r="K16" s="37">
        <f t="shared" si="1"/>
        <v>882.6</v>
      </c>
      <c r="L16" s="173">
        <v>0</v>
      </c>
      <c r="M16" s="173">
        <f t="shared" si="2"/>
        <v>882.6</v>
      </c>
      <c r="N16" s="174">
        <v>0</v>
      </c>
      <c r="O16" s="174">
        <f t="shared" si="3"/>
        <v>882.6</v>
      </c>
      <c r="P16" s="174">
        <v>0</v>
      </c>
      <c r="Q16" s="174">
        <f t="shared" si="4"/>
        <v>882.6</v>
      </c>
      <c r="R16" s="175">
        <v>0</v>
      </c>
      <c r="S16" s="175">
        <f t="shared" si="5"/>
        <v>882.6</v>
      </c>
      <c r="T16" s="53">
        <v>0</v>
      </c>
      <c r="U16" s="53">
        <f t="shared" si="6"/>
        <v>882.6</v>
      </c>
      <c r="V16" s="53">
        <v>36.159999999999997</v>
      </c>
      <c r="W16" s="53">
        <f t="shared" si="7"/>
        <v>918.76</v>
      </c>
    </row>
    <row r="17" spans="1:24" ht="12.75" customHeight="1" thickBot="1" x14ac:dyDescent="0.25">
      <c r="A17" s="23"/>
      <c r="B17" s="222"/>
      <c r="C17" s="223"/>
      <c r="D17" s="8"/>
      <c r="E17" s="24"/>
      <c r="F17" s="33" t="s">
        <v>59</v>
      </c>
      <c r="G17" s="46">
        <v>3932.92</v>
      </c>
      <c r="H17" s="46">
        <v>0</v>
      </c>
      <c r="I17" s="40">
        <f t="shared" si="0"/>
        <v>3932.92</v>
      </c>
      <c r="J17" s="40">
        <v>0</v>
      </c>
      <c r="K17" s="40">
        <f t="shared" si="1"/>
        <v>3932.92</v>
      </c>
      <c r="L17" s="183">
        <v>0</v>
      </c>
      <c r="M17" s="183">
        <f t="shared" si="2"/>
        <v>3932.92</v>
      </c>
      <c r="N17" s="184">
        <v>0</v>
      </c>
      <c r="O17" s="184">
        <f t="shared" si="3"/>
        <v>3932.92</v>
      </c>
      <c r="P17" s="184">
        <v>0</v>
      </c>
      <c r="Q17" s="184">
        <f t="shared" si="4"/>
        <v>3932.92</v>
      </c>
      <c r="R17" s="185">
        <v>0</v>
      </c>
      <c r="S17" s="185">
        <f t="shared" si="5"/>
        <v>3932.92</v>
      </c>
      <c r="T17" s="56">
        <v>0</v>
      </c>
      <c r="U17" s="56">
        <f t="shared" si="6"/>
        <v>3932.92</v>
      </c>
      <c r="V17" s="56">
        <v>0</v>
      </c>
      <c r="W17" s="56">
        <f t="shared" si="7"/>
        <v>3932.92</v>
      </c>
    </row>
    <row r="18" spans="1:24" s="59" customFormat="1" ht="12.75" customHeight="1" x14ac:dyDescent="0.2">
      <c r="A18" s="13" t="s">
        <v>9</v>
      </c>
      <c r="B18" s="220">
        <v>1406</v>
      </c>
      <c r="C18" s="221"/>
      <c r="D18" s="4" t="s">
        <v>8</v>
      </c>
      <c r="E18" s="14" t="s">
        <v>8</v>
      </c>
      <c r="F18" s="11" t="s">
        <v>62</v>
      </c>
      <c r="G18" s="41">
        <f>G19</f>
        <v>1457.28</v>
      </c>
      <c r="H18" s="160">
        <v>0</v>
      </c>
      <c r="I18" s="35">
        <f t="shared" si="0"/>
        <v>1457.28</v>
      </c>
      <c r="J18" s="35">
        <v>0</v>
      </c>
      <c r="K18" s="35">
        <f t="shared" si="1"/>
        <v>1457.28</v>
      </c>
      <c r="L18" s="161">
        <v>0</v>
      </c>
      <c r="M18" s="161">
        <f t="shared" si="2"/>
        <v>1457.28</v>
      </c>
      <c r="N18" s="162">
        <v>0</v>
      </c>
      <c r="O18" s="162">
        <f t="shared" si="3"/>
        <v>1457.28</v>
      </c>
      <c r="P18" s="162">
        <v>0</v>
      </c>
      <c r="Q18" s="162">
        <f t="shared" si="4"/>
        <v>1457.28</v>
      </c>
      <c r="R18" s="164">
        <v>0</v>
      </c>
      <c r="S18" s="164">
        <f t="shared" si="5"/>
        <v>1457.28</v>
      </c>
      <c r="T18" s="51">
        <v>0</v>
      </c>
      <c r="U18" s="51">
        <f t="shared" si="6"/>
        <v>1457.28</v>
      </c>
      <c r="V18" s="51">
        <f>V19</f>
        <v>-0.36199999999999999</v>
      </c>
      <c r="W18" s="51">
        <f t="shared" si="7"/>
        <v>1456.9179999999999</v>
      </c>
      <c r="X18" s="141" t="s">
        <v>193</v>
      </c>
    </row>
    <row r="19" spans="1:24" ht="12.75" customHeight="1" x14ac:dyDescent="0.2">
      <c r="A19" s="165"/>
      <c r="B19" s="234"/>
      <c r="C19" s="235"/>
      <c r="D19" s="5">
        <v>3121</v>
      </c>
      <c r="E19" s="166">
        <v>5331</v>
      </c>
      <c r="F19" s="167" t="s">
        <v>56</v>
      </c>
      <c r="G19" s="168">
        <f>G20+G21</f>
        <v>1457.28</v>
      </c>
      <c r="H19" s="42">
        <v>0</v>
      </c>
      <c r="I19" s="36">
        <f t="shared" si="0"/>
        <v>1457.28</v>
      </c>
      <c r="J19" s="36">
        <v>0</v>
      </c>
      <c r="K19" s="36">
        <f t="shared" si="1"/>
        <v>1457.28</v>
      </c>
      <c r="L19" s="170">
        <v>0</v>
      </c>
      <c r="M19" s="170">
        <f t="shared" si="2"/>
        <v>1457.28</v>
      </c>
      <c r="N19" s="171">
        <v>0</v>
      </c>
      <c r="O19" s="171">
        <f t="shared" si="3"/>
        <v>1457.28</v>
      </c>
      <c r="P19" s="171">
        <v>0</v>
      </c>
      <c r="Q19" s="171">
        <f t="shared" si="4"/>
        <v>1457.28</v>
      </c>
      <c r="R19" s="172">
        <v>0</v>
      </c>
      <c r="S19" s="172">
        <f t="shared" si="5"/>
        <v>1457.28</v>
      </c>
      <c r="T19" s="52">
        <v>0</v>
      </c>
      <c r="U19" s="52">
        <f t="shared" si="6"/>
        <v>1457.28</v>
      </c>
      <c r="V19" s="52">
        <f>V20+V21</f>
        <v>-0.36199999999999999</v>
      </c>
      <c r="W19" s="52">
        <f t="shared" si="7"/>
        <v>1456.9179999999999</v>
      </c>
    </row>
    <row r="20" spans="1:24" ht="12.75" customHeight="1" x14ac:dyDescent="0.2">
      <c r="A20" s="17"/>
      <c r="B20" s="216"/>
      <c r="C20" s="217"/>
      <c r="D20" s="6"/>
      <c r="E20" s="18" t="s">
        <v>57</v>
      </c>
      <c r="F20" s="31" t="s">
        <v>61</v>
      </c>
      <c r="G20" s="43">
        <v>32.869999999999997</v>
      </c>
      <c r="H20" s="43">
        <v>0</v>
      </c>
      <c r="I20" s="37">
        <f t="shared" si="0"/>
        <v>32.869999999999997</v>
      </c>
      <c r="J20" s="37">
        <v>0</v>
      </c>
      <c r="K20" s="37">
        <f t="shared" si="1"/>
        <v>32.869999999999997</v>
      </c>
      <c r="L20" s="173">
        <v>0</v>
      </c>
      <c r="M20" s="173">
        <f t="shared" si="2"/>
        <v>32.869999999999997</v>
      </c>
      <c r="N20" s="174">
        <v>0</v>
      </c>
      <c r="O20" s="174">
        <f t="shared" si="3"/>
        <v>32.869999999999997</v>
      </c>
      <c r="P20" s="174">
        <v>0</v>
      </c>
      <c r="Q20" s="174">
        <f t="shared" si="4"/>
        <v>32.869999999999997</v>
      </c>
      <c r="R20" s="175">
        <v>0</v>
      </c>
      <c r="S20" s="175">
        <f t="shared" si="5"/>
        <v>32.869999999999997</v>
      </c>
      <c r="T20" s="53">
        <v>0</v>
      </c>
      <c r="U20" s="53">
        <f t="shared" si="6"/>
        <v>32.869999999999997</v>
      </c>
      <c r="V20" s="53">
        <v>-0.36199999999999999</v>
      </c>
      <c r="W20" s="53">
        <f t="shared" si="7"/>
        <v>32.507999999999996</v>
      </c>
    </row>
    <row r="21" spans="1:24" ht="12.75" customHeight="1" thickBot="1" x14ac:dyDescent="0.25">
      <c r="A21" s="19"/>
      <c r="B21" s="218"/>
      <c r="C21" s="219"/>
      <c r="D21" s="7"/>
      <c r="E21" s="20"/>
      <c r="F21" s="32" t="s">
        <v>59</v>
      </c>
      <c r="G21" s="44">
        <v>1424.41</v>
      </c>
      <c r="H21" s="44">
        <v>0</v>
      </c>
      <c r="I21" s="38">
        <f t="shared" si="0"/>
        <v>1424.41</v>
      </c>
      <c r="J21" s="38">
        <v>0</v>
      </c>
      <c r="K21" s="38">
        <f t="shared" si="1"/>
        <v>1424.41</v>
      </c>
      <c r="L21" s="176">
        <v>0</v>
      </c>
      <c r="M21" s="176">
        <f t="shared" si="2"/>
        <v>1424.41</v>
      </c>
      <c r="N21" s="177">
        <v>0</v>
      </c>
      <c r="O21" s="177">
        <f t="shared" si="3"/>
        <v>1424.41</v>
      </c>
      <c r="P21" s="177">
        <v>0</v>
      </c>
      <c r="Q21" s="177">
        <f t="shared" si="4"/>
        <v>1424.41</v>
      </c>
      <c r="R21" s="178">
        <v>0</v>
      </c>
      <c r="S21" s="178">
        <f t="shared" si="5"/>
        <v>1424.41</v>
      </c>
      <c r="T21" s="54">
        <v>0</v>
      </c>
      <c r="U21" s="54">
        <f t="shared" si="6"/>
        <v>1424.41</v>
      </c>
      <c r="V21" s="54">
        <v>0</v>
      </c>
      <c r="W21" s="54">
        <f t="shared" si="7"/>
        <v>1424.41</v>
      </c>
    </row>
    <row r="22" spans="1:24" s="59" customFormat="1" ht="12.75" customHeight="1" x14ac:dyDescent="0.2">
      <c r="A22" s="13" t="s">
        <v>9</v>
      </c>
      <c r="B22" s="220" t="s">
        <v>63</v>
      </c>
      <c r="C22" s="221"/>
      <c r="D22" s="4" t="s">
        <v>8</v>
      </c>
      <c r="E22" s="14" t="s">
        <v>8</v>
      </c>
      <c r="F22" s="11" t="s">
        <v>178</v>
      </c>
      <c r="G22" s="41">
        <f>G23</f>
        <v>2960.9700000000003</v>
      </c>
      <c r="H22" s="179">
        <v>0</v>
      </c>
      <c r="I22" s="39">
        <f t="shared" si="0"/>
        <v>2960.9700000000003</v>
      </c>
      <c r="J22" s="39">
        <v>0</v>
      </c>
      <c r="K22" s="39">
        <f t="shared" si="1"/>
        <v>2960.9700000000003</v>
      </c>
      <c r="L22" s="180">
        <v>0</v>
      </c>
      <c r="M22" s="180">
        <f t="shared" si="2"/>
        <v>2960.9700000000003</v>
      </c>
      <c r="N22" s="181">
        <v>0</v>
      </c>
      <c r="O22" s="181">
        <f t="shared" si="3"/>
        <v>2960.9700000000003</v>
      </c>
      <c r="P22" s="181">
        <v>0</v>
      </c>
      <c r="Q22" s="181">
        <f t="shared" si="4"/>
        <v>2960.9700000000003</v>
      </c>
      <c r="R22" s="182">
        <v>0</v>
      </c>
      <c r="S22" s="182">
        <f t="shared" si="5"/>
        <v>2960.9700000000003</v>
      </c>
      <c r="T22" s="55">
        <v>0</v>
      </c>
      <c r="U22" s="55">
        <f t="shared" si="6"/>
        <v>2960.9700000000003</v>
      </c>
      <c r="V22" s="55">
        <f>V23</f>
        <v>22.192</v>
      </c>
      <c r="W22" s="55">
        <f t="shared" si="7"/>
        <v>2983.1620000000003</v>
      </c>
      <c r="X22" s="141" t="s">
        <v>193</v>
      </c>
    </row>
    <row r="23" spans="1:24" ht="12.75" customHeight="1" x14ac:dyDescent="0.2">
      <c r="A23" s="165"/>
      <c r="B23" s="234"/>
      <c r="C23" s="235"/>
      <c r="D23" s="5">
        <v>3122</v>
      </c>
      <c r="E23" s="166">
        <v>5331</v>
      </c>
      <c r="F23" s="167" t="s">
        <v>56</v>
      </c>
      <c r="G23" s="168">
        <f>G24+G25</f>
        <v>2960.9700000000003</v>
      </c>
      <c r="H23" s="42">
        <v>0</v>
      </c>
      <c r="I23" s="36">
        <f t="shared" si="0"/>
        <v>2960.9700000000003</v>
      </c>
      <c r="J23" s="36">
        <v>0</v>
      </c>
      <c r="K23" s="36">
        <f t="shared" si="1"/>
        <v>2960.9700000000003</v>
      </c>
      <c r="L23" s="170">
        <v>0</v>
      </c>
      <c r="M23" s="170">
        <f t="shared" si="2"/>
        <v>2960.9700000000003</v>
      </c>
      <c r="N23" s="171">
        <v>0</v>
      </c>
      <c r="O23" s="171">
        <f t="shared" si="3"/>
        <v>2960.9700000000003</v>
      </c>
      <c r="P23" s="171">
        <v>0</v>
      </c>
      <c r="Q23" s="171">
        <f t="shared" si="4"/>
        <v>2960.9700000000003</v>
      </c>
      <c r="R23" s="172">
        <v>0</v>
      </c>
      <c r="S23" s="172">
        <f t="shared" si="5"/>
        <v>2960.9700000000003</v>
      </c>
      <c r="T23" s="52">
        <v>0</v>
      </c>
      <c r="U23" s="52">
        <f t="shared" si="6"/>
        <v>2960.9700000000003</v>
      </c>
      <c r="V23" s="52">
        <f>V24+V25</f>
        <v>22.192</v>
      </c>
      <c r="W23" s="52">
        <f t="shared" si="7"/>
        <v>2983.1620000000003</v>
      </c>
    </row>
    <row r="24" spans="1:24" ht="12.75" customHeight="1" x14ac:dyDescent="0.2">
      <c r="A24" s="17"/>
      <c r="B24" s="216"/>
      <c r="C24" s="217"/>
      <c r="D24" s="6"/>
      <c r="E24" s="18" t="s">
        <v>57</v>
      </c>
      <c r="F24" s="31" t="s">
        <v>61</v>
      </c>
      <c r="G24" s="43">
        <v>110.3</v>
      </c>
      <c r="H24" s="43">
        <v>0</v>
      </c>
      <c r="I24" s="37">
        <f t="shared" si="0"/>
        <v>110.3</v>
      </c>
      <c r="J24" s="37">
        <v>0</v>
      </c>
      <c r="K24" s="37">
        <f t="shared" si="1"/>
        <v>110.3</v>
      </c>
      <c r="L24" s="173">
        <v>0</v>
      </c>
      <c r="M24" s="173">
        <f t="shared" si="2"/>
        <v>110.3</v>
      </c>
      <c r="N24" s="174">
        <v>0</v>
      </c>
      <c r="O24" s="174">
        <f t="shared" si="3"/>
        <v>110.3</v>
      </c>
      <c r="P24" s="174">
        <v>0</v>
      </c>
      <c r="Q24" s="174">
        <f t="shared" si="4"/>
        <v>110.3</v>
      </c>
      <c r="R24" s="175">
        <v>0</v>
      </c>
      <c r="S24" s="175">
        <f t="shared" si="5"/>
        <v>110.3</v>
      </c>
      <c r="T24" s="53">
        <v>0</v>
      </c>
      <c r="U24" s="53">
        <f t="shared" si="6"/>
        <v>110.3</v>
      </c>
      <c r="V24" s="53">
        <v>22.192</v>
      </c>
      <c r="W24" s="53">
        <f t="shared" si="7"/>
        <v>132.49199999999999</v>
      </c>
    </row>
    <row r="25" spans="1:24" ht="12.75" customHeight="1" thickBot="1" x14ac:dyDescent="0.25">
      <c r="A25" s="19"/>
      <c r="B25" s="218"/>
      <c r="C25" s="219"/>
      <c r="D25" s="7"/>
      <c r="E25" s="20"/>
      <c r="F25" s="32" t="s">
        <v>59</v>
      </c>
      <c r="G25" s="44">
        <v>2850.67</v>
      </c>
      <c r="H25" s="46">
        <v>0</v>
      </c>
      <c r="I25" s="40">
        <f t="shared" si="0"/>
        <v>2850.67</v>
      </c>
      <c r="J25" s="40">
        <v>0</v>
      </c>
      <c r="K25" s="40">
        <f t="shared" si="1"/>
        <v>2850.67</v>
      </c>
      <c r="L25" s="183">
        <v>0</v>
      </c>
      <c r="M25" s="183">
        <f t="shared" si="2"/>
        <v>2850.67</v>
      </c>
      <c r="N25" s="184">
        <v>0</v>
      </c>
      <c r="O25" s="184">
        <f t="shared" si="3"/>
        <v>2850.67</v>
      </c>
      <c r="P25" s="184">
        <v>0</v>
      </c>
      <c r="Q25" s="184">
        <f t="shared" si="4"/>
        <v>2850.67</v>
      </c>
      <c r="R25" s="185">
        <v>0</v>
      </c>
      <c r="S25" s="185">
        <f t="shared" si="5"/>
        <v>2850.67</v>
      </c>
      <c r="T25" s="56">
        <v>0</v>
      </c>
      <c r="U25" s="56">
        <f t="shared" si="6"/>
        <v>2850.67</v>
      </c>
      <c r="V25" s="56">
        <v>0</v>
      </c>
      <c r="W25" s="56">
        <f t="shared" si="7"/>
        <v>2850.67</v>
      </c>
    </row>
    <row r="26" spans="1:24" s="59" customFormat="1" ht="12.75" customHeight="1" x14ac:dyDescent="0.2">
      <c r="A26" s="21" t="s">
        <v>9</v>
      </c>
      <c r="B26" s="234">
        <v>1421</v>
      </c>
      <c r="C26" s="235"/>
      <c r="D26" s="9" t="s">
        <v>8</v>
      </c>
      <c r="E26" s="22" t="s">
        <v>8</v>
      </c>
      <c r="F26" s="10" t="s">
        <v>170</v>
      </c>
      <c r="G26" s="45">
        <f>G27</f>
        <v>6342.0899999999992</v>
      </c>
      <c r="H26" s="160">
        <v>0</v>
      </c>
      <c r="I26" s="35">
        <f t="shared" si="0"/>
        <v>6342.0899999999992</v>
      </c>
      <c r="J26" s="35">
        <v>0</v>
      </c>
      <c r="K26" s="35">
        <f t="shared" si="1"/>
        <v>6342.0899999999992</v>
      </c>
      <c r="L26" s="161">
        <v>0</v>
      </c>
      <c r="M26" s="161">
        <f t="shared" si="2"/>
        <v>6342.0899999999992</v>
      </c>
      <c r="N26" s="162">
        <v>0</v>
      </c>
      <c r="O26" s="162">
        <f t="shared" si="3"/>
        <v>6342.0899999999992</v>
      </c>
      <c r="P26" s="162">
        <v>0</v>
      </c>
      <c r="Q26" s="162">
        <f t="shared" si="4"/>
        <v>6342.0899999999992</v>
      </c>
      <c r="R26" s="164">
        <v>0</v>
      </c>
      <c r="S26" s="164">
        <f t="shared" si="5"/>
        <v>6342.0899999999992</v>
      </c>
      <c r="T26" s="51">
        <v>0</v>
      </c>
      <c r="U26" s="51">
        <f t="shared" si="6"/>
        <v>6342.0899999999992</v>
      </c>
      <c r="V26" s="51">
        <f>V27</f>
        <v>55.024999999999999</v>
      </c>
      <c r="W26" s="51">
        <f t="shared" si="7"/>
        <v>6397.1149999999989</v>
      </c>
      <c r="X26" s="141" t="s">
        <v>193</v>
      </c>
    </row>
    <row r="27" spans="1:24" ht="12.75" customHeight="1" x14ac:dyDescent="0.2">
      <c r="A27" s="165"/>
      <c r="B27" s="234"/>
      <c r="C27" s="235"/>
      <c r="D27" s="5">
        <v>3122</v>
      </c>
      <c r="E27" s="166">
        <v>5331</v>
      </c>
      <c r="F27" s="167" t="s">
        <v>56</v>
      </c>
      <c r="G27" s="168">
        <f>SUM(G28:G29)</f>
        <v>6342.0899999999992</v>
      </c>
      <c r="H27" s="42">
        <v>0</v>
      </c>
      <c r="I27" s="36">
        <f t="shared" si="0"/>
        <v>6342.0899999999992</v>
      </c>
      <c r="J27" s="36">
        <v>0</v>
      </c>
      <c r="K27" s="36">
        <f t="shared" si="1"/>
        <v>6342.0899999999992</v>
      </c>
      <c r="L27" s="170">
        <v>0</v>
      </c>
      <c r="M27" s="170">
        <f t="shared" si="2"/>
        <v>6342.0899999999992</v>
      </c>
      <c r="N27" s="171">
        <v>0</v>
      </c>
      <c r="O27" s="171">
        <f t="shared" si="3"/>
        <v>6342.0899999999992</v>
      </c>
      <c r="P27" s="171">
        <v>0</v>
      </c>
      <c r="Q27" s="171">
        <f t="shared" si="4"/>
        <v>6342.0899999999992</v>
      </c>
      <c r="R27" s="172">
        <v>0</v>
      </c>
      <c r="S27" s="172">
        <f t="shared" si="5"/>
        <v>6342.0899999999992</v>
      </c>
      <c r="T27" s="52">
        <v>0</v>
      </c>
      <c r="U27" s="52">
        <f t="shared" si="6"/>
        <v>6342.0899999999992</v>
      </c>
      <c r="V27" s="52">
        <f>V28+V29</f>
        <v>55.024999999999999</v>
      </c>
      <c r="W27" s="52">
        <f t="shared" si="7"/>
        <v>6397.1149999999989</v>
      </c>
    </row>
    <row r="28" spans="1:24" ht="12.75" customHeight="1" x14ac:dyDescent="0.2">
      <c r="A28" s="17"/>
      <c r="B28" s="216"/>
      <c r="C28" s="217"/>
      <c r="D28" s="6"/>
      <c r="E28" s="18" t="s">
        <v>57</v>
      </c>
      <c r="F28" s="31" t="s">
        <v>61</v>
      </c>
      <c r="G28" s="43">
        <v>430.19</v>
      </c>
      <c r="H28" s="43">
        <v>0</v>
      </c>
      <c r="I28" s="37">
        <f t="shared" si="0"/>
        <v>430.19</v>
      </c>
      <c r="J28" s="37">
        <v>0</v>
      </c>
      <c r="K28" s="37">
        <f t="shared" si="1"/>
        <v>430.19</v>
      </c>
      <c r="L28" s="173">
        <v>0</v>
      </c>
      <c r="M28" s="173">
        <f t="shared" si="2"/>
        <v>430.19</v>
      </c>
      <c r="N28" s="174">
        <v>0</v>
      </c>
      <c r="O28" s="174">
        <f t="shared" si="3"/>
        <v>430.19</v>
      </c>
      <c r="P28" s="174">
        <v>0</v>
      </c>
      <c r="Q28" s="174">
        <f t="shared" si="4"/>
        <v>430.19</v>
      </c>
      <c r="R28" s="175">
        <v>0</v>
      </c>
      <c r="S28" s="175">
        <f t="shared" si="5"/>
        <v>430.19</v>
      </c>
      <c r="T28" s="53">
        <v>0</v>
      </c>
      <c r="U28" s="53">
        <f t="shared" si="6"/>
        <v>430.19</v>
      </c>
      <c r="V28" s="53">
        <v>55.024999999999999</v>
      </c>
      <c r="W28" s="53">
        <f t="shared" si="7"/>
        <v>485.21499999999997</v>
      </c>
    </row>
    <row r="29" spans="1:24" ht="12.75" customHeight="1" thickBot="1" x14ac:dyDescent="0.25">
      <c r="A29" s="23"/>
      <c r="B29" s="222"/>
      <c r="C29" s="223"/>
      <c r="D29" s="8"/>
      <c r="E29" s="24"/>
      <c r="F29" s="33" t="s">
        <v>59</v>
      </c>
      <c r="G29" s="46">
        <v>5911.9</v>
      </c>
      <c r="H29" s="44">
        <v>0</v>
      </c>
      <c r="I29" s="38">
        <f t="shared" si="0"/>
        <v>5911.9</v>
      </c>
      <c r="J29" s="38">
        <v>0</v>
      </c>
      <c r="K29" s="38">
        <f t="shared" si="1"/>
        <v>5911.9</v>
      </c>
      <c r="L29" s="186">
        <v>0</v>
      </c>
      <c r="M29" s="186">
        <f t="shared" si="2"/>
        <v>5911.9</v>
      </c>
      <c r="N29" s="177">
        <v>0</v>
      </c>
      <c r="O29" s="177">
        <f t="shared" si="3"/>
        <v>5911.9</v>
      </c>
      <c r="P29" s="177">
        <v>0</v>
      </c>
      <c r="Q29" s="177">
        <f t="shared" si="4"/>
        <v>5911.9</v>
      </c>
      <c r="R29" s="178">
        <v>0</v>
      </c>
      <c r="S29" s="178">
        <f t="shared" si="5"/>
        <v>5911.9</v>
      </c>
      <c r="T29" s="54">
        <v>0</v>
      </c>
      <c r="U29" s="54">
        <f t="shared" si="6"/>
        <v>5911.9</v>
      </c>
      <c r="V29" s="54">
        <v>0</v>
      </c>
      <c r="W29" s="54">
        <f t="shared" si="7"/>
        <v>5911.9</v>
      </c>
    </row>
    <row r="30" spans="1:24" s="59" customFormat="1" ht="12.75" customHeight="1" x14ac:dyDescent="0.2">
      <c r="A30" s="13" t="s">
        <v>9</v>
      </c>
      <c r="B30" s="220" t="s">
        <v>64</v>
      </c>
      <c r="C30" s="221"/>
      <c r="D30" s="4" t="s">
        <v>8</v>
      </c>
      <c r="E30" s="14" t="s">
        <v>8</v>
      </c>
      <c r="F30" s="11" t="s">
        <v>65</v>
      </c>
      <c r="G30" s="41">
        <f>G31</f>
        <v>1507.83</v>
      </c>
      <c r="H30" s="179">
        <v>0</v>
      </c>
      <c r="I30" s="39">
        <f t="shared" si="0"/>
        <v>1507.83</v>
      </c>
      <c r="J30" s="39">
        <v>0</v>
      </c>
      <c r="K30" s="39">
        <f t="shared" si="1"/>
        <v>1507.83</v>
      </c>
      <c r="L30" s="180">
        <v>0</v>
      </c>
      <c r="M30" s="180">
        <f t="shared" si="2"/>
        <v>1507.83</v>
      </c>
      <c r="N30" s="181">
        <f>+N31</f>
        <v>251.63</v>
      </c>
      <c r="O30" s="181">
        <f t="shared" si="3"/>
        <v>1759.46</v>
      </c>
      <c r="P30" s="181">
        <v>0</v>
      </c>
      <c r="Q30" s="181">
        <f t="shared" si="4"/>
        <v>1759.46</v>
      </c>
      <c r="R30" s="182">
        <v>0</v>
      </c>
      <c r="S30" s="182">
        <f t="shared" si="5"/>
        <v>1759.46</v>
      </c>
      <c r="T30" s="55">
        <v>0</v>
      </c>
      <c r="U30" s="55">
        <f t="shared" si="6"/>
        <v>1759.46</v>
      </c>
      <c r="V30" s="55">
        <f>V31</f>
        <v>-9.5180000000000007</v>
      </c>
      <c r="W30" s="55">
        <f t="shared" si="7"/>
        <v>1749.942</v>
      </c>
      <c r="X30" s="141" t="s">
        <v>193</v>
      </c>
    </row>
    <row r="31" spans="1:24" ht="12.75" customHeight="1" x14ac:dyDescent="0.2">
      <c r="A31" s="165"/>
      <c r="B31" s="234"/>
      <c r="C31" s="235"/>
      <c r="D31" s="5">
        <v>3122</v>
      </c>
      <c r="E31" s="166">
        <v>5331</v>
      </c>
      <c r="F31" s="167" t="s">
        <v>56</v>
      </c>
      <c r="G31" s="168">
        <f>G32+G33</f>
        <v>1507.83</v>
      </c>
      <c r="H31" s="42">
        <v>0</v>
      </c>
      <c r="I31" s="36">
        <f t="shared" si="0"/>
        <v>1507.83</v>
      </c>
      <c r="J31" s="36">
        <v>0</v>
      </c>
      <c r="K31" s="36">
        <f t="shared" si="1"/>
        <v>1507.83</v>
      </c>
      <c r="L31" s="170">
        <v>0</v>
      </c>
      <c r="M31" s="170">
        <f t="shared" si="2"/>
        <v>1507.83</v>
      </c>
      <c r="N31" s="171">
        <f>SUM(N32:N33)</f>
        <v>251.63</v>
      </c>
      <c r="O31" s="171">
        <f t="shared" si="3"/>
        <v>1759.46</v>
      </c>
      <c r="P31" s="171">
        <v>0</v>
      </c>
      <c r="Q31" s="171">
        <f t="shared" si="4"/>
        <v>1759.46</v>
      </c>
      <c r="R31" s="172">
        <v>0</v>
      </c>
      <c r="S31" s="172">
        <f t="shared" si="5"/>
        <v>1759.46</v>
      </c>
      <c r="T31" s="52">
        <v>0</v>
      </c>
      <c r="U31" s="52">
        <f t="shared" si="6"/>
        <v>1759.46</v>
      </c>
      <c r="V31" s="52">
        <f>V32+V33</f>
        <v>-9.5180000000000007</v>
      </c>
      <c r="W31" s="52">
        <f t="shared" si="7"/>
        <v>1749.942</v>
      </c>
    </row>
    <row r="32" spans="1:24" ht="12.75" customHeight="1" x14ac:dyDescent="0.2">
      <c r="A32" s="17"/>
      <c r="B32" s="216"/>
      <c r="C32" s="217"/>
      <c r="D32" s="6"/>
      <c r="E32" s="18" t="s">
        <v>57</v>
      </c>
      <c r="F32" s="31" t="s">
        <v>61</v>
      </c>
      <c r="G32" s="43">
        <v>84.3</v>
      </c>
      <c r="H32" s="43">
        <v>0</v>
      </c>
      <c r="I32" s="37">
        <f t="shared" si="0"/>
        <v>84.3</v>
      </c>
      <c r="J32" s="37">
        <v>0</v>
      </c>
      <c r="K32" s="37">
        <f t="shared" si="1"/>
        <v>84.3</v>
      </c>
      <c r="L32" s="173">
        <v>0</v>
      </c>
      <c r="M32" s="173">
        <f t="shared" si="2"/>
        <v>84.3</v>
      </c>
      <c r="N32" s="174">
        <v>0</v>
      </c>
      <c r="O32" s="174">
        <f t="shared" si="3"/>
        <v>84.3</v>
      </c>
      <c r="P32" s="174">
        <v>0</v>
      </c>
      <c r="Q32" s="174">
        <f t="shared" si="4"/>
        <v>84.3</v>
      </c>
      <c r="R32" s="175">
        <v>0</v>
      </c>
      <c r="S32" s="175">
        <f t="shared" si="5"/>
        <v>84.3</v>
      </c>
      <c r="T32" s="53">
        <v>0</v>
      </c>
      <c r="U32" s="53">
        <f t="shared" si="6"/>
        <v>84.3</v>
      </c>
      <c r="V32" s="53">
        <v>-9.5180000000000007</v>
      </c>
      <c r="W32" s="53">
        <f t="shared" si="7"/>
        <v>74.781999999999996</v>
      </c>
    </row>
    <row r="33" spans="1:24" ht="12.75" customHeight="1" thickBot="1" x14ac:dyDescent="0.25">
      <c r="A33" s="19"/>
      <c r="B33" s="218"/>
      <c r="C33" s="219"/>
      <c r="D33" s="7"/>
      <c r="E33" s="20"/>
      <c r="F33" s="32" t="s">
        <v>59</v>
      </c>
      <c r="G33" s="44">
        <v>1423.53</v>
      </c>
      <c r="H33" s="46">
        <v>0</v>
      </c>
      <c r="I33" s="40">
        <f t="shared" si="0"/>
        <v>1423.53</v>
      </c>
      <c r="J33" s="40">
        <v>0</v>
      </c>
      <c r="K33" s="40">
        <f t="shared" si="1"/>
        <v>1423.53</v>
      </c>
      <c r="L33" s="183">
        <v>0</v>
      </c>
      <c r="M33" s="183">
        <f t="shared" si="2"/>
        <v>1423.53</v>
      </c>
      <c r="N33" s="184">
        <v>251.63</v>
      </c>
      <c r="O33" s="184">
        <f t="shared" si="3"/>
        <v>1675.1599999999999</v>
      </c>
      <c r="P33" s="184">
        <v>0</v>
      </c>
      <c r="Q33" s="184">
        <f t="shared" si="4"/>
        <v>1675.1599999999999</v>
      </c>
      <c r="R33" s="185">
        <v>0</v>
      </c>
      <c r="S33" s="185">
        <f t="shared" si="5"/>
        <v>1675.1599999999999</v>
      </c>
      <c r="T33" s="56">
        <v>0</v>
      </c>
      <c r="U33" s="56">
        <f t="shared" si="6"/>
        <v>1675.1599999999999</v>
      </c>
      <c r="V33" s="56">
        <v>0</v>
      </c>
      <c r="W33" s="56">
        <f t="shared" si="7"/>
        <v>1675.1599999999999</v>
      </c>
      <c r="X33" s="2"/>
    </row>
    <row r="34" spans="1:24" ht="21" customHeight="1" x14ac:dyDescent="0.2">
      <c r="A34" s="13" t="s">
        <v>9</v>
      </c>
      <c r="B34" s="230" t="s">
        <v>66</v>
      </c>
      <c r="C34" s="231"/>
      <c r="D34" s="4" t="s">
        <v>8</v>
      </c>
      <c r="E34" s="14" t="s">
        <v>8</v>
      </c>
      <c r="F34" s="28" t="s">
        <v>179</v>
      </c>
      <c r="G34" s="41">
        <f>G35</f>
        <v>3195.42</v>
      </c>
      <c r="H34" s="160">
        <v>0</v>
      </c>
      <c r="I34" s="35">
        <f t="shared" si="0"/>
        <v>3195.42</v>
      </c>
      <c r="J34" s="35">
        <v>0</v>
      </c>
      <c r="K34" s="35">
        <f t="shared" si="1"/>
        <v>3195.42</v>
      </c>
      <c r="L34" s="161">
        <v>0</v>
      </c>
      <c r="M34" s="161">
        <f t="shared" si="2"/>
        <v>3195.42</v>
      </c>
      <c r="N34" s="162">
        <v>0</v>
      </c>
      <c r="O34" s="162">
        <f t="shared" si="3"/>
        <v>3195.42</v>
      </c>
      <c r="P34" s="162">
        <v>0</v>
      </c>
      <c r="Q34" s="162">
        <f t="shared" si="4"/>
        <v>3195.42</v>
      </c>
      <c r="R34" s="164">
        <v>0</v>
      </c>
      <c r="S34" s="164">
        <f t="shared" si="5"/>
        <v>3195.42</v>
      </c>
      <c r="T34" s="51">
        <v>0</v>
      </c>
      <c r="U34" s="51">
        <f t="shared" si="6"/>
        <v>3195.42</v>
      </c>
      <c r="V34" s="51">
        <f>V35</f>
        <v>6.71</v>
      </c>
      <c r="W34" s="51">
        <f t="shared" si="7"/>
        <v>3202.13</v>
      </c>
      <c r="X34" s="141" t="s">
        <v>193</v>
      </c>
    </row>
    <row r="35" spans="1:24" ht="12.75" customHeight="1" x14ac:dyDescent="0.2">
      <c r="A35" s="15"/>
      <c r="B35" s="236"/>
      <c r="C35" s="237"/>
      <c r="D35" s="12">
        <v>3122</v>
      </c>
      <c r="E35" s="16">
        <v>5331</v>
      </c>
      <c r="F35" s="30" t="s">
        <v>56</v>
      </c>
      <c r="G35" s="42">
        <f>G36+G37</f>
        <v>3195.42</v>
      </c>
      <c r="H35" s="42">
        <v>0</v>
      </c>
      <c r="I35" s="36">
        <f t="shared" si="0"/>
        <v>3195.42</v>
      </c>
      <c r="J35" s="36">
        <v>0</v>
      </c>
      <c r="K35" s="36">
        <f t="shared" si="1"/>
        <v>3195.42</v>
      </c>
      <c r="L35" s="170">
        <v>0</v>
      </c>
      <c r="M35" s="170">
        <f t="shared" si="2"/>
        <v>3195.42</v>
      </c>
      <c r="N35" s="171">
        <v>0</v>
      </c>
      <c r="O35" s="171">
        <f t="shared" si="3"/>
        <v>3195.42</v>
      </c>
      <c r="P35" s="171">
        <v>0</v>
      </c>
      <c r="Q35" s="171">
        <f t="shared" si="4"/>
        <v>3195.42</v>
      </c>
      <c r="R35" s="172">
        <v>0</v>
      </c>
      <c r="S35" s="172">
        <f t="shared" si="5"/>
        <v>3195.42</v>
      </c>
      <c r="T35" s="52">
        <v>0</v>
      </c>
      <c r="U35" s="52">
        <f t="shared" si="6"/>
        <v>3195.42</v>
      </c>
      <c r="V35" s="52">
        <f>V36+V37</f>
        <v>6.71</v>
      </c>
      <c r="W35" s="52">
        <f t="shared" si="7"/>
        <v>3202.13</v>
      </c>
      <c r="X35" s="2"/>
    </row>
    <row r="36" spans="1:24" ht="12.75" customHeight="1" x14ac:dyDescent="0.2">
      <c r="A36" s="17"/>
      <c r="B36" s="236"/>
      <c r="C36" s="237"/>
      <c r="D36" s="6"/>
      <c r="E36" s="18" t="s">
        <v>57</v>
      </c>
      <c r="F36" s="31" t="s">
        <v>61</v>
      </c>
      <c r="G36" s="43">
        <v>431</v>
      </c>
      <c r="H36" s="43">
        <v>0</v>
      </c>
      <c r="I36" s="37">
        <f t="shared" si="0"/>
        <v>431</v>
      </c>
      <c r="J36" s="37">
        <v>0</v>
      </c>
      <c r="K36" s="37">
        <f t="shared" si="1"/>
        <v>431</v>
      </c>
      <c r="L36" s="173">
        <v>0</v>
      </c>
      <c r="M36" s="173">
        <f t="shared" si="2"/>
        <v>431</v>
      </c>
      <c r="N36" s="174">
        <v>0</v>
      </c>
      <c r="O36" s="174">
        <f t="shared" si="3"/>
        <v>431</v>
      </c>
      <c r="P36" s="174">
        <v>0</v>
      </c>
      <c r="Q36" s="174">
        <f t="shared" si="4"/>
        <v>431</v>
      </c>
      <c r="R36" s="175">
        <v>0</v>
      </c>
      <c r="S36" s="175">
        <f t="shared" si="5"/>
        <v>431</v>
      </c>
      <c r="T36" s="53">
        <v>0</v>
      </c>
      <c r="U36" s="53">
        <f t="shared" si="6"/>
        <v>431</v>
      </c>
      <c r="V36" s="53">
        <v>6.71</v>
      </c>
      <c r="W36" s="53">
        <f t="shared" si="7"/>
        <v>437.71</v>
      </c>
      <c r="X36" s="2"/>
    </row>
    <row r="37" spans="1:24" ht="12.75" customHeight="1" thickBot="1" x14ac:dyDescent="0.25">
      <c r="A37" s="19"/>
      <c r="B37" s="238"/>
      <c r="C37" s="239"/>
      <c r="D37" s="7"/>
      <c r="E37" s="20"/>
      <c r="F37" s="32" t="s">
        <v>59</v>
      </c>
      <c r="G37" s="44">
        <v>2764.42</v>
      </c>
      <c r="H37" s="44">
        <v>0</v>
      </c>
      <c r="I37" s="38">
        <f t="shared" si="0"/>
        <v>2764.42</v>
      </c>
      <c r="J37" s="38">
        <v>0</v>
      </c>
      <c r="K37" s="38">
        <f t="shared" si="1"/>
        <v>2764.42</v>
      </c>
      <c r="L37" s="176">
        <v>0</v>
      </c>
      <c r="M37" s="176">
        <f t="shared" si="2"/>
        <v>2764.42</v>
      </c>
      <c r="N37" s="177">
        <v>0</v>
      </c>
      <c r="O37" s="177">
        <f t="shared" si="3"/>
        <v>2764.42</v>
      </c>
      <c r="P37" s="177">
        <v>0</v>
      </c>
      <c r="Q37" s="177">
        <f t="shared" si="4"/>
        <v>2764.42</v>
      </c>
      <c r="R37" s="178">
        <v>0</v>
      </c>
      <c r="S37" s="178">
        <f t="shared" si="5"/>
        <v>2764.42</v>
      </c>
      <c r="T37" s="54">
        <v>0</v>
      </c>
      <c r="U37" s="54">
        <f t="shared" si="6"/>
        <v>2764.42</v>
      </c>
      <c r="V37" s="54">
        <v>0</v>
      </c>
      <c r="W37" s="54">
        <f t="shared" si="7"/>
        <v>2764.42</v>
      </c>
      <c r="X37" s="2"/>
    </row>
    <row r="38" spans="1:24" ht="22.7" customHeight="1" x14ac:dyDescent="0.2">
      <c r="A38" s="13" t="s">
        <v>9</v>
      </c>
      <c r="B38" s="230" t="s">
        <v>67</v>
      </c>
      <c r="C38" s="231"/>
      <c r="D38" s="4" t="s">
        <v>8</v>
      </c>
      <c r="E38" s="14" t="s">
        <v>8</v>
      </c>
      <c r="F38" s="28" t="s">
        <v>68</v>
      </c>
      <c r="G38" s="41">
        <f>G39</f>
        <v>3611.85</v>
      </c>
      <c r="H38" s="179">
        <v>0</v>
      </c>
      <c r="I38" s="39">
        <f t="shared" si="0"/>
        <v>3611.85</v>
      </c>
      <c r="J38" s="39">
        <v>0</v>
      </c>
      <c r="K38" s="39">
        <f t="shared" si="1"/>
        <v>3611.85</v>
      </c>
      <c r="L38" s="180">
        <v>0</v>
      </c>
      <c r="M38" s="180">
        <f t="shared" si="2"/>
        <v>3611.85</v>
      </c>
      <c r="N38" s="181">
        <v>0</v>
      </c>
      <c r="O38" s="181">
        <f t="shared" si="3"/>
        <v>3611.85</v>
      </c>
      <c r="P38" s="181">
        <v>0</v>
      </c>
      <c r="Q38" s="181">
        <f t="shared" si="4"/>
        <v>3611.85</v>
      </c>
      <c r="R38" s="182">
        <v>0</v>
      </c>
      <c r="S38" s="182">
        <f t="shared" si="5"/>
        <v>3611.85</v>
      </c>
      <c r="T38" s="55">
        <v>0</v>
      </c>
      <c r="U38" s="55">
        <f t="shared" si="6"/>
        <v>3611.85</v>
      </c>
      <c r="V38" s="55">
        <f>V39</f>
        <v>0</v>
      </c>
      <c r="W38" s="55">
        <f t="shared" si="7"/>
        <v>3611.85</v>
      </c>
      <c r="X38" s="2"/>
    </row>
    <row r="39" spans="1:24" ht="12.75" customHeight="1" x14ac:dyDescent="0.2">
      <c r="A39" s="15"/>
      <c r="B39" s="236"/>
      <c r="C39" s="237"/>
      <c r="D39" s="12">
        <v>3122</v>
      </c>
      <c r="E39" s="16">
        <v>5331</v>
      </c>
      <c r="F39" s="30" t="s">
        <v>56</v>
      </c>
      <c r="G39" s="42">
        <f>G40+G41</f>
        <v>3611.85</v>
      </c>
      <c r="H39" s="42">
        <v>0</v>
      </c>
      <c r="I39" s="36">
        <f t="shared" si="0"/>
        <v>3611.85</v>
      </c>
      <c r="J39" s="36">
        <v>0</v>
      </c>
      <c r="K39" s="36">
        <f t="shared" si="1"/>
        <v>3611.85</v>
      </c>
      <c r="L39" s="170">
        <v>0</v>
      </c>
      <c r="M39" s="170">
        <f t="shared" si="2"/>
        <v>3611.85</v>
      </c>
      <c r="N39" s="171">
        <v>0</v>
      </c>
      <c r="O39" s="171">
        <f t="shared" si="3"/>
        <v>3611.85</v>
      </c>
      <c r="P39" s="171">
        <v>0</v>
      </c>
      <c r="Q39" s="171">
        <f t="shared" si="4"/>
        <v>3611.85</v>
      </c>
      <c r="R39" s="172">
        <v>0</v>
      </c>
      <c r="S39" s="172">
        <f t="shared" si="5"/>
        <v>3611.85</v>
      </c>
      <c r="T39" s="52">
        <v>0</v>
      </c>
      <c r="U39" s="52">
        <f t="shared" si="6"/>
        <v>3611.85</v>
      </c>
      <c r="V39" s="52">
        <f>V40+V41</f>
        <v>0</v>
      </c>
      <c r="W39" s="52">
        <f t="shared" si="7"/>
        <v>3611.85</v>
      </c>
      <c r="X39" s="2"/>
    </row>
    <row r="40" spans="1:24" ht="12.75" customHeight="1" x14ac:dyDescent="0.2">
      <c r="A40" s="17"/>
      <c r="B40" s="236"/>
      <c r="C40" s="237"/>
      <c r="D40" s="6"/>
      <c r="E40" s="18" t="s">
        <v>57</v>
      </c>
      <c r="F40" s="31" t="s">
        <v>61</v>
      </c>
      <c r="G40" s="43">
        <v>237.47</v>
      </c>
      <c r="H40" s="43">
        <v>0</v>
      </c>
      <c r="I40" s="37">
        <f t="shared" si="0"/>
        <v>237.47</v>
      </c>
      <c r="J40" s="37">
        <v>0</v>
      </c>
      <c r="K40" s="37">
        <f t="shared" si="1"/>
        <v>237.47</v>
      </c>
      <c r="L40" s="173">
        <v>0</v>
      </c>
      <c r="M40" s="173">
        <f t="shared" si="2"/>
        <v>237.47</v>
      </c>
      <c r="N40" s="174">
        <v>0</v>
      </c>
      <c r="O40" s="174">
        <f t="shared" si="3"/>
        <v>237.47</v>
      </c>
      <c r="P40" s="174">
        <v>0</v>
      </c>
      <c r="Q40" s="174">
        <f t="shared" si="4"/>
        <v>237.47</v>
      </c>
      <c r="R40" s="175">
        <v>0</v>
      </c>
      <c r="S40" s="175">
        <f t="shared" si="5"/>
        <v>237.47</v>
      </c>
      <c r="T40" s="53">
        <v>0</v>
      </c>
      <c r="U40" s="53">
        <f t="shared" si="6"/>
        <v>237.47</v>
      </c>
      <c r="V40" s="53">
        <v>0</v>
      </c>
      <c r="W40" s="53">
        <f t="shared" si="7"/>
        <v>237.47</v>
      </c>
      <c r="X40" s="2"/>
    </row>
    <row r="41" spans="1:24" ht="12.75" customHeight="1" thickBot="1" x14ac:dyDescent="0.25">
      <c r="A41" s="19"/>
      <c r="B41" s="238"/>
      <c r="C41" s="239"/>
      <c r="D41" s="7"/>
      <c r="E41" s="20"/>
      <c r="F41" s="32" t="s">
        <v>59</v>
      </c>
      <c r="G41" s="44">
        <v>3374.38</v>
      </c>
      <c r="H41" s="46">
        <v>0</v>
      </c>
      <c r="I41" s="40">
        <f t="shared" si="0"/>
        <v>3374.38</v>
      </c>
      <c r="J41" s="40">
        <v>0</v>
      </c>
      <c r="K41" s="40">
        <f t="shared" si="1"/>
        <v>3374.38</v>
      </c>
      <c r="L41" s="176">
        <v>0</v>
      </c>
      <c r="M41" s="176">
        <f t="shared" si="2"/>
        <v>3374.38</v>
      </c>
      <c r="N41" s="184">
        <v>0</v>
      </c>
      <c r="O41" s="184">
        <f t="shared" si="3"/>
        <v>3374.38</v>
      </c>
      <c r="P41" s="184">
        <v>0</v>
      </c>
      <c r="Q41" s="184">
        <f t="shared" si="4"/>
        <v>3374.38</v>
      </c>
      <c r="R41" s="185">
        <v>0</v>
      </c>
      <c r="S41" s="185">
        <f t="shared" si="5"/>
        <v>3374.38</v>
      </c>
      <c r="T41" s="56">
        <v>0</v>
      </c>
      <c r="U41" s="56">
        <f t="shared" si="6"/>
        <v>3374.38</v>
      </c>
      <c r="V41" s="56">
        <v>0</v>
      </c>
      <c r="W41" s="56">
        <f t="shared" si="7"/>
        <v>3374.38</v>
      </c>
      <c r="X41" s="2"/>
    </row>
    <row r="42" spans="1:24" ht="19.899999999999999" customHeight="1" x14ac:dyDescent="0.2">
      <c r="A42" s="13" t="s">
        <v>9</v>
      </c>
      <c r="B42" s="230" t="s">
        <v>69</v>
      </c>
      <c r="C42" s="231"/>
      <c r="D42" s="4" t="s">
        <v>8</v>
      </c>
      <c r="E42" s="14" t="s">
        <v>8</v>
      </c>
      <c r="F42" s="28" t="s">
        <v>70</v>
      </c>
      <c r="G42" s="41">
        <f>G43</f>
        <v>11427.69</v>
      </c>
      <c r="H42" s="160">
        <v>0</v>
      </c>
      <c r="I42" s="35">
        <f t="shared" si="0"/>
        <v>11427.69</v>
      </c>
      <c r="J42" s="35">
        <v>0</v>
      </c>
      <c r="K42" s="35">
        <f t="shared" si="1"/>
        <v>11427.69</v>
      </c>
      <c r="L42" s="180">
        <v>0</v>
      </c>
      <c r="M42" s="180">
        <f t="shared" si="2"/>
        <v>11427.69</v>
      </c>
      <c r="N42" s="162">
        <v>0</v>
      </c>
      <c r="O42" s="162">
        <f t="shared" si="3"/>
        <v>11427.69</v>
      </c>
      <c r="P42" s="162">
        <v>0</v>
      </c>
      <c r="Q42" s="162">
        <f t="shared" si="4"/>
        <v>11427.69</v>
      </c>
      <c r="R42" s="164">
        <v>0</v>
      </c>
      <c r="S42" s="164">
        <f t="shared" si="5"/>
        <v>11427.69</v>
      </c>
      <c r="T42" s="51">
        <v>0</v>
      </c>
      <c r="U42" s="51">
        <f t="shared" si="6"/>
        <v>11427.69</v>
      </c>
      <c r="V42" s="51">
        <f>V43</f>
        <v>-218.471</v>
      </c>
      <c r="W42" s="51">
        <f t="shared" si="7"/>
        <v>11209.219000000001</v>
      </c>
      <c r="X42" s="141" t="s">
        <v>193</v>
      </c>
    </row>
    <row r="43" spans="1:24" ht="12.75" customHeight="1" x14ac:dyDescent="0.2">
      <c r="A43" s="15"/>
      <c r="B43" s="236"/>
      <c r="C43" s="237"/>
      <c r="D43" s="12">
        <v>3123</v>
      </c>
      <c r="E43" s="16">
        <v>5331</v>
      </c>
      <c r="F43" s="30" t="s">
        <v>56</v>
      </c>
      <c r="G43" s="42">
        <f>G44+G45</f>
        <v>11427.69</v>
      </c>
      <c r="H43" s="42">
        <v>0</v>
      </c>
      <c r="I43" s="36">
        <f t="shared" si="0"/>
        <v>11427.69</v>
      </c>
      <c r="J43" s="36">
        <v>0</v>
      </c>
      <c r="K43" s="36">
        <f t="shared" si="1"/>
        <v>11427.69</v>
      </c>
      <c r="L43" s="170">
        <v>0</v>
      </c>
      <c r="M43" s="170">
        <f t="shared" si="2"/>
        <v>11427.69</v>
      </c>
      <c r="N43" s="171">
        <v>0</v>
      </c>
      <c r="O43" s="171">
        <f t="shared" si="3"/>
        <v>11427.69</v>
      </c>
      <c r="P43" s="171">
        <v>0</v>
      </c>
      <c r="Q43" s="171">
        <f t="shared" si="4"/>
        <v>11427.69</v>
      </c>
      <c r="R43" s="172">
        <v>0</v>
      </c>
      <c r="S43" s="172">
        <f t="shared" si="5"/>
        <v>11427.69</v>
      </c>
      <c r="T43" s="52">
        <v>0</v>
      </c>
      <c r="U43" s="52">
        <f t="shared" si="6"/>
        <v>11427.69</v>
      </c>
      <c r="V43" s="52">
        <f>V44+V45</f>
        <v>-218.471</v>
      </c>
      <c r="W43" s="52">
        <f t="shared" si="7"/>
        <v>11209.219000000001</v>
      </c>
      <c r="X43" s="2"/>
    </row>
    <row r="44" spans="1:24" ht="12.75" customHeight="1" x14ac:dyDescent="0.2">
      <c r="A44" s="17"/>
      <c r="B44" s="236"/>
      <c r="C44" s="237"/>
      <c r="D44" s="6"/>
      <c r="E44" s="18" t="s">
        <v>57</v>
      </c>
      <c r="F44" s="31" t="s">
        <v>61</v>
      </c>
      <c r="G44" s="43">
        <v>1960.84</v>
      </c>
      <c r="H44" s="43">
        <v>0</v>
      </c>
      <c r="I44" s="37">
        <f t="shared" si="0"/>
        <v>1960.84</v>
      </c>
      <c r="J44" s="37">
        <v>0</v>
      </c>
      <c r="K44" s="37">
        <f t="shared" si="1"/>
        <v>1960.84</v>
      </c>
      <c r="L44" s="173">
        <v>0</v>
      </c>
      <c r="M44" s="173">
        <f t="shared" si="2"/>
        <v>1960.84</v>
      </c>
      <c r="N44" s="174">
        <v>0</v>
      </c>
      <c r="O44" s="174">
        <f t="shared" si="3"/>
        <v>1960.84</v>
      </c>
      <c r="P44" s="174">
        <v>0</v>
      </c>
      <c r="Q44" s="174">
        <f t="shared" si="4"/>
        <v>1960.84</v>
      </c>
      <c r="R44" s="175">
        <v>0</v>
      </c>
      <c r="S44" s="175">
        <f t="shared" si="5"/>
        <v>1960.84</v>
      </c>
      <c r="T44" s="53">
        <v>0</v>
      </c>
      <c r="U44" s="53">
        <f t="shared" si="6"/>
        <v>1960.84</v>
      </c>
      <c r="V44" s="53">
        <v>-218.471</v>
      </c>
      <c r="W44" s="53">
        <f t="shared" si="7"/>
        <v>1742.3689999999999</v>
      </c>
      <c r="X44" s="2"/>
    </row>
    <row r="45" spans="1:24" ht="12.75" customHeight="1" thickBot="1" x14ac:dyDescent="0.25">
      <c r="A45" s="19"/>
      <c r="B45" s="238"/>
      <c r="C45" s="239"/>
      <c r="D45" s="7"/>
      <c r="E45" s="20"/>
      <c r="F45" s="32" t="s">
        <v>59</v>
      </c>
      <c r="G45" s="44">
        <v>9466.85</v>
      </c>
      <c r="H45" s="44">
        <v>0</v>
      </c>
      <c r="I45" s="38">
        <f t="shared" si="0"/>
        <v>9466.85</v>
      </c>
      <c r="J45" s="38">
        <v>0</v>
      </c>
      <c r="K45" s="38">
        <f t="shared" si="1"/>
        <v>9466.85</v>
      </c>
      <c r="L45" s="183">
        <v>0</v>
      </c>
      <c r="M45" s="183">
        <f t="shared" si="2"/>
        <v>9466.85</v>
      </c>
      <c r="N45" s="177">
        <v>0</v>
      </c>
      <c r="O45" s="177">
        <f t="shared" si="3"/>
        <v>9466.85</v>
      </c>
      <c r="P45" s="177">
        <v>0</v>
      </c>
      <c r="Q45" s="177">
        <f t="shared" si="4"/>
        <v>9466.85</v>
      </c>
      <c r="R45" s="178">
        <v>0</v>
      </c>
      <c r="S45" s="178">
        <f t="shared" si="5"/>
        <v>9466.85</v>
      </c>
      <c r="T45" s="54">
        <v>0</v>
      </c>
      <c r="U45" s="54">
        <f t="shared" si="6"/>
        <v>9466.85</v>
      </c>
      <c r="V45" s="54">
        <v>0</v>
      </c>
      <c r="W45" s="54">
        <f t="shared" si="7"/>
        <v>9466.85</v>
      </c>
      <c r="X45" s="2"/>
    </row>
    <row r="46" spans="1:24" ht="20.45" customHeight="1" x14ac:dyDescent="0.2">
      <c r="A46" s="21" t="s">
        <v>9</v>
      </c>
      <c r="B46" s="242" t="s">
        <v>71</v>
      </c>
      <c r="C46" s="243"/>
      <c r="D46" s="9" t="s">
        <v>8</v>
      </c>
      <c r="E46" s="22" t="s">
        <v>8</v>
      </c>
      <c r="F46" s="29" t="s">
        <v>72</v>
      </c>
      <c r="G46" s="45">
        <f>G47</f>
        <v>13074.8</v>
      </c>
      <c r="H46" s="179">
        <v>0</v>
      </c>
      <c r="I46" s="39">
        <f t="shared" si="0"/>
        <v>13074.8</v>
      </c>
      <c r="J46" s="39">
        <v>0</v>
      </c>
      <c r="K46" s="39">
        <f t="shared" si="1"/>
        <v>13074.8</v>
      </c>
      <c r="L46" s="161">
        <v>0</v>
      </c>
      <c r="M46" s="161">
        <f t="shared" si="2"/>
        <v>13074.8</v>
      </c>
      <c r="N46" s="181">
        <v>0</v>
      </c>
      <c r="O46" s="181">
        <f t="shared" si="3"/>
        <v>13074.8</v>
      </c>
      <c r="P46" s="181">
        <v>0</v>
      </c>
      <c r="Q46" s="181">
        <f t="shared" si="4"/>
        <v>13074.8</v>
      </c>
      <c r="R46" s="182">
        <v>0</v>
      </c>
      <c r="S46" s="182">
        <f t="shared" si="5"/>
        <v>13074.8</v>
      </c>
      <c r="T46" s="55">
        <v>0</v>
      </c>
      <c r="U46" s="55">
        <f t="shared" si="6"/>
        <v>13074.8</v>
      </c>
      <c r="V46" s="55">
        <f>V47</f>
        <v>63.084000000000003</v>
      </c>
      <c r="W46" s="55">
        <f t="shared" si="7"/>
        <v>13137.884</v>
      </c>
      <c r="X46" s="141" t="s">
        <v>193</v>
      </c>
    </row>
    <row r="47" spans="1:24" ht="12.75" customHeight="1" x14ac:dyDescent="0.2">
      <c r="A47" s="15"/>
      <c r="B47" s="236"/>
      <c r="C47" s="237"/>
      <c r="D47" s="12">
        <v>3123</v>
      </c>
      <c r="E47" s="16">
        <v>5331</v>
      </c>
      <c r="F47" s="30" t="s">
        <v>56</v>
      </c>
      <c r="G47" s="42">
        <f>G48+G49</f>
        <v>13074.8</v>
      </c>
      <c r="H47" s="42">
        <v>0</v>
      </c>
      <c r="I47" s="36">
        <f t="shared" si="0"/>
        <v>13074.8</v>
      </c>
      <c r="J47" s="36">
        <v>0</v>
      </c>
      <c r="K47" s="36">
        <f t="shared" si="1"/>
        <v>13074.8</v>
      </c>
      <c r="L47" s="170">
        <v>0</v>
      </c>
      <c r="M47" s="170">
        <f t="shared" si="2"/>
        <v>13074.8</v>
      </c>
      <c r="N47" s="171">
        <v>0</v>
      </c>
      <c r="O47" s="171">
        <f t="shared" si="3"/>
        <v>13074.8</v>
      </c>
      <c r="P47" s="171">
        <v>0</v>
      </c>
      <c r="Q47" s="171">
        <f t="shared" si="4"/>
        <v>13074.8</v>
      </c>
      <c r="R47" s="172">
        <v>0</v>
      </c>
      <c r="S47" s="172">
        <f t="shared" si="5"/>
        <v>13074.8</v>
      </c>
      <c r="T47" s="52">
        <v>0</v>
      </c>
      <c r="U47" s="52">
        <f t="shared" si="6"/>
        <v>13074.8</v>
      </c>
      <c r="V47" s="52">
        <f>V48+V49</f>
        <v>63.084000000000003</v>
      </c>
      <c r="W47" s="52">
        <f t="shared" si="7"/>
        <v>13137.884</v>
      </c>
      <c r="X47" s="2"/>
    </row>
    <row r="48" spans="1:24" ht="12.75" customHeight="1" x14ac:dyDescent="0.2">
      <c r="A48" s="17"/>
      <c r="B48" s="236"/>
      <c r="C48" s="237"/>
      <c r="D48" s="6"/>
      <c r="E48" s="18" t="s">
        <v>57</v>
      </c>
      <c r="F48" s="31" t="s">
        <v>61</v>
      </c>
      <c r="G48" s="43">
        <v>2117.4</v>
      </c>
      <c r="H48" s="43">
        <v>0</v>
      </c>
      <c r="I48" s="37">
        <f t="shared" si="0"/>
        <v>2117.4</v>
      </c>
      <c r="J48" s="37">
        <v>0</v>
      </c>
      <c r="K48" s="37">
        <f t="shared" si="1"/>
        <v>2117.4</v>
      </c>
      <c r="L48" s="173">
        <v>0</v>
      </c>
      <c r="M48" s="173">
        <f t="shared" si="2"/>
        <v>2117.4</v>
      </c>
      <c r="N48" s="174">
        <v>0</v>
      </c>
      <c r="O48" s="174">
        <f t="shared" si="3"/>
        <v>2117.4</v>
      </c>
      <c r="P48" s="174">
        <v>0</v>
      </c>
      <c r="Q48" s="174">
        <f t="shared" si="4"/>
        <v>2117.4</v>
      </c>
      <c r="R48" s="175">
        <v>0</v>
      </c>
      <c r="S48" s="175">
        <f t="shared" si="5"/>
        <v>2117.4</v>
      </c>
      <c r="T48" s="53">
        <v>0</v>
      </c>
      <c r="U48" s="53">
        <f t="shared" si="6"/>
        <v>2117.4</v>
      </c>
      <c r="V48" s="53">
        <v>63.084000000000003</v>
      </c>
      <c r="W48" s="53">
        <f t="shared" si="7"/>
        <v>2180.4839999999999</v>
      </c>
      <c r="X48" s="2"/>
    </row>
    <row r="49" spans="1:24" ht="12.75" customHeight="1" thickBot="1" x14ac:dyDescent="0.25">
      <c r="A49" s="23"/>
      <c r="B49" s="240"/>
      <c r="C49" s="241"/>
      <c r="D49" s="8"/>
      <c r="E49" s="24"/>
      <c r="F49" s="33" t="s">
        <v>59</v>
      </c>
      <c r="G49" s="46">
        <v>10957.4</v>
      </c>
      <c r="H49" s="46">
        <v>0</v>
      </c>
      <c r="I49" s="40">
        <f t="shared" si="0"/>
        <v>10957.4</v>
      </c>
      <c r="J49" s="40">
        <v>0</v>
      </c>
      <c r="K49" s="40">
        <f t="shared" si="1"/>
        <v>10957.4</v>
      </c>
      <c r="L49" s="176">
        <v>0</v>
      </c>
      <c r="M49" s="176">
        <f t="shared" si="2"/>
        <v>10957.4</v>
      </c>
      <c r="N49" s="184">
        <v>0</v>
      </c>
      <c r="O49" s="184">
        <f t="shared" si="3"/>
        <v>10957.4</v>
      </c>
      <c r="P49" s="184">
        <v>0</v>
      </c>
      <c r="Q49" s="184">
        <f t="shared" si="4"/>
        <v>10957.4</v>
      </c>
      <c r="R49" s="185">
        <v>0</v>
      </c>
      <c r="S49" s="185">
        <f t="shared" si="5"/>
        <v>10957.4</v>
      </c>
      <c r="T49" s="56">
        <v>0</v>
      </c>
      <c r="U49" s="56">
        <f t="shared" si="6"/>
        <v>10957.4</v>
      </c>
      <c r="V49" s="56">
        <v>0</v>
      </c>
      <c r="W49" s="56">
        <f t="shared" si="7"/>
        <v>10957.4</v>
      </c>
    </row>
    <row r="50" spans="1:24" ht="12.75" customHeight="1" x14ac:dyDescent="0.2">
      <c r="A50" s="13" t="s">
        <v>9</v>
      </c>
      <c r="B50" s="230" t="s">
        <v>73</v>
      </c>
      <c r="C50" s="231"/>
      <c r="D50" s="4" t="s">
        <v>8</v>
      </c>
      <c r="E50" s="14" t="s">
        <v>8</v>
      </c>
      <c r="F50" s="11" t="s">
        <v>74</v>
      </c>
      <c r="G50" s="41">
        <f>G51</f>
        <v>9592.31</v>
      </c>
      <c r="H50" s="160">
        <v>0</v>
      </c>
      <c r="I50" s="35">
        <f t="shared" si="0"/>
        <v>9592.31</v>
      </c>
      <c r="J50" s="35">
        <v>0</v>
      </c>
      <c r="K50" s="35">
        <f t="shared" si="1"/>
        <v>9592.31</v>
      </c>
      <c r="L50" s="180">
        <v>0</v>
      </c>
      <c r="M50" s="180">
        <f t="shared" si="2"/>
        <v>9592.31</v>
      </c>
      <c r="N50" s="162">
        <v>0</v>
      </c>
      <c r="O50" s="162">
        <f t="shared" si="3"/>
        <v>9592.31</v>
      </c>
      <c r="P50" s="162">
        <v>0</v>
      </c>
      <c r="Q50" s="162">
        <f t="shared" si="4"/>
        <v>9592.31</v>
      </c>
      <c r="R50" s="164">
        <v>0</v>
      </c>
      <c r="S50" s="164">
        <f t="shared" si="5"/>
        <v>9592.31</v>
      </c>
      <c r="T50" s="51">
        <v>0</v>
      </c>
      <c r="U50" s="51">
        <f t="shared" si="6"/>
        <v>9592.31</v>
      </c>
      <c r="V50" s="51">
        <f>V51</f>
        <v>-173.92</v>
      </c>
      <c r="W50" s="51">
        <f t="shared" si="7"/>
        <v>9418.39</v>
      </c>
      <c r="X50" s="141" t="s">
        <v>193</v>
      </c>
    </row>
    <row r="51" spans="1:24" ht="12.75" customHeight="1" x14ac:dyDescent="0.2">
      <c r="A51" s="15"/>
      <c r="B51" s="236"/>
      <c r="C51" s="237"/>
      <c r="D51" s="12">
        <v>3123</v>
      </c>
      <c r="E51" s="16">
        <v>5331</v>
      </c>
      <c r="F51" s="30" t="s">
        <v>56</v>
      </c>
      <c r="G51" s="42">
        <f>G52+G53</f>
        <v>9592.31</v>
      </c>
      <c r="H51" s="42">
        <v>0</v>
      </c>
      <c r="I51" s="36">
        <f t="shared" si="0"/>
        <v>9592.31</v>
      </c>
      <c r="J51" s="36">
        <v>0</v>
      </c>
      <c r="K51" s="36">
        <f t="shared" si="1"/>
        <v>9592.31</v>
      </c>
      <c r="L51" s="170">
        <v>0</v>
      </c>
      <c r="M51" s="170">
        <f t="shared" si="2"/>
        <v>9592.31</v>
      </c>
      <c r="N51" s="171">
        <v>0</v>
      </c>
      <c r="O51" s="171">
        <f t="shared" si="3"/>
        <v>9592.31</v>
      </c>
      <c r="P51" s="171">
        <v>0</v>
      </c>
      <c r="Q51" s="171">
        <f t="shared" si="4"/>
        <v>9592.31</v>
      </c>
      <c r="R51" s="172">
        <v>0</v>
      </c>
      <c r="S51" s="172">
        <f t="shared" si="5"/>
        <v>9592.31</v>
      </c>
      <c r="T51" s="52">
        <v>0</v>
      </c>
      <c r="U51" s="52">
        <f t="shared" si="6"/>
        <v>9592.31</v>
      </c>
      <c r="V51" s="52">
        <f>V52+V53</f>
        <v>-173.92</v>
      </c>
      <c r="W51" s="52">
        <f t="shared" si="7"/>
        <v>9418.39</v>
      </c>
    </row>
    <row r="52" spans="1:24" ht="12.75" customHeight="1" x14ac:dyDescent="0.2">
      <c r="A52" s="17"/>
      <c r="B52" s="236"/>
      <c r="C52" s="237"/>
      <c r="D52" s="6"/>
      <c r="E52" s="18" t="s">
        <v>57</v>
      </c>
      <c r="F52" s="31" t="s">
        <v>61</v>
      </c>
      <c r="G52" s="43">
        <v>1620.23</v>
      </c>
      <c r="H52" s="43">
        <v>0</v>
      </c>
      <c r="I52" s="37">
        <f t="shared" si="0"/>
        <v>1620.23</v>
      </c>
      <c r="J52" s="37">
        <v>0</v>
      </c>
      <c r="K52" s="37">
        <f t="shared" si="1"/>
        <v>1620.23</v>
      </c>
      <c r="L52" s="173">
        <v>0</v>
      </c>
      <c r="M52" s="173">
        <f t="shared" si="2"/>
        <v>1620.23</v>
      </c>
      <c r="N52" s="174">
        <v>0</v>
      </c>
      <c r="O52" s="174">
        <f t="shared" si="3"/>
        <v>1620.23</v>
      </c>
      <c r="P52" s="174">
        <v>0</v>
      </c>
      <c r="Q52" s="174">
        <f t="shared" si="4"/>
        <v>1620.23</v>
      </c>
      <c r="R52" s="175">
        <v>0</v>
      </c>
      <c r="S52" s="175">
        <f t="shared" si="5"/>
        <v>1620.23</v>
      </c>
      <c r="T52" s="53">
        <v>0</v>
      </c>
      <c r="U52" s="53">
        <f t="shared" si="6"/>
        <v>1620.23</v>
      </c>
      <c r="V52" s="53">
        <v>-173.92</v>
      </c>
      <c r="W52" s="53">
        <f t="shared" si="7"/>
        <v>1446.31</v>
      </c>
    </row>
    <row r="53" spans="1:24" ht="12.75" customHeight="1" thickBot="1" x14ac:dyDescent="0.25">
      <c r="A53" s="19"/>
      <c r="B53" s="238"/>
      <c r="C53" s="239"/>
      <c r="D53" s="7"/>
      <c r="E53" s="20"/>
      <c r="F53" s="32" t="s">
        <v>59</v>
      </c>
      <c r="G53" s="44">
        <v>7972.08</v>
      </c>
      <c r="H53" s="44">
        <v>0</v>
      </c>
      <c r="I53" s="38">
        <f t="shared" si="0"/>
        <v>7972.08</v>
      </c>
      <c r="J53" s="38">
        <v>0</v>
      </c>
      <c r="K53" s="38">
        <f t="shared" si="1"/>
        <v>7972.08</v>
      </c>
      <c r="L53" s="183">
        <v>0</v>
      </c>
      <c r="M53" s="183">
        <f t="shared" si="2"/>
        <v>7972.08</v>
      </c>
      <c r="N53" s="177">
        <v>0</v>
      </c>
      <c r="O53" s="177">
        <f t="shared" si="3"/>
        <v>7972.08</v>
      </c>
      <c r="P53" s="177">
        <v>0</v>
      </c>
      <c r="Q53" s="177">
        <f t="shared" si="4"/>
        <v>7972.08</v>
      </c>
      <c r="R53" s="178">
        <v>0</v>
      </c>
      <c r="S53" s="178">
        <f t="shared" si="5"/>
        <v>7972.08</v>
      </c>
      <c r="T53" s="54">
        <v>0</v>
      </c>
      <c r="U53" s="54">
        <f t="shared" si="6"/>
        <v>7972.08</v>
      </c>
      <c r="V53" s="54">
        <v>0</v>
      </c>
      <c r="W53" s="54">
        <f t="shared" si="7"/>
        <v>7972.08</v>
      </c>
    </row>
    <row r="54" spans="1:24" ht="12.75" customHeight="1" x14ac:dyDescent="0.2">
      <c r="A54" s="13" t="s">
        <v>9</v>
      </c>
      <c r="B54" s="230" t="s">
        <v>75</v>
      </c>
      <c r="C54" s="231"/>
      <c r="D54" s="4" t="s">
        <v>8</v>
      </c>
      <c r="E54" s="14" t="s">
        <v>8</v>
      </c>
      <c r="F54" s="11" t="s">
        <v>180</v>
      </c>
      <c r="G54" s="41">
        <f>G55</f>
        <v>9492</v>
      </c>
      <c r="H54" s="179">
        <v>0</v>
      </c>
      <c r="I54" s="39">
        <f t="shared" si="0"/>
        <v>9492</v>
      </c>
      <c r="J54" s="39">
        <v>0</v>
      </c>
      <c r="K54" s="39">
        <f t="shared" si="1"/>
        <v>9492</v>
      </c>
      <c r="L54" s="161">
        <v>0</v>
      </c>
      <c r="M54" s="161">
        <f t="shared" si="2"/>
        <v>9492</v>
      </c>
      <c r="N54" s="181">
        <v>0</v>
      </c>
      <c r="O54" s="181">
        <f t="shared" si="3"/>
        <v>9492</v>
      </c>
      <c r="P54" s="181">
        <v>0</v>
      </c>
      <c r="Q54" s="181">
        <f t="shared" si="4"/>
        <v>9492</v>
      </c>
      <c r="R54" s="182">
        <v>0</v>
      </c>
      <c r="S54" s="182">
        <f t="shared" si="5"/>
        <v>9492</v>
      </c>
      <c r="T54" s="55">
        <f>+T55</f>
        <v>256</v>
      </c>
      <c r="U54" s="55">
        <f t="shared" si="6"/>
        <v>9748</v>
      </c>
      <c r="V54" s="55">
        <f>V55</f>
        <v>-8.4</v>
      </c>
      <c r="W54" s="55">
        <f t="shared" si="7"/>
        <v>9739.6</v>
      </c>
      <c r="X54" s="141" t="s">
        <v>193</v>
      </c>
    </row>
    <row r="55" spans="1:24" ht="12.75" customHeight="1" x14ac:dyDescent="0.2">
      <c r="A55" s="15"/>
      <c r="B55" s="236"/>
      <c r="C55" s="237"/>
      <c r="D55" s="12">
        <v>3123</v>
      </c>
      <c r="E55" s="16">
        <v>5331</v>
      </c>
      <c r="F55" s="30" t="s">
        <v>56</v>
      </c>
      <c r="G55" s="42">
        <f>G56+G57</f>
        <v>9492</v>
      </c>
      <c r="H55" s="42">
        <v>0</v>
      </c>
      <c r="I55" s="36">
        <f t="shared" si="0"/>
        <v>9492</v>
      </c>
      <c r="J55" s="36">
        <v>0</v>
      </c>
      <c r="K55" s="36">
        <f t="shared" si="1"/>
        <v>9492</v>
      </c>
      <c r="L55" s="170">
        <v>0</v>
      </c>
      <c r="M55" s="170">
        <f t="shared" si="2"/>
        <v>9492</v>
      </c>
      <c r="N55" s="171">
        <v>0</v>
      </c>
      <c r="O55" s="171">
        <f t="shared" si="3"/>
        <v>9492</v>
      </c>
      <c r="P55" s="171">
        <v>0</v>
      </c>
      <c r="Q55" s="171">
        <f t="shared" si="4"/>
        <v>9492</v>
      </c>
      <c r="R55" s="172">
        <v>0</v>
      </c>
      <c r="S55" s="172">
        <f t="shared" si="5"/>
        <v>9492</v>
      </c>
      <c r="T55" s="52">
        <f>SUM(T56:T57)</f>
        <v>256</v>
      </c>
      <c r="U55" s="52">
        <f t="shared" si="6"/>
        <v>9748</v>
      </c>
      <c r="V55" s="52">
        <f>V56+V57</f>
        <v>-8.4</v>
      </c>
      <c r="W55" s="52">
        <f t="shared" si="7"/>
        <v>9739.6</v>
      </c>
    </row>
    <row r="56" spans="1:24" ht="12.75" customHeight="1" x14ac:dyDescent="0.2">
      <c r="A56" s="17"/>
      <c r="B56" s="236"/>
      <c r="C56" s="237"/>
      <c r="D56" s="6"/>
      <c r="E56" s="18" t="s">
        <v>57</v>
      </c>
      <c r="F56" s="31" t="s">
        <v>61</v>
      </c>
      <c r="G56" s="43">
        <v>123.1</v>
      </c>
      <c r="H56" s="43">
        <v>0</v>
      </c>
      <c r="I56" s="37">
        <f t="shared" si="0"/>
        <v>123.1</v>
      </c>
      <c r="J56" s="37">
        <v>0</v>
      </c>
      <c r="K56" s="37">
        <f t="shared" si="1"/>
        <v>123.1</v>
      </c>
      <c r="L56" s="173">
        <v>0</v>
      </c>
      <c r="M56" s="173">
        <f t="shared" si="2"/>
        <v>123.1</v>
      </c>
      <c r="N56" s="174">
        <v>0</v>
      </c>
      <c r="O56" s="174">
        <f t="shared" si="3"/>
        <v>123.1</v>
      </c>
      <c r="P56" s="174">
        <v>0</v>
      </c>
      <c r="Q56" s="174">
        <f t="shared" si="4"/>
        <v>123.1</v>
      </c>
      <c r="R56" s="175">
        <v>0</v>
      </c>
      <c r="S56" s="175">
        <f t="shared" si="5"/>
        <v>123.1</v>
      </c>
      <c r="T56" s="53">
        <v>0</v>
      </c>
      <c r="U56" s="53">
        <f t="shared" si="6"/>
        <v>123.1</v>
      </c>
      <c r="V56" s="53">
        <v>-8.4</v>
      </c>
      <c r="W56" s="53">
        <f t="shared" si="7"/>
        <v>114.69999999999999</v>
      </c>
    </row>
    <row r="57" spans="1:24" ht="12.75" customHeight="1" thickBot="1" x14ac:dyDescent="0.25">
      <c r="A57" s="19"/>
      <c r="B57" s="238"/>
      <c r="C57" s="239"/>
      <c r="D57" s="7"/>
      <c r="E57" s="20"/>
      <c r="F57" s="32" t="s">
        <v>59</v>
      </c>
      <c r="G57" s="44">
        <v>9368.9</v>
      </c>
      <c r="H57" s="46">
        <v>0</v>
      </c>
      <c r="I57" s="40">
        <f t="shared" si="0"/>
        <v>9368.9</v>
      </c>
      <c r="J57" s="40">
        <v>0</v>
      </c>
      <c r="K57" s="40">
        <f t="shared" si="1"/>
        <v>9368.9</v>
      </c>
      <c r="L57" s="176">
        <v>0</v>
      </c>
      <c r="M57" s="176">
        <f t="shared" si="2"/>
        <v>9368.9</v>
      </c>
      <c r="N57" s="184">
        <v>0</v>
      </c>
      <c r="O57" s="184">
        <f t="shared" si="3"/>
        <v>9368.9</v>
      </c>
      <c r="P57" s="184">
        <v>0</v>
      </c>
      <c r="Q57" s="184">
        <f t="shared" si="4"/>
        <v>9368.9</v>
      </c>
      <c r="R57" s="185">
        <v>0</v>
      </c>
      <c r="S57" s="185">
        <f t="shared" si="5"/>
        <v>9368.9</v>
      </c>
      <c r="T57" s="56">
        <v>256</v>
      </c>
      <c r="U57" s="56">
        <f t="shared" si="6"/>
        <v>9624.9</v>
      </c>
      <c r="V57" s="56">
        <v>0</v>
      </c>
      <c r="W57" s="56">
        <f t="shared" si="7"/>
        <v>9624.9</v>
      </c>
    </row>
    <row r="58" spans="1:24" ht="12.75" customHeight="1" x14ac:dyDescent="0.2">
      <c r="A58" s="187" t="s">
        <v>9</v>
      </c>
      <c r="B58" s="242" t="s">
        <v>76</v>
      </c>
      <c r="C58" s="243"/>
      <c r="D58" s="9" t="s">
        <v>8</v>
      </c>
      <c r="E58" s="22" t="s">
        <v>8</v>
      </c>
      <c r="F58" s="10" t="s">
        <v>77</v>
      </c>
      <c r="G58" s="45">
        <f>G59</f>
        <v>9550.4699999999993</v>
      </c>
      <c r="H58" s="160">
        <v>0</v>
      </c>
      <c r="I58" s="35">
        <f t="shared" si="0"/>
        <v>9550.4699999999993</v>
      </c>
      <c r="J58" s="35">
        <v>0</v>
      </c>
      <c r="K58" s="35">
        <f t="shared" si="1"/>
        <v>9550.4699999999993</v>
      </c>
      <c r="L58" s="180">
        <v>0</v>
      </c>
      <c r="M58" s="180">
        <f t="shared" si="2"/>
        <v>9550.4699999999993</v>
      </c>
      <c r="N58" s="162">
        <v>0</v>
      </c>
      <c r="O58" s="162">
        <f t="shared" si="3"/>
        <v>9550.4699999999993</v>
      </c>
      <c r="P58" s="162">
        <v>0</v>
      </c>
      <c r="Q58" s="162">
        <f t="shared" si="4"/>
        <v>9550.4699999999993</v>
      </c>
      <c r="R58" s="164">
        <v>0</v>
      </c>
      <c r="S58" s="164">
        <f t="shared" si="5"/>
        <v>9550.4699999999993</v>
      </c>
      <c r="T58" s="51">
        <v>0</v>
      </c>
      <c r="U58" s="51">
        <f t="shared" si="6"/>
        <v>9550.4699999999993</v>
      </c>
      <c r="V58" s="51">
        <f>V59</f>
        <v>73.918999999999997</v>
      </c>
      <c r="W58" s="51">
        <f t="shared" si="7"/>
        <v>9624.3889999999992</v>
      </c>
      <c r="X58" s="141" t="s">
        <v>193</v>
      </c>
    </row>
    <row r="59" spans="1:24" ht="12.75" customHeight="1" x14ac:dyDescent="0.2">
      <c r="A59" s="188"/>
      <c r="B59" s="236"/>
      <c r="C59" s="237"/>
      <c r="D59" s="12">
        <v>3124</v>
      </c>
      <c r="E59" s="16">
        <v>5331</v>
      </c>
      <c r="F59" s="30" t="s">
        <v>56</v>
      </c>
      <c r="G59" s="42">
        <f>G60+G61</f>
        <v>9550.4699999999993</v>
      </c>
      <c r="H59" s="42">
        <v>0</v>
      </c>
      <c r="I59" s="36">
        <f t="shared" si="0"/>
        <v>9550.4699999999993</v>
      </c>
      <c r="J59" s="36">
        <v>0</v>
      </c>
      <c r="K59" s="36">
        <f t="shared" si="1"/>
        <v>9550.4699999999993</v>
      </c>
      <c r="L59" s="170">
        <v>0</v>
      </c>
      <c r="M59" s="170">
        <f t="shared" si="2"/>
        <v>9550.4699999999993</v>
      </c>
      <c r="N59" s="171">
        <v>0</v>
      </c>
      <c r="O59" s="171">
        <f t="shared" si="3"/>
        <v>9550.4699999999993</v>
      </c>
      <c r="P59" s="171">
        <v>0</v>
      </c>
      <c r="Q59" s="171">
        <f t="shared" si="4"/>
        <v>9550.4699999999993</v>
      </c>
      <c r="R59" s="172">
        <v>0</v>
      </c>
      <c r="S59" s="172">
        <f t="shared" si="5"/>
        <v>9550.4699999999993</v>
      </c>
      <c r="T59" s="57">
        <v>0</v>
      </c>
      <c r="U59" s="52">
        <f t="shared" si="6"/>
        <v>9550.4699999999993</v>
      </c>
      <c r="V59" s="57">
        <f>V60+V61</f>
        <v>73.918999999999997</v>
      </c>
      <c r="W59" s="52">
        <f t="shared" si="7"/>
        <v>9624.3889999999992</v>
      </c>
    </row>
    <row r="60" spans="1:24" ht="12.75" customHeight="1" x14ac:dyDescent="0.2">
      <c r="A60" s="189"/>
      <c r="B60" s="236"/>
      <c r="C60" s="237"/>
      <c r="D60" s="6"/>
      <c r="E60" s="18" t="s">
        <v>57</v>
      </c>
      <c r="F60" s="31" t="s">
        <v>61</v>
      </c>
      <c r="G60" s="43">
        <v>2054.9299999999998</v>
      </c>
      <c r="H60" s="43">
        <v>0</v>
      </c>
      <c r="I60" s="37">
        <f t="shared" si="0"/>
        <v>2054.9299999999998</v>
      </c>
      <c r="J60" s="37">
        <v>0</v>
      </c>
      <c r="K60" s="37">
        <f t="shared" si="1"/>
        <v>2054.9299999999998</v>
      </c>
      <c r="L60" s="173">
        <v>0</v>
      </c>
      <c r="M60" s="173">
        <f t="shared" si="2"/>
        <v>2054.9299999999998</v>
      </c>
      <c r="N60" s="174">
        <v>0</v>
      </c>
      <c r="O60" s="174">
        <f t="shared" si="3"/>
        <v>2054.9299999999998</v>
      </c>
      <c r="P60" s="174">
        <v>0</v>
      </c>
      <c r="Q60" s="174">
        <f t="shared" si="4"/>
        <v>2054.9299999999998</v>
      </c>
      <c r="R60" s="175">
        <v>0</v>
      </c>
      <c r="S60" s="175">
        <f t="shared" si="5"/>
        <v>2054.9299999999998</v>
      </c>
      <c r="T60" s="53">
        <v>0</v>
      </c>
      <c r="U60" s="53">
        <f t="shared" si="6"/>
        <v>2054.9299999999998</v>
      </c>
      <c r="V60" s="53">
        <v>73.918999999999997</v>
      </c>
      <c r="W60" s="53">
        <f t="shared" si="7"/>
        <v>2128.8489999999997</v>
      </c>
    </row>
    <row r="61" spans="1:24" ht="12.75" customHeight="1" thickBot="1" x14ac:dyDescent="0.25">
      <c r="A61" s="190"/>
      <c r="B61" s="238"/>
      <c r="C61" s="239"/>
      <c r="D61" s="7"/>
      <c r="E61" s="20"/>
      <c r="F61" s="32" t="s">
        <v>59</v>
      </c>
      <c r="G61" s="44">
        <v>7495.54</v>
      </c>
      <c r="H61" s="44">
        <v>0</v>
      </c>
      <c r="I61" s="38">
        <f t="shared" si="0"/>
        <v>7495.54</v>
      </c>
      <c r="J61" s="38">
        <v>0</v>
      </c>
      <c r="K61" s="38">
        <f t="shared" si="1"/>
        <v>7495.54</v>
      </c>
      <c r="L61" s="183">
        <v>0</v>
      </c>
      <c r="M61" s="183">
        <f t="shared" si="2"/>
        <v>7495.54</v>
      </c>
      <c r="N61" s="177">
        <v>0</v>
      </c>
      <c r="O61" s="177">
        <f t="shared" si="3"/>
        <v>7495.54</v>
      </c>
      <c r="P61" s="177">
        <v>0</v>
      </c>
      <c r="Q61" s="177">
        <f t="shared" si="4"/>
        <v>7495.54</v>
      </c>
      <c r="R61" s="178">
        <v>0</v>
      </c>
      <c r="S61" s="178">
        <f t="shared" si="5"/>
        <v>7495.54</v>
      </c>
      <c r="T61" s="54">
        <v>0</v>
      </c>
      <c r="U61" s="54">
        <f t="shared" si="6"/>
        <v>7495.54</v>
      </c>
      <c r="V61" s="54">
        <v>0</v>
      </c>
      <c r="W61" s="54">
        <f t="shared" si="7"/>
        <v>7495.54</v>
      </c>
    </row>
    <row r="62" spans="1:24" s="59" customFormat="1" ht="12.6" customHeight="1" x14ac:dyDescent="0.2">
      <c r="A62" s="191" t="s">
        <v>9</v>
      </c>
      <c r="B62" s="230" t="s">
        <v>78</v>
      </c>
      <c r="C62" s="231"/>
      <c r="D62" s="4" t="s">
        <v>8</v>
      </c>
      <c r="E62" s="14" t="s">
        <v>8</v>
      </c>
      <c r="F62" s="11" t="s">
        <v>79</v>
      </c>
      <c r="G62" s="41">
        <f>G63</f>
        <v>2830.8999999999996</v>
      </c>
      <c r="H62" s="179">
        <v>0</v>
      </c>
      <c r="I62" s="39">
        <f t="shared" si="0"/>
        <v>2830.8999999999996</v>
      </c>
      <c r="J62" s="39">
        <v>0</v>
      </c>
      <c r="K62" s="39">
        <f t="shared" si="1"/>
        <v>2830.8999999999996</v>
      </c>
      <c r="L62" s="161">
        <v>0</v>
      </c>
      <c r="M62" s="161">
        <f t="shared" si="2"/>
        <v>2830.8999999999996</v>
      </c>
      <c r="N62" s="181">
        <v>0</v>
      </c>
      <c r="O62" s="181">
        <f t="shared" si="3"/>
        <v>2830.8999999999996</v>
      </c>
      <c r="P62" s="181">
        <v>0</v>
      </c>
      <c r="Q62" s="181">
        <f t="shared" si="4"/>
        <v>2830.8999999999996</v>
      </c>
      <c r="R62" s="182">
        <v>0</v>
      </c>
      <c r="S62" s="182">
        <f t="shared" si="5"/>
        <v>2830.8999999999996</v>
      </c>
      <c r="T62" s="55">
        <v>0</v>
      </c>
      <c r="U62" s="55">
        <f t="shared" si="6"/>
        <v>2830.8999999999996</v>
      </c>
      <c r="V62" s="55">
        <f>V63</f>
        <v>-175.13800000000001</v>
      </c>
      <c r="W62" s="55">
        <f t="shared" si="7"/>
        <v>2655.7619999999997</v>
      </c>
      <c r="X62" s="141" t="s">
        <v>193</v>
      </c>
    </row>
    <row r="63" spans="1:24" ht="12.6" customHeight="1" x14ac:dyDescent="0.2">
      <c r="A63" s="188"/>
      <c r="B63" s="236"/>
      <c r="C63" s="237"/>
      <c r="D63" s="12">
        <v>3147</v>
      </c>
      <c r="E63" s="16">
        <v>5331</v>
      </c>
      <c r="F63" s="30" t="s">
        <v>56</v>
      </c>
      <c r="G63" s="42">
        <f>G64+G65</f>
        <v>2830.8999999999996</v>
      </c>
      <c r="H63" s="42">
        <v>0</v>
      </c>
      <c r="I63" s="36">
        <f t="shared" si="0"/>
        <v>2830.8999999999996</v>
      </c>
      <c r="J63" s="36">
        <v>0</v>
      </c>
      <c r="K63" s="36">
        <f t="shared" si="1"/>
        <v>2830.8999999999996</v>
      </c>
      <c r="L63" s="170">
        <v>0</v>
      </c>
      <c r="M63" s="170">
        <f t="shared" si="2"/>
        <v>2830.8999999999996</v>
      </c>
      <c r="N63" s="171">
        <v>0</v>
      </c>
      <c r="O63" s="171">
        <f t="shared" si="3"/>
        <v>2830.8999999999996</v>
      </c>
      <c r="P63" s="171">
        <v>0</v>
      </c>
      <c r="Q63" s="171">
        <f t="shared" si="4"/>
        <v>2830.8999999999996</v>
      </c>
      <c r="R63" s="172">
        <v>0</v>
      </c>
      <c r="S63" s="172">
        <f t="shared" si="5"/>
        <v>2830.8999999999996</v>
      </c>
      <c r="T63" s="52">
        <v>0</v>
      </c>
      <c r="U63" s="52">
        <f t="shared" si="6"/>
        <v>2830.8999999999996</v>
      </c>
      <c r="V63" s="52">
        <f>V64+V65</f>
        <v>-175.13800000000001</v>
      </c>
      <c r="W63" s="52">
        <f t="shared" si="7"/>
        <v>2655.7619999999997</v>
      </c>
    </row>
    <row r="64" spans="1:24" ht="12.6" customHeight="1" x14ac:dyDescent="0.2">
      <c r="A64" s="189"/>
      <c r="B64" s="236"/>
      <c r="C64" s="237"/>
      <c r="D64" s="6"/>
      <c r="E64" s="18" t="s">
        <v>57</v>
      </c>
      <c r="F64" s="31" t="s">
        <v>61</v>
      </c>
      <c r="G64" s="43">
        <v>236.7</v>
      </c>
      <c r="H64" s="43">
        <v>0</v>
      </c>
      <c r="I64" s="37">
        <f t="shared" si="0"/>
        <v>236.7</v>
      </c>
      <c r="J64" s="37">
        <v>0</v>
      </c>
      <c r="K64" s="37">
        <f t="shared" si="1"/>
        <v>236.7</v>
      </c>
      <c r="L64" s="173">
        <v>0</v>
      </c>
      <c r="M64" s="173">
        <f t="shared" si="2"/>
        <v>236.7</v>
      </c>
      <c r="N64" s="174">
        <v>0</v>
      </c>
      <c r="O64" s="174">
        <f t="shared" si="3"/>
        <v>236.7</v>
      </c>
      <c r="P64" s="174">
        <v>0</v>
      </c>
      <c r="Q64" s="174">
        <f t="shared" si="4"/>
        <v>236.7</v>
      </c>
      <c r="R64" s="175">
        <v>0</v>
      </c>
      <c r="S64" s="175">
        <f t="shared" si="5"/>
        <v>236.7</v>
      </c>
      <c r="T64" s="53">
        <v>0</v>
      </c>
      <c r="U64" s="53">
        <f t="shared" si="6"/>
        <v>236.7</v>
      </c>
      <c r="V64" s="53">
        <v>-175.13800000000001</v>
      </c>
      <c r="W64" s="53">
        <f t="shared" si="7"/>
        <v>61.561999999999983</v>
      </c>
    </row>
    <row r="65" spans="1:24" ht="12.6" customHeight="1" thickBot="1" x14ac:dyDescent="0.25">
      <c r="A65" s="190"/>
      <c r="B65" s="238"/>
      <c r="C65" s="239"/>
      <c r="D65" s="7"/>
      <c r="E65" s="20"/>
      <c r="F65" s="32" t="s">
        <v>59</v>
      </c>
      <c r="G65" s="44">
        <v>2594.1999999999998</v>
      </c>
      <c r="H65" s="46">
        <v>0</v>
      </c>
      <c r="I65" s="40">
        <f t="shared" si="0"/>
        <v>2594.1999999999998</v>
      </c>
      <c r="J65" s="40">
        <v>0</v>
      </c>
      <c r="K65" s="40">
        <f t="shared" si="1"/>
        <v>2594.1999999999998</v>
      </c>
      <c r="L65" s="176">
        <v>0</v>
      </c>
      <c r="M65" s="176">
        <f t="shared" si="2"/>
        <v>2594.1999999999998</v>
      </c>
      <c r="N65" s="184">
        <v>0</v>
      </c>
      <c r="O65" s="184">
        <f t="shared" si="3"/>
        <v>2594.1999999999998</v>
      </c>
      <c r="P65" s="184">
        <v>0</v>
      </c>
      <c r="Q65" s="184">
        <f t="shared" si="4"/>
        <v>2594.1999999999998</v>
      </c>
      <c r="R65" s="185">
        <v>0</v>
      </c>
      <c r="S65" s="185">
        <f t="shared" si="5"/>
        <v>2594.1999999999998</v>
      </c>
      <c r="T65" s="56">
        <v>0</v>
      </c>
      <c r="U65" s="56">
        <f t="shared" si="6"/>
        <v>2594.1999999999998</v>
      </c>
      <c r="V65" s="56">
        <v>0</v>
      </c>
      <c r="W65" s="56">
        <f t="shared" si="7"/>
        <v>2594.1999999999998</v>
      </c>
    </row>
    <row r="66" spans="1:24" s="59" customFormat="1" ht="12.6" customHeight="1" x14ac:dyDescent="0.2">
      <c r="A66" s="191" t="s">
        <v>9</v>
      </c>
      <c r="B66" s="230" t="s">
        <v>80</v>
      </c>
      <c r="C66" s="231"/>
      <c r="D66" s="4" t="s">
        <v>8</v>
      </c>
      <c r="E66" s="14" t="s">
        <v>8</v>
      </c>
      <c r="F66" s="11" t="s">
        <v>183</v>
      </c>
      <c r="G66" s="41">
        <f>G67</f>
        <v>5811.58</v>
      </c>
      <c r="H66" s="160">
        <v>0</v>
      </c>
      <c r="I66" s="35">
        <f t="shared" si="0"/>
        <v>5811.58</v>
      </c>
      <c r="J66" s="35">
        <v>0</v>
      </c>
      <c r="K66" s="35">
        <f t="shared" si="1"/>
        <v>5811.58</v>
      </c>
      <c r="L66" s="180">
        <v>0</v>
      </c>
      <c r="M66" s="180">
        <f t="shared" si="2"/>
        <v>5811.58</v>
      </c>
      <c r="N66" s="162">
        <v>0</v>
      </c>
      <c r="O66" s="162">
        <f t="shared" si="3"/>
        <v>5811.58</v>
      </c>
      <c r="P66" s="162">
        <v>0</v>
      </c>
      <c r="Q66" s="162">
        <f t="shared" si="4"/>
        <v>5811.58</v>
      </c>
      <c r="R66" s="164">
        <v>0</v>
      </c>
      <c r="S66" s="164">
        <f t="shared" si="5"/>
        <v>5811.58</v>
      </c>
      <c r="T66" s="51">
        <v>0</v>
      </c>
      <c r="U66" s="51">
        <f t="shared" si="6"/>
        <v>5811.58</v>
      </c>
      <c r="V66" s="51">
        <f>V67</f>
        <v>0</v>
      </c>
      <c r="W66" s="51">
        <f t="shared" si="7"/>
        <v>5811.58</v>
      </c>
      <c r="X66" s="141"/>
    </row>
    <row r="67" spans="1:24" ht="12.6" customHeight="1" x14ac:dyDescent="0.2">
      <c r="A67" s="188"/>
      <c r="B67" s="236"/>
      <c r="C67" s="237"/>
      <c r="D67" s="12">
        <v>3113</v>
      </c>
      <c r="E67" s="16">
        <v>5331</v>
      </c>
      <c r="F67" s="30" t="s">
        <v>56</v>
      </c>
      <c r="G67" s="42">
        <f>G68+G69</f>
        <v>5811.58</v>
      </c>
      <c r="H67" s="42">
        <v>0</v>
      </c>
      <c r="I67" s="36">
        <f t="shared" si="0"/>
        <v>5811.58</v>
      </c>
      <c r="J67" s="36">
        <v>0</v>
      </c>
      <c r="K67" s="36">
        <f t="shared" si="1"/>
        <v>5811.58</v>
      </c>
      <c r="L67" s="170">
        <v>0</v>
      </c>
      <c r="M67" s="170">
        <f t="shared" si="2"/>
        <v>5811.58</v>
      </c>
      <c r="N67" s="171">
        <v>0</v>
      </c>
      <c r="O67" s="171">
        <f t="shared" si="3"/>
        <v>5811.58</v>
      </c>
      <c r="P67" s="171">
        <v>0</v>
      </c>
      <c r="Q67" s="171">
        <f t="shared" si="4"/>
        <v>5811.58</v>
      </c>
      <c r="R67" s="172">
        <v>0</v>
      </c>
      <c r="S67" s="172">
        <f t="shared" si="5"/>
        <v>5811.58</v>
      </c>
      <c r="T67" s="52">
        <v>0</v>
      </c>
      <c r="U67" s="52">
        <f t="shared" si="6"/>
        <v>5811.58</v>
      </c>
      <c r="V67" s="52">
        <f>V68+V69</f>
        <v>0</v>
      </c>
      <c r="W67" s="52">
        <f t="shared" si="7"/>
        <v>5811.58</v>
      </c>
    </row>
    <row r="68" spans="1:24" ht="12.6" customHeight="1" x14ac:dyDescent="0.2">
      <c r="A68" s="189"/>
      <c r="B68" s="236"/>
      <c r="C68" s="237"/>
      <c r="D68" s="6"/>
      <c r="E68" s="18" t="s">
        <v>57</v>
      </c>
      <c r="F68" s="31" t="s">
        <v>61</v>
      </c>
      <c r="G68" s="43">
        <v>942.7</v>
      </c>
      <c r="H68" s="43">
        <v>0</v>
      </c>
      <c r="I68" s="37">
        <f t="shared" si="0"/>
        <v>942.7</v>
      </c>
      <c r="J68" s="37">
        <v>0</v>
      </c>
      <c r="K68" s="37">
        <f t="shared" si="1"/>
        <v>942.7</v>
      </c>
      <c r="L68" s="173">
        <v>0</v>
      </c>
      <c r="M68" s="173">
        <f t="shared" si="2"/>
        <v>942.7</v>
      </c>
      <c r="N68" s="174">
        <v>0</v>
      </c>
      <c r="O68" s="174">
        <f t="shared" si="3"/>
        <v>942.7</v>
      </c>
      <c r="P68" s="174">
        <v>0</v>
      </c>
      <c r="Q68" s="174">
        <f t="shared" si="4"/>
        <v>942.7</v>
      </c>
      <c r="R68" s="175">
        <v>0</v>
      </c>
      <c r="S68" s="175">
        <f t="shared" si="5"/>
        <v>942.7</v>
      </c>
      <c r="T68" s="53">
        <v>0</v>
      </c>
      <c r="U68" s="53">
        <f t="shared" si="6"/>
        <v>942.7</v>
      </c>
      <c r="V68" s="53">
        <v>0</v>
      </c>
      <c r="W68" s="53">
        <f t="shared" si="7"/>
        <v>942.7</v>
      </c>
    </row>
    <row r="69" spans="1:24" ht="12.6" customHeight="1" thickBot="1" x14ac:dyDescent="0.25">
      <c r="A69" s="190"/>
      <c r="B69" s="238"/>
      <c r="C69" s="239"/>
      <c r="D69" s="7"/>
      <c r="E69" s="20"/>
      <c r="F69" s="32" t="s">
        <v>59</v>
      </c>
      <c r="G69" s="44">
        <v>4868.88</v>
      </c>
      <c r="H69" s="44">
        <v>0</v>
      </c>
      <c r="I69" s="38">
        <f t="shared" si="0"/>
        <v>4868.88</v>
      </c>
      <c r="J69" s="38">
        <v>0</v>
      </c>
      <c r="K69" s="38">
        <f t="shared" si="1"/>
        <v>4868.88</v>
      </c>
      <c r="L69" s="183">
        <v>0</v>
      </c>
      <c r="M69" s="183">
        <f t="shared" si="2"/>
        <v>4868.88</v>
      </c>
      <c r="N69" s="177">
        <v>0</v>
      </c>
      <c r="O69" s="177">
        <f t="shared" si="3"/>
        <v>4868.88</v>
      </c>
      <c r="P69" s="177">
        <v>0</v>
      </c>
      <c r="Q69" s="177">
        <f t="shared" si="4"/>
        <v>4868.88</v>
      </c>
      <c r="R69" s="178">
        <v>0</v>
      </c>
      <c r="S69" s="178">
        <f t="shared" si="5"/>
        <v>4868.88</v>
      </c>
      <c r="T69" s="54">
        <v>0</v>
      </c>
      <c r="U69" s="54">
        <f t="shared" si="6"/>
        <v>4868.88</v>
      </c>
      <c r="V69" s="54">
        <v>0</v>
      </c>
      <c r="W69" s="54">
        <f t="shared" si="7"/>
        <v>4868.88</v>
      </c>
    </row>
    <row r="70" spans="1:24" s="59" customFormat="1" ht="12.6" customHeight="1" x14ac:dyDescent="0.2">
      <c r="A70" s="191" t="s">
        <v>9</v>
      </c>
      <c r="B70" s="230" t="s">
        <v>81</v>
      </c>
      <c r="C70" s="231"/>
      <c r="D70" s="4" t="s">
        <v>8</v>
      </c>
      <c r="E70" s="14" t="s">
        <v>8</v>
      </c>
      <c r="F70" s="11" t="s">
        <v>82</v>
      </c>
      <c r="G70" s="41">
        <f>G71</f>
        <v>3355.2400000000002</v>
      </c>
      <c r="H70" s="179">
        <v>0</v>
      </c>
      <c r="I70" s="39">
        <f t="shared" si="0"/>
        <v>3355.2400000000002</v>
      </c>
      <c r="J70" s="39">
        <v>0</v>
      </c>
      <c r="K70" s="39">
        <f t="shared" si="1"/>
        <v>3355.2400000000002</v>
      </c>
      <c r="L70" s="161">
        <v>0</v>
      </c>
      <c r="M70" s="161">
        <f t="shared" si="2"/>
        <v>3355.2400000000002</v>
      </c>
      <c r="N70" s="181">
        <v>0</v>
      </c>
      <c r="O70" s="181">
        <f t="shared" si="3"/>
        <v>3355.2400000000002</v>
      </c>
      <c r="P70" s="181">
        <v>0</v>
      </c>
      <c r="Q70" s="181">
        <f t="shared" si="4"/>
        <v>3355.2400000000002</v>
      </c>
      <c r="R70" s="182">
        <v>0</v>
      </c>
      <c r="S70" s="182">
        <f t="shared" si="5"/>
        <v>3355.2400000000002</v>
      </c>
      <c r="T70" s="55">
        <v>0</v>
      </c>
      <c r="U70" s="55">
        <f t="shared" si="6"/>
        <v>3355.2400000000002</v>
      </c>
      <c r="V70" s="55">
        <f>V71</f>
        <v>0</v>
      </c>
      <c r="W70" s="55">
        <f t="shared" si="7"/>
        <v>3355.2400000000002</v>
      </c>
      <c r="X70" s="192"/>
    </row>
    <row r="71" spans="1:24" ht="12.6" customHeight="1" x14ac:dyDescent="0.2">
      <c r="A71" s="188"/>
      <c r="B71" s="236"/>
      <c r="C71" s="237"/>
      <c r="D71" s="12">
        <v>3113</v>
      </c>
      <c r="E71" s="16">
        <v>5331</v>
      </c>
      <c r="F71" s="30" t="s">
        <v>56</v>
      </c>
      <c r="G71" s="42">
        <f>G72+G73</f>
        <v>3355.2400000000002</v>
      </c>
      <c r="H71" s="42">
        <v>0</v>
      </c>
      <c r="I71" s="36">
        <f t="shared" si="0"/>
        <v>3355.2400000000002</v>
      </c>
      <c r="J71" s="36">
        <v>0</v>
      </c>
      <c r="K71" s="36">
        <f t="shared" si="1"/>
        <v>3355.2400000000002</v>
      </c>
      <c r="L71" s="170">
        <v>0</v>
      </c>
      <c r="M71" s="170">
        <f t="shared" si="2"/>
        <v>3355.2400000000002</v>
      </c>
      <c r="N71" s="171">
        <v>0</v>
      </c>
      <c r="O71" s="171">
        <f t="shared" si="3"/>
        <v>3355.2400000000002</v>
      </c>
      <c r="P71" s="171">
        <v>0</v>
      </c>
      <c r="Q71" s="171">
        <f t="shared" si="4"/>
        <v>3355.2400000000002</v>
      </c>
      <c r="R71" s="172">
        <v>0</v>
      </c>
      <c r="S71" s="172">
        <f t="shared" si="5"/>
        <v>3355.2400000000002</v>
      </c>
      <c r="T71" s="52">
        <v>0</v>
      </c>
      <c r="U71" s="52">
        <f t="shared" si="6"/>
        <v>3355.2400000000002</v>
      </c>
      <c r="V71" s="52">
        <f>V72+V73</f>
        <v>0</v>
      </c>
      <c r="W71" s="52">
        <f t="shared" si="7"/>
        <v>3355.2400000000002</v>
      </c>
    </row>
    <row r="72" spans="1:24" ht="12.6" customHeight="1" x14ac:dyDescent="0.2">
      <c r="A72" s="189"/>
      <c r="B72" s="236"/>
      <c r="C72" s="237"/>
      <c r="D72" s="6"/>
      <c r="E72" s="18" t="s">
        <v>57</v>
      </c>
      <c r="F72" s="31" t="s">
        <v>61</v>
      </c>
      <c r="G72" s="43">
        <v>279.33999999999997</v>
      </c>
      <c r="H72" s="43">
        <v>0</v>
      </c>
      <c r="I72" s="37">
        <f t="shared" si="0"/>
        <v>279.33999999999997</v>
      </c>
      <c r="J72" s="37">
        <v>0</v>
      </c>
      <c r="K72" s="37">
        <f t="shared" si="1"/>
        <v>279.33999999999997</v>
      </c>
      <c r="L72" s="173">
        <v>0</v>
      </c>
      <c r="M72" s="173">
        <f t="shared" si="2"/>
        <v>279.33999999999997</v>
      </c>
      <c r="N72" s="174">
        <v>0</v>
      </c>
      <c r="O72" s="174">
        <f t="shared" si="3"/>
        <v>279.33999999999997</v>
      </c>
      <c r="P72" s="174">
        <v>0</v>
      </c>
      <c r="Q72" s="174">
        <f t="shared" si="4"/>
        <v>279.33999999999997</v>
      </c>
      <c r="R72" s="175">
        <v>0</v>
      </c>
      <c r="S72" s="175">
        <f t="shared" si="5"/>
        <v>279.33999999999997</v>
      </c>
      <c r="T72" s="53">
        <v>0</v>
      </c>
      <c r="U72" s="53">
        <f t="shared" si="6"/>
        <v>279.33999999999997</v>
      </c>
      <c r="V72" s="53">
        <v>0</v>
      </c>
      <c r="W72" s="53">
        <f t="shared" si="7"/>
        <v>279.33999999999997</v>
      </c>
    </row>
    <row r="73" spans="1:24" ht="12.6" customHeight="1" thickBot="1" x14ac:dyDescent="0.25">
      <c r="A73" s="190"/>
      <c r="B73" s="238"/>
      <c r="C73" s="239"/>
      <c r="D73" s="7"/>
      <c r="E73" s="20"/>
      <c r="F73" s="32" t="s">
        <v>59</v>
      </c>
      <c r="G73" s="44">
        <v>3075.9</v>
      </c>
      <c r="H73" s="46">
        <v>0</v>
      </c>
      <c r="I73" s="40">
        <f t="shared" si="0"/>
        <v>3075.9</v>
      </c>
      <c r="J73" s="40">
        <v>0</v>
      </c>
      <c r="K73" s="40">
        <f t="shared" si="1"/>
        <v>3075.9</v>
      </c>
      <c r="L73" s="176">
        <v>0</v>
      </c>
      <c r="M73" s="176">
        <f t="shared" si="2"/>
        <v>3075.9</v>
      </c>
      <c r="N73" s="184">
        <v>0</v>
      </c>
      <c r="O73" s="184">
        <f t="shared" si="3"/>
        <v>3075.9</v>
      </c>
      <c r="P73" s="184">
        <v>0</v>
      </c>
      <c r="Q73" s="184">
        <f t="shared" si="4"/>
        <v>3075.9</v>
      </c>
      <c r="R73" s="185">
        <v>0</v>
      </c>
      <c r="S73" s="185">
        <f t="shared" si="5"/>
        <v>3075.9</v>
      </c>
      <c r="T73" s="56">
        <v>0</v>
      </c>
      <c r="U73" s="56">
        <f t="shared" si="6"/>
        <v>3075.9</v>
      </c>
      <c r="V73" s="56">
        <v>0</v>
      </c>
      <c r="W73" s="56">
        <f t="shared" si="7"/>
        <v>3075.9</v>
      </c>
    </row>
    <row r="74" spans="1:24" s="59" customFormat="1" ht="12.6" customHeight="1" x14ac:dyDescent="0.2">
      <c r="A74" s="191" t="s">
        <v>9</v>
      </c>
      <c r="B74" s="230" t="s">
        <v>83</v>
      </c>
      <c r="C74" s="231"/>
      <c r="D74" s="4" t="s">
        <v>8</v>
      </c>
      <c r="E74" s="14" t="s">
        <v>8</v>
      </c>
      <c r="F74" s="11" t="s">
        <v>84</v>
      </c>
      <c r="G74" s="41">
        <f>G75</f>
        <v>3375.32</v>
      </c>
      <c r="H74" s="160">
        <v>0</v>
      </c>
      <c r="I74" s="35">
        <f t="shared" ref="I74:I137" si="8">+G74+H74</f>
        <v>3375.32</v>
      </c>
      <c r="J74" s="35">
        <v>0</v>
      </c>
      <c r="K74" s="35">
        <f t="shared" ref="K74:K137" si="9">+I74+J74</f>
        <v>3375.32</v>
      </c>
      <c r="L74" s="180">
        <v>0</v>
      </c>
      <c r="M74" s="180">
        <f t="shared" ref="M74:M137" si="10">+K74+L74</f>
        <v>3375.32</v>
      </c>
      <c r="N74" s="162">
        <v>0</v>
      </c>
      <c r="O74" s="162">
        <f t="shared" ref="O74:O137" si="11">+M74+N74</f>
        <v>3375.32</v>
      </c>
      <c r="P74" s="162">
        <v>0</v>
      </c>
      <c r="Q74" s="162">
        <f t="shared" ref="Q74:Q137" si="12">+O74+P74</f>
        <v>3375.32</v>
      </c>
      <c r="R74" s="164">
        <v>0</v>
      </c>
      <c r="S74" s="164">
        <f t="shared" ref="S74:S137" si="13">+Q74+R74</f>
        <v>3375.32</v>
      </c>
      <c r="T74" s="51">
        <f>+T75</f>
        <v>100</v>
      </c>
      <c r="U74" s="51">
        <f t="shared" ref="U74:U137" si="14">+S74+T74</f>
        <v>3475.32</v>
      </c>
      <c r="V74" s="51">
        <f>V75</f>
        <v>-4.9969999999999999</v>
      </c>
      <c r="W74" s="51">
        <f t="shared" ref="W74:W137" si="15">+U74+V74</f>
        <v>3470.3230000000003</v>
      </c>
      <c r="X74" s="141" t="s">
        <v>193</v>
      </c>
    </row>
    <row r="75" spans="1:24" ht="12.6" customHeight="1" x14ac:dyDescent="0.2">
      <c r="A75" s="188"/>
      <c r="B75" s="236"/>
      <c r="C75" s="237"/>
      <c r="D75" s="12">
        <v>3133</v>
      </c>
      <c r="E75" s="16">
        <v>5331</v>
      </c>
      <c r="F75" s="30" t="s">
        <v>56</v>
      </c>
      <c r="G75" s="42">
        <f>G76+G77</f>
        <v>3375.32</v>
      </c>
      <c r="H75" s="42">
        <v>0</v>
      </c>
      <c r="I75" s="36">
        <f t="shared" si="8"/>
        <v>3375.32</v>
      </c>
      <c r="J75" s="36">
        <v>0</v>
      </c>
      <c r="K75" s="36">
        <f t="shared" si="9"/>
        <v>3375.32</v>
      </c>
      <c r="L75" s="170">
        <v>0</v>
      </c>
      <c r="M75" s="170">
        <f t="shared" si="10"/>
        <v>3375.32</v>
      </c>
      <c r="N75" s="171">
        <v>0</v>
      </c>
      <c r="O75" s="171">
        <f t="shared" si="11"/>
        <v>3375.32</v>
      </c>
      <c r="P75" s="171">
        <v>0</v>
      </c>
      <c r="Q75" s="171">
        <f t="shared" si="12"/>
        <v>3375.32</v>
      </c>
      <c r="R75" s="172">
        <v>0</v>
      </c>
      <c r="S75" s="172">
        <f t="shared" si="13"/>
        <v>3375.32</v>
      </c>
      <c r="T75" s="52">
        <f>SUM(T76:T77)</f>
        <v>100</v>
      </c>
      <c r="U75" s="52">
        <f t="shared" si="14"/>
        <v>3475.32</v>
      </c>
      <c r="V75" s="52">
        <f>V76+V77</f>
        <v>-4.9969999999999999</v>
      </c>
      <c r="W75" s="52">
        <f t="shared" si="15"/>
        <v>3470.3230000000003</v>
      </c>
    </row>
    <row r="76" spans="1:24" ht="12.6" customHeight="1" x14ac:dyDescent="0.2">
      <c r="A76" s="189"/>
      <c r="B76" s="236"/>
      <c r="C76" s="237"/>
      <c r="D76" s="6"/>
      <c r="E76" s="18" t="s">
        <v>57</v>
      </c>
      <c r="F76" s="31" t="s">
        <v>61</v>
      </c>
      <c r="G76" s="43">
        <v>281.69</v>
      </c>
      <c r="H76" s="43">
        <v>0</v>
      </c>
      <c r="I76" s="37">
        <f t="shared" si="8"/>
        <v>281.69</v>
      </c>
      <c r="J76" s="37">
        <v>0</v>
      </c>
      <c r="K76" s="37">
        <f t="shared" si="9"/>
        <v>281.69</v>
      </c>
      <c r="L76" s="173">
        <v>0</v>
      </c>
      <c r="M76" s="173">
        <f t="shared" si="10"/>
        <v>281.69</v>
      </c>
      <c r="N76" s="174">
        <v>0</v>
      </c>
      <c r="O76" s="174">
        <f t="shared" si="11"/>
        <v>281.69</v>
      </c>
      <c r="P76" s="174">
        <v>0</v>
      </c>
      <c r="Q76" s="174">
        <f t="shared" si="12"/>
        <v>281.69</v>
      </c>
      <c r="R76" s="175">
        <v>0</v>
      </c>
      <c r="S76" s="175">
        <f t="shared" si="13"/>
        <v>281.69</v>
      </c>
      <c r="T76" s="53">
        <v>0</v>
      </c>
      <c r="U76" s="53">
        <f t="shared" si="14"/>
        <v>281.69</v>
      </c>
      <c r="V76" s="53">
        <v>-4.9969999999999999</v>
      </c>
      <c r="W76" s="53">
        <f t="shared" si="15"/>
        <v>276.69299999999998</v>
      </c>
    </row>
    <row r="77" spans="1:24" ht="12.6" customHeight="1" thickBot="1" x14ac:dyDescent="0.25">
      <c r="A77" s="190"/>
      <c r="B77" s="238"/>
      <c r="C77" s="239"/>
      <c r="D77" s="7"/>
      <c r="E77" s="20"/>
      <c r="F77" s="32" t="s">
        <v>59</v>
      </c>
      <c r="G77" s="44">
        <v>3093.63</v>
      </c>
      <c r="H77" s="44">
        <v>0</v>
      </c>
      <c r="I77" s="38">
        <f t="shared" si="8"/>
        <v>3093.63</v>
      </c>
      <c r="J77" s="38">
        <v>0</v>
      </c>
      <c r="K77" s="38">
        <f t="shared" si="9"/>
        <v>3093.63</v>
      </c>
      <c r="L77" s="183">
        <v>0</v>
      </c>
      <c r="M77" s="183">
        <f t="shared" si="10"/>
        <v>3093.63</v>
      </c>
      <c r="N77" s="177">
        <v>0</v>
      </c>
      <c r="O77" s="177">
        <f t="shared" si="11"/>
        <v>3093.63</v>
      </c>
      <c r="P77" s="177">
        <v>0</v>
      </c>
      <c r="Q77" s="177">
        <f t="shared" si="12"/>
        <v>3093.63</v>
      </c>
      <c r="R77" s="178">
        <v>0</v>
      </c>
      <c r="S77" s="178">
        <f t="shared" si="13"/>
        <v>3093.63</v>
      </c>
      <c r="T77" s="54">
        <v>100</v>
      </c>
      <c r="U77" s="54">
        <f t="shared" si="14"/>
        <v>3193.63</v>
      </c>
      <c r="V77" s="54">
        <v>0</v>
      </c>
      <c r="W77" s="54">
        <f t="shared" si="15"/>
        <v>3193.63</v>
      </c>
    </row>
    <row r="78" spans="1:24" s="59" customFormat="1" ht="22.35" customHeight="1" x14ac:dyDescent="0.2">
      <c r="A78" s="191" t="s">
        <v>9</v>
      </c>
      <c r="B78" s="230" t="s">
        <v>85</v>
      </c>
      <c r="C78" s="231"/>
      <c r="D78" s="4" t="s">
        <v>8</v>
      </c>
      <c r="E78" s="14" t="s">
        <v>8</v>
      </c>
      <c r="F78" s="28" t="s">
        <v>171</v>
      </c>
      <c r="G78" s="41">
        <f>G79</f>
        <v>1415.08</v>
      </c>
      <c r="H78" s="179">
        <v>0</v>
      </c>
      <c r="I78" s="39">
        <f t="shared" si="8"/>
        <v>1415.08</v>
      </c>
      <c r="J78" s="39">
        <v>0</v>
      </c>
      <c r="K78" s="39">
        <f t="shared" si="9"/>
        <v>1415.08</v>
      </c>
      <c r="L78" s="161">
        <v>0</v>
      </c>
      <c r="M78" s="161">
        <f t="shared" si="10"/>
        <v>1415.08</v>
      </c>
      <c r="N78" s="181">
        <v>0</v>
      </c>
      <c r="O78" s="181">
        <f t="shared" si="11"/>
        <v>1415.08</v>
      </c>
      <c r="P78" s="181">
        <v>0</v>
      </c>
      <c r="Q78" s="181">
        <f t="shared" si="12"/>
        <v>1415.08</v>
      </c>
      <c r="R78" s="182">
        <v>0</v>
      </c>
      <c r="S78" s="182">
        <f t="shared" si="13"/>
        <v>1415.08</v>
      </c>
      <c r="T78" s="55">
        <v>0</v>
      </c>
      <c r="U78" s="55">
        <f t="shared" si="14"/>
        <v>1415.08</v>
      </c>
      <c r="V78" s="55">
        <f>V79</f>
        <v>2.2970000000000002</v>
      </c>
      <c r="W78" s="55">
        <f t="shared" si="15"/>
        <v>1417.377</v>
      </c>
      <c r="X78" s="141" t="s">
        <v>193</v>
      </c>
    </row>
    <row r="79" spans="1:24" ht="12.6" customHeight="1" x14ac:dyDescent="0.2">
      <c r="A79" s="188"/>
      <c r="B79" s="236"/>
      <c r="C79" s="237"/>
      <c r="D79" s="12">
        <v>3146</v>
      </c>
      <c r="E79" s="16">
        <v>5331</v>
      </c>
      <c r="F79" s="30" t="s">
        <v>56</v>
      </c>
      <c r="G79" s="42">
        <f>G80+G81</f>
        <v>1415.08</v>
      </c>
      <c r="H79" s="42">
        <v>0</v>
      </c>
      <c r="I79" s="36">
        <f t="shared" si="8"/>
        <v>1415.08</v>
      </c>
      <c r="J79" s="36">
        <v>0</v>
      </c>
      <c r="K79" s="36">
        <f t="shared" si="9"/>
        <v>1415.08</v>
      </c>
      <c r="L79" s="170">
        <v>0</v>
      </c>
      <c r="M79" s="170">
        <f t="shared" si="10"/>
        <v>1415.08</v>
      </c>
      <c r="N79" s="171">
        <v>0</v>
      </c>
      <c r="O79" s="171">
        <f t="shared" si="11"/>
        <v>1415.08</v>
      </c>
      <c r="P79" s="171">
        <v>0</v>
      </c>
      <c r="Q79" s="171">
        <f t="shared" si="12"/>
        <v>1415.08</v>
      </c>
      <c r="R79" s="172">
        <v>0</v>
      </c>
      <c r="S79" s="172">
        <f t="shared" si="13"/>
        <v>1415.08</v>
      </c>
      <c r="T79" s="52">
        <v>0</v>
      </c>
      <c r="U79" s="52">
        <f t="shared" si="14"/>
        <v>1415.08</v>
      </c>
      <c r="V79" s="52">
        <f>V80+V81</f>
        <v>2.2970000000000002</v>
      </c>
      <c r="W79" s="52">
        <f t="shared" si="15"/>
        <v>1417.377</v>
      </c>
    </row>
    <row r="80" spans="1:24" ht="12.6" customHeight="1" x14ac:dyDescent="0.2">
      <c r="A80" s="189"/>
      <c r="B80" s="236"/>
      <c r="C80" s="237"/>
      <c r="D80" s="6"/>
      <c r="E80" s="18" t="s">
        <v>57</v>
      </c>
      <c r="F80" s="31" t="s">
        <v>61</v>
      </c>
      <c r="G80" s="43">
        <v>17.02</v>
      </c>
      <c r="H80" s="43">
        <v>0</v>
      </c>
      <c r="I80" s="37">
        <f t="shared" si="8"/>
        <v>17.02</v>
      </c>
      <c r="J80" s="37">
        <v>0</v>
      </c>
      <c r="K80" s="37">
        <f t="shared" si="9"/>
        <v>17.02</v>
      </c>
      <c r="L80" s="173">
        <v>0</v>
      </c>
      <c r="M80" s="170">
        <f t="shared" si="10"/>
        <v>17.02</v>
      </c>
      <c r="N80" s="174">
        <v>0</v>
      </c>
      <c r="O80" s="174">
        <f t="shared" si="11"/>
        <v>17.02</v>
      </c>
      <c r="P80" s="174">
        <v>0</v>
      </c>
      <c r="Q80" s="174">
        <f t="shared" si="12"/>
        <v>17.02</v>
      </c>
      <c r="R80" s="175">
        <v>0</v>
      </c>
      <c r="S80" s="175">
        <f t="shared" si="13"/>
        <v>17.02</v>
      </c>
      <c r="T80" s="53">
        <v>0</v>
      </c>
      <c r="U80" s="53">
        <f t="shared" si="14"/>
        <v>17.02</v>
      </c>
      <c r="V80" s="53">
        <v>2.2970000000000002</v>
      </c>
      <c r="W80" s="53">
        <f t="shared" si="15"/>
        <v>19.317</v>
      </c>
    </row>
    <row r="81" spans="1:24" ht="12.6" customHeight="1" thickBot="1" x14ac:dyDescent="0.25">
      <c r="A81" s="190"/>
      <c r="B81" s="238"/>
      <c r="C81" s="239"/>
      <c r="D81" s="7"/>
      <c r="E81" s="20"/>
      <c r="F81" s="32" t="s">
        <v>59</v>
      </c>
      <c r="G81" s="44">
        <v>1398.06</v>
      </c>
      <c r="H81" s="46">
        <v>0</v>
      </c>
      <c r="I81" s="40">
        <f t="shared" si="8"/>
        <v>1398.06</v>
      </c>
      <c r="J81" s="40">
        <v>0</v>
      </c>
      <c r="K81" s="40">
        <f t="shared" si="9"/>
        <v>1398.06</v>
      </c>
      <c r="L81" s="176">
        <v>0</v>
      </c>
      <c r="M81" s="176">
        <f t="shared" si="10"/>
        <v>1398.06</v>
      </c>
      <c r="N81" s="184">
        <v>0</v>
      </c>
      <c r="O81" s="184">
        <f t="shared" si="11"/>
        <v>1398.06</v>
      </c>
      <c r="P81" s="184">
        <v>0</v>
      </c>
      <c r="Q81" s="184">
        <f t="shared" si="12"/>
        <v>1398.06</v>
      </c>
      <c r="R81" s="185">
        <v>0</v>
      </c>
      <c r="S81" s="185">
        <f t="shared" si="13"/>
        <v>1398.06</v>
      </c>
      <c r="T81" s="56">
        <v>0</v>
      </c>
      <c r="U81" s="56">
        <f t="shared" si="14"/>
        <v>1398.06</v>
      </c>
      <c r="V81" s="56">
        <v>0</v>
      </c>
      <c r="W81" s="56">
        <f t="shared" si="15"/>
        <v>1398.06</v>
      </c>
    </row>
    <row r="82" spans="1:24" s="59" customFormat="1" ht="12.6" customHeight="1" x14ac:dyDescent="0.2">
      <c r="A82" s="191" t="s">
        <v>9</v>
      </c>
      <c r="B82" s="230" t="s">
        <v>86</v>
      </c>
      <c r="C82" s="231"/>
      <c r="D82" s="4" t="s">
        <v>8</v>
      </c>
      <c r="E82" s="14" t="s">
        <v>8</v>
      </c>
      <c r="F82" s="11" t="s">
        <v>87</v>
      </c>
      <c r="G82" s="41">
        <f>G83</f>
        <v>3045.7200000000003</v>
      </c>
      <c r="H82" s="160">
        <v>0</v>
      </c>
      <c r="I82" s="35">
        <f t="shared" si="8"/>
        <v>3045.7200000000003</v>
      </c>
      <c r="J82" s="35">
        <v>0</v>
      </c>
      <c r="K82" s="35">
        <f t="shared" si="9"/>
        <v>3045.7200000000003</v>
      </c>
      <c r="L82" s="180">
        <v>0</v>
      </c>
      <c r="M82" s="180">
        <f t="shared" si="10"/>
        <v>3045.7200000000003</v>
      </c>
      <c r="N82" s="162">
        <v>0</v>
      </c>
      <c r="O82" s="162">
        <f t="shared" si="11"/>
        <v>3045.7200000000003</v>
      </c>
      <c r="P82" s="162">
        <v>0</v>
      </c>
      <c r="Q82" s="162">
        <f t="shared" si="12"/>
        <v>3045.7200000000003</v>
      </c>
      <c r="R82" s="164">
        <v>0</v>
      </c>
      <c r="S82" s="164">
        <f t="shared" si="13"/>
        <v>3045.7200000000003</v>
      </c>
      <c r="T82" s="51">
        <f>+T83</f>
        <v>-935.87699999999995</v>
      </c>
      <c r="U82" s="51">
        <f t="shared" si="14"/>
        <v>2109.8430000000003</v>
      </c>
      <c r="V82" s="51">
        <f>V83</f>
        <v>-79.363</v>
      </c>
      <c r="W82" s="51">
        <f t="shared" si="15"/>
        <v>2030.4800000000002</v>
      </c>
      <c r="X82" s="141" t="s">
        <v>193</v>
      </c>
    </row>
    <row r="83" spans="1:24" ht="12.6" customHeight="1" x14ac:dyDescent="0.2">
      <c r="A83" s="188"/>
      <c r="B83" s="236"/>
      <c r="C83" s="237"/>
      <c r="D83" s="12">
        <v>3233</v>
      </c>
      <c r="E83" s="16">
        <v>5331</v>
      </c>
      <c r="F83" s="30" t="s">
        <v>56</v>
      </c>
      <c r="G83" s="42">
        <f>G84+G85</f>
        <v>3045.7200000000003</v>
      </c>
      <c r="H83" s="42">
        <v>0</v>
      </c>
      <c r="I83" s="36">
        <f t="shared" si="8"/>
        <v>3045.7200000000003</v>
      </c>
      <c r="J83" s="36">
        <v>0</v>
      </c>
      <c r="K83" s="36">
        <f t="shared" si="9"/>
        <v>3045.7200000000003</v>
      </c>
      <c r="L83" s="170">
        <v>0</v>
      </c>
      <c r="M83" s="170">
        <f t="shared" si="10"/>
        <v>3045.7200000000003</v>
      </c>
      <c r="N83" s="171">
        <v>0</v>
      </c>
      <c r="O83" s="171">
        <f t="shared" si="11"/>
        <v>3045.7200000000003</v>
      </c>
      <c r="P83" s="171">
        <v>0</v>
      </c>
      <c r="Q83" s="171">
        <f t="shared" si="12"/>
        <v>3045.7200000000003</v>
      </c>
      <c r="R83" s="172">
        <v>0</v>
      </c>
      <c r="S83" s="172">
        <f t="shared" si="13"/>
        <v>3045.7200000000003</v>
      </c>
      <c r="T83" s="52">
        <f>SUM(T84:T85)</f>
        <v>-935.87699999999995</v>
      </c>
      <c r="U83" s="52">
        <f t="shared" si="14"/>
        <v>2109.8430000000003</v>
      </c>
      <c r="V83" s="52">
        <f>V84+V85</f>
        <v>-79.363</v>
      </c>
      <c r="W83" s="52">
        <f t="shared" si="15"/>
        <v>2030.4800000000002</v>
      </c>
    </row>
    <row r="84" spans="1:24" ht="12.6" customHeight="1" x14ac:dyDescent="0.2">
      <c r="A84" s="189"/>
      <c r="B84" s="236"/>
      <c r="C84" s="237"/>
      <c r="D84" s="6"/>
      <c r="E84" s="18" t="s">
        <v>57</v>
      </c>
      <c r="F84" s="31" t="s">
        <v>61</v>
      </c>
      <c r="G84" s="43">
        <v>238.09</v>
      </c>
      <c r="H84" s="43">
        <v>0</v>
      </c>
      <c r="I84" s="37">
        <f t="shared" si="8"/>
        <v>238.09</v>
      </c>
      <c r="J84" s="37">
        <v>0</v>
      </c>
      <c r="K84" s="37">
        <f t="shared" si="9"/>
        <v>238.09</v>
      </c>
      <c r="L84" s="173">
        <v>0</v>
      </c>
      <c r="M84" s="173">
        <f t="shared" si="10"/>
        <v>238.09</v>
      </c>
      <c r="N84" s="174">
        <v>0</v>
      </c>
      <c r="O84" s="174">
        <f t="shared" si="11"/>
        <v>238.09</v>
      </c>
      <c r="P84" s="174">
        <v>0</v>
      </c>
      <c r="Q84" s="174">
        <f t="shared" si="12"/>
        <v>238.09</v>
      </c>
      <c r="R84" s="175">
        <v>0</v>
      </c>
      <c r="S84" s="175">
        <f t="shared" si="13"/>
        <v>238.09</v>
      </c>
      <c r="T84" s="53">
        <v>0</v>
      </c>
      <c r="U84" s="53">
        <f t="shared" si="14"/>
        <v>238.09</v>
      </c>
      <c r="V84" s="53">
        <v>-79.363</v>
      </c>
      <c r="W84" s="53">
        <f t="shared" si="15"/>
        <v>158.727</v>
      </c>
    </row>
    <row r="85" spans="1:24" ht="12.6" customHeight="1" thickBot="1" x14ac:dyDescent="0.25">
      <c r="A85" s="190"/>
      <c r="B85" s="238"/>
      <c r="C85" s="239"/>
      <c r="D85" s="7"/>
      <c r="E85" s="20"/>
      <c r="F85" s="32" t="s">
        <v>59</v>
      </c>
      <c r="G85" s="44">
        <v>2807.63</v>
      </c>
      <c r="H85" s="44">
        <v>0</v>
      </c>
      <c r="I85" s="38">
        <f t="shared" si="8"/>
        <v>2807.63</v>
      </c>
      <c r="J85" s="38">
        <v>0</v>
      </c>
      <c r="K85" s="38">
        <f t="shared" si="9"/>
        <v>2807.63</v>
      </c>
      <c r="L85" s="183">
        <v>0</v>
      </c>
      <c r="M85" s="183">
        <f t="shared" si="10"/>
        <v>2807.63</v>
      </c>
      <c r="N85" s="177">
        <v>0</v>
      </c>
      <c r="O85" s="177">
        <f t="shared" si="11"/>
        <v>2807.63</v>
      </c>
      <c r="P85" s="177">
        <v>0</v>
      </c>
      <c r="Q85" s="177">
        <f t="shared" si="12"/>
        <v>2807.63</v>
      </c>
      <c r="R85" s="178">
        <v>0</v>
      </c>
      <c r="S85" s="178">
        <f t="shared" si="13"/>
        <v>2807.63</v>
      </c>
      <c r="T85" s="54">
        <v>-935.87699999999995</v>
      </c>
      <c r="U85" s="54">
        <f t="shared" si="14"/>
        <v>1871.7530000000002</v>
      </c>
      <c r="V85" s="54">
        <v>0</v>
      </c>
      <c r="W85" s="54">
        <f t="shared" si="15"/>
        <v>1871.7530000000002</v>
      </c>
    </row>
    <row r="86" spans="1:24" s="59" customFormat="1" ht="12.6" customHeight="1" x14ac:dyDescent="0.2">
      <c r="A86" s="191" t="s">
        <v>9</v>
      </c>
      <c r="B86" s="230" t="s">
        <v>88</v>
      </c>
      <c r="C86" s="231"/>
      <c r="D86" s="4" t="s">
        <v>8</v>
      </c>
      <c r="E86" s="14" t="s">
        <v>8</v>
      </c>
      <c r="F86" s="11" t="s">
        <v>89</v>
      </c>
      <c r="G86" s="41">
        <f>G87</f>
        <v>410.51</v>
      </c>
      <c r="H86" s="160">
        <v>0</v>
      </c>
      <c r="I86" s="35">
        <f t="shared" si="8"/>
        <v>410.51</v>
      </c>
      <c r="J86" s="39">
        <v>0</v>
      </c>
      <c r="K86" s="39">
        <f t="shared" si="9"/>
        <v>410.51</v>
      </c>
      <c r="L86" s="161">
        <v>0</v>
      </c>
      <c r="M86" s="161">
        <f t="shared" si="10"/>
        <v>410.51</v>
      </c>
      <c r="N86" s="181">
        <f>+N87</f>
        <v>54.05</v>
      </c>
      <c r="O86" s="181">
        <f t="shared" si="11"/>
        <v>464.56</v>
      </c>
      <c r="P86" s="181">
        <v>0</v>
      </c>
      <c r="Q86" s="181">
        <f t="shared" si="12"/>
        <v>464.56</v>
      </c>
      <c r="R86" s="182">
        <v>0</v>
      </c>
      <c r="S86" s="182">
        <f t="shared" si="13"/>
        <v>464.56</v>
      </c>
      <c r="T86" s="55">
        <v>0</v>
      </c>
      <c r="U86" s="55">
        <f t="shared" si="14"/>
        <v>464.56</v>
      </c>
      <c r="V86" s="55">
        <f>V87</f>
        <v>-18.059999999999999</v>
      </c>
      <c r="W86" s="55">
        <f t="shared" si="15"/>
        <v>446.5</v>
      </c>
      <c r="X86" s="141" t="s">
        <v>193</v>
      </c>
    </row>
    <row r="87" spans="1:24" ht="12.6" customHeight="1" x14ac:dyDescent="0.2">
      <c r="A87" s="188"/>
      <c r="B87" s="236"/>
      <c r="C87" s="237"/>
      <c r="D87" s="12">
        <v>3113</v>
      </c>
      <c r="E87" s="16">
        <v>5331</v>
      </c>
      <c r="F87" s="30" t="s">
        <v>56</v>
      </c>
      <c r="G87" s="42">
        <f>G88+G89</f>
        <v>410.51</v>
      </c>
      <c r="H87" s="168">
        <v>0</v>
      </c>
      <c r="I87" s="36">
        <f t="shared" si="8"/>
        <v>410.51</v>
      </c>
      <c r="J87" s="36">
        <v>0</v>
      </c>
      <c r="K87" s="36">
        <f t="shared" si="9"/>
        <v>410.51</v>
      </c>
      <c r="L87" s="170">
        <v>0</v>
      </c>
      <c r="M87" s="170">
        <f t="shared" si="10"/>
        <v>410.51</v>
      </c>
      <c r="N87" s="171">
        <f>SUM(N88:N89)</f>
        <v>54.05</v>
      </c>
      <c r="O87" s="171">
        <f t="shared" si="11"/>
        <v>464.56</v>
      </c>
      <c r="P87" s="171">
        <v>0</v>
      </c>
      <c r="Q87" s="171">
        <f t="shared" si="12"/>
        <v>464.56</v>
      </c>
      <c r="R87" s="172">
        <v>0</v>
      </c>
      <c r="S87" s="172">
        <f t="shared" si="13"/>
        <v>464.56</v>
      </c>
      <c r="T87" s="52">
        <v>0</v>
      </c>
      <c r="U87" s="52">
        <f t="shared" si="14"/>
        <v>464.56</v>
      </c>
      <c r="V87" s="52">
        <f>V88+V89</f>
        <v>-18.059999999999999</v>
      </c>
      <c r="W87" s="52">
        <f t="shared" si="15"/>
        <v>446.5</v>
      </c>
    </row>
    <row r="88" spans="1:24" ht="12.6" customHeight="1" x14ac:dyDescent="0.2">
      <c r="A88" s="189"/>
      <c r="B88" s="236"/>
      <c r="C88" s="237"/>
      <c r="D88" s="6"/>
      <c r="E88" s="18" t="s">
        <v>57</v>
      </c>
      <c r="F88" s="31" t="s">
        <v>61</v>
      </c>
      <c r="G88" s="43">
        <v>53.3</v>
      </c>
      <c r="H88" s="43">
        <v>0</v>
      </c>
      <c r="I88" s="37">
        <f t="shared" si="8"/>
        <v>53.3</v>
      </c>
      <c r="J88" s="37">
        <v>0</v>
      </c>
      <c r="K88" s="37">
        <f t="shared" si="9"/>
        <v>53.3</v>
      </c>
      <c r="L88" s="173">
        <v>0</v>
      </c>
      <c r="M88" s="173">
        <f t="shared" si="10"/>
        <v>53.3</v>
      </c>
      <c r="N88" s="174">
        <v>0</v>
      </c>
      <c r="O88" s="174">
        <f t="shared" si="11"/>
        <v>53.3</v>
      </c>
      <c r="P88" s="174">
        <v>0</v>
      </c>
      <c r="Q88" s="174">
        <f t="shared" si="12"/>
        <v>53.3</v>
      </c>
      <c r="R88" s="175">
        <v>0</v>
      </c>
      <c r="S88" s="175">
        <f t="shared" si="13"/>
        <v>53.3</v>
      </c>
      <c r="T88" s="53">
        <v>0</v>
      </c>
      <c r="U88" s="53">
        <f t="shared" si="14"/>
        <v>53.3</v>
      </c>
      <c r="V88" s="53">
        <v>-18.059999999999999</v>
      </c>
      <c r="W88" s="53">
        <f t="shared" si="15"/>
        <v>35.239999999999995</v>
      </c>
    </row>
    <row r="89" spans="1:24" ht="12.6" customHeight="1" thickBot="1" x14ac:dyDescent="0.25">
      <c r="A89" s="190"/>
      <c r="B89" s="238"/>
      <c r="C89" s="239"/>
      <c r="D89" s="7"/>
      <c r="E89" s="20"/>
      <c r="F89" s="32" t="s">
        <v>59</v>
      </c>
      <c r="G89" s="44">
        <v>357.21</v>
      </c>
      <c r="H89" s="44">
        <v>0</v>
      </c>
      <c r="I89" s="38">
        <f t="shared" si="8"/>
        <v>357.21</v>
      </c>
      <c r="J89" s="40">
        <v>0</v>
      </c>
      <c r="K89" s="40">
        <f t="shared" si="9"/>
        <v>357.21</v>
      </c>
      <c r="L89" s="176">
        <v>0</v>
      </c>
      <c r="M89" s="176">
        <f t="shared" si="10"/>
        <v>357.21</v>
      </c>
      <c r="N89" s="184">
        <v>54.05</v>
      </c>
      <c r="O89" s="184">
        <f t="shared" si="11"/>
        <v>411.26</v>
      </c>
      <c r="P89" s="184">
        <v>0</v>
      </c>
      <c r="Q89" s="184">
        <f t="shared" si="12"/>
        <v>411.26</v>
      </c>
      <c r="R89" s="185">
        <v>0</v>
      </c>
      <c r="S89" s="185">
        <f t="shared" si="13"/>
        <v>411.26</v>
      </c>
      <c r="T89" s="56">
        <v>0</v>
      </c>
      <c r="U89" s="56">
        <f t="shared" si="14"/>
        <v>411.26</v>
      </c>
      <c r="V89" s="56">
        <v>0</v>
      </c>
      <c r="W89" s="56">
        <f t="shared" si="15"/>
        <v>411.26</v>
      </c>
    </row>
    <row r="90" spans="1:24" s="59" customFormat="1" ht="12.6" customHeight="1" x14ac:dyDescent="0.2">
      <c r="A90" s="187" t="s">
        <v>9</v>
      </c>
      <c r="B90" s="230" t="s">
        <v>90</v>
      </c>
      <c r="C90" s="231"/>
      <c r="D90" s="9" t="s">
        <v>8</v>
      </c>
      <c r="E90" s="22" t="s">
        <v>8</v>
      </c>
      <c r="F90" s="10" t="s">
        <v>91</v>
      </c>
      <c r="G90" s="45">
        <f>G91</f>
        <v>846.86</v>
      </c>
      <c r="H90" s="179">
        <v>0</v>
      </c>
      <c r="I90" s="39">
        <f t="shared" si="8"/>
        <v>846.86</v>
      </c>
      <c r="J90" s="35">
        <v>0</v>
      </c>
      <c r="K90" s="35">
        <f t="shared" si="9"/>
        <v>846.86</v>
      </c>
      <c r="L90" s="180">
        <v>0</v>
      </c>
      <c r="M90" s="180">
        <f t="shared" si="10"/>
        <v>846.86</v>
      </c>
      <c r="N90" s="162">
        <v>0</v>
      </c>
      <c r="O90" s="162">
        <f t="shared" si="11"/>
        <v>846.86</v>
      </c>
      <c r="P90" s="162">
        <v>0</v>
      </c>
      <c r="Q90" s="162">
        <f t="shared" si="12"/>
        <v>846.86</v>
      </c>
      <c r="R90" s="164">
        <v>0</v>
      </c>
      <c r="S90" s="164">
        <f t="shared" si="13"/>
        <v>846.86</v>
      </c>
      <c r="T90" s="51">
        <v>0</v>
      </c>
      <c r="U90" s="51">
        <f t="shared" si="14"/>
        <v>846.86</v>
      </c>
      <c r="V90" s="51">
        <f>V91</f>
        <v>0</v>
      </c>
      <c r="W90" s="51">
        <f t="shared" si="15"/>
        <v>846.86</v>
      </c>
      <c r="X90" s="192"/>
    </row>
    <row r="91" spans="1:24" ht="12.6" customHeight="1" x14ac:dyDescent="0.2">
      <c r="A91" s="188"/>
      <c r="B91" s="236"/>
      <c r="C91" s="237"/>
      <c r="D91" s="12">
        <v>3113</v>
      </c>
      <c r="E91" s="16">
        <v>5331</v>
      </c>
      <c r="F91" s="30" t="s">
        <v>56</v>
      </c>
      <c r="G91" s="42">
        <f>G92+G93</f>
        <v>846.86</v>
      </c>
      <c r="H91" s="42">
        <v>0</v>
      </c>
      <c r="I91" s="36">
        <f t="shared" si="8"/>
        <v>846.86</v>
      </c>
      <c r="J91" s="36">
        <v>0</v>
      </c>
      <c r="K91" s="36">
        <f t="shared" si="9"/>
        <v>846.86</v>
      </c>
      <c r="L91" s="170">
        <v>0</v>
      </c>
      <c r="M91" s="170">
        <f t="shared" si="10"/>
        <v>846.86</v>
      </c>
      <c r="N91" s="171">
        <v>0</v>
      </c>
      <c r="O91" s="171">
        <f t="shared" si="11"/>
        <v>846.86</v>
      </c>
      <c r="P91" s="171">
        <v>0</v>
      </c>
      <c r="Q91" s="171">
        <f t="shared" si="12"/>
        <v>846.86</v>
      </c>
      <c r="R91" s="172">
        <v>0</v>
      </c>
      <c r="S91" s="172">
        <f t="shared" si="13"/>
        <v>846.86</v>
      </c>
      <c r="T91" s="52">
        <v>0</v>
      </c>
      <c r="U91" s="52">
        <f t="shared" si="14"/>
        <v>846.86</v>
      </c>
      <c r="V91" s="52">
        <f>V92+V93</f>
        <v>0</v>
      </c>
      <c r="W91" s="52">
        <f t="shared" si="15"/>
        <v>846.86</v>
      </c>
    </row>
    <row r="92" spans="1:24" ht="12.6" customHeight="1" x14ac:dyDescent="0.2">
      <c r="A92" s="189"/>
      <c r="B92" s="236"/>
      <c r="C92" s="237"/>
      <c r="D92" s="6"/>
      <c r="E92" s="18" t="s">
        <v>57</v>
      </c>
      <c r="F92" s="31" t="s">
        <v>61</v>
      </c>
      <c r="G92" s="43">
        <v>97.87</v>
      </c>
      <c r="H92" s="43">
        <v>0</v>
      </c>
      <c r="I92" s="37">
        <f t="shared" si="8"/>
        <v>97.87</v>
      </c>
      <c r="J92" s="37">
        <v>0</v>
      </c>
      <c r="K92" s="37">
        <f t="shared" si="9"/>
        <v>97.87</v>
      </c>
      <c r="L92" s="173">
        <v>0</v>
      </c>
      <c r="M92" s="173">
        <f t="shared" si="10"/>
        <v>97.87</v>
      </c>
      <c r="N92" s="174">
        <v>0</v>
      </c>
      <c r="O92" s="174">
        <f t="shared" si="11"/>
        <v>97.87</v>
      </c>
      <c r="P92" s="174">
        <v>0</v>
      </c>
      <c r="Q92" s="174">
        <f t="shared" si="12"/>
        <v>97.87</v>
      </c>
      <c r="R92" s="175">
        <v>0</v>
      </c>
      <c r="S92" s="175">
        <f t="shared" si="13"/>
        <v>97.87</v>
      </c>
      <c r="T92" s="53">
        <v>0</v>
      </c>
      <c r="U92" s="53">
        <f t="shared" si="14"/>
        <v>97.87</v>
      </c>
      <c r="V92" s="53">
        <v>0</v>
      </c>
      <c r="W92" s="53">
        <f t="shared" si="15"/>
        <v>97.87</v>
      </c>
    </row>
    <row r="93" spans="1:24" ht="12.6" customHeight="1" thickBot="1" x14ac:dyDescent="0.25">
      <c r="A93" s="193"/>
      <c r="B93" s="240"/>
      <c r="C93" s="241"/>
      <c r="D93" s="8"/>
      <c r="E93" s="24"/>
      <c r="F93" s="33" t="s">
        <v>59</v>
      </c>
      <c r="G93" s="46">
        <v>748.99</v>
      </c>
      <c r="H93" s="46">
        <v>0</v>
      </c>
      <c r="I93" s="40">
        <f t="shared" si="8"/>
        <v>748.99</v>
      </c>
      <c r="J93" s="38">
        <v>0</v>
      </c>
      <c r="K93" s="38">
        <f t="shared" si="9"/>
        <v>748.99</v>
      </c>
      <c r="L93" s="183">
        <v>0</v>
      </c>
      <c r="M93" s="183">
        <f t="shared" si="10"/>
        <v>748.99</v>
      </c>
      <c r="N93" s="177">
        <v>0</v>
      </c>
      <c r="O93" s="177">
        <f t="shared" si="11"/>
        <v>748.99</v>
      </c>
      <c r="P93" s="177">
        <v>0</v>
      </c>
      <c r="Q93" s="177">
        <f t="shared" si="12"/>
        <v>748.99</v>
      </c>
      <c r="R93" s="178">
        <v>0</v>
      </c>
      <c r="S93" s="178">
        <f t="shared" si="13"/>
        <v>748.99</v>
      </c>
      <c r="T93" s="54">
        <v>0</v>
      </c>
      <c r="U93" s="54">
        <f t="shared" si="14"/>
        <v>748.99</v>
      </c>
      <c r="V93" s="54">
        <v>0</v>
      </c>
      <c r="W93" s="54">
        <f t="shared" si="15"/>
        <v>748.99</v>
      </c>
    </row>
    <row r="94" spans="1:24" s="59" customFormat="1" ht="12.6" customHeight="1" x14ac:dyDescent="0.2">
      <c r="A94" s="191" t="s">
        <v>9</v>
      </c>
      <c r="B94" s="230" t="s">
        <v>92</v>
      </c>
      <c r="C94" s="231"/>
      <c r="D94" s="4" t="s">
        <v>8</v>
      </c>
      <c r="E94" s="14" t="s">
        <v>8</v>
      </c>
      <c r="F94" s="11" t="s">
        <v>93</v>
      </c>
      <c r="G94" s="41">
        <f>G95</f>
        <v>5336.32</v>
      </c>
      <c r="H94" s="160">
        <v>0</v>
      </c>
      <c r="I94" s="35">
        <f t="shared" si="8"/>
        <v>5336.32</v>
      </c>
      <c r="J94" s="39">
        <v>0</v>
      </c>
      <c r="K94" s="39">
        <f t="shared" si="9"/>
        <v>5336.32</v>
      </c>
      <c r="L94" s="161">
        <v>0</v>
      </c>
      <c r="M94" s="161">
        <f t="shared" si="10"/>
        <v>5336.32</v>
      </c>
      <c r="N94" s="181">
        <v>0</v>
      </c>
      <c r="O94" s="181">
        <f t="shared" si="11"/>
        <v>5336.32</v>
      </c>
      <c r="P94" s="181">
        <v>0</v>
      </c>
      <c r="Q94" s="181">
        <f t="shared" si="12"/>
        <v>5336.32</v>
      </c>
      <c r="R94" s="182">
        <v>0</v>
      </c>
      <c r="S94" s="182">
        <f t="shared" si="13"/>
        <v>5336.32</v>
      </c>
      <c r="T94" s="55">
        <v>0</v>
      </c>
      <c r="U94" s="55">
        <f t="shared" si="14"/>
        <v>5336.32</v>
      </c>
      <c r="V94" s="55">
        <f>V95</f>
        <v>-30.972000000000001</v>
      </c>
      <c r="W94" s="55">
        <f t="shared" si="15"/>
        <v>5305.348</v>
      </c>
      <c r="X94" s="141" t="s">
        <v>193</v>
      </c>
    </row>
    <row r="95" spans="1:24" ht="12.6" customHeight="1" x14ac:dyDescent="0.2">
      <c r="A95" s="189"/>
      <c r="B95" s="236"/>
      <c r="C95" s="237"/>
      <c r="D95" s="12">
        <v>3133</v>
      </c>
      <c r="E95" s="16">
        <v>5331</v>
      </c>
      <c r="F95" s="30" t="s">
        <v>56</v>
      </c>
      <c r="G95" s="43">
        <f>SUM(G96:G97)</f>
        <v>5336.32</v>
      </c>
      <c r="H95" s="42">
        <v>0</v>
      </c>
      <c r="I95" s="36">
        <f t="shared" si="8"/>
        <v>5336.32</v>
      </c>
      <c r="J95" s="36">
        <v>0</v>
      </c>
      <c r="K95" s="36">
        <f t="shared" si="9"/>
        <v>5336.32</v>
      </c>
      <c r="L95" s="170">
        <v>0</v>
      </c>
      <c r="M95" s="170">
        <f t="shared" si="10"/>
        <v>5336.32</v>
      </c>
      <c r="N95" s="171">
        <v>0</v>
      </c>
      <c r="O95" s="171">
        <f t="shared" si="11"/>
        <v>5336.32</v>
      </c>
      <c r="P95" s="171">
        <v>0</v>
      </c>
      <c r="Q95" s="171">
        <f t="shared" si="12"/>
        <v>5336.32</v>
      </c>
      <c r="R95" s="172">
        <v>0</v>
      </c>
      <c r="S95" s="172">
        <f t="shared" si="13"/>
        <v>5336.32</v>
      </c>
      <c r="T95" s="52">
        <v>0</v>
      </c>
      <c r="U95" s="52">
        <f t="shared" si="14"/>
        <v>5336.32</v>
      </c>
      <c r="V95" s="52">
        <f>V96+V97</f>
        <v>-30.972000000000001</v>
      </c>
      <c r="W95" s="52">
        <f t="shared" si="15"/>
        <v>5305.348</v>
      </c>
    </row>
    <row r="96" spans="1:24" ht="12.6" customHeight="1" x14ac:dyDescent="0.2">
      <c r="A96" s="189"/>
      <c r="B96" s="236"/>
      <c r="C96" s="237"/>
      <c r="D96" s="6"/>
      <c r="E96" s="18" t="s">
        <v>57</v>
      </c>
      <c r="F96" s="31" t="s">
        <v>61</v>
      </c>
      <c r="G96" s="43">
        <v>690.78</v>
      </c>
      <c r="H96" s="43">
        <v>0</v>
      </c>
      <c r="I96" s="37">
        <f t="shared" si="8"/>
        <v>690.78</v>
      </c>
      <c r="J96" s="37">
        <v>0</v>
      </c>
      <c r="K96" s="37">
        <f t="shared" si="9"/>
        <v>690.78</v>
      </c>
      <c r="L96" s="173">
        <v>0</v>
      </c>
      <c r="M96" s="173">
        <f t="shared" si="10"/>
        <v>690.78</v>
      </c>
      <c r="N96" s="174">
        <v>0</v>
      </c>
      <c r="O96" s="174">
        <f t="shared" si="11"/>
        <v>690.78</v>
      </c>
      <c r="P96" s="174">
        <v>0</v>
      </c>
      <c r="Q96" s="174">
        <f t="shared" si="12"/>
        <v>690.78</v>
      </c>
      <c r="R96" s="175">
        <v>0</v>
      </c>
      <c r="S96" s="175">
        <f t="shared" si="13"/>
        <v>690.78</v>
      </c>
      <c r="T96" s="53">
        <v>0</v>
      </c>
      <c r="U96" s="53">
        <f t="shared" si="14"/>
        <v>690.78</v>
      </c>
      <c r="V96" s="53">
        <v>-30.972000000000001</v>
      </c>
      <c r="W96" s="53">
        <f t="shared" si="15"/>
        <v>659.80799999999999</v>
      </c>
    </row>
    <row r="97" spans="1:24" ht="12.6" customHeight="1" thickBot="1" x14ac:dyDescent="0.25">
      <c r="A97" s="190"/>
      <c r="B97" s="238"/>
      <c r="C97" s="239"/>
      <c r="D97" s="7"/>
      <c r="E97" s="20"/>
      <c r="F97" s="32" t="s">
        <v>59</v>
      </c>
      <c r="G97" s="44">
        <v>4645.54</v>
      </c>
      <c r="H97" s="44">
        <v>0</v>
      </c>
      <c r="I97" s="38">
        <f t="shared" si="8"/>
        <v>4645.54</v>
      </c>
      <c r="J97" s="40">
        <v>0</v>
      </c>
      <c r="K97" s="40">
        <f t="shared" si="9"/>
        <v>4645.54</v>
      </c>
      <c r="L97" s="176">
        <v>0</v>
      </c>
      <c r="M97" s="176">
        <f t="shared" si="10"/>
        <v>4645.54</v>
      </c>
      <c r="N97" s="184">
        <v>0</v>
      </c>
      <c r="O97" s="184">
        <f t="shared" si="11"/>
        <v>4645.54</v>
      </c>
      <c r="P97" s="184">
        <v>0</v>
      </c>
      <c r="Q97" s="184">
        <f t="shared" si="12"/>
        <v>4645.54</v>
      </c>
      <c r="R97" s="185">
        <v>0</v>
      </c>
      <c r="S97" s="185">
        <f t="shared" si="13"/>
        <v>4645.54</v>
      </c>
      <c r="T97" s="56">
        <v>0</v>
      </c>
      <c r="U97" s="56">
        <f t="shared" si="14"/>
        <v>4645.54</v>
      </c>
      <c r="V97" s="56">
        <v>0</v>
      </c>
      <c r="W97" s="56">
        <f t="shared" si="15"/>
        <v>4645.54</v>
      </c>
    </row>
    <row r="98" spans="1:24" s="59" customFormat="1" ht="12.6" customHeight="1" x14ac:dyDescent="0.2">
      <c r="A98" s="191" t="s">
        <v>9</v>
      </c>
      <c r="B98" s="230" t="s">
        <v>94</v>
      </c>
      <c r="C98" s="231"/>
      <c r="D98" s="4" t="s">
        <v>8</v>
      </c>
      <c r="E98" s="14" t="s">
        <v>8</v>
      </c>
      <c r="F98" s="11" t="s">
        <v>181</v>
      </c>
      <c r="G98" s="41">
        <f>G99</f>
        <v>76.23</v>
      </c>
      <c r="H98" s="179">
        <v>0</v>
      </c>
      <c r="I98" s="39">
        <f t="shared" si="8"/>
        <v>76.23</v>
      </c>
      <c r="J98" s="35">
        <v>0</v>
      </c>
      <c r="K98" s="35">
        <f t="shared" si="9"/>
        <v>76.23</v>
      </c>
      <c r="L98" s="180">
        <v>0</v>
      </c>
      <c r="M98" s="180">
        <f t="shared" si="10"/>
        <v>76.23</v>
      </c>
      <c r="N98" s="162">
        <v>0</v>
      </c>
      <c r="O98" s="162">
        <f t="shared" si="11"/>
        <v>76.23</v>
      </c>
      <c r="P98" s="162">
        <v>0</v>
      </c>
      <c r="Q98" s="162">
        <f t="shared" si="12"/>
        <v>76.23</v>
      </c>
      <c r="R98" s="164">
        <v>0</v>
      </c>
      <c r="S98" s="164">
        <f t="shared" si="13"/>
        <v>76.23</v>
      </c>
      <c r="T98" s="51">
        <v>0</v>
      </c>
      <c r="U98" s="51">
        <f t="shared" si="14"/>
        <v>76.23</v>
      </c>
      <c r="V98" s="51">
        <f>V99</f>
        <v>-0.95299999999999996</v>
      </c>
      <c r="W98" s="51">
        <f t="shared" si="15"/>
        <v>75.277000000000001</v>
      </c>
      <c r="X98" s="141" t="s">
        <v>193</v>
      </c>
    </row>
    <row r="99" spans="1:24" ht="12.6" customHeight="1" x14ac:dyDescent="0.2">
      <c r="A99" s="188"/>
      <c r="B99" s="236"/>
      <c r="C99" s="237"/>
      <c r="D99" s="12">
        <v>3149</v>
      </c>
      <c r="E99" s="16">
        <v>5331</v>
      </c>
      <c r="F99" s="30" t="s">
        <v>56</v>
      </c>
      <c r="G99" s="42">
        <f>G100+G101</f>
        <v>76.23</v>
      </c>
      <c r="H99" s="42">
        <v>0</v>
      </c>
      <c r="I99" s="36">
        <f t="shared" si="8"/>
        <v>76.23</v>
      </c>
      <c r="J99" s="36">
        <v>0</v>
      </c>
      <c r="K99" s="36">
        <f t="shared" si="9"/>
        <v>76.23</v>
      </c>
      <c r="L99" s="170">
        <v>0</v>
      </c>
      <c r="M99" s="170">
        <f t="shared" si="10"/>
        <v>76.23</v>
      </c>
      <c r="N99" s="171">
        <v>0</v>
      </c>
      <c r="O99" s="171">
        <f t="shared" si="11"/>
        <v>76.23</v>
      </c>
      <c r="P99" s="171">
        <v>0</v>
      </c>
      <c r="Q99" s="171">
        <f t="shared" si="12"/>
        <v>76.23</v>
      </c>
      <c r="R99" s="172">
        <v>0</v>
      </c>
      <c r="S99" s="172">
        <f t="shared" si="13"/>
        <v>76.23</v>
      </c>
      <c r="T99" s="52">
        <v>0</v>
      </c>
      <c r="U99" s="52">
        <f t="shared" si="14"/>
        <v>76.23</v>
      </c>
      <c r="V99" s="52">
        <f>V100+V101</f>
        <v>-0.95299999999999996</v>
      </c>
      <c r="W99" s="52">
        <f t="shared" si="15"/>
        <v>75.277000000000001</v>
      </c>
    </row>
    <row r="100" spans="1:24" ht="12.6" customHeight="1" x14ac:dyDescent="0.2">
      <c r="A100" s="189"/>
      <c r="B100" s="236"/>
      <c r="C100" s="237"/>
      <c r="D100" s="6"/>
      <c r="E100" s="18" t="s">
        <v>57</v>
      </c>
      <c r="F100" s="31" t="s">
        <v>61</v>
      </c>
      <c r="G100" s="43">
        <v>76.23</v>
      </c>
      <c r="H100" s="43">
        <v>0</v>
      </c>
      <c r="I100" s="37">
        <f t="shared" si="8"/>
        <v>76.23</v>
      </c>
      <c r="J100" s="37">
        <v>0</v>
      </c>
      <c r="K100" s="37">
        <f t="shared" si="9"/>
        <v>76.23</v>
      </c>
      <c r="L100" s="173">
        <v>0</v>
      </c>
      <c r="M100" s="173">
        <f t="shared" si="10"/>
        <v>76.23</v>
      </c>
      <c r="N100" s="174">
        <v>0</v>
      </c>
      <c r="O100" s="174">
        <f t="shared" si="11"/>
        <v>76.23</v>
      </c>
      <c r="P100" s="174">
        <v>0</v>
      </c>
      <c r="Q100" s="174">
        <f t="shared" si="12"/>
        <v>76.23</v>
      </c>
      <c r="R100" s="175">
        <v>0</v>
      </c>
      <c r="S100" s="175">
        <f t="shared" si="13"/>
        <v>76.23</v>
      </c>
      <c r="T100" s="53">
        <v>0</v>
      </c>
      <c r="U100" s="53">
        <f t="shared" si="14"/>
        <v>76.23</v>
      </c>
      <c r="V100" s="53">
        <v>-0.95299999999999996</v>
      </c>
      <c r="W100" s="53">
        <f t="shared" si="15"/>
        <v>75.277000000000001</v>
      </c>
    </row>
    <row r="101" spans="1:24" ht="12.6" customHeight="1" thickBot="1" x14ac:dyDescent="0.25">
      <c r="A101" s="190"/>
      <c r="B101" s="238"/>
      <c r="C101" s="239"/>
      <c r="D101" s="7"/>
      <c r="E101" s="20"/>
      <c r="F101" s="32" t="s">
        <v>59</v>
      </c>
      <c r="G101" s="44">
        <v>0</v>
      </c>
      <c r="H101" s="46">
        <v>0</v>
      </c>
      <c r="I101" s="40">
        <f t="shared" si="8"/>
        <v>0</v>
      </c>
      <c r="J101" s="38">
        <v>0</v>
      </c>
      <c r="K101" s="38">
        <f t="shared" si="9"/>
        <v>0</v>
      </c>
      <c r="L101" s="183">
        <v>0</v>
      </c>
      <c r="M101" s="183">
        <f t="shared" si="10"/>
        <v>0</v>
      </c>
      <c r="N101" s="177">
        <v>0</v>
      </c>
      <c r="O101" s="177">
        <f t="shared" si="11"/>
        <v>0</v>
      </c>
      <c r="P101" s="177">
        <v>0</v>
      </c>
      <c r="Q101" s="177">
        <f t="shared" si="12"/>
        <v>0</v>
      </c>
      <c r="R101" s="178">
        <v>0</v>
      </c>
      <c r="S101" s="178">
        <f t="shared" si="13"/>
        <v>0</v>
      </c>
      <c r="T101" s="54">
        <v>0</v>
      </c>
      <c r="U101" s="54">
        <f t="shared" si="14"/>
        <v>0</v>
      </c>
      <c r="V101" s="54">
        <v>0</v>
      </c>
      <c r="W101" s="54">
        <f t="shared" si="15"/>
        <v>0</v>
      </c>
    </row>
    <row r="102" spans="1:24" s="59" customFormat="1" ht="12.6" customHeight="1" x14ac:dyDescent="0.2">
      <c r="A102" s="13" t="s">
        <v>9</v>
      </c>
      <c r="B102" s="230" t="s">
        <v>95</v>
      </c>
      <c r="C102" s="231"/>
      <c r="D102" s="4" t="s">
        <v>8</v>
      </c>
      <c r="E102" s="14" t="s">
        <v>8</v>
      </c>
      <c r="F102" s="11" t="s">
        <v>96</v>
      </c>
      <c r="G102" s="41">
        <f>G103</f>
        <v>2087.7600000000002</v>
      </c>
      <c r="H102" s="160">
        <v>0</v>
      </c>
      <c r="I102" s="35">
        <f t="shared" si="8"/>
        <v>2087.7600000000002</v>
      </c>
      <c r="J102" s="39">
        <v>0</v>
      </c>
      <c r="K102" s="39">
        <f t="shared" si="9"/>
        <v>2087.7600000000002</v>
      </c>
      <c r="L102" s="161">
        <v>0</v>
      </c>
      <c r="M102" s="161">
        <f t="shared" si="10"/>
        <v>2087.7600000000002</v>
      </c>
      <c r="N102" s="181">
        <v>0</v>
      </c>
      <c r="O102" s="181">
        <f t="shared" si="11"/>
        <v>2087.7600000000002</v>
      </c>
      <c r="P102" s="181">
        <v>0</v>
      </c>
      <c r="Q102" s="181">
        <f t="shared" si="12"/>
        <v>2087.7600000000002</v>
      </c>
      <c r="R102" s="182">
        <v>0</v>
      </c>
      <c r="S102" s="182">
        <f t="shared" si="13"/>
        <v>2087.7600000000002</v>
      </c>
      <c r="T102" s="55">
        <v>0</v>
      </c>
      <c r="U102" s="55">
        <f t="shared" si="14"/>
        <v>2087.7600000000002</v>
      </c>
      <c r="V102" s="55">
        <f>V103</f>
        <v>-2.7170000000000001</v>
      </c>
      <c r="W102" s="55">
        <f t="shared" si="15"/>
        <v>2085.0430000000001</v>
      </c>
      <c r="X102" s="141" t="s">
        <v>193</v>
      </c>
    </row>
    <row r="103" spans="1:24" ht="12.6" customHeight="1" x14ac:dyDescent="0.2">
      <c r="A103" s="15"/>
      <c r="B103" s="236"/>
      <c r="C103" s="237"/>
      <c r="D103" s="12">
        <v>3121</v>
      </c>
      <c r="E103" s="16">
        <v>5331</v>
      </c>
      <c r="F103" s="30" t="s">
        <v>56</v>
      </c>
      <c r="G103" s="42">
        <f>G104+G105</f>
        <v>2087.7600000000002</v>
      </c>
      <c r="H103" s="42">
        <v>0</v>
      </c>
      <c r="I103" s="36">
        <f t="shared" si="8"/>
        <v>2087.7600000000002</v>
      </c>
      <c r="J103" s="36">
        <v>0</v>
      </c>
      <c r="K103" s="36">
        <f t="shared" si="9"/>
        <v>2087.7600000000002</v>
      </c>
      <c r="L103" s="170">
        <v>0</v>
      </c>
      <c r="M103" s="170">
        <f t="shared" si="10"/>
        <v>2087.7600000000002</v>
      </c>
      <c r="N103" s="171">
        <v>0</v>
      </c>
      <c r="O103" s="171">
        <f t="shared" si="11"/>
        <v>2087.7600000000002</v>
      </c>
      <c r="P103" s="171">
        <v>0</v>
      </c>
      <c r="Q103" s="171">
        <f t="shared" si="12"/>
        <v>2087.7600000000002</v>
      </c>
      <c r="R103" s="172">
        <v>0</v>
      </c>
      <c r="S103" s="172">
        <f t="shared" si="13"/>
        <v>2087.7600000000002</v>
      </c>
      <c r="T103" s="52">
        <v>0</v>
      </c>
      <c r="U103" s="52">
        <f t="shared" si="14"/>
        <v>2087.7600000000002</v>
      </c>
      <c r="V103" s="52">
        <f>V104+V105</f>
        <v>-2.7170000000000001</v>
      </c>
      <c r="W103" s="52">
        <f t="shared" si="15"/>
        <v>2085.0430000000001</v>
      </c>
    </row>
    <row r="104" spans="1:24" ht="12.6" customHeight="1" x14ac:dyDescent="0.2">
      <c r="A104" s="17"/>
      <c r="B104" s="236"/>
      <c r="C104" s="237"/>
      <c r="D104" s="6"/>
      <c r="E104" s="18" t="s">
        <v>57</v>
      </c>
      <c r="F104" s="31" t="s">
        <v>61</v>
      </c>
      <c r="G104" s="43">
        <v>30</v>
      </c>
      <c r="H104" s="43">
        <v>0</v>
      </c>
      <c r="I104" s="37">
        <f t="shared" si="8"/>
        <v>30</v>
      </c>
      <c r="J104" s="37">
        <v>0</v>
      </c>
      <c r="K104" s="37">
        <f t="shared" si="9"/>
        <v>30</v>
      </c>
      <c r="L104" s="173">
        <v>0</v>
      </c>
      <c r="M104" s="173">
        <f t="shared" si="10"/>
        <v>30</v>
      </c>
      <c r="N104" s="174">
        <v>0</v>
      </c>
      <c r="O104" s="174">
        <f t="shared" si="11"/>
        <v>30</v>
      </c>
      <c r="P104" s="174">
        <v>0</v>
      </c>
      <c r="Q104" s="174">
        <f t="shared" si="12"/>
        <v>30</v>
      </c>
      <c r="R104" s="175">
        <v>0</v>
      </c>
      <c r="S104" s="175">
        <f t="shared" si="13"/>
        <v>30</v>
      </c>
      <c r="T104" s="53">
        <v>0</v>
      </c>
      <c r="U104" s="53">
        <f t="shared" si="14"/>
        <v>30</v>
      </c>
      <c r="V104" s="53">
        <v>-2.7170000000000001</v>
      </c>
      <c r="W104" s="53">
        <f t="shared" si="15"/>
        <v>27.283000000000001</v>
      </c>
    </row>
    <row r="105" spans="1:24" ht="12.6" customHeight="1" thickBot="1" x14ac:dyDescent="0.25">
      <c r="A105" s="19"/>
      <c r="B105" s="238"/>
      <c r="C105" s="239"/>
      <c r="D105" s="7"/>
      <c r="E105" s="20"/>
      <c r="F105" s="32" t="s">
        <v>59</v>
      </c>
      <c r="G105" s="44">
        <v>2057.7600000000002</v>
      </c>
      <c r="H105" s="44">
        <v>0</v>
      </c>
      <c r="I105" s="38">
        <f t="shared" si="8"/>
        <v>2057.7600000000002</v>
      </c>
      <c r="J105" s="40">
        <v>0</v>
      </c>
      <c r="K105" s="40">
        <f t="shared" si="9"/>
        <v>2057.7600000000002</v>
      </c>
      <c r="L105" s="176">
        <v>0</v>
      </c>
      <c r="M105" s="176">
        <f t="shared" si="10"/>
        <v>2057.7600000000002</v>
      </c>
      <c r="N105" s="184">
        <v>0</v>
      </c>
      <c r="O105" s="184">
        <f t="shared" si="11"/>
        <v>2057.7600000000002</v>
      </c>
      <c r="P105" s="184">
        <v>0</v>
      </c>
      <c r="Q105" s="184">
        <f t="shared" si="12"/>
        <v>2057.7600000000002</v>
      </c>
      <c r="R105" s="185">
        <v>0</v>
      </c>
      <c r="S105" s="185">
        <f t="shared" si="13"/>
        <v>2057.7600000000002</v>
      </c>
      <c r="T105" s="56">
        <v>0</v>
      </c>
      <c r="U105" s="56">
        <f t="shared" si="14"/>
        <v>2057.7600000000002</v>
      </c>
      <c r="V105" s="56">
        <v>0</v>
      </c>
      <c r="W105" s="56">
        <f t="shared" si="15"/>
        <v>2057.7600000000002</v>
      </c>
    </row>
    <row r="106" spans="1:24" ht="12.6" customHeight="1" x14ac:dyDescent="0.2">
      <c r="A106" s="21" t="s">
        <v>9</v>
      </c>
      <c r="B106" s="242" t="s">
        <v>97</v>
      </c>
      <c r="C106" s="243"/>
      <c r="D106" s="9" t="s">
        <v>8</v>
      </c>
      <c r="E106" s="22" t="s">
        <v>8</v>
      </c>
      <c r="F106" s="10" t="s">
        <v>98</v>
      </c>
      <c r="G106" s="45">
        <f>G107</f>
        <v>1825.35</v>
      </c>
      <c r="H106" s="179">
        <v>0</v>
      </c>
      <c r="I106" s="39">
        <f t="shared" si="8"/>
        <v>1825.35</v>
      </c>
      <c r="J106" s="35">
        <v>0</v>
      </c>
      <c r="K106" s="35">
        <f t="shared" si="9"/>
        <v>1825.35</v>
      </c>
      <c r="L106" s="180">
        <f>+L107</f>
        <v>0</v>
      </c>
      <c r="M106" s="180">
        <f t="shared" si="10"/>
        <v>1825.35</v>
      </c>
      <c r="N106" s="162">
        <f>+N107</f>
        <v>84</v>
      </c>
      <c r="O106" s="162">
        <f t="shared" si="11"/>
        <v>1909.35</v>
      </c>
      <c r="P106" s="162">
        <v>0</v>
      </c>
      <c r="Q106" s="162">
        <f t="shared" si="12"/>
        <v>1909.35</v>
      </c>
      <c r="R106" s="164">
        <v>0</v>
      </c>
      <c r="S106" s="164">
        <f t="shared" si="13"/>
        <v>1909.35</v>
      </c>
      <c r="T106" s="51">
        <f>+T107</f>
        <v>25</v>
      </c>
      <c r="U106" s="51">
        <f t="shared" si="14"/>
        <v>1934.35</v>
      </c>
      <c r="V106" s="51">
        <f>V107</f>
        <v>-7.9390000000000001</v>
      </c>
      <c r="W106" s="51">
        <f t="shared" si="15"/>
        <v>1926.4109999999998</v>
      </c>
      <c r="X106" s="141" t="s">
        <v>193</v>
      </c>
    </row>
    <row r="107" spans="1:24" ht="12.6" customHeight="1" x14ac:dyDescent="0.2">
      <c r="A107" s="15"/>
      <c r="B107" s="236"/>
      <c r="C107" s="237"/>
      <c r="D107" s="12">
        <v>3121</v>
      </c>
      <c r="E107" s="16">
        <v>5331</v>
      </c>
      <c r="F107" s="30" t="s">
        <v>56</v>
      </c>
      <c r="G107" s="42">
        <f>G108+G109</f>
        <v>1825.35</v>
      </c>
      <c r="H107" s="42">
        <v>0</v>
      </c>
      <c r="I107" s="36">
        <f t="shared" si="8"/>
        <v>1825.35</v>
      </c>
      <c r="J107" s="36">
        <v>0</v>
      </c>
      <c r="K107" s="36">
        <f t="shared" si="9"/>
        <v>1825.35</v>
      </c>
      <c r="L107" s="170">
        <f>SUM(L108:L109)</f>
        <v>0</v>
      </c>
      <c r="M107" s="170">
        <f t="shared" si="10"/>
        <v>1825.35</v>
      </c>
      <c r="N107" s="171">
        <f>SUM(N108:N109)</f>
        <v>84</v>
      </c>
      <c r="O107" s="171">
        <f t="shared" si="11"/>
        <v>1909.35</v>
      </c>
      <c r="P107" s="171">
        <v>0</v>
      </c>
      <c r="Q107" s="171">
        <f t="shared" si="12"/>
        <v>1909.35</v>
      </c>
      <c r="R107" s="172">
        <v>0</v>
      </c>
      <c r="S107" s="172">
        <f t="shared" si="13"/>
        <v>1909.35</v>
      </c>
      <c r="T107" s="52">
        <f>SUM(T108:T109)</f>
        <v>25</v>
      </c>
      <c r="U107" s="52">
        <f t="shared" si="14"/>
        <v>1934.35</v>
      </c>
      <c r="V107" s="52">
        <f>V108+V109</f>
        <v>-7.9390000000000001</v>
      </c>
      <c r="W107" s="52">
        <f t="shared" si="15"/>
        <v>1926.4109999999998</v>
      </c>
    </row>
    <row r="108" spans="1:24" ht="12.6" customHeight="1" x14ac:dyDescent="0.2">
      <c r="A108" s="17"/>
      <c r="B108" s="236"/>
      <c r="C108" s="237"/>
      <c r="D108" s="6"/>
      <c r="E108" s="18" t="s">
        <v>57</v>
      </c>
      <c r="F108" s="31" t="s">
        <v>61</v>
      </c>
      <c r="G108" s="43">
        <v>110</v>
      </c>
      <c r="H108" s="43">
        <v>0</v>
      </c>
      <c r="I108" s="37">
        <f t="shared" si="8"/>
        <v>110</v>
      </c>
      <c r="J108" s="37">
        <v>0</v>
      </c>
      <c r="K108" s="37">
        <f t="shared" si="9"/>
        <v>110</v>
      </c>
      <c r="L108" s="173">
        <v>0</v>
      </c>
      <c r="M108" s="173">
        <f t="shared" si="10"/>
        <v>110</v>
      </c>
      <c r="N108" s="174">
        <v>0</v>
      </c>
      <c r="O108" s="174">
        <f t="shared" si="11"/>
        <v>110</v>
      </c>
      <c r="P108" s="174">
        <v>0</v>
      </c>
      <c r="Q108" s="174">
        <f t="shared" si="12"/>
        <v>110</v>
      </c>
      <c r="R108" s="175">
        <v>0</v>
      </c>
      <c r="S108" s="175">
        <f t="shared" si="13"/>
        <v>110</v>
      </c>
      <c r="T108" s="53">
        <v>0</v>
      </c>
      <c r="U108" s="53">
        <f t="shared" si="14"/>
        <v>110</v>
      </c>
      <c r="V108" s="53">
        <v>-7.9390000000000001</v>
      </c>
      <c r="W108" s="53">
        <f t="shared" si="15"/>
        <v>102.06100000000001</v>
      </c>
    </row>
    <row r="109" spans="1:24" ht="12.6" customHeight="1" thickBot="1" x14ac:dyDescent="0.25">
      <c r="A109" s="19"/>
      <c r="B109" s="238"/>
      <c r="C109" s="239"/>
      <c r="D109" s="7"/>
      <c r="E109" s="20"/>
      <c r="F109" s="32" t="s">
        <v>59</v>
      </c>
      <c r="G109" s="44">
        <v>1715.35</v>
      </c>
      <c r="H109" s="46">
        <v>0</v>
      </c>
      <c r="I109" s="40">
        <f t="shared" si="8"/>
        <v>1715.35</v>
      </c>
      <c r="J109" s="38">
        <v>0</v>
      </c>
      <c r="K109" s="38">
        <f t="shared" si="9"/>
        <v>1715.35</v>
      </c>
      <c r="L109" s="183">
        <v>0</v>
      </c>
      <c r="M109" s="183">
        <f t="shared" si="10"/>
        <v>1715.35</v>
      </c>
      <c r="N109" s="177">
        <v>84</v>
      </c>
      <c r="O109" s="177">
        <f t="shared" si="11"/>
        <v>1799.35</v>
      </c>
      <c r="P109" s="177">
        <v>0</v>
      </c>
      <c r="Q109" s="177">
        <f t="shared" si="12"/>
        <v>1799.35</v>
      </c>
      <c r="R109" s="178">
        <v>0</v>
      </c>
      <c r="S109" s="178">
        <f t="shared" si="13"/>
        <v>1799.35</v>
      </c>
      <c r="T109" s="54">
        <v>25</v>
      </c>
      <c r="U109" s="54">
        <f t="shared" si="14"/>
        <v>1824.35</v>
      </c>
      <c r="V109" s="54">
        <v>0</v>
      </c>
      <c r="W109" s="54">
        <f t="shared" si="15"/>
        <v>1824.35</v>
      </c>
    </row>
    <row r="110" spans="1:24" s="59" customFormat="1" ht="12.75" customHeight="1" x14ac:dyDescent="0.2">
      <c r="A110" s="21" t="s">
        <v>9</v>
      </c>
      <c r="B110" s="230" t="s">
        <v>99</v>
      </c>
      <c r="C110" s="231"/>
      <c r="D110" s="9" t="s">
        <v>8</v>
      </c>
      <c r="E110" s="22" t="s">
        <v>8</v>
      </c>
      <c r="F110" s="10" t="s">
        <v>15</v>
      </c>
      <c r="G110" s="45">
        <f>G111</f>
        <v>5155.76</v>
      </c>
      <c r="H110" s="160">
        <v>0</v>
      </c>
      <c r="I110" s="35">
        <f t="shared" si="8"/>
        <v>5155.76</v>
      </c>
      <c r="J110" s="39">
        <v>0</v>
      </c>
      <c r="K110" s="39">
        <f t="shared" si="9"/>
        <v>5155.76</v>
      </c>
      <c r="L110" s="161">
        <v>0</v>
      </c>
      <c r="M110" s="161">
        <f t="shared" si="10"/>
        <v>5155.76</v>
      </c>
      <c r="N110" s="181">
        <v>0</v>
      </c>
      <c r="O110" s="181">
        <f t="shared" si="11"/>
        <v>5155.76</v>
      </c>
      <c r="P110" s="181">
        <v>0</v>
      </c>
      <c r="Q110" s="181">
        <f t="shared" si="12"/>
        <v>5155.76</v>
      </c>
      <c r="R110" s="182">
        <v>0</v>
      </c>
      <c r="S110" s="182">
        <f t="shared" si="13"/>
        <v>5155.76</v>
      </c>
      <c r="T110" s="55">
        <v>0</v>
      </c>
      <c r="U110" s="55">
        <f t="shared" si="14"/>
        <v>5155.76</v>
      </c>
      <c r="V110" s="55">
        <f>V111</f>
        <v>22.945</v>
      </c>
      <c r="W110" s="55">
        <f t="shared" si="15"/>
        <v>5178.7049999999999</v>
      </c>
      <c r="X110" s="141" t="s">
        <v>193</v>
      </c>
    </row>
    <row r="111" spans="1:24" ht="12.75" customHeight="1" x14ac:dyDescent="0.2">
      <c r="A111" s="15"/>
      <c r="B111" s="236"/>
      <c r="C111" s="237"/>
      <c r="D111" s="12">
        <v>3121</v>
      </c>
      <c r="E111" s="16">
        <v>5331</v>
      </c>
      <c r="F111" s="30" t="s">
        <v>56</v>
      </c>
      <c r="G111" s="42">
        <f>G112+G113</f>
        <v>5155.76</v>
      </c>
      <c r="H111" s="42">
        <v>0</v>
      </c>
      <c r="I111" s="36">
        <f t="shared" si="8"/>
        <v>5155.76</v>
      </c>
      <c r="J111" s="36">
        <v>0</v>
      </c>
      <c r="K111" s="36">
        <f t="shared" si="9"/>
        <v>5155.76</v>
      </c>
      <c r="L111" s="170">
        <v>0</v>
      </c>
      <c r="M111" s="170">
        <f t="shared" si="10"/>
        <v>5155.76</v>
      </c>
      <c r="N111" s="171">
        <v>0</v>
      </c>
      <c r="O111" s="171">
        <f t="shared" si="11"/>
        <v>5155.76</v>
      </c>
      <c r="P111" s="171">
        <v>0</v>
      </c>
      <c r="Q111" s="171">
        <f t="shared" si="12"/>
        <v>5155.76</v>
      </c>
      <c r="R111" s="172">
        <v>0</v>
      </c>
      <c r="S111" s="172">
        <f t="shared" si="13"/>
        <v>5155.76</v>
      </c>
      <c r="T111" s="52">
        <v>0</v>
      </c>
      <c r="U111" s="52">
        <f t="shared" si="14"/>
        <v>5155.76</v>
      </c>
      <c r="V111" s="52">
        <f>V112+V113</f>
        <v>22.945</v>
      </c>
      <c r="W111" s="52">
        <f t="shared" si="15"/>
        <v>5178.7049999999999</v>
      </c>
    </row>
    <row r="112" spans="1:24" ht="12.75" customHeight="1" x14ac:dyDescent="0.2">
      <c r="A112" s="17"/>
      <c r="B112" s="236"/>
      <c r="C112" s="237"/>
      <c r="D112" s="6"/>
      <c r="E112" s="18" t="s">
        <v>57</v>
      </c>
      <c r="F112" s="31" t="s">
        <v>61</v>
      </c>
      <c r="G112" s="43">
        <v>1024.26</v>
      </c>
      <c r="H112" s="43">
        <v>0</v>
      </c>
      <c r="I112" s="37">
        <f t="shared" si="8"/>
        <v>1024.26</v>
      </c>
      <c r="J112" s="37">
        <v>0</v>
      </c>
      <c r="K112" s="37">
        <f t="shared" si="9"/>
        <v>1024.26</v>
      </c>
      <c r="L112" s="173">
        <v>0</v>
      </c>
      <c r="M112" s="173">
        <f t="shared" si="10"/>
        <v>1024.26</v>
      </c>
      <c r="N112" s="174">
        <v>0</v>
      </c>
      <c r="O112" s="174">
        <f t="shared" si="11"/>
        <v>1024.26</v>
      </c>
      <c r="P112" s="174">
        <v>0</v>
      </c>
      <c r="Q112" s="174">
        <f t="shared" si="12"/>
        <v>1024.26</v>
      </c>
      <c r="R112" s="175">
        <v>0</v>
      </c>
      <c r="S112" s="175">
        <f t="shared" si="13"/>
        <v>1024.26</v>
      </c>
      <c r="T112" s="53">
        <v>0</v>
      </c>
      <c r="U112" s="53">
        <f t="shared" si="14"/>
        <v>1024.26</v>
      </c>
      <c r="V112" s="53">
        <v>22.945</v>
      </c>
      <c r="W112" s="53">
        <f t="shared" si="15"/>
        <v>1047.2049999999999</v>
      </c>
    </row>
    <row r="113" spans="1:24" ht="12.75" customHeight="1" thickBot="1" x14ac:dyDescent="0.25">
      <c r="A113" s="23"/>
      <c r="B113" s="238"/>
      <c r="C113" s="239"/>
      <c r="D113" s="8"/>
      <c r="E113" s="24"/>
      <c r="F113" s="33" t="s">
        <v>59</v>
      </c>
      <c r="G113" s="46">
        <v>4131.5</v>
      </c>
      <c r="H113" s="44">
        <v>0</v>
      </c>
      <c r="I113" s="38">
        <f t="shared" si="8"/>
        <v>4131.5</v>
      </c>
      <c r="J113" s="40">
        <v>0</v>
      </c>
      <c r="K113" s="40">
        <f t="shared" si="9"/>
        <v>4131.5</v>
      </c>
      <c r="L113" s="176">
        <v>0</v>
      </c>
      <c r="M113" s="176">
        <f t="shared" si="10"/>
        <v>4131.5</v>
      </c>
      <c r="N113" s="184">
        <v>0</v>
      </c>
      <c r="O113" s="184">
        <f t="shared" si="11"/>
        <v>4131.5</v>
      </c>
      <c r="P113" s="184">
        <v>0</v>
      </c>
      <c r="Q113" s="184">
        <f t="shared" si="12"/>
        <v>4131.5</v>
      </c>
      <c r="R113" s="185">
        <v>0</v>
      </c>
      <c r="S113" s="185">
        <f t="shared" si="13"/>
        <v>4131.5</v>
      </c>
      <c r="T113" s="56">
        <v>0</v>
      </c>
      <c r="U113" s="56">
        <f t="shared" si="14"/>
        <v>4131.5</v>
      </c>
      <c r="V113" s="56">
        <v>0</v>
      </c>
      <c r="W113" s="56">
        <f t="shared" si="15"/>
        <v>4131.5</v>
      </c>
    </row>
    <row r="114" spans="1:24" s="59" customFormat="1" ht="12.75" customHeight="1" x14ac:dyDescent="0.2">
      <c r="A114" s="13" t="s">
        <v>9</v>
      </c>
      <c r="B114" s="230" t="s">
        <v>100</v>
      </c>
      <c r="C114" s="231"/>
      <c r="D114" s="4" t="s">
        <v>8</v>
      </c>
      <c r="E114" s="14" t="s">
        <v>8</v>
      </c>
      <c r="F114" s="11" t="s">
        <v>101</v>
      </c>
      <c r="G114" s="41">
        <f>G115</f>
        <v>8303.59</v>
      </c>
      <c r="H114" s="179">
        <v>0</v>
      </c>
      <c r="I114" s="39">
        <f t="shared" si="8"/>
        <v>8303.59</v>
      </c>
      <c r="J114" s="35">
        <v>0</v>
      </c>
      <c r="K114" s="35">
        <f t="shared" si="9"/>
        <v>8303.59</v>
      </c>
      <c r="L114" s="180">
        <v>0</v>
      </c>
      <c r="M114" s="180">
        <f t="shared" si="10"/>
        <v>8303.59</v>
      </c>
      <c r="N114" s="162">
        <v>0</v>
      </c>
      <c r="O114" s="162">
        <f t="shared" si="11"/>
        <v>8303.59</v>
      </c>
      <c r="P114" s="162">
        <v>0</v>
      </c>
      <c r="Q114" s="162">
        <f t="shared" si="12"/>
        <v>8303.59</v>
      </c>
      <c r="R114" s="164">
        <v>0</v>
      </c>
      <c r="S114" s="164">
        <f t="shared" si="13"/>
        <v>8303.59</v>
      </c>
      <c r="T114" s="51">
        <v>0</v>
      </c>
      <c r="U114" s="51">
        <f t="shared" si="14"/>
        <v>8303.59</v>
      </c>
      <c r="V114" s="51">
        <f>V115</f>
        <v>-7.3620000000000001</v>
      </c>
      <c r="W114" s="51">
        <f t="shared" si="15"/>
        <v>8296.228000000001</v>
      </c>
      <c r="X114" s="141" t="s">
        <v>193</v>
      </c>
    </row>
    <row r="115" spans="1:24" ht="12.75" customHeight="1" x14ac:dyDescent="0.2">
      <c r="A115" s="15"/>
      <c r="B115" s="236"/>
      <c r="C115" s="237"/>
      <c r="D115" s="12">
        <v>3122</v>
      </c>
      <c r="E115" s="16">
        <v>5331</v>
      </c>
      <c r="F115" s="30" t="s">
        <v>56</v>
      </c>
      <c r="G115" s="42">
        <f>G116+G117</f>
        <v>8303.59</v>
      </c>
      <c r="H115" s="42">
        <v>0</v>
      </c>
      <c r="I115" s="36">
        <f t="shared" si="8"/>
        <v>8303.59</v>
      </c>
      <c r="J115" s="36">
        <v>0</v>
      </c>
      <c r="K115" s="36">
        <f t="shared" si="9"/>
        <v>8303.59</v>
      </c>
      <c r="L115" s="170">
        <v>0</v>
      </c>
      <c r="M115" s="170">
        <f t="shared" si="10"/>
        <v>8303.59</v>
      </c>
      <c r="N115" s="171">
        <v>0</v>
      </c>
      <c r="O115" s="171">
        <f t="shared" si="11"/>
        <v>8303.59</v>
      </c>
      <c r="P115" s="171">
        <v>0</v>
      </c>
      <c r="Q115" s="171">
        <f t="shared" si="12"/>
        <v>8303.59</v>
      </c>
      <c r="R115" s="172">
        <v>0</v>
      </c>
      <c r="S115" s="172">
        <f t="shared" si="13"/>
        <v>8303.59</v>
      </c>
      <c r="T115" s="52">
        <v>0</v>
      </c>
      <c r="U115" s="52">
        <f t="shared" si="14"/>
        <v>8303.59</v>
      </c>
      <c r="V115" s="52">
        <f>V116+V117</f>
        <v>-7.3620000000000001</v>
      </c>
      <c r="W115" s="52">
        <f t="shared" si="15"/>
        <v>8296.228000000001</v>
      </c>
    </row>
    <row r="116" spans="1:24" ht="12.75" customHeight="1" x14ac:dyDescent="0.2">
      <c r="A116" s="17"/>
      <c r="B116" s="236"/>
      <c r="C116" s="237"/>
      <c r="D116" s="6"/>
      <c r="E116" s="18" t="s">
        <v>57</v>
      </c>
      <c r="F116" s="31" t="s">
        <v>61</v>
      </c>
      <c r="G116" s="43">
        <v>1206</v>
      </c>
      <c r="H116" s="43">
        <v>0</v>
      </c>
      <c r="I116" s="37">
        <f t="shared" si="8"/>
        <v>1206</v>
      </c>
      <c r="J116" s="37">
        <v>0</v>
      </c>
      <c r="K116" s="37">
        <f t="shared" si="9"/>
        <v>1206</v>
      </c>
      <c r="L116" s="173">
        <v>0</v>
      </c>
      <c r="M116" s="173">
        <f t="shared" si="10"/>
        <v>1206</v>
      </c>
      <c r="N116" s="174">
        <v>0</v>
      </c>
      <c r="O116" s="174">
        <f t="shared" si="11"/>
        <v>1206</v>
      </c>
      <c r="P116" s="174">
        <v>0</v>
      </c>
      <c r="Q116" s="174">
        <f t="shared" si="12"/>
        <v>1206</v>
      </c>
      <c r="R116" s="175">
        <v>0</v>
      </c>
      <c r="S116" s="175">
        <f t="shared" si="13"/>
        <v>1206</v>
      </c>
      <c r="T116" s="53">
        <v>0</v>
      </c>
      <c r="U116" s="53">
        <f t="shared" si="14"/>
        <v>1206</v>
      </c>
      <c r="V116" s="53">
        <v>-7.3620000000000001</v>
      </c>
      <c r="W116" s="53">
        <f t="shared" si="15"/>
        <v>1198.6379999999999</v>
      </c>
    </row>
    <row r="117" spans="1:24" ht="12.75" customHeight="1" thickBot="1" x14ac:dyDescent="0.25">
      <c r="A117" s="19"/>
      <c r="B117" s="238"/>
      <c r="C117" s="239"/>
      <c r="D117" s="7"/>
      <c r="E117" s="20"/>
      <c r="F117" s="32" t="s">
        <v>59</v>
      </c>
      <c r="G117" s="44">
        <v>7097.59</v>
      </c>
      <c r="H117" s="46">
        <v>0</v>
      </c>
      <c r="I117" s="40">
        <f t="shared" si="8"/>
        <v>7097.59</v>
      </c>
      <c r="J117" s="38">
        <v>0</v>
      </c>
      <c r="K117" s="38">
        <f t="shared" si="9"/>
        <v>7097.59</v>
      </c>
      <c r="L117" s="183">
        <v>0</v>
      </c>
      <c r="M117" s="183">
        <f t="shared" si="10"/>
        <v>7097.59</v>
      </c>
      <c r="N117" s="177">
        <v>0</v>
      </c>
      <c r="O117" s="177">
        <f t="shared" si="11"/>
        <v>7097.59</v>
      </c>
      <c r="P117" s="177">
        <v>0</v>
      </c>
      <c r="Q117" s="177">
        <f t="shared" si="12"/>
        <v>7097.59</v>
      </c>
      <c r="R117" s="178">
        <v>0</v>
      </c>
      <c r="S117" s="178">
        <f t="shared" si="13"/>
        <v>7097.59</v>
      </c>
      <c r="T117" s="54">
        <v>0</v>
      </c>
      <c r="U117" s="54">
        <f t="shared" si="14"/>
        <v>7097.59</v>
      </c>
      <c r="V117" s="54">
        <v>0</v>
      </c>
      <c r="W117" s="54">
        <f t="shared" si="15"/>
        <v>7097.59</v>
      </c>
    </row>
    <row r="118" spans="1:24" s="59" customFormat="1" ht="12.75" customHeight="1" x14ac:dyDescent="0.2">
      <c r="A118" s="21" t="s">
        <v>9</v>
      </c>
      <c r="B118" s="230" t="s">
        <v>102</v>
      </c>
      <c r="C118" s="231"/>
      <c r="D118" s="9" t="s">
        <v>8</v>
      </c>
      <c r="E118" s="22" t="s">
        <v>8</v>
      </c>
      <c r="F118" s="10" t="s">
        <v>103</v>
      </c>
      <c r="G118" s="45">
        <f>G119</f>
        <v>3976.36</v>
      </c>
      <c r="H118" s="160">
        <v>0</v>
      </c>
      <c r="I118" s="35">
        <f t="shared" si="8"/>
        <v>3976.36</v>
      </c>
      <c r="J118" s="39">
        <v>0</v>
      </c>
      <c r="K118" s="39">
        <f t="shared" si="9"/>
        <v>3976.36</v>
      </c>
      <c r="L118" s="161">
        <v>0</v>
      </c>
      <c r="M118" s="161">
        <f t="shared" si="10"/>
        <v>3976.36</v>
      </c>
      <c r="N118" s="181">
        <v>0</v>
      </c>
      <c r="O118" s="181">
        <f t="shared" si="11"/>
        <v>3976.36</v>
      </c>
      <c r="P118" s="181">
        <v>0</v>
      </c>
      <c r="Q118" s="181">
        <f t="shared" si="12"/>
        <v>3976.36</v>
      </c>
      <c r="R118" s="182">
        <v>0</v>
      </c>
      <c r="S118" s="182">
        <f t="shared" si="13"/>
        <v>3976.36</v>
      </c>
      <c r="T118" s="55">
        <v>0</v>
      </c>
      <c r="U118" s="55">
        <f t="shared" si="14"/>
        <v>3976.36</v>
      </c>
      <c r="V118" s="55">
        <f>V119</f>
        <v>2.254</v>
      </c>
      <c r="W118" s="55">
        <f t="shared" si="15"/>
        <v>3978.614</v>
      </c>
      <c r="X118" s="141" t="s">
        <v>193</v>
      </c>
    </row>
    <row r="119" spans="1:24" ht="12.75" customHeight="1" x14ac:dyDescent="0.2">
      <c r="A119" s="15"/>
      <c r="B119" s="236"/>
      <c r="C119" s="237"/>
      <c r="D119" s="12">
        <v>3122</v>
      </c>
      <c r="E119" s="16">
        <v>5331</v>
      </c>
      <c r="F119" s="30" t="s">
        <v>56</v>
      </c>
      <c r="G119" s="42">
        <f>G120+G121</f>
        <v>3976.36</v>
      </c>
      <c r="H119" s="42">
        <v>0</v>
      </c>
      <c r="I119" s="36">
        <f t="shared" si="8"/>
        <v>3976.36</v>
      </c>
      <c r="J119" s="36">
        <v>0</v>
      </c>
      <c r="K119" s="36">
        <f t="shared" si="9"/>
        <v>3976.36</v>
      </c>
      <c r="L119" s="170">
        <v>0</v>
      </c>
      <c r="M119" s="170">
        <f t="shared" si="10"/>
        <v>3976.36</v>
      </c>
      <c r="N119" s="171">
        <v>0</v>
      </c>
      <c r="O119" s="171">
        <f t="shared" si="11"/>
        <v>3976.36</v>
      </c>
      <c r="P119" s="171">
        <v>0</v>
      </c>
      <c r="Q119" s="171">
        <f t="shared" si="12"/>
        <v>3976.36</v>
      </c>
      <c r="R119" s="172">
        <v>0</v>
      </c>
      <c r="S119" s="172">
        <f t="shared" si="13"/>
        <v>3976.36</v>
      </c>
      <c r="T119" s="52">
        <v>0</v>
      </c>
      <c r="U119" s="52">
        <f t="shared" si="14"/>
        <v>3976.36</v>
      </c>
      <c r="V119" s="52">
        <f>V120+V121</f>
        <v>2.254</v>
      </c>
      <c r="W119" s="52">
        <f t="shared" si="15"/>
        <v>3978.614</v>
      </c>
    </row>
    <row r="120" spans="1:24" ht="12.75" customHeight="1" x14ac:dyDescent="0.2">
      <c r="A120" s="17"/>
      <c r="B120" s="236"/>
      <c r="C120" s="237"/>
      <c r="D120" s="6"/>
      <c r="E120" s="18" t="s">
        <v>57</v>
      </c>
      <c r="F120" s="31" t="s">
        <v>61</v>
      </c>
      <c r="G120" s="43">
        <v>3.8</v>
      </c>
      <c r="H120" s="43">
        <v>0</v>
      </c>
      <c r="I120" s="37">
        <f t="shared" si="8"/>
        <v>3.8</v>
      </c>
      <c r="J120" s="37">
        <v>0</v>
      </c>
      <c r="K120" s="37">
        <f t="shared" si="9"/>
        <v>3.8</v>
      </c>
      <c r="L120" s="173">
        <v>0</v>
      </c>
      <c r="M120" s="173">
        <f t="shared" si="10"/>
        <v>3.8</v>
      </c>
      <c r="N120" s="174">
        <v>0</v>
      </c>
      <c r="O120" s="174">
        <f t="shared" si="11"/>
        <v>3.8</v>
      </c>
      <c r="P120" s="174">
        <v>0</v>
      </c>
      <c r="Q120" s="174">
        <f t="shared" si="12"/>
        <v>3.8</v>
      </c>
      <c r="R120" s="175">
        <v>0</v>
      </c>
      <c r="S120" s="175">
        <f t="shared" si="13"/>
        <v>3.8</v>
      </c>
      <c r="T120" s="53">
        <v>0</v>
      </c>
      <c r="U120" s="53">
        <f t="shared" si="14"/>
        <v>3.8</v>
      </c>
      <c r="V120" s="53">
        <v>2.254</v>
      </c>
      <c r="W120" s="53">
        <f t="shared" si="15"/>
        <v>6.0540000000000003</v>
      </c>
    </row>
    <row r="121" spans="1:24" ht="12.75" customHeight="1" thickBot="1" x14ac:dyDescent="0.25">
      <c r="A121" s="23"/>
      <c r="B121" s="238"/>
      <c r="C121" s="239"/>
      <c r="D121" s="8"/>
      <c r="E121" s="24"/>
      <c r="F121" s="33" t="s">
        <v>59</v>
      </c>
      <c r="G121" s="46">
        <v>3972.56</v>
      </c>
      <c r="H121" s="44">
        <v>0</v>
      </c>
      <c r="I121" s="38">
        <f t="shared" si="8"/>
        <v>3972.56</v>
      </c>
      <c r="J121" s="40">
        <v>0</v>
      </c>
      <c r="K121" s="40">
        <f t="shared" si="9"/>
        <v>3972.56</v>
      </c>
      <c r="L121" s="176">
        <v>0</v>
      </c>
      <c r="M121" s="176">
        <f t="shared" si="10"/>
        <v>3972.56</v>
      </c>
      <c r="N121" s="184">
        <v>0</v>
      </c>
      <c r="O121" s="184">
        <f t="shared" si="11"/>
        <v>3972.56</v>
      </c>
      <c r="P121" s="184">
        <v>0</v>
      </c>
      <c r="Q121" s="184">
        <f t="shared" si="12"/>
        <v>3972.56</v>
      </c>
      <c r="R121" s="185">
        <v>0</v>
      </c>
      <c r="S121" s="185">
        <f t="shared" si="13"/>
        <v>3972.56</v>
      </c>
      <c r="T121" s="56">
        <v>0</v>
      </c>
      <c r="U121" s="56">
        <f t="shared" si="14"/>
        <v>3972.56</v>
      </c>
      <c r="V121" s="56">
        <v>0</v>
      </c>
      <c r="W121" s="56">
        <f t="shared" si="15"/>
        <v>3972.56</v>
      </c>
    </row>
    <row r="122" spans="1:24" s="59" customFormat="1" ht="19.149999999999999" customHeight="1" x14ac:dyDescent="0.2">
      <c r="A122" s="13" t="s">
        <v>9</v>
      </c>
      <c r="B122" s="230" t="s">
        <v>104</v>
      </c>
      <c r="C122" s="231"/>
      <c r="D122" s="4" t="s">
        <v>8</v>
      </c>
      <c r="E122" s="14" t="s">
        <v>8</v>
      </c>
      <c r="F122" s="28" t="s">
        <v>105</v>
      </c>
      <c r="G122" s="41">
        <f>G123</f>
        <v>3412.1800000000003</v>
      </c>
      <c r="H122" s="179">
        <v>0</v>
      </c>
      <c r="I122" s="39">
        <f t="shared" si="8"/>
        <v>3412.1800000000003</v>
      </c>
      <c r="J122" s="35">
        <v>0</v>
      </c>
      <c r="K122" s="35">
        <f t="shared" si="9"/>
        <v>3412.1800000000003</v>
      </c>
      <c r="L122" s="180">
        <v>0</v>
      </c>
      <c r="M122" s="180">
        <f t="shared" si="10"/>
        <v>3412.1800000000003</v>
      </c>
      <c r="N122" s="162">
        <v>0</v>
      </c>
      <c r="O122" s="162">
        <f t="shared" si="11"/>
        <v>3412.1800000000003</v>
      </c>
      <c r="P122" s="162">
        <v>0</v>
      </c>
      <c r="Q122" s="162">
        <f t="shared" si="12"/>
        <v>3412.1800000000003</v>
      </c>
      <c r="R122" s="164">
        <v>0</v>
      </c>
      <c r="S122" s="164">
        <f t="shared" si="13"/>
        <v>3412.1800000000003</v>
      </c>
      <c r="T122" s="51">
        <v>0</v>
      </c>
      <c r="U122" s="51">
        <f t="shared" si="14"/>
        <v>3412.1800000000003</v>
      </c>
      <c r="V122" s="51">
        <f>V123</f>
        <v>0</v>
      </c>
      <c r="W122" s="51">
        <f t="shared" si="15"/>
        <v>3412.1800000000003</v>
      </c>
      <c r="X122" s="192"/>
    </row>
    <row r="123" spans="1:24" ht="12.75" customHeight="1" x14ac:dyDescent="0.2">
      <c r="A123" s="15"/>
      <c r="B123" s="236"/>
      <c r="C123" s="237"/>
      <c r="D123" s="12">
        <v>3122</v>
      </c>
      <c r="E123" s="16">
        <v>5331</v>
      </c>
      <c r="F123" s="30" t="s">
        <v>56</v>
      </c>
      <c r="G123" s="42">
        <f>G124+G125</f>
        <v>3412.1800000000003</v>
      </c>
      <c r="H123" s="42">
        <v>0</v>
      </c>
      <c r="I123" s="36">
        <f t="shared" si="8"/>
        <v>3412.1800000000003</v>
      </c>
      <c r="J123" s="36">
        <v>0</v>
      </c>
      <c r="K123" s="36">
        <f t="shared" si="9"/>
        <v>3412.1800000000003</v>
      </c>
      <c r="L123" s="170">
        <v>0</v>
      </c>
      <c r="M123" s="170">
        <f t="shared" si="10"/>
        <v>3412.1800000000003</v>
      </c>
      <c r="N123" s="171">
        <v>0</v>
      </c>
      <c r="O123" s="171">
        <f t="shared" si="11"/>
        <v>3412.1800000000003</v>
      </c>
      <c r="P123" s="171">
        <v>0</v>
      </c>
      <c r="Q123" s="171">
        <f t="shared" si="12"/>
        <v>3412.1800000000003</v>
      </c>
      <c r="R123" s="172">
        <v>0</v>
      </c>
      <c r="S123" s="172">
        <f t="shared" si="13"/>
        <v>3412.1800000000003</v>
      </c>
      <c r="T123" s="52">
        <v>0</v>
      </c>
      <c r="U123" s="52">
        <f t="shared" si="14"/>
        <v>3412.1800000000003</v>
      </c>
      <c r="V123" s="52">
        <f>V124+V125</f>
        <v>0</v>
      </c>
      <c r="W123" s="52">
        <f t="shared" si="15"/>
        <v>3412.1800000000003</v>
      </c>
    </row>
    <row r="124" spans="1:24" ht="12.75" customHeight="1" x14ac:dyDescent="0.2">
      <c r="A124" s="17"/>
      <c r="B124" s="236"/>
      <c r="C124" s="237"/>
      <c r="D124" s="6"/>
      <c r="E124" s="18" t="s">
        <v>57</v>
      </c>
      <c r="F124" s="31" t="s">
        <v>61</v>
      </c>
      <c r="G124" s="43">
        <v>348.24</v>
      </c>
      <c r="H124" s="43">
        <v>0</v>
      </c>
      <c r="I124" s="37">
        <f t="shared" si="8"/>
        <v>348.24</v>
      </c>
      <c r="J124" s="37">
        <v>0</v>
      </c>
      <c r="K124" s="37">
        <f t="shared" si="9"/>
        <v>348.24</v>
      </c>
      <c r="L124" s="173">
        <v>0</v>
      </c>
      <c r="M124" s="173">
        <f t="shared" si="10"/>
        <v>348.24</v>
      </c>
      <c r="N124" s="174">
        <v>0</v>
      </c>
      <c r="O124" s="174">
        <f t="shared" si="11"/>
        <v>348.24</v>
      </c>
      <c r="P124" s="174">
        <v>0</v>
      </c>
      <c r="Q124" s="174">
        <f t="shared" si="12"/>
        <v>348.24</v>
      </c>
      <c r="R124" s="175">
        <v>0</v>
      </c>
      <c r="S124" s="175">
        <f t="shared" si="13"/>
        <v>348.24</v>
      </c>
      <c r="T124" s="53">
        <v>0</v>
      </c>
      <c r="U124" s="53">
        <f t="shared" si="14"/>
        <v>348.24</v>
      </c>
      <c r="V124" s="53">
        <v>0</v>
      </c>
      <c r="W124" s="53">
        <f t="shared" si="15"/>
        <v>348.24</v>
      </c>
    </row>
    <row r="125" spans="1:24" ht="12.75" customHeight="1" thickBot="1" x14ac:dyDescent="0.25">
      <c r="A125" s="19"/>
      <c r="B125" s="238"/>
      <c r="C125" s="239"/>
      <c r="D125" s="7"/>
      <c r="E125" s="20"/>
      <c r="F125" s="32" t="s">
        <v>59</v>
      </c>
      <c r="G125" s="44">
        <v>3063.94</v>
      </c>
      <c r="H125" s="46">
        <v>0</v>
      </c>
      <c r="I125" s="40">
        <f t="shared" si="8"/>
        <v>3063.94</v>
      </c>
      <c r="J125" s="38">
        <v>0</v>
      </c>
      <c r="K125" s="38">
        <f t="shared" si="9"/>
        <v>3063.94</v>
      </c>
      <c r="L125" s="183">
        <v>0</v>
      </c>
      <c r="M125" s="183">
        <f t="shared" si="10"/>
        <v>3063.94</v>
      </c>
      <c r="N125" s="177">
        <v>0</v>
      </c>
      <c r="O125" s="177">
        <f t="shared" si="11"/>
        <v>3063.94</v>
      </c>
      <c r="P125" s="177">
        <v>0</v>
      </c>
      <c r="Q125" s="177">
        <f t="shared" si="12"/>
        <v>3063.94</v>
      </c>
      <c r="R125" s="178">
        <v>0</v>
      </c>
      <c r="S125" s="178">
        <f t="shared" si="13"/>
        <v>3063.94</v>
      </c>
      <c r="T125" s="54">
        <v>0</v>
      </c>
      <c r="U125" s="54">
        <f t="shared" si="14"/>
        <v>3063.94</v>
      </c>
      <c r="V125" s="54">
        <v>0</v>
      </c>
      <c r="W125" s="54">
        <f t="shared" si="15"/>
        <v>3063.94</v>
      </c>
    </row>
    <row r="126" spans="1:24" s="59" customFormat="1" ht="21.6" customHeight="1" x14ac:dyDescent="0.2">
      <c r="A126" s="21" t="s">
        <v>9</v>
      </c>
      <c r="B126" s="230" t="s">
        <v>106</v>
      </c>
      <c r="C126" s="231"/>
      <c r="D126" s="9" t="s">
        <v>8</v>
      </c>
      <c r="E126" s="22" t="s">
        <v>8</v>
      </c>
      <c r="F126" s="29" t="s">
        <v>107</v>
      </c>
      <c r="G126" s="45">
        <f>G127</f>
        <v>4922.83</v>
      </c>
      <c r="H126" s="160">
        <v>0</v>
      </c>
      <c r="I126" s="35">
        <f t="shared" si="8"/>
        <v>4922.83</v>
      </c>
      <c r="J126" s="39">
        <v>0</v>
      </c>
      <c r="K126" s="39">
        <f t="shared" si="9"/>
        <v>4922.83</v>
      </c>
      <c r="L126" s="161">
        <v>0</v>
      </c>
      <c r="M126" s="161">
        <f t="shared" si="10"/>
        <v>4922.83</v>
      </c>
      <c r="N126" s="181">
        <v>0</v>
      </c>
      <c r="O126" s="181">
        <f t="shared" si="11"/>
        <v>4922.83</v>
      </c>
      <c r="P126" s="181">
        <v>0</v>
      </c>
      <c r="Q126" s="181">
        <f t="shared" si="12"/>
        <v>4922.83</v>
      </c>
      <c r="R126" s="182">
        <f>+R127</f>
        <v>-1000</v>
      </c>
      <c r="S126" s="182">
        <f t="shared" si="13"/>
        <v>3922.83</v>
      </c>
      <c r="T126" s="55">
        <v>0</v>
      </c>
      <c r="U126" s="55">
        <f t="shared" si="14"/>
        <v>3922.83</v>
      </c>
      <c r="V126" s="55">
        <f>V127</f>
        <v>128.874</v>
      </c>
      <c r="W126" s="55">
        <f t="shared" si="15"/>
        <v>4051.7039999999997</v>
      </c>
      <c r="X126" s="141" t="s">
        <v>193</v>
      </c>
    </row>
    <row r="127" spans="1:24" ht="12.75" customHeight="1" x14ac:dyDescent="0.2">
      <c r="A127" s="15"/>
      <c r="B127" s="236"/>
      <c r="C127" s="237"/>
      <c r="D127" s="12">
        <v>3123</v>
      </c>
      <c r="E127" s="16">
        <v>5331</v>
      </c>
      <c r="F127" s="30" t="s">
        <v>56</v>
      </c>
      <c r="G127" s="42">
        <f>G128+G129</f>
        <v>4922.83</v>
      </c>
      <c r="H127" s="42">
        <v>0</v>
      </c>
      <c r="I127" s="36">
        <f t="shared" si="8"/>
        <v>4922.83</v>
      </c>
      <c r="J127" s="36">
        <v>0</v>
      </c>
      <c r="K127" s="36">
        <f t="shared" si="9"/>
        <v>4922.83</v>
      </c>
      <c r="L127" s="170">
        <v>0</v>
      </c>
      <c r="M127" s="170">
        <f t="shared" si="10"/>
        <v>4922.83</v>
      </c>
      <c r="N127" s="171">
        <v>0</v>
      </c>
      <c r="O127" s="171">
        <f t="shared" si="11"/>
        <v>4922.83</v>
      </c>
      <c r="P127" s="171">
        <v>0</v>
      </c>
      <c r="Q127" s="171">
        <f t="shared" si="12"/>
        <v>4922.83</v>
      </c>
      <c r="R127" s="172">
        <f>SUM(R128:R129)</f>
        <v>-1000</v>
      </c>
      <c r="S127" s="172">
        <f t="shared" si="13"/>
        <v>3922.83</v>
      </c>
      <c r="T127" s="52">
        <v>0</v>
      </c>
      <c r="U127" s="52">
        <f t="shared" si="14"/>
        <v>3922.83</v>
      </c>
      <c r="V127" s="52">
        <f>V128+V129</f>
        <v>128.874</v>
      </c>
      <c r="W127" s="52">
        <f t="shared" si="15"/>
        <v>4051.7039999999997</v>
      </c>
    </row>
    <row r="128" spans="1:24" ht="12.75" customHeight="1" x14ac:dyDescent="0.2">
      <c r="A128" s="17"/>
      <c r="B128" s="236"/>
      <c r="C128" s="237"/>
      <c r="D128" s="6"/>
      <c r="E128" s="18" t="s">
        <v>57</v>
      </c>
      <c r="F128" s="31" t="s">
        <v>61</v>
      </c>
      <c r="G128" s="43">
        <v>806</v>
      </c>
      <c r="H128" s="43">
        <v>0</v>
      </c>
      <c r="I128" s="37">
        <f t="shared" si="8"/>
        <v>806</v>
      </c>
      <c r="J128" s="37">
        <v>0</v>
      </c>
      <c r="K128" s="37">
        <f t="shared" si="9"/>
        <v>806</v>
      </c>
      <c r="L128" s="173">
        <v>0</v>
      </c>
      <c r="M128" s="173">
        <f t="shared" si="10"/>
        <v>806</v>
      </c>
      <c r="N128" s="174">
        <v>0</v>
      </c>
      <c r="O128" s="174">
        <f t="shared" si="11"/>
        <v>806</v>
      </c>
      <c r="P128" s="174">
        <v>0</v>
      </c>
      <c r="Q128" s="174">
        <f t="shared" si="12"/>
        <v>806</v>
      </c>
      <c r="R128" s="175">
        <v>0</v>
      </c>
      <c r="S128" s="175">
        <f t="shared" si="13"/>
        <v>806</v>
      </c>
      <c r="T128" s="53">
        <v>0</v>
      </c>
      <c r="U128" s="53">
        <f t="shared" si="14"/>
        <v>806</v>
      </c>
      <c r="V128" s="53">
        <v>128.874</v>
      </c>
      <c r="W128" s="53">
        <f t="shared" si="15"/>
        <v>934.87400000000002</v>
      </c>
    </row>
    <row r="129" spans="1:24" ht="12.75" customHeight="1" thickBot="1" x14ac:dyDescent="0.25">
      <c r="A129" s="23"/>
      <c r="B129" s="238"/>
      <c r="C129" s="239"/>
      <c r="D129" s="8"/>
      <c r="E129" s="24"/>
      <c r="F129" s="33" t="s">
        <v>59</v>
      </c>
      <c r="G129" s="46">
        <v>4116.83</v>
      </c>
      <c r="H129" s="44">
        <v>0</v>
      </c>
      <c r="I129" s="38">
        <f t="shared" si="8"/>
        <v>4116.83</v>
      </c>
      <c r="J129" s="40">
        <v>0</v>
      </c>
      <c r="K129" s="40">
        <f t="shared" si="9"/>
        <v>4116.83</v>
      </c>
      <c r="L129" s="176">
        <v>0</v>
      </c>
      <c r="M129" s="176">
        <f t="shared" si="10"/>
        <v>4116.83</v>
      </c>
      <c r="N129" s="184">
        <v>0</v>
      </c>
      <c r="O129" s="184">
        <f t="shared" si="11"/>
        <v>4116.83</v>
      </c>
      <c r="P129" s="184">
        <v>0</v>
      </c>
      <c r="Q129" s="184">
        <f t="shared" si="12"/>
        <v>4116.83</v>
      </c>
      <c r="R129" s="185">
        <v>-1000</v>
      </c>
      <c r="S129" s="185">
        <f t="shared" si="13"/>
        <v>3116.83</v>
      </c>
      <c r="T129" s="56">
        <v>0</v>
      </c>
      <c r="U129" s="56">
        <f t="shared" si="14"/>
        <v>3116.83</v>
      </c>
      <c r="V129" s="56">
        <v>0</v>
      </c>
      <c r="W129" s="56">
        <f t="shared" si="15"/>
        <v>3116.83</v>
      </c>
    </row>
    <row r="130" spans="1:24" s="59" customFormat="1" ht="19.899999999999999" customHeight="1" x14ac:dyDescent="0.2">
      <c r="A130" s="13" t="s">
        <v>9</v>
      </c>
      <c r="B130" s="230" t="s">
        <v>108</v>
      </c>
      <c r="C130" s="231"/>
      <c r="D130" s="4" t="s">
        <v>8</v>
      </c>
      <c r="E130" s="14" t="s">
        <v>8</v>
      </c>
      <c r="F130" s="28" t="s">
        <v>109</v>
      </c>
      <c r="G130" s="41">
        <f>G131</f>
        <v>4946.71</v>
      </c>
      <c r="H130" s="179">
        <v>0</v>
      </c>
      <c r="I130" s="39">
        <f t="shared" si="8"/>
        <v>4946.71</v>
      </c>
      <c r="J130" s="35">
        <v>0</v>
      </c>
      <c r="K130" s="35">
        <f t="shared" si="9"/>
        <v>4946.71</v>
      </c>
      <c r="L130" s="180">
        <v>0</v>
      </c>
      <c r="M130" s="180">
        <f t="shared" si="10"/>
        <v>4946.71</v>
      </c>
      <c r="N130" s="162">
        <f>+N131</f>
        <v>894.69100000000003</v>
      </c>
      <c r="O130" s="162">
        <f t="shared" si="11"/>
        <v>5841.4009999999998</v>
      </c>
      <c r="P130" s="162">
        <v>0</v>
      </c>
      <c r="Q130" s="162">
        <f t="shared" si="12"/>
        <v>5841.4009999999998</v>
      </c>
      <c r="R130" s="164">
        <v>0</v>
      </c>
      <c r="S130" s="164">
        <f t="shared" si="13"/>
        <v>5841.4009999999998</v>
      </c>
      <c r="T130" s="51">
        <v>0</v>
      </c>
      <c r="U130" s="51">
        <f t="shared" si="14"/>
        <v>5841.4009999999998</v>
      </c>
      <c r="V130" s="51">
        <f>V131</f>
        <v>12.584</v>
      </c>
      <c r="W130" s="51">
        <f t="shared" si="15"/>
        <v>5853.9849999999997</v>
      </c>
      <c r="X130" s="141" t="s">
        <v>193</v>
      </c>
    </row>
    <row r="131" spans="1:24" ht="12.75" customHeight="1" x14ac:dyDescent="0.2">
      <c r="A131" s="15"/>
      <c r="B131" s="236"/>
      <c r="C131" s="237"/>
      <c r="D131" s="12">
        <v>3123</v>
      </c>
      <c r="E131" s="16">
        <v>5331</v>
      </c>
      <c r="F131" s="30" t="s">
        <v>56</v>
      </c>
      <c r="G131" s="42">
        <f>G132+G133</f>
        <v>4946.71</v>
      </c>
      <c r="H131" s="42">
        <v>0</v>
      </c>
      <c r="I131" s="36">
        <f t="shared" si="8"/>
        <v>4946.71</v>
      </c>
      <c r="J131" s="36">
        <v>0</v>
      </c>
      <c r="K131" s="36">
        <f t="shared" si="9"/>
        <v>4946.71</v>
      </c>
      <c r="L131" s="170">
        <v>0</v>
      </c>
      <c r="M131" s="170">
        <f t="shared" si="10"/>
        <v>4946.71</v>
      </c>
      <c r="N131" s="171">
        <f>SUM(N132:N133)</f>
        <v>894.69100000000003</v>
      </c>
      <c r="O131" s="171">
        <f t="shared" si="11"/>
        <v>5841.4009999999998</v>
      </c>
      <c r="P131" s="171">
        <v>0</v>
      </c>
      <c r="Q131" s="171">
        <f t="shared" si="12"/>
        <v>5841.4009999999998</v>
      </c>
      <c r="R131" s="172">
        <v>0</v>
      </c>
      <c r="S131" s="172">
        <f t="shared" si="13"/>
        <v>5841.4009999999998</v>
      </c>
      <c r="T131" s="52">
        <v>0</v>
      </c>
      <c r="U131" s="52">
        <f t="shared" si="14"/>
        <v>5841.4009999999998</v>
      </c>
      <c r="V131" s="52">
        <f>V132+V133</f>
        <v>12.584</v>
      </c>
      <c r="W131" s="52">
        <f t="shared" si="15"/>
        <v>5853.9849999999997</v>
      </c>
    </row>
    <row r="132" spans="1:24" ht="12.75" customHeight="1" x14ac:dyDescent="0.2">
      <c r="A132" s="17"/>
      <c r="B132" s="236"/>
      <c r="C132" s="237"/>
      <c r="D132" s="6"/>
      <c r="E132" s="18" t="s">
        <v>57</v>
      </c>
      <c r="F132" s="31" t="s">
        <v>61</v>
      </c>
      <c r="G132" s="43">
        <v>504.08</v>
      </c>
      <c r="H132" s="43">
        <v>0</v>
      </c>
      <c r="I132" s="37">
        <f t="shared" si="8"/>
        <v>504.08</v>
      </c>
      <c r="J132" s="37">
        <v>0</v>
      </c>
      <c r="K132" s="37">
        <f t="shared" si="9"/>
        <v>504.08</v>
      </c>
      <c r="L132" s="173">
        <v>0</v>
      </c>
      <c r="M132" s="173">
        <f t="shared" si="10"/>
        <v>504.08</v>
      </c>
      <c r="N132" s="174">
        <v>0</v>
      </c>
      <c r="O132" s="174">
        <f t="shared" si="11"/>
        <v>504.08</v>
      </c>
      <c r="P132" s="174">
        <v>0</v>
      </c>
      <c r="Q132" s="174">
        <f t="shared" si="12"/>
        <v>504.08</v>
      </c>
      <c r="R132" s="175">
        <v>0</v>
      </c>
      <c r="S132" s="175">
        <f t="shared" si="13"/>
        <v>504.08</v>
      </c>
      <c r="T132" s="53">
        <v>0</v>
      </c>
      <c r="U132" s="53">
        <f t="shared" si="14"/>
        <v>504.08</v>
      </c>
      <c r="V132" s="53">
        <v>12.584</v>
      </c>
      <c r="W132" s="53">
        <f t="shared" si="15"/>
        <v>516.66399999999999</v>
      </c>
    </row>
    <row r="133" spans="1:24" ht="12.75" customHeight="1" thickBot="1" x14ac:dyDescent="0.25">
      <c r="A133" s="19"/>
      <c r="B133" s="238"/>
      <c r="C133" s="239"/>
      <c r="D133" s="7"/>
      <c r="E133" s="20"/>
      <c r="F133" s="32" t="s">
        <v>59</v>
      </c>
      <c r="G133" s="44">
        <v>4442.63</v>
      </c>
      <c r="H133" s="46">
        <v>0</v>
      </c>
      <c r="I133" s="40">
        <f t="shared" si="8"/>
        <v>4442.63</v>
      </c>
      <c r="J133" s="38">
        <v>0</v>
      </c>
      <c r="K133" s="38">
        <f t="shared" si="9"/>
        <v>4442.63</v>
      </c>
      <c r="L133" s="183">
        <v>0</v>
      </c>
      <c r="M133" s="183">
        <f t="shared" si="10"/>
        <v>4442.63</v>
      </c>
      <c r="N133" s="177">
        <v>894.69100000000003</v>
      </c>
      <c r="O133" s="177">
        <f t="shared" si="11"/>
        <v>5337.3209999999999</v>
      </c>
      <c r="P133" s="177">
        <v>0</v>
      </c>
      <c r="Q133" s="177">
        <f t="shared" si="12"/>
        <v>5337.3209999999999</v>
      </c>
      <c r="R133" s="178">
        <v>0</v>
      </c>
      <c r="S133" s="178">
        <f t="shared" si="13"/>
        <v>5337.3209999999999</v>
      </c>
      <c r="T133" s="54">
        <v>0</v>
      </c>
      <c r="U133" s="54">
        <f t="shared" si="14"/>
        <v>5337.3209999999999</v>
      </c>
      <c r="V133" s="54">
        <v>0</v>
      </c>
      <c r="W133" s="54">
        <f t="shared" si="15"/>
        <v>5337.3209999999999</v>
      </c>
    </row>
    <row r="134" spans="1:24" s="59" customFormat="1" ht="12.75" customHeight="1" thickBot="1" x14ac:dyDescent="0.25">
      <c r="A134" s="21" t="s">
        <v>9</v>
      </c>
      <c r="B134" s="230" t="s">
        <v>110</v>
      </c>
      <c r="C134" s="231"/>
      <c r="D134" s="9" t="s">
        <v>8</v>
      </c>
      <c r="E134" s="22" t="s">
        <v>8</v>
      </c>
      <c r="F134" s="10" t="s">
        <v>111</v>
      </c>
      <c r="G134" s="45">
        <f>G135</f>
        <v>3198.65</v>
      </c>
      <c r="H134" s="194">
        <v>0</v>
      </c>
      <c r="I134" s="35">
        <f t="shared" si="8"/>
        <v>3198.65</v>
      </c>
      <c r="J134" s="39">
        <v>0</v>
      </c>
      <c r="K134" s="39">
        <f t="shared" si="9"/>
        <v>3198.65</v>
      </c>
      <c r="L134" s="161">
        <v>0</v>
      </c>
      <c r="M134" s="161">
        <f t="shared" si="10"/>
        <v>3198.65</v>
      </c>
      <c r="N134" s="181">
        <v>0</v>
      </c>
      <c r="O134" s="181">
        <f t="shared" si="11"/>
        <v>3198.65</v>
      </c>
      <c r="P134" s="181">
        <v>0</v>
      </c>
      <c r="Q134" s="181">
        <f t="shared" si="12"/>
        <v>3198.65</v>
      </c>
      <c r="R134" s="182">
        <v>0</v>
      </c>
      <c r="S134" s="182">
        <f t="shared" si="13"/>
        <v>3198.65</v>
      </c>
      <c r="T134" s="55">
        <v>0</v>
      </c>
      <c r="U134" s="55">
        <f t="shared" si="14"/>
        <v>3198.65</v>
      </c>
      <c r="V134" s="55">
        <f>V135</f>
        <v>-23.727</v>
      </c>
      <c r="W134" s="55">
        <f t="shared" si="15"/>
        <v>3174.9230000000002</v>
      </c>
      <c r="X134" s="141" t="s">
        <v>193</v>
      </c>
    </row>
    <row r="135" spans="1:24" ht="12.75" customHeight="1" x14ac:dyDescent="0.2">
      <c r="A135" s="15"/>
      <c r="B135" s="236"/>
      <c r="C135" s="237"/>
      <c r="D135" s="12">
        <v>3133</v>
      </c>
      <c r="E135" s="16">
        <v>5331</v>
      </c>
      <c r="F135" s="30" t="s">
        <v>56</v>
      </c>
      <c r="G135" s="42">
        <f>G136+G137</f>
        <v>3198.65</v>
      </c>
      <c r="H135" s="168">
        <v>0</v>
      </c>
      <c r="I135" s="36">
        <f t="shared" si="8"/>
        <v>3198.65</v>
      </c>
      <c r="J135" s="36">
        <v>0</v>
      </c>
      <c r="K135" s="36">
        <f t="shared" si="9"/>
        <v>3198.65</v>
      </c>
      <c r="L135" s="170">
        <v>0</v>
      </c>
      <c r="M135" s="170">
        <f t="shared" si="10"/>
        <v>3198.65</v>
      </c>
      <c r="N135" s="171">
        <v>0</v>
      </c>
      <c r="O135" s="171">
        <f t="shared" si="11"/>
        <v>3198.65</v>
      </c>
      <c r="P135" s="171">
        <v>0</v>
      </c>
      <c r="Q135" s="171">
        <f t="shared" si="12"/>
        <v>3198.65</v>
      </c>
      <c r="R135" s="172">
        <v>0</v>
      </c>
      <c r="S135" s="172">
        <f t="shared" si="13"/>
        <v>3198.65</v>
      </c>
      <c r="T135" s="52">
        <v>0</v>
      </c>
      <c r="U135" s="52">
        <f t="shared" si="14"/>
        <v>3198.65</v>
      </c>
      <c r="V135" s="52">
        <f>V136+V137</f>
        <v>-23.727</v>
      </c>
      <c r="W135" s="52">
        <f t="shared" si="15"/>
        <v>3174.9230000000002</v>
      </c>
    </row>
    <row r="136" spans="1:24" ht="12.75" customHeight="1" x14ac:dyDescent="0.2">
      <c r="A136" s="17"/>
      <c r="B136" s="236"/>
      <c r="C136" s="237"/>
      <c r="D136" s="6"/>
      <c r="E136" s="18" t="s">
        <v>57</v>
      </c>
      <c r="F136" s="31" t="s">
        <v>61</v>
      </c>
      <c r="G136" s="43">
        <v>135.61000000000001</v>
      </c>
      <c r="H136" s="43">
        <v>0</v>
      </c>
      <c r="I136" s="37">
        <f t="shared" si="8"/>
        <v>135.61000000000001</v>
      </c>
      <c r="J136" s="37">
        <v>0</v>
      </c>
      <c r="K136" s="37">
        <f t="shared" si="9"/>
        <v>135.61000000000001</v>
      </c>
      <c r="L136" s="173">
        <v>0</v>
      </c>
      <c r="M136" s="173">
        <f t="shared" si="10"/>
        <v>135.61000000000001</v>
      </c>
      <c r="N136" s="174">
        <v>0</v>
      </c>
      <c r="O136" s="174">
        <f t="shared" si="11"/>
        <v>135.61000000000001</v>
      </c>
      <c r="P136" s="174">
        <v>0</v>
      </c>
      <c r="Q136" s="174">
        <f t="shared" si="12"/>
        <v>135.61000000000001</v>
      </c>
      <c r="R136" s="175">
        <v>0</v>
      </c>
      <c r="S136" s="175">
        <f t="shared" si="13"/>
        <v>135.61000000000001</v>
      </c>
      <c r="T136" s="53">
        <v>0</v>
      </c>
      <c r="U136" s="53">
        <f t="shared" si="14"/>
        <v>135.61000000000001</v>
      </c>
      <c r="V136" s="53">
        <v>-23.727</v>
      </c>
      <c r="W136" s="53">
        <f t="shared" si="15"/>
        <v>111.88300000000001</v>
      </c>
    </row>
    <row r="137" spans="1:24" ht="12.75" customHeight="1" thickBot="1" x14ac:dyDescent="0.25">
      <c r="A137" s="23"/>
      <c r="B137" s="238"/>
      <c r="C137" s="239"/>
      <c r="D137" s="8"/>
      <c r="E137" s="24"/>
      <c r="F137" s="33" t="s">
        <v>59</v>
      </c>
      <c r="G137" s="46">
        <v>3063.04</v>
      </c>
      <c r="H137" s="44">
        <v>0</v>
      </c>
      <c r="I137" s="38">
        <f t="shared" si="8"/>
        <v>3063.04</v>
      </c>
      <c r="J137" s="40">
        <v>0</v>
      </c>
      <c r="K137" s="40">
        <f t="shared" si="9"/>
        <v>3063.04</v>
      </c>
      <c r="L137" s="176">
        <v>0</v>
      </c>
      <c r="M137" s="176">
        <f t="shared" si="10"/>
        <v>3063.04</v>
      </c>
      <c r="N137" s="184">
        <v>0</v>
      </c>
      <c r="O137" s="184">
        <f t="shared" si="11"/>
        <v>3063.04</v>
      </c>
      <c r="P137" s="184">
        <v>0</v>
      </c>
      <c r="Q137" s="184">
        <f t="shared" si="12"/>
        <v>3063.04</v>
      </c>
      <c r="R137" s="185">
        <v>0</v>
      </c>
      <c r="S137" s="185">
        <f t="shared" si="13"/>
        <v>3063.04</v>
      </c>
      <c r="T137" s="56">
        <v>0</v>
      </c>
      <c r="U137" s="56">
        <f t="shared" si="14"/>
        <v>3063.04</v>
      </c>
      <c r="V137" s="56">
        <v>0</v>
      </c>
      <c r="W137" s="56">
        <f t="shared" si="15"/>
        <v>3063.04</v>
      </c>
    </row>
    <row r="138" spans="1:24" s="59" customFormat="1" ht="12.75" customHeight="1" x14ac:dyDescent="0.2">
      <c r="A138" s="13" t="s">
        <v>9</v>
      </c>
      <c r="B138" s="230" t="s">
        <v>112</v>
      </c>
      <c r="C138" s="231"/>
      <c r="D138" s="4" t="s">
        <v>8</v>
      </c>
      <c r="E138" s="14" t="s">
        <v>8</v>
      </c>
      <c r="F138" s="11" t="s">
        <v>113</v>
      </c>
      <c r="G138" s="41">
        <f>G139</f>
        <v>3276.2000000000003</v>
      </c>
      <c r="H138" s="179">
        <v>0</v>
      </c>
      <c r="I138" s="39">
        <f t="shared" ref="I138:I201" si="16">+G138+H138</f>
        <v>3276.2000000000003</v>
      </c>
      <c r="J138" s="35">
        <v>0</v>
      </c>
      <c r="K138" s="35">
        <f t="shared" ref="K138:K201" si="17">+I138+J138</f>
        <v>3276.2000000000003</v>
      </c>
      <c r="L138" s="180">
        <v>0</v>
      </c>
      <c r="M138" s="180">
        <f t="shared" ref="M138:M201" si="18">+K138+L138</f>
        <v>3276.2000000000003</v>
      </c>
      <c r="N138" s="162">
        <v>0</v>
      </c>
      <c r="O138" s="162">
        <f t="shared" ref="O138:O201" si="19">+M138+N138</f>
        <v>3276.2000000000003</v>
      </c>
      <c r="P138" s="162">
        <v>0</v>
      </c>
      <c r="Q138" s="162">
        <f t="shared" ref="Q138:Q201" si="20">+O138+P138</f>
        <v>3276.2000000000003</v>
      </c>
      <c r="R138" s="164">
        <v>0</v>
      </c>
      <c r="S138" s="164">
        <f t="shared" ref="S138:S201" si="21">+Q138+R138</f>
        <v>3276.2000000000003</v>
      </c>
      <c r="T138" s="51">
        <v>0</v>
      </c>
      <c r="U138" s="51">
        <f t="shared" ref="U138:U201" si="22">+S138+T138</f>
        <v>3276.2000000000003</v>
      </c>
      <c r="V138" s="51">
        <f>V139</f>
        <v>-0.24</v>
      </c>
      <c r="W138" s="51">
        <f t="shared" ref="W138:W201" si="23">+U138+V138</f>
        <v>3275.9600000000005</v>
      </c>
      <c r="X138" s="141" t="s">
        <v>193</v>
      </c>
    </row>
    <row r="139" spans="1:24" ht="12.75" customHeight="1" x14ac:dyDescent="0.2">
      <c r="A139" s="15"/>
      <c r="B139" s="236"/>
      <c r="C139" s="237"/>
      <c r="D139" s="12">
        <v>3113</v>
      </c>
      <c r="E139" s="16">
        <v>5331</v>
      </c>
      <c r="F139" s="30" t="s">
        <v>56</v>
      </c>
      <c r="G139" s="42">
        <f>G140+G141</f>
        <v>3276.2000000000003</v>
      </c>
      <c r="H139" s="42">
        <v>0</v>
      </c>
      <c r="I139" s="36">
        <f t="shared" si="16"/>
        <v>3276.2000000000003</v>
      </c>
      <c r="J139" s="169">
        <v>0</v>
      </c>
      <c r="K139" s="36">
        <f t="shared" si="17"/>
        <v>3276.2000000000003</v>
      </c>
      <c r="L139" s="170">
        <v>0</v>
      </c>
      <c r="M139" s="170">
        <f t="shared" si="18"/>
        <v>3276.2000000000003</v>
      </c>
      <c r="N139" s="171">
        <v>0</v>
      </c>
      <c r="O139" s="171">
        <f t="shared" si="19"/>
        <v>3276.2000000000003</v>
      </c>
      <c r="P139" s="171">
        <v>0</v>
      </c>
      <c r="Q139" s="171">
        <f t="shared" si="20"/>
        <v>3276.2000000000003</v>
      </c>
      <c r="R139" s="172">
        <v>0</v>
      </c>
      <c r="S139" s="172">
        <f t="shared" si="21"/>
        <v>3276.2000000000003</v>
      </c>
      <c r="T139" s="52">
        <v>0</v>
      </c>
      <c r="U139" s="52">
        <f t="shared" si="22"/>
        <v>3276.2000000000003</v>
      </c>
      <c r="V139" s="52">
        <f>V140+V141</f>
        <v>-0.24</v>
      </c>
      <c r="W139" s="52">
        <f t="shared" si="23"/>
        <v>3275.9600000000005</v>
      </c>
    </row>
    <row r="140" spans="1:24" ht="12.75" customHeight="1" x14ac:dyDescent="0.2">
      <c r="A140" s="17"/>
      <c r="B140" s="236"/>
      <c r="C140" s="237"/>
      <c r="D140" s="6"/>
      <c r="E140" s="18" t="s">
        <v>57</v>
      </c>
      <c r="F140" s="31" t="s">
        <v>61</v>
      </c>
      <c r="G140" s="43">
        <v>159.80000000000001</v>
      </c>
      <c r="H140" s="43">
        <v>0</v>
      </c>
      <c r="I140" s="37">
        <f t="shared" si="16"/>
        <v>159.80000000000001</v>
      </c>
      <c r="J140" s="37">
        <v>0</v>
      </c>
      <c r="K140" s="37">
        <f t="shared" si="17"/>
        <v>159.80000000000001</v>
      </c>
      <c r="L140" s="173">
        <v>0</v>
      </c>
      <c r="M140" s="173">
        <f t="shared" si="18"/>
        <v>159.80000000000001</v>
      </c>
      <c r="N140" s="174">
        <v>0</v>
      </c>
      <c r="O140" s="174">
        <f t="shared" si="19"/>
        <v>159.80000000000001</v>
      </c>
      <c r="P140" s="174">
        <v>0</v>
      </c>
      <c r="Q140" s="174">
        <f t="shared" si="20"/>
        <v>159.80000000000001</v>
      </c>
      <c r="R140" s="175">
        <v>0</v>
      </c>
      <c r="S140" s="175">
        <f t="shared" si="21"/>
        <v>159.80000000000001</v>
      </c>
      <c r="T140" s="53">
        <v>0</v>
      </c>
      <c r="U140" s="53">
        <f t="shared" si="22"/>
        <v>159.80000000000001</v>
      </c>
      <c r="V140" s="53">
        <v>-0.24</v>
      </c>
      <c r="W140" s="53">
        <f t="shared" si="23"/>
        <v>159.56</v>
      </c>
    </row>
    <row r="141" spans="1:24" ht="12.75" customHeight="1" thickBot="1" x14ac:dyDescent="0.25">
      <c r="A141" s="19"/>
      <c r="B141" s="238"/>
      <c r="C141" s="239"/>
      <c r="D141" s="7"/>
      <c r="E141" s="20"/>
      <c r="F141" s="32" t="s">
        <v>59</v>
      </c>
      <c r="G141" s="44">
        <v>3116.4</v>
      </c>
      <c r="H141" s="46">
        <v>0</v>
      </c>
      <c r="I141" s="40">
        <f t="shared" si="16"/>
        <v>3116.4</v>
      </c>
      <c r="J141" s="38">
        <v>0</v>
      </c>
      <c r="K141" s="38">
        <f t="shared" si="17"/>
        <v>3116.4</v>
      </c>
      <c r="L141" s="183">
        <v>0</v>
      </c>
      <c r="M141" s="183">
        <f t="shared" si="18"/>
        <v>3116.4</v>
      </c>
      <c r="N141" s="177">
        <v>0</v>
      </c>
      <c r="O141" s="177">
        <f t="shared" si="19"/>
        <v>3116.4</v>
      </c>
      <c r="P141" s="177">
        <v>0</v>
      </c>
      <c r="Q141" s="177">
        <f t="shared" si="20"/>
        <v>3116.4</v>
      </c>
      <c r="R141" s="178">
        <v>0</v>
      </c>
      <c r="S141" s="178">
        <f t="shared" si="21"/>
        <v>3116.4</v>
      </c>
      <c r="T141" s="54">
        <v>0</v>
      </c>
      <c r="U141" s="54">
        <f t="shared" si="22"/>
        <v>3116.4</v>
      </c>
      <c r="V141" s="54">
        <v>0</v>
      </c>
      <c r="W141" s="54">
        <f t="shared" si="23"/>
        <v>3116.4</v>
      </c>
    </row>
    <row r="142" spans="1:24" s="59" customFormat="1" ht="19.149999999999999" customHeight="1" x14ac:dyDescent="0.2">
      <c r="A142" s="21" t="s">
        <v>9</v>
      </c>
      <c r="B142" s="230" t="s">
        <v>114</v>
      </c>
      <c r="C142" s="231"/>
      <c r="D142" s="9" t="s">
        <v>8</v>
      </c>
      <c r="E142" s="22" t="s">
        <v>8</v>
      </c>
      <c r="F142" s="29" t="s">
        <v>115</v>
      </c>
      <c r="G142" s="45">
        <f>G143</f>
        <v>1204.97</v>
      </c>
      <c r="H142" s="160">
        <v>0</v>
      </c>
      <c r="I142" s="35">
        <f t="shared" si="16"/>
        <v>1204.97</v>
      </c>
      <c r="J142" s="39">
        <v>0</v>
      </c>
      <c r="K142" s="39">
        <f t="shared" si="17"/>
        <v>1204.97</v>
      </c>
      <c r="L142" s="161">
        <v>0</v>
      </c>
      <c r="M142" s="161">
        <f t="shared" si="18"/>
        <v>1204.97</v>
      </c>
      <c r="N142" s="181">
        <v>0</v>
      </c>
      <c r="O142" s="181">
        <f t="shared" si="19"/>
        <v>1204.97</v>
      </c>
      <c r="P142" s="181">
        <v>0</v>
      </c>
      <c r="Q142" s="181">
        <f t="shared" si="20"/>
        <v>1204.97</v>
      </c>
      <c r="R142" s="182">
        <v>0</v>
      </c>
      <c r="S142" s="182">
        <f t="shared" si="21"/>
        <v>1204.97</v>
      </c>
      <c r="T142" s="55">
        <v>0</v>
      </c>
      <c r="U142" s="55">
        <f t="shared" si="22"/>
        <v>1204.97</v>
      </c>
      <c r="V142" s="55">
        <f>V143</f>
        <v>-0.08</v>
      </c>
      <c r="W142" s="55">
        <f t="shared" si="23"/>
        <v>1204.8900000000001</v>
      </c>
      <c r="X142" s="141" t="s">
        <v>193</v>
      </c>
    </row>
    <row r="143" spans="1:24" ht="12.75" customHeight="1" x14ac:dyDescent="0.2">
      <c r="A143" s="15"/>
      <c r="B143" s="236"/>
      <c r="C143" s="237"/>
      <c r="D143" s="12">
        <v>3113</v>
      </c>
      <c r="E143" s="16">
        <v>5331</v>
      </c>
      <c r="F143" s="30" t="s">
        <v>56</v>
      </c>
      <c r="G143" s="42">
        <f>G144+G145</f>
        <v>1204.97</v>
      </c>
      <c r="H143" s="42">
        <v>0</v>
      </c>
      <c r="I143" s="36">
        <f t="shared" si="16"/>
        <v>1204.97</v>
      </c>
      <c r="J143" s="36">
        <v>0</v>
      </c>
      <c r="K143" s="36">
        <f t="shared" si="17"/>
        <v>1204.97</v>
      </c>
      <c r="L143" s="170">
        <v>0</v>
      </c>
      <c r="M143" s="170">
        <f t="shared" si="18"/>
        <v>1204.97</v>
      </c>
      <c r="N143" s="171">
        <v>0</v>
      </c>
      <c r="O143" s="171">
        <f t="shared" si="19"/>
        <v>1204.97</v>
      </c>
      <c r="P143" s="171">
        <v>0</v>
      </c>
      <c r="Q143" s="171">
        <f t="shared" si="20"/>
        <v>1204.97</v>
      </c>
      <c r="R143" s="172">
        <v>0</v>
      </c>
      <c r="S143" s="172">
        <f t="shared" si="21"/>
        <v>1204.97</v>
      </c>
      <c r="T143" s="52">
        <v>0</v>
      </c>
      <c r="U143" s="52">
        <f t="shared" si="22"/>
        <v>1204.97</v>
      </c>
      <c r="V143" s="52">
        <f>V144+V145</f>
        <v>-0.08</v>
      </c>
      <c r="W143" s="52">
        <f t="shared" si="23"/>
        <v>1204.8900000000001</v>
      </c>
    </row>
    <row r="144" spans="1:24" ht="12.75" customHeight="1" x14ac:dyDescent="0.2">
      <c r="A144" s="17"/>
      <c r="B144" s="236"/>
      <c r="C144" s="237"/>
      <c r="D144" s="6"/>
      <c r="E144" s="18" t="s">
        <v>57</v>
      </c>
      <c r="F144" s="31" t="s">
        <v>61</v>
      </c>
      <c r="G144" s="43">
        <v>35.78</v>
      </c>
      <c r="H144" s="43">
        <v>0</v>
      </c>
      <c r="I144" s="37">
        <f t="shared" si="16"/>
        <v>35.78</v>
      </c>
      <c r="J144" s="37">
        <v>0</v>
      </c>
      <c r="K144" s="37">
        <f t="shared" si="17"/>
        <v>35.78</v>
      </c>
      <c r="L144" s="173">
        <v>0</v>
      </c>
      <c r="M144" s="173">
        <f t="shared" si="18"/>
        <v>35.78</v>
      </c>
      <c r="N144" s="174">
        <v>0</v>
      </c>
      <c r="O144" s="174">
        <f t="shared" si="19"/>
        <v>35.78</v>
      </c>
      <c r="P144" s="174">
        <v>0</v>
      </c>
      <c r="Q144" s="174">
        <f t="shared" si="20"/>
        <v>35.78</v>
      </c>
      <c r="R144" s="175">
        <v>0</v>
      </c>
      <c r="S144" s="175">
        <f t="shared" si="21"/>
        <v>35.78</v>
      </c>
      <c r="T144" s="53">
        <v>0</v>
      </c>
      <c r="U144" s="53">
        <f t="shared" si="22"/>
        <v>35.78</v>
      </c>
      <c r="V144" s="53">
        <v>-0.08</v>
      </c>
      <c r="W144" s="53">
        <f t="shared" si="23"/>
        <v>35.700000000000003</v>
      </c>
    </row>
    <row r="145" spans="1:24" ht="12.75" customHeight="1" thickBot="1" x14ac:dyDescent="0.25">
      <c r="A145" s="23"/>
      <c r="B145" s="238"/>
      <c r="C145" s="239"/>
      <c r="D145" s="8"/>
      <c r="E145" s="24"/>
      <c r="F145" s="33" t="s">
        <v>59</v>
      </c>
      <c r="G145" s="46">
        <v>1169.19</v>
      </c>
      <c r="H145" s="44">
        <v>0</v>
      </c>
      <c r="I145" s="38">
        <f t="shared" si="16"/>
        <v>1169.19</v>
      </c>
      <c r="J145" s="40">
        <v>0</v>
      </c>
      <c r="K145" s="40">
        <f t="shared" si="17"/>
        <v>1169.19</v>
      </c>
      <c r="L145" s="176">
        <v>0</v>
      </c>
      <c r="M145" s="176">
        <f t="shared" si="18"/>
        <v>1169.19</v>
      </c>
      <c r="N145" s="184">
        <v>0</v>
      </c>
      <c r="O145" s="184">
        <f t="shared" si="19"/>
        <v>1169.19</v>
      </c>
      <c r="P145" s="184">
        <v>0</v>
      </c>
      <c r="Q145" s="184">
        <f t="shared" si="20"/>
        <v>1169.19</v>
      </c>
      <c r="R145" s="185">
        <v>0</v>
      </c>
      <c r="S145" s="185">
        <f t="shared" si="21"/>
        <v>1169.19</v>
      </c>
      <c r="T145" s="56">
        <v>0</v>
      </c>
      <c r="U145" s="56">
        <f t="shared" si="22"/>
        <v>1169.19</v>
      </c>
      <c r="V145" s="56">
        <v>0</v>
      </c>
      <c r="W145" s="56">
        <f t="shared" si="23"/>
        <v>1169.19</v>
      </c>
    </row>
    <row r="146" spans="1:24" s="59" customFormat="1" ht="12.75" customHeight="1" x14ac:dyDescent="0.2">
      <c r="A146" s="13" t="s">
        <v>9</v>
      </c>
      <c r="B146" s="230" t="s">
        <v>116</v>
      </c>
      <c r="C146" s="231"/>
      <c r="D146" s="4" t="s">
        <v>8</v>
      </c>
      <c r="E146" s="14" t="s">
        <v>8</v>
      </c>
      <c r="F146" s="11" t="s">
        <v>117</v>
      </c>
      <c r="G146" s="41">
        <f>G147</f>
        <v>1023.54</v>
      </c>
      <c r="H146" s="179">
        <v>0</v>
      </c>
      <c r="I146" s="39">
        <f t="shared" si="16"/>
        <v>1023.54</v>
      </c>
      <c r="J146" s="35">
        <v>0</v>
      </c>
      <c r="K146" s="35">
        <f t="shared" si="17"/>
        <v>1023.54</v>
      </c>
      <c r="L146" s="180">
        <v>0</v>
      </c>
      <c r="M146" s="180">
        <f t="shared" si="18"/>
        <v>1023.54</v>
      </c>
      <c r="N146" s="162">
        <v>0</v>
      </c>
      <c r="O146" s="162">
        <f t="shared" si="19"/>
        <v>1023.54</v>
      </c>
      <c r="P146" s="162">
        <v>0</v>
      </c>
      <c r="Q146" s="162">
        <f t="shared" si="20"/>
        <v>1023.54</v>
      </c>
      <c r="R146" s="164">
        <v>0</v>
      </c>
      <c r="S146" s="164">
        <f t="shared" si="21"/>
        <v>1023.54</v>
      </c>
      <c r="T146" s="51">
        <v>0</v>
      </c>
      <c r="U146" s="51">
        <f t="shared" si="22"/>
        <v>1023.54</v>
      </c>
      <c r="V146" s="51">
        <f>V147</f>
        <v>0</v>
      </c>
      <c r="W146" s="51">
        <f t="shared" si="23"/>
        <v>1023.54</v>
      </c>
      <c r="X146" s="192"/>
    </row>
    <row r="147" spans="1:24" ht="12.75" customHeight="1" x14ac:dyDescent="0.2">
      <c r="A147" s="15"/>
      <c r="B147" s="236"/>
      <c r="C147" s="237"/>
      <c r="D147" s="12">
        <v>3113</v>
      </c>
      <c r="E147" s="16">
        <v>5331</v>
      </c>
      <c r="F147" s="30" t="s">
        <v>56</v>
      </c>
      <c r="G147" s="42">
        <f>G148+G149</f>
        <v>1023.54</v>
      </c>
      <c r="H147" s="42">
        <v>0</v>
      </c>
      <c r="I147" s="36">
        <f t="shared" si="16"/>
        <v>1023.54</v>
      </c>
      <c r="J147" s="36">
        <v>0</v>
      </c>
      <c r="K147" s="36">
        <f t="shared" si="17"/>
        <v>1023.54</v>
      </c>
      <c r="L147" s="170">
        <v>0</v>
      </c>
      <c r="M147" s="170">
        <f t="shared" si="18"/>
        <v>1023.54</v>
      </c>
      <c r="N147" s="171">
        <v>0</v>
      </c>
      <c r="O147" s="171">
        <f t="shared" si="19"/>
        <v>1023.54</v>
      </c>
      <c r="P147" s="171">
        <v>0</v>
      </c>
      <c r="Q147" s="171">
        <f t="shared" si="20"/>
        <v>1023.54</v>
      </c>
      <c r="R147" s="172">
        <v>0</v>
      </c>
      <c r="S147" s="172">
        <f t="shared" si="21"/>
        <v>1023.54</v>
      </c>
      <c r="T147" s="52">
        <v>0</v>
      </c>
      <c r="U147" s="52">
        <f t="shared" si="22"/>
        <v>1023.54</v>
      </c>
      <c r="V147" s="52">
        <f>V148+V149</f>
        <v>0</v>
      </c>
      <c r="W147" s="52">
        <f t="shared" si="23"/>
        <v>1023.54</v>
      </c>
    </row>
    <row r="148" spans="1:24" ht="12.75" customHeight="1" x14ac:dyDescent="0.2">
      <c r="A148" s="17"/>
      <c r="B148" s="236"/>
      <c r="C148" s="237"/>
      <c r="D148" s="6"/>
      <c r="E148" s="18" t="s">
        <v>57</v>
      </c>
      <c r="F148" s="31" t="s">
        <v>61</v>
      </c>
      <c r="G148" s="43">
        <v>0</v>
      </c>
      <c r="H148" s="43">
        <v>0</v>
      </c>
      <c r="I148" s="37">
        <f t="shared" si="16"/>
        <v>0</v>
      </c>
      <c r="J148" s="37">
        <v>0</v>
      </c>
      <c r="K148" s="37">
        <f t="shared" si="17"/>
        <v>0</v>
      </c>
      <c r="L148" s="173">
        <v>0</v>
      </c>
      <c r="M148" s="173">
        <f t="shared" si="18"/>
        <v>0</v>
      </c>
      <c r="N148" s="174">
        <v>0</v>
      </c>
      <c r="O148" s="174">
        <f t="shared" si="19"/>
        <v>0</v>
      </c>
      <c r="P148" s="174">
        <v>0</v>
      </c>
      <c r="Q148" s="174">
        <f t="shared" si="20"/>
        <v>0</v>
      </c>
      <c r="R148" s="175">
        <v>0</v>
      </c>
      <c r="S148" s="175">
        <f t="shared" si="21"/>
        <v>0</v>
      </c>
      <c r="T148" s="53">
        <v>0</v>
      </c>
      <c r="U148" s="53">
        <f t="shared" si="22"/>
        <v>0</v>
      </c>
      <c r="V148" s="53">
        <v>0</v>
      </c>
      <c r="W148" s="53">
        <f t="shared" si="23"/>
        <v>0</v>
      </c>
    </row>
    <row r="149" spans="1:24" ht="12.75" customHeight="1" thickBot="1" x14ac:dyDescent="0.25">
      <c r="A149" s="19"/>
      <c r="B149" s="238"/>
      <c r="C149" s="239"/>
      <c r="D149" s="7"/>
      <c r="E149" s="20"/>
      <c r="F149" s="32" t="s">
        <v>59</v>
      </c>
      <c r="G149" s="44">
        <v>1023.54</v>
      </c>
      <c r="H149" s="46">
        <v>0</v>
      </c>
      <c r="I149" s="40">
        <f t="shared" si="16"/>
        <v>1023.54</v>
      </c>
      <c r="J149" s="38">
        <v>0</v>
      </c>
      <c r="K149" s="38">
        <f t="shared" si="17"/>
        <v>1023.54</v>
      </c>
      <c r="L149" s="183">
        <v>0</v>
      </c>
      <c r="M149" s="183">
        <f t="shared" si="18"/>
        <v>1023.54</v>
      </c>
      <c r="N149" s="177">
        <v>0</v>
      </c>
      <c r="O149" s="177">
        <f t="shared" si="19"/>
        <v>1023.54</v>
      </c>
      <c r="P149" s="177">
        <v>0</v>
      </c>
      <c r="Q149" s="177">
        <f t="shared" si="20"/>
        <v>1023.54</v>
      </c>
      <c r="R149" s="178">
        <v>0</v>
      </c>
      <c r="S149" s="178">
        <f t="shared" si="21"/>
        <v>1023.54</v>
      </c>
      <c r="T149" s="54">
        <v>0</v>
      </c>
      <c r="U149" s="54">
        <f t="shared" si="22"/>
        <v>1023.54</v>
      </c>
      <c r="V149" s="54">
        <v>0</v>
      </c>
      <c r="W149" s="54">
        <f t="shared" si="23"/>
        <v>1023.54</v>
      </c>
    </row>
    <row r="150" spans="1:24" s="59" customFormat="1" ht="12.75" customHeight="1" x14ac:dyDescent="0.2">
      <c r="A150" s="13" t="s">
        <v>9</v>
      </c>
      <c r="B150" s="230" t="s">
        <v>118</v>
      </c>
      <c r="C150" s="231"/>
      <c r="D150" s="4" t="s">
        <v>8</v>
      </c>
      <c r="E150" s="14" t="s">
        <v>8</v>
      </c>
      <c r="F150" s="11" t="s">
        <v>182</v>
      </c>
      <c r="G150" s="41">
        <f>G151</f>
        <v>718.89</v>
      </c>
      <c r="H150" s="160">
        <v>0</v>
      </c>
      <c r="I150" s="35">
        <f t="shared" si="16"/>
        <v>718.89</v>
      </c>
      <c r="J150" s="39">
        <v>0</v>
      </c>
      <c r="K150" s="39">
        <f t="shared" si="17"/>
        <v>718.89</v>
      </c>
      <c r="L150" s="161">
        <v>0</v>
      </c>
      <c r="M150" s="161">
        <f t="shared" si="18"/>
        <v>718.89</v>
      </c>
      <c r="N150" s="181">
        <v>0</v>
      </c>
      <c r="O150" s="181">
        <f t="shared" si="19"/>
        <v>718.89</v>
      </c>
      <c r="P150" s="181">
        <v>0</v>
      </c>
      <c r="Q150" s="181">
        <f t="shared" si="20"/>
        <v>718.89</v>
      </c>
      <c r="R150" s="182">
        <v>0</v>
      </c>
      <c r="S150" s="182">
        <f t="shared" si="21"/>
        <v>718.89</v>
      </c>
      <c r="T150" s="55">
        <v>0</v>
      </c>
      <c r="U150" s="55">
        <f t="shared" si="22"/>
        <v>718.89</v>
      </c>
      <c r="V150" s="55">
        <f>V151</f>
        <v>-3.4000000000000002E-2</v>
      </c>
      <c r="W150" s="55">
        <f t="shared" si="23"/>
        <v>718.85599999999999</v>
      </c>
      <c r="X150" s="141" t="s">
        <v>193</v>
      </c>
    </row>
    <row r="151" spans="1:24" ht="12.75" customHeight="1" x14ac:dyDescent="0.2">
      <c r="A151" s="15"/>
      <c r="B151" s="236"/>
      <c r="C151" s="237"/>
      <c r="D151" s="12">
        <v>3146</v>
      </c>
      <c r="E151" s="16">
        <v>5331</v>
      </c>
      <c r="F151" s="30" t="s">
        <v>56</v>
      </c>
      <c r="G151" s="42">
        <f>G152+G153</f>
        <v>718.89</v>
      </c>
      <c r="H151" s="42">
        <v>0</v>
      </c>
      <c r="I151" s="36">
        <f t="shared" si="16"/>
        <v>718.89</v>
      </c>
      <c r="J151" s="36">
        <v>0</v>
      </c>
      <c r="K151" s="36">
        <f t="shared" si="17"/>
        <v>718.89</v>
      </c>
      <c r="L151" s="170">
        <v>0</v>
      </c>
      <c r="M151" s="170">
        <f t="shared" si="18"/>
        <v>718.89</v>
      </c>
      <c r="N151" s="171">
        <v>0</v>
      </c>
      <c r="O151" s="171">
        <f t="shared" si="19"/>
        <v>718.89</v>
      </c>
      <c r="P151" s="171">
        <v>0</v>
      </c>
      <c r="Q151" s="171">
        <f t="shared" si="20"/>
        <v>718.89</v>
      </c>
      <c r="R151" s="172">
        <v>0</v>
      </c>
      <c r="S151" s="172">
        <f t="shared" si="21"/>
        <v>718.89</v>
      </c>
      <c r="T151" s="52">
        <v>0</v>
      </c>
      <c r="U151" s="52">
        <f t="shared" si="22"/>
        <v>718.89</v>
      </c>
      <c r="V151" s="52">
        <f>V152+V153</f>
        <v>-3.4000000000000002E-2</v>
      </c>
      <c r="W151" s="52">
        <f t="shared" si="23"/>
        <v>718.85599999999999</v>
      </c>
    </row>
    <row r="152" spans="1:24" ht="12.75" customHeight="1" x14ac:dyDescent="0.2">
      <c r="A152" s="17"/>
      <c r="B152" s="236"/>
      <c r="C152" s="237"/>
      <c r="D152" s="6"/>
      <c r="E152" s="18" t="s">
        <v>57</v>
      </c>
      <c r="F152" s="31" t="s">
        <v>61</v>
      </c>
      <c r="G152" s="43">
        <v>5.1100000000000003</v>
      </c>
      <c r="H152" s="43">
        <v>0</v>
      </c>
      <c r="I152" s="37">
        <f t="shared" si="16"/>
        <v>5.1100000000000003</v>
      </c>
      <c r="J152" s="37">
        <v>0</v>
      </c>
      <c r="K152" s="37">
        <f t="shared" si="17"/>
        <v>5.1100000000000003</v>
      </c>
      <c r="L152" s="173">
        <v>0</v>
      </c>
      <c r="M152" s="173">
        <f t="shared" si="18"/>
        <v>5.1100000000000003</v>
      </c>
      <c r="N152" s="174">
        <v>0</v>
      </c>
      <c r="O152" s="174">
        <f t="shared" si="19"/>
        <v>5.1100000000000003</v>
      </c>
      <c r="P152" s="174">
        <v>0</v>
      </c>
      <c r="Q152" s="174">
        <f t="shared" si="20"/>
        <v>5.1100000000000003</v>
      </c>
      <c r="R152" s="175">
        <v>0</v>
      </c>
      <c r="S152" s="175">
        <f t="shared" si="21"/>
        <v>5.1100000000000003</v>
      </c>
      <c r="T152" s="53">
        <v>0</v>
      </c>
      <c r="U152" s="53">
        <f t="shared" si="22"/>
        <v>5.1100000000000003</v>
      </c>
      <c r="V152" s="53">
        <v>-3.4000000000000002E-2</v>
      </c>
      <c r="W152" s="53">
        <f t="shared" si="23"/>
        <v>5.0760000000000005</v>
      </c>
    </row>
    <row r="153" spans="1:24" ht="12.75" customHeight="1" thickBot="1" x14ac:dyDescent="0.25">
      <c r="A153" s="19"/>
      <c r="B153" s="238"/>
      <c r="C153" s="239"/>
      <c r="D153" s="7"/>
      <c r="E153" s="20"/>
      <c r="F153" s="32" t="s">
        <v>59</v>
      </c>
      <c r="G153" s="44">
        <v>713.78</v>
      </c>
      <c r="H153" s="44">
        <v>0</v>
      </c>
      <c r="I153" s="38">
        <f t="shared" si="16"/>
        <v>713.78</v>
      </c>
      <c r="J153" s="40">
        <v>0</v>
      </c>
      <c r="K153" s="40">
        <f t="shared" si="17"/>
        <v>713.78</v>
      </c>
      <c r="L153" s="176">
        <v>0</v>
      </c>
      <c r="M153" s="176">
        <f t="shared" si="18"/>
        <v>713.78</v>
      </c>
      <c r="N153" s="184">
        <v>0</v>
      </c>
      <c r="O153" s="184">
        <f t="shared" si="19"/>
        <v>713.78</v>
      </c>
      <c r="P153" s="184">
        <v>0</v>
      </c>
      <c r="Q153" s="184">
        <f t="shared" si="20"/>
        <v>713.78</v>
      </c>
      <c r="R153" s="185">
        <v>0</v>
      </c>
      <c r="S153" s="185">
        <f t="shared" si="21"/>
        <v>713.78</v>
      </c>
      <c r="T153" s="56">
        <v>0</v>
      </c>
      <c r="U153" s="56">
        <f t="shared" si="22"/>
        <v>713.78</v>
      </c>
      <c r="V153" s="56">
        <v>0</v>
      </c>
      <c r="W153" s="56">
        <f t="shared" si="23"/>
        <v>713.78</v>
      </c>
    </row>
    <row r="154" spans="1:24" ht="12" customHeight="1" x14ac:dyDescent="0.2">
      <c r="A154" s="21" t="s">
        <v>9</v>
      </c>
      <c r="B154" s="242" t="s">
        <v>119</v>
      </c>
      <c r="C154" s="243"/>
      <c r="D154" s="9" t="s">
        <v>8</v>
      </c>
      <c r="E154" s="22" t="s">
        <v>8</v>
      </c>
      <c r="F154" s="10" t="s">
        <v>120</v>
      </c>
      <c r="G154" s="45">
        <f>G155</f>
        <v>4055.9</v>
      </c>
      <c r="H154" s="179">
        <v>0</v>
      </c>
      <c r="I154" s="39">
        <f t="shared" si="16"/>
        <v>4055.9</v>
      </c>
      <c r="J154" s="35">
        <v>0</v>
      </c>
      <c r="K154" s="35">
        <f t="shared" si="17"/>
        <v>4055.9</v>
      </c>
      <c r="L154" s="180">
        <v>0</v>
      </c>
      <c r="M154" s="180">
        <f t="shared" si="18"/>
        <v>4055.9</v>
      </c>
      <c r="N154" s="162">
        <v>0</v>
      </c>
      <c r="O154" s="162">
        <f t="shared" si="19"/>
        <v>4055.9</v>
      </c>
      <c r="P154" s="162">
        <v>0</v>
      </c>
      <c r="Q154" s="162">
        <f t="shared" si="20"/>
        <v>4055.9</v>
      </c>
      <c r="R154" s="164">
        <v>0</v>
      </c>
      <c r="S154" s="164">
        <f t="shared" si="21"/>
        <v>4055.9</v>
      </c>
      <c r="T154" s="51">
        <v>0</v>
      </c>
      <c r="U154" s="51">
        <f t="shared" si="22"/>
        <v>4055.9</v>
      </c>
      <c r="V154" s="51">
        <f>V155</f>
        <v>-19.02</v>
      </c>
      <c r="W154" s="51">
        <f t="shared" si="23"/>
        <v>4036.88</v>
      </c>
      <c r="X154" s="141" t="s">
        <v>193</v>
      </c>
    </row>
    <row r="155" spans="1:24" ht="12" customHeight="1" x14ac:dyDescent="0.2">
      <c r="A155" s="15"/>
      <c r="B155" s="236"/>
      <c r="C155" s="237"/>
      <c r="D155" s="12">
        <v>3121</v>
      </c>
      <c r="E155" s="16">
        <v>5331</v>
      </c>
      <c r="F155" s="30" t="s">
        <v>56</v>
      </c>
      <c r="G155" s="42">
        <f>G156+G157</f>
        <v>4055.9</v>
      </c>
      <c r="H155" s="42">
        <v>0</v>
      </c>
      <c r="I155" s="36">
        <f t="shared" si="16"/>
        <v>4055.9</v>
      </c>
      <c r="J155" s="36">
        <v>0</v>
      </c>
      <c r="K155" s="36">
        <f t="shared" si="17"/>
        <v>4055.9</v>
      </c>
      <c r="L155" s="170">
        <v>0</v>
      </c>
      <c r="M155" s="170">
        <f t="shared" si="18"/>
        <v>4055.9</v>
      </c>
      <c r="N155" s="171">
        <v>0</v>
      </c>
      <c r="O155" s="171">
        <f t="shared" si="19"/>
        <v>4055.9</v>
      </c>
      <c r="P155" s="171">
        <v>0</v>
      </c>
      <c r="Q155" s="171">
        <f t="shared" si="20"/>
        <v>4055.9</v>
      </c>
      <c r="R155" s="172">
        <v>0</v>
      </c>
      <c r="S155" s="172">
        <f t="shared" si="21"/>
        <v>4055.9</v>
      </c>
      <c r="T155" s="52">
        <v>0</v>
      </c>
      <c r="U155" s="52">
        <f t="shared" si="22"/>
        <v>4055.9</v>
      </c>
      <c r="V155" s="52">
        <f>V156+V157</f>
        <v>-19.02</v>
      </c>
      <c r="W155" s="52">
        <f t="shared" si="23"/>
        <v>4036.88</v>
      </c>
    </row>
    <row r="156" spans="1:24" ht="12" customHeight="1" x14ac:dyDescent="0.2">
      <c r="A156" s="17"/>
      <c r="B156" s="236"/>
      <c r="C156" s="237"/>
      <c r="D156" s="6"/>
      <c r="E156" s="18" t="s">
        <v>57</v>
      </c>
      <c r="F156" s="31" t="s">
        <v>61</v>
      </c>
      <c r="G156" s="43">
        <v>934.04</v>
      </c>
      <c r="H156" s="43">
        <v>0</v>
      </c>
      <c r="I156" s="37">
        <f t="shared" si="16"/>
        <v>934.04</v>
      </c>
      <c r="J156" s="37">
        <v>0</v>
      </c>
      <c r="K156" s="37">
        <f t="shared" si="17"/>
        <v>934.04</v>
      </c>
      <c r="L156" s="173">
        <v>0</v>
      </c>
      <c r="M156" s="173">
        <f t="shared" si="18"/>
        <v>934.04</v>
      </c>
      <c r="N156" s="174">
        <v>0</v>
      </c>
      <c r="O156" s="174">
        <f t="shared" si="19"/>
        <v>934.04</v>
      </c>
      <c r="P156" s="174">
        <v>0</v>
      </c>
      <c r="Q156" s="174">
        <f t="shared" si="20"/>
        <v>934.04</v>
      </c>
      <c r="R156" s="175">
        <v>0</v>
      </c>
      <c r="S156" s="175">
        <f t="shared" si="21"/>
        <v>934.04</v>
      </c>
      <c r="T156" s="53">
        <v>0</v>
      </c>
      <c r="U156" s="53">
        <f t="shared" si="22"/>
        <v>934.04</v>
      </c>
      <c r="V156" s="53">
        <v>-19.02</v>
      </c>
      <c r="W156" s="53">
        <f t="shared" si="23"/>
        <v>915.02</v>
      </c>
    </row>
    <row r="157" spans="1:24" ht="12" customHeight="1" thickBot="1" x14ac:dyDescent="0.25">
      <c r="A157" s="19"/>
      <c r="B157" s="238"/>
      <c r="C157" s="239"/>
      <c r="D157" s="7"/>
      <c r="E157" s="20"/>
      <c r="F157" s="32" t="s">
        <v>59</v>
      </c>
      <c r="G157" s="44">
        <v>3121.86</v>
      </c>
      <c r="H157" s="46">
        <v>0</v>
      </c>
      <c r="I157" s="40">
        <f t="shared" si="16"/>
        <v>3121.86</v>
      </c>
      <c r="J157" s="38">
        <v>0</v>
      </c>
      <c r="K157" s="38">
        <f t="shared" si="17"/>
        <v>3121.86</v>
      </c>
      <c r="L157" s="183">
        <v>0</v>
      </c>
      <c r="M157" s="183">
        <f t="shared" si="18"/>
        <v>3121.86</v>
      </c>
      <c r="N157" s="177">
        <v>0</v>
      </c>
      <c r="O157" s="177">
        <f t="shared" si="19"/>
        <v>3121.86</v>
      </c>
      <c r="P157" s="177">
        <v>0</v>
      </c>
      <c r="Q157" s="177">
        <f t="shared" si="20"/>
        <v>3121.86</v>
      </c>
      <c r="R157" s="178">
        <v>0</v>
      </c>
      <c r="S157" s="178">
        <f t="shared" si="21"/>
        <v>3121.86</v>
      </c>
      <c r="T157" s="54">
        <v>0</v>
      </c>
      <c r="U157" s="54">
        <f t="shared" si="22"/>
        <v>3121.86</v>
      </c>
      <c r="V157" s="54">
        <v>0</v>
      </c>
      <c r="W157" s="54">
        <f t="shared" si="23"/>
        <v>3121.86</v>
      </c>
    </row>
    <row r="158" spans="1:24" s="59" customFormat="1" ht="12.75" customHeight="1" x14ac:dyDescent="0.2">
      <c r="A158" s="13" t="s">
        <v>9</v>
      </c>
      <c r="B158" s="230" t="s">
        <v>121</v>
      </c>
      <c r="C158" s="231"/>
      <c r="D158" s="4" t="s">
        <v>8</v>
      </c>
      <c r="E158" s="14" t="s">
        <v>8</v>
      </c>
      <c r="F158" s="11" t="s">
        <v>122</v>
      </c>
      <c r="G158" s="41">
        <f>G159</f>
        <v>2272.59</v>
      </c>
      <c r="H158" s="160">
        <v>0</v>
      </c>
      <c r="I158" s="35">
        <f t="shared" si="16"/>
        <v>2272.59</v>
      </c>
      <c r="J158" s="39">
        <v>0</v>
      </c>
      <c r="K158" s="39">
        <f t="shared" si="17"/>
        <v>2272.59</v>
      </c>
      <c r="L158" s="161">
        <v>0</v>
      </c>
      <c r="M158" s="161">
        <f t="shared" si="18"/>
        <v>2272.59</v>
      </c>
      <c r="N158" s="181">
        <v>0</v>
      </c>
      <c r="O158" s="181">
        <f t="shared" si="19"/>
        <v>2272.59</v>
      </c>
      <c r="P158" s="181">
        <v>0</v>
      </c>
      <c r="Q158" s="181">
        <f t="shared" si="20"/>
        <v>2272.59</v>
      </c>
      <c r="R158" s="182">
        <v>0</v>
      </c>
      <c r="S158" s="182">
        <f t="shared" si="21"/>
        <v>2272.59</v>
      </c>
      <c r="T158" s="55">
        <v>0</v>
      </c>
      <c r="U158" s="55">
        <f t="shared" si="22"/>
        <v>2272.59</v>
      </c>
      <c r="V158" s="55">
        <f>V159</f>
        <v>0</v>
      </c>
      <c r="W158" s="55">
        <f t="shared" si="23"/>
        <v>2272.59</v>
      </c>
      <c r="X158" s="192"/>
    </row>
    <row r="159" spans="1:24" ht="12.75" customHeight="1" x14ac:dyDescent="0.2">
      <c r="A159" s="15"/>
      <c r="B159" s="236"/>
      <c r="C159" s="237"/>
      <c r="D159" s="12">
        <v>3121</v>
      </c>
      <c r="E159" s="16">
        <v>5331</v>
      </c>
      <c r="F159" s="30" t="s">
        <v>56</v>
      </c>
      <c r="G159" s="42">
        <f>G160+G161</f>
        <v>2272.59</v>
      </c>
      <c r="H159" s="42">
        <v>0</v>
      </c>
      <c r="I159" s="36">
        <f t="shared" si="16"/>
        <v>2272.59</v>
      </c>
      <c r="J159" s="36">
        <v>0</v>
      </c>
      <c r="K159" s="36">
        <f t="shared" si="17"/>
        <v>2272.59</v>
      </c>
      <c r="L159" s="170">
        <v>0</v>
      </c>
      <c r="M159" s="170">
        <f t="shared" si="18"/>
        <v>2272.59</v>
      </c>
      <c r="N159" s="171">
        <v>0</v>
      </c>
      <c r="O159" s="171">
        <f t="shared" si="19"/>
        <v>2272.59</v>
      </c>
      <c r="P159" s="171">
        <v>0</v>
      </c>
      <c r="Q159" s="171">
        <f t="shared" si="20"/>
        <v>2272.59</v>
      </c>
      <c r="R159" s="172">
        <v>0</v>
      </c>
      <c r="S159" s="172">
        <f t="shared" si="21"/>
        <v>2272.59</v>
      </c>
      <c r="T159" s="52">
        <v>0</v>
      </c>
      <c r="U159" s="52">
        <f t="shared" si="22"/>
        <v>2272.59</v>
      </c>
      <c r="V159" s="52">
        <f>V160+V161</f>
        <v>0</v>
      </c>
      <c r="W159" s="52">
        <f t="shared" si="23"/>
        <v>2272.59</v>
      </c>
    </row>
    <row r="160" spans="1:24" ht="12.75" customHeight="1" x14ac:dyDescent="0.2">
      <c r="A160" s="17"/>
      <c r="B160" s="236"/>
      <c r="C160" s="237"/>
      <c r="D160" s="6"/>
      <c r="E160" s="18" t="s">
        <v>57</v>
      </c>
      <c r="F160" s="31" t="s">
        <v>61</v>
      </c>
      <c r="G160" s="43">
        <v>344.28</v>
      </c>
      <c r="H160" s="43">
        <v>0</v>
      </c>
      <c r="I160" s="37">
        <f t="shared" si="16"/>
        <v>344.28</v>
      </c>
      <c r="J160" s="37">
        <v>0</v>
      </c>
      <c r="K160" s="37">
        <f t="shared" si="17"/>
        <v>344.28</v>
      </c>
      <c r="L160" s="173">
        <v>0</v>
      </c>
      <c r="M160" s="173">
        <f t="shared" si="18"/>
        <v>344.28</v>
      </c>
      <c r="N160" s="174">
        <v>0</v>
      </c>
      <c r="O160" s="174">
        <f t="shared" si="19"/>
        <v>344.28</v>
      </c>
      <c r="P160" s="174">
        <v>0</v>
      </c>
      <c r="Q160" s="174">
        <f t="shared" si="20"/>
        <v>344.28</v>
      </c>
      <c r="R160" s="175">
        <v>0</v>
      </c>
      <c r="S160" s="175">
        <f t="shared" si="21"/>
        <v>344.28</v>
      </c>
      <c r="T160" s="53">
        <v>0</v>
      </c>
      <c r="U160" s="53">
        <f t="shared" si="22"/>
        <v>344.28</v>
      </c>
      <c r="V160" s="53">
        <v>0</v>
      </c>
      <c r="W160" s="53">
        <f t="shared" si="23"/>
        <v>344.28</v>
      </c>
    </row>
    <row r="161" spans="1:24" ht="12.75" customHeight="1" thickBot="1" x14ac:dyDescent="0.25">
      <c r="A161" s="19"/>
      <c r="B161" s="238"/>
      <c r="C161" s="239"/>
      <c r="D161" s="7"/>
      <c r="E161" s="20"/>
      <c r="F161" s="32" t="s">
        <v>59</v>
      </c>
      <c r="G161" s="44">
        <v>1928.31</v>
      </c>
      <c r="H161" s="44">
        <v>0</v>
      </c>
      <c r="I161" s="38">
        <f t="shared" si="16"/>
        <v>1928.31</v>
      </c>
      <c r="J161" s="40">
        <v>0</v>
      </c>
      <c r="K161" s="40">
        <f t="shared" si="17"/>
        <v>1928.31</v>
      </c>
      <c r="L161" s="176">
        <v>0</v>
      </c>
      <c r="M161" s="176">
        <f t="shared" si="18"/>
        <v>1928.31</v>
      </c>
      <c r="N161" s="184">
        <v>0</v>
      </c>
      <c r="O161" s="184">
        <f t="shared" si="19"/>
        <v>1928.31</v>
      </c>
      <c r="P161" s="184">
        <v>0</v>
      </c>
      <c r="Q161" s="184">
        <f t="shared" si="20"/>
        <v>1928.31</v>
      </c>
      <c r="R161" s="185">
        <v>0</v>
      </c>
      <c r="S161" s="185">
        <f t="shared" si="21"/>
        <v>1928.31</v>
      </c>
      <c r="T161" s="56">
        <v>0</v>
      </c>
      <c r="U161" s="56">
        <f t="shared" si="22"/>
        <v>1928.31</v>
      </c>
      <c r="V161" s="56">
        <v>0</v>
      </c>
      <c r="W161" s="56">
        <f t="shared" si="23"/>
        <v>1928.31</v>
      </c>
    </row>
    <row r="162" spans="1:24" s="59" customFormat="1" ht="12.75" customHeight="1" x14ac:dyDescent="0.2">
      <c r="A162" s="21" t="s">
        <v>9</v>
      </c>
      <c r="B162" s="230" t="s">
        <v>123</v>
      </c>
      <c r="C162" s="231"/>
      <c r="D162" s="9" t="s">
        <v>8</v>
      </c>
      <c r="E162" s="22" t="s">
        <v>8</v>
      </c>
      <c r="F162" s="10" t="s">
        <v>124</v>
      </c>
      <c r="G162" s="41">
        <f>G163</f>
        <v>2232.7599999999998</v>
      </c>
      <c r="H162" s="179">
        <v>0</v>
      </c>
      <c r="I162" s="39">
        <f t="shared" si="16"/>
        <v>2232.7599999999998</v>
      </c>
      <c r="J162" s="35">
        <v>0</v>
      </c>
      <c r="K162" s="35">
        <f t="shared" si="17"/>
        <v>2232.7599999999998</v>
      </c>
      <c r="L162" s="180">
        <v>0</v>
      </c>
      <c r="M162" s="180">
        <f t="shared" si="18"/>
        <v>2232.7599999999998</v>
      </c>
      <c r="N162" s="162">
        <v>0</v>
      </c>
      <c r="O162" s="162">
        <f t="shared" si="19"/>
        <v>2232.7599999999998</v>
      </c>
      <c r="P162" s="162">
        <v>0</v>
      </c>
      <c r="Q162" s="162">
        <f t="shared" si="20"/>
        <v>2232.7599999999998</v>
      </c>
      <c r="R162" s="164">
        <v>0</v>
      </c>
      <c r="S162" s="164">
        <f t="shared" si="21"/>
        <v>2232.7599999999998</v>
      </c>
      <c r="T162" s="51">
        <v>0</v>
      </c>
      <c r="U162" s="51">
        <f t="shared" si="22"/>
        <v>2232.7599999999998</v>
      </c>
      <c r="V162" s="51">
        <f>V163</f>
        <v>3.992</v>
      </c>
      <c r="W162" s="51">
        <f t="shared" si="23"/>
        <v>2236.752</v>
      </c>
      <c r="X162" s="141" t="s">
        <v>193</v>
      </c>
    </row>
    <row r="163" spans="1:24" ht="12.75" customHeight="1" x14ac:dyDescent="0.2">
      <c r="A163" s="15"/>
      <c r="B163" s="236"/>
      <c r="C163" s="237"/>
      <c r="D163" s="12">
        <v>3122</v>
      </c>
      <c r="E163" s="16">
        <v>5331</v>
      </c>
      <c r="F163" s="30" t="s">
        <v>56</v>
      </c>
      <c r="G163" s="42">
        <f>G164+G165</f>
        <v>2232.7599999999998</v>
      </c>
      <c r="H163" s="42">
        <v>0</v>
      </c>
      <c r="I163" s="36">
        <f t="shared" si="16"/>
        <v>2232.7599999999998</v>
      </c>
      <c r="J163" s="36">
        <v>0</v>
      </c>
      <c r="K163" s="36">
        <f t="shared" si="17"/>
        <v>2232.7599999999998</v>
      </c>
      <c r="L163" s="170">
        <v>0</v>
      </c>
      <c r="M163" s="170">
        <f t="shared" si="18"/>
        <v>2232.7599999999998</v>
      </c>
      <c r="N163" s="171">
        <v>0</v>
      </c>
      <c r="O163" s="171">
        <f t="shared" si="19"/>
        <v>2232.7599999999998</v>
      </c>
      <c r="P163" s="171">
        <v>0</v>
      </c>
      <c r="Q163" s="171">
        <f t="shared" si="20"/>
        <v>2232.7599999999998</v>
      </c>
      <c r="R163" s="172">
        <v>0</v>
      </c>
      <c r="S163" s="172">
        <f t="shared" si="21"/>
        <v>2232.7599999999998</v>
      </c>
      <c r="T163" s="52">
        <v>0</v>
      </c>
      <c r="U163" s="52">
        <f t="shared" si="22"/>
        <v>2232.7599999999998</v>
      </c>
      <c r="V163" s="52">
        <f>V164+V165</f>
        <v>3.992</v>
      </c>
      <c r="W163" s="52">
        <f t="shared" si="23"/>
        <v>2236.752</v>
      </c>
    </row>
    <row r="164" spans="1:24" ht="12.75" customHeight="1" x14ac:dyDescent="0.2">
      <c r="A164" s="17"/>
      <c r="B164" s="236"/>
      <c r="C164" s="237"/>
      <c r="D164" s="6"/>
      <c r="E164" s="18" t="s">
        <v>57</v>
      </c>
      <c r="F164" s="31" t="s">
        <v>61</v>
      </c>
      <c r="G164" s="43">
        <v>291.41000000000003</v>
      </c>
      <c r="H164" s="43">
        <v>0</v>
      </c>
      <c r="I164" s="37">
        <f t="shared" si="16"/>
        <v>291.41000000000003</v>
      </c>
      <c r="J164" s="37">
        <v>0</v>
      </c>
      <c r="K164" s="37">
        <f t="shared" si="17"/>
        <v>291.41000000000003</v>
      </c>
      <c r="L164" s="173">
        <v>0</v>
      </c>
      <c r="M164" s="173">
        <f t="shared" si="18"/>
        <v>291.41000000000003</v>
      </c>
      <c r="N164" s="174">
        <v>0</v>
      </c>
      <c r="O164" s="174">
        <f t="shared" si="19"/>
        <v>291.41000000000003</v>
      </c>
      <c r="P164" s="174">
        <v>0</v>
      </c>
      <c r="Q164" s="174">
        <f t="shared" si="20"/>
        <v>291.41000000000003</v>
      </c>
      <c r="R164" s="175">
        <v>0</v>
      </c>
      <c r="S164" s="175">
        <f t="shared" si="21"/>
        <v>291.41000000000003</v>
      </c>
      <c r="T164" s="53">
        <v>0</v>
      </c>
      <c r="U164" s="53">
        <f t="shared" si="22"/>
        <v>291.41000000000003</v>
      </c>
      <c r="V164" s="53">
        <v>3.992</v>
      </c>
      <c r="W164" s="53">
        <f t="shared" si="23"/>
        <v>295.40200000000004</v>
      </c>
    </row>
    <row r="165" spans="1:24" ht="12.75" customHeight="1" thickBot="1" x14ac:dyDescent="0.25">
      <c r="A165" s="19"/>
      <c r="B165" s="238"/>
      <c r="C165" s="239"/>
      <c r="D165" s="7"/>
      <c r="E165" s="20"/>
      <c r="F165" s="32" t="s">
        <v>59</v>
      </c>
      <c r="G165" s="44">
        <v>1941.35</v>
      </c>
      <c r="H165" s="46">
        <v>0</v>
      </c>
      <c r="I165" s="40">
        <f t="shared" si="16"/>
        <v>1941.35</v>
      </c>
      <c r="J165" s="38">
        <v>0</v>
      </c>
      <c r="K165" s="38">
        <f t="shared" si="17"/>
        <v>1941.35</v>
      </c>
      <c r="L165" s="183">
        <v>0</v>
      </c>
      <c r="M165" s="183">
        <f t="shared" si="18"/>
        <v>1941.35</v>
      </c>
      <c r="N165" s="177">
        <v>0</v>
      </c>
      <c r="O165" s="177">
        <f t="shared" si="19"/>
        <v>1941.35</v>
      </c>
      <c r="P165" s="177">
        <v>0</v>
      </c>
      <c r="Q165" s="177">
        <f t="shared" si="20"/>
        <v>1941.35</v>
      </c>
      <c r="R165" s="178">
        <v>0</v>
      </c>
      <c r="S165" s="178">
        <f t="shared" si="21"/>
        <v>1941.35</v>
      </c>
      <c r="T165" s="54">
        <v>0</v>
      </c>
      <c r="U165" s="54">
        <f t="shared" si="22"/>
        <v>1941.35</v>
      </c>
      <c r="V165" s="54">
        <v>0</v>
      </c>
      <c r="W165" s="54">
        <f t="shared" si="23"/>
        <v>1941.35</v>
      </c>
    </row>
    <row r="166" spans="1:24" s="59" customFormat="1" ht="12.75" customHeight="1" x14ac:dyDescent="0.2">
      <c r="A166" s="13" t="s">
        <v>9</v>
      </c>
      <c r="B166" s="230" t="s">
        <v>125</v>
      </c>
      <c r="C166" s="231"/>
      <c r="D166" s="4" t="s">
        <v>8</v>
      </c>
      <c r="E166" s="14" t="s">
        <v>8</v>
      </c>
      <c r="F166" s="11" t="s">
        <v>126</v>
      </c>
      <c r="G166" s="41">
        <f>G167</f>
        <v>4183.66</v>
      </c>
      <c r="H166" s="160">
        <v>0</v>
      </c>
      <c r="I166" s="35">
        <f t="shared" si="16"/>
        <v>4183.66</v>
      </c>
      <c r="J166" s="39">
        <v>0</v>
      </c>
      <c r="K166" s="39">
        <f t="shared" si="17"/>
        <v>4183.66</v>
      </c>
      <c r="L166" s="161">
        <v>0</v>
      </c>
      <c r="M166" s="161">
        <f t="shared" si="18"/>
        <v>4183.66</v>
      </c>
      <c r="N166" s="181">
        <v>0</v>
      </c>
      <c r="O166" s="181">
        <f t="shared" si="19"/>
        <v>4183.66</v>
      </c>
      <c r="P166" s="181">
        <v>0</v>
      </c>
      <c r="Q166" s="181">
        <f t="shared" si="20"/>
        <v>4183.66</v>
      </c>
      <c r="R166" s="182">
        <v>0</v>
      </c>
      <c r="S166" s="182">
        <f t="shared" si="21"/>
        <v>4183.66</v>
      </c>
      <c r="T166" s="55">
        <v>0</v>
      </c>
      <c r="U166" s="55">
        <f t="shared" si="22"/>
        <v>4183.66</v>
      </c>
      <c r="V166" s="55">
        <f>V167</f>
        <v>-37.036000000000001</v>
      </c>
      <c r="W166" s="55">
        <f t="shared" si="23"/>
        <v>4146.6239999999998</v>
      </c>
      <c r="X166" s="141" t="s">
        <v>193</v>
      </c>
    </row>
    <row r="167" spans="1:24" ht="12.75" customHeight="1" x14ac:dyDescent="0.2">
      <c r="A167" s="15"/>
      <c r="B167" s="236"/>
      <c r="C167" s="237"/>
      <c r="D167" s="12">
        <v>3122</v>
      </c>
      <c r="E167" s="16">
        <v>5331</v>
      </c>
      <c r="F167" s="30" t="s">
        <v>56</v>
      </c>
      <c r="G167" s="42">
        <f>G168+G169</f>
        <v>4183.66</v>
      </c>
      <c r="H167" s="168">
        <v>0</v>
      </c>
      <c r="I167" s="36">
        <f t="shared" si="16"/>
        <v>4183.66</v>
      </c>
      <c r="J167" s="36">
        <v>0</v>
      </c>
      <c r="K167" s="36">
        <f t="shared" si="17"/>
        <v>4183.66</v>
      </c>
      <c r="L167" s="170">
        <v>0</v>
      </c>
      <c r="M167" s="170">
        <f t="shared" si="18"/>
        <v>4183.66</v>
      </c>
      <c r="N167" s="171">
        <v>0</v>
      </c>
      <c r="O167" s="171">
        <f t="shared" si="19"/>
        <v>4183.66</v>
      </c>
      <c r="P167" s="171">
        <v>0</v>
      </c>
      <c r="Q167" s="171">
        <f t="shared" si="20"/>
        <v>4183.66</v>
      </c>
      <c r="R167" s="172">
        <v>0</v>
      </c>
      <c r="S167" s="172">
        <f t="shared" si="21"/>
        <v>4183.66</v>
      </c>
      <c r="T167" s="52">
        <v>0</v>
      </c>
      <c r="U167" s="52">
        <f t="shared" si="22"/>
        <v>4183.66</v>
      </c>
      <c r="V167" s="52">
        <f>V168+V169</f>
        <v>-37.036000000000001</v>
      </c>
      <c r="W167" s="52">
        <f t="shared" si="23"/>
        <v>4146.6239999999998</v>
      </c>
    </row>
    <row r="168" spans="1:24" ht="12.75" customHeight="1" x14ac:dyDescent="0.2">
      <c r="A168" s="17"/>
      <c r="B168" s="236"/>
      <c r="C168" s="237"/>
      <c r="D168" s="6"/>
      <c r="E168" s="18" t="s">
        <v>57</v>
      </c>
      <c r="F168" s="31" t="s">
        <v>61</v>
      </c>
      <c r="G168" s="43">
        <v>585.70000000000005</v>
      </c>
      <c r="H168" s="43">
        <v>0</v>
      </c>
      <c r="I168" s="37">
        <f t="shared" si="16"/>
        <v>585.70000000000005</v>
      </c>
      <c r="J168" s="37">
        <v>0</v>
      </c>
      <c r="K168" s="37">
        <f t="shared" si="17"/>
        <v>585.70000000000005</v>
      </c>
      <c r="L168" s="173">
        <v>0</v>
      </c>
      <c r="M168" s="173">
        <f t="shared" si="18"/>
        <v>585.70000000000005</v>
      </c>
      <c r="N168" s="174">
        <v>0</v>
      </c>
      <c r="O168" s="174">
        <f t="shared" si="19"/>
        <v>585.70000000000005</v>
      </c>
      <c r="P168" s="174">
        <v>0</v>
      </c>
      <c r="Q168" s="174">
        <f t="shared" si="20"/>
        <v>585.70000000000005</v>
      </c>
      <c r="R168" s="175">
        <v>0</v>
      </c>
      <c r="S168" s="175">
        <f t="shared" si="21"/>
        <v>585.70000000000005</v>
      </c>
      <c r="T168" s="53">
        <v>0</v>
      </c>
      <c r="U168" s="53">
        <f t="shared" si="22"/>
        <v>585.70000000000005</v>
      </c>
      <c r="V168" s="53">
        <v>-37.036000000000001</v>
      </c>
      <c r="W168" s="53">
        <f t="shared" si="23"/>
        <v>548.66399999999999</v>
      </c>
    </row>
    <row r="169" spans="1:24" ht="12.75" customHeight="1" thickBot="1" x14ac:dyDescent="0.25">
      <c r="A169" s="19"/>
      <c r="B169" s="238"/>
      <c r="C169" s="239"/>
      <c r="D169" s="7"/>
      <c r="E169" s="20"/>
      <c r="F169" s="32" t="s">
        <v>59</v>
      </c>
      <c r="G169" s="44">
        <v>3597.96</v>
      </c>
      <c r="H169" s="44">
        <v>0</v>
      </c>
      <c r="I169" s="38">
        <f t="shared" si="16"/>
        <v>3597.96</v>
      </c>
      <c r="J169" s="40">
        <v>0</v>
      </c>
      <c r="K169" s="40">
        <f t="shared" si="17"/>
        <v>3597.96</v>
      </c>
      <c r="L169" s="176">
        <v>0</v>
      </c>
      <c r="M169" s="176">
        <f t="shared" si="18"/>
        <v>3597.96</v>
      </c>
      <c r="N169" s="184">
        <v>0</v>
      </c>
      <c r="O169" s="184">
        <f t="shared" si="19"/>
        <v>3597.96</v>
      </c>
      <c r="P169" s="184">
        <v>0</v>
      </c>
      <c r="Q169" s="184">
        <f t="shared" si="20"/>
        <v>3597.96</v>
      </c>
      <c r="R169" s="185">
        <v>0</v>
      </c>
      <c r="S169" s="185">
        <f t="shared" si="21"/>
        <v>3597.96</v>
      </c>
      <c r="T169" s="56">
        <v>0</v>
      </c>
      <c r="U169" s="56">
        <f t="shared" si="22"/>
        <v>3597.96</v>
      </c>
      <c r="V169" s="56">
        <v>0</v>
      </c>
      <c r="W169" s="56">
        <f t="shared" si="23"/>
        <v>3597.96</v>
      </c>
    </row>
    <row r="170" spans="1:24" s="59" customFormat="1" ht="20.45" customHeight="1" x14ac:dyDescent="0.2">
      <c r="A170" s="13" t="s">
        <v>9</v>
      </c>
      <c r="B170" s="230" t="s">
        <v>127</v>
      </c>
      <c r="C170" s="231"/>
      <c r="D170" s="4" t="s">
        <v>8</v>
      </c>
      <c r="E170" s="14" t="s">
        <v>8</v>
      </c>
      <c r="F170" s="28" t="s">
        <v>128</v>
      </c>
      <c r="G170" s="41">
        <f>G171</f>
        <v>18766.78</v>
      </c>
      <c r="H170" s="179">
        <v>0</v>
      </c>
      <c r="I170" s="39">
        <f t="shared" si="16"/>
        <v>18766.78</v>
      </c>
      <c r="J170" s="35">
        <v>0</v>
      </c>
      <c r="K170" s="35">
        <f t="shared" si="17"/>
        <v>18766.78</v>
      </c>
      <c r="L170" s="180">
        <v>0</v>
      </c>
      <c r="M170" s="180">
        <f t="shared" si="18"/>
        <v>18766.78</v>
      </c>
      <c r="N170" s="162">
        <v>0</v>
      </c>
      <c r="O170" s="162">
        <f t="shared" si="19"/>
        <v>18766.78</v>
      </c>
      <c r="P170" s="162">
        <v>0</v>
      </c>
      <c r="Q170" s="162">
        <f t="shared" si="20"/>
        <v>18766.78</v>
      </c>
      <c r="R170" s="164">
        <v>0</v>
      </c>
      <c r="S170" s="164">
        <f t="shared" si="21"/>
        <v>18766.78</v>
      </c>
      <c r="T170" s="51">
        <v>0</v>
      </c>
      <c r="U170" s="51">
        <f t="shared" si="22"/>
        <v>18766.78</v>
      </c>
      <c r="V170" s="51">
        <f>V171</f>
        <v>-200.21199999999999</v>
      </c>
      <c r="W170" s="51">
        <f t="shared" si="23"/>
        <v>18566.567999999999</v>
      </c>
      <c r="X170" s="141" t="s">
        <v>193</v>
      </c>
    </row>
    <row r="171" spans="1:24" ht="12.75" customHeight="1" x14ac:dyDescent="0.2">
      <c r="A171" s="15"/>
      <c r="B171" s="236"/>
      <c r="C171" s="237"/>
      <c r="D171" s="12">
        <v>3123</v>
      </c>
      <c r="E171" s="16">
        <v>5331</v>
      </c>
      <c r="F171" s="30" t="s">
        <v>56</v>
      </c>
      <c r="G171" s="42">
        <f>G172+G173</f>
        <v>18766.78</v>
      </c>
      <c r="H171" s="42">
        <v>0</v>
      </c>
      <c r="I171" s="36">
        <f t="shared" si="16"/>
        <v>18766.78</v>
      </c>
      <c r="J171" s="36">
        <v>0</v>
      </c>
      <c r="K171" s="36">
        <f t="shared" si="17"/>
        <v>18766.78</v>
      </c>
      <c r="L171" s="170">
        <v>0</v>
      </c>
      <c r="M171" s="170">
        <f t="shared" si="18"/>
        <v>18766.78</v>
      </c>
      <c r="N171" s="171">
        <v>0</v>
      </c>
      <c r="O171" s="171">
        <f t="shared" si="19"/>
        <v>18766.78</v>
      </c>
      <c r="P171" s="171">
        <v>0</v>
      </c>
      <c r="Q171" s="171">
        <f t="shared" si="20"/>
        <v>18766.78</v>
      </c>
      <c r="R171" s="172">
        <v>0</v>
      </c>
      <c r="S171" s="172">
        <f t="shared" si="21"/>
        <v>18766.78</v>
      </c>
      <c r="T171" s="52">
        <v>0</v>
      </c>
      <c r="U171" s="52">
        <f t="shared" si="22"/>
        <v>18766.78</v>
      </c>
      <c r="V171" s="52">
        <f>V172+V173</f>
        <v>-200.21199999999999</v>
      </c>
      <c r="W171" s="52">
        <f t="shared" si="23"/>
        <v>18566.567999999999</v>
      </c>
    </row>
    <row r="172" spans="1:24" ht="12.75" customHeight="1" x14ac:dyDescent="0.2">
      <c r="A172" s="17"/>
      <c r="B172" s="236"/>
      <c r="C172" s="237"/>
      <c r="D172" s="6"/>
      <c r="E172" s="18" t="s">
        <v>57</v>
      </c>
      <c r="F172" s="31" t="s">
        <v>61</v>
      </c>
      <c r="G172" s="43">
        <v>3109.1</v>
      </c>
      <c r="H172" s="43">
        <v>0</v>
      </c>
      <c r="I172" s="37">
        <f t="shared" si="16"/>
        <v>3109.1</v>
      </c>
      <c r="J172" s="37">
        <v>0</v>
      </c>
      <c r="K172" s="37">
        <f t="shared" si="17"/>
        <v>3109.1</v>
      </c>
      <c r="L172" s="173">
        <v>0</v>
      </c>
      <c r="M172" s="173">
        <f t="shared" si="18"/>
        <v>3109.1</v>
      </c>
      <c r="N172" s="174">
        <v>0</v>
      </c>
      <c r="O172" s="174">
        <f t="shared" si="19"/>
        <v>3109.1</v>
      </c>
      <c r="P172" s="174">
        <v>0</v>
      </c>
      <c r="Q172" s="174">
        <f t="shared" si="20"/>
        <v>3109.1</v>
      </c>
      <c r="R172" s="175">
        <v>0</v>
      </c>
      <c r="S172" s="175">
        <f t="shared" si="21"/>
        <v>3109.1</v>
      </c>
      <c r="T172" s="53">
        <v>0</v>
      </c>
      <c r="U172" s="53">
        <f t="shared" si="22"/>
        <v>3109.1</v>
      </c>
      <c r="V172" s="53">
        <v>-200.21199999999999</v>
      </c>
      <c r="W172" s="53">
        <f t="shared" si="23"/>
        <v>2908.8879999999999</v>
      </c>
    </row>
    <row r="173" spans="1:24" ht="12.75" customHeight="1" thickBot="1" x14ac:dyDescent="0.25">
      <c r="A173" s="19"/>
      <c r="B173" s="238"/>
      <c r="C173" s="239"/>
      <c r="D173" s="7"/>
      <c r="E173" s="20"/>
      <c r="F173" s="32" t="s">
        <v>59</v>
      </c>
      <c r="G173" s="44">
        <v>15657.68</v>
      </c>
      <c r="H173" s="46">
        <v>0</v>
      </c>
      <c r="I173" s="40">
        <f t="shared" si="16"/>
        <v>15657.68</v>
      </c>
      <c r="J173" s="38">
        <v>0</v>
      </c>
      <c r="K173" s="38">
        <f t="shared" si="17"/>
        <v>15657.68</v>
      </c>
      <c r="L173" s="183">
        <v>0</v>
      </c>
      <c r="M173" s="183">
        <f t="shared" si="18"/>
        <v>15657.68</v>
      </c>
      <c r="N173" s="177">
        <v>0</v>
      </c>
      <c r="O173" s="177">
        <f t="shared" si="19"/>
        <v>15657.68</v>
      </c>
      <c r="P173" s="177">
        <v>0</v>
      </c>
      <c r="Q173" s="177">
        <f t="shared" si="20"/>
        <v>15657.68</v>
      </c>
      <c r="R173" s="178">
        <v>0</v>
      </c>
      <c r="S173" s="178">
        <f t="shared" si="21"/>
        <v>15657.68</v>
      </c>
      <c r="T173" s="54">
        <v>0</v>
      </c>
      <c r="U173" s="54">
        <f t="shared" si="22"/>
        <v>15657.68</v>
      </c>
      <c r="V173" s="54">
        <v>0</v>
      </c>
      <c r="W173" s="54">
        <f t="shared" si="23"/>
        <v>15657.68</v>
      </c>
    </row>
    <row r="174" spans="1:24" s="59" customFormat="1" ht="12.75" customHeight="1" x14ac:dyDescent="0.2">
      <c r="A174" s="13" t="s">
        <v>9</v>
      </c>
      <c r="B174" s="230" t="s">
        <v>129</v>
      </c>
      <c r="C174" s="231"/>
      <c r="D174" s="4" t="s">
        <v>8</v>
      </c>
      <c r="E174" s="14" t="s">
        <v>8</v>
      </c>
      <c r="F174" s="11" t="s">
        <v>130</v>
      </c>
      <c r="G174" s="41">
        <f>G175</f>
        <v>9134.09</v>
      </c>
      <c r="H174" s="160">
        <v>0</v>
      </c>
      <c r="I174" s="35">
        <f t="shared" si="16"/>
        <v>9134.09</v>
      </c>
      <c r="J174" s="39">
        <v>0</v>
      </c>
      <c r="K174" s="39">
        <f t="shared" si="17"/>
        <v>9134.09</v>
      </c>
      <c r="L174" s="161">
        <v>0</v>
      </c>
      <c r="M174" s="161">
        <f t="shared" si="18"/>
        <v>9134.09</v>
      </c>
      <c r="N174" s="181">
        <v>0</v>
      </c>
      <c r="O174" s="181">
        <f t="shared" si="19"/>
        <v>9134.09</v>
      </c>
      <c r="P174" s="181">
        <v>0</v>
      </c>
      <c r="Q174" s="181">
        <f t="shared" si="20"/>
        <v>9134.09</v>
      </c>
      <c r="R174" s="182">
        <v>0</v>
      </c>
      <c r="S174" s="182">
        <f t="shared" si="21"/>
        <v>9134.09</v>
      </c>
      <c r="T174" s="55">
        <v>0</v>
      </c>
      <c r="U174" s="55">
        <f t="shared" si="22"/>
        <v>9134.09</v>
      </c>
      <c r="V174" s="55">
        <f>V175</f>
        <v>0</v>
      </c>
      <c r="W174" s="55">
        <f t="shared" si="23"/>
        <v>9134.09</v>
      </c>
      <c r="X174" s="192"/>
    </row>
    <row r="175" spans="1:24" ht="12.75" customHeight="1" x14ac:dyDescent="0.2">
      <c r="A175" s="15"/>
      <c r="B175" s="236"/>
      <c r="C175" s="237"/>
      <c r="D175" s="12">
        <v>3122</v>
      </c>
      <c r="E175" s="16">
        <v>5331</v>
      </c>
      <c r="F175" s="30" t="s">
        <v>56</v>
      </c>
      <c r="G175" s="42">
        <f>G176+G177</f>
        <v>9134.09</v>
      </c>
      <c r="H175" s="42">
        <v>0</v>
      </c>
      <c r="I175" s="36">
        <f t="shared" si="16"/>
        <v>9134.09</v>
      </c>
      <c r="J175" s="36">
        <v>0</v>
      </c>
      <c r="K175" s="36">
        <f t="shared" si="17"/>
        <v>9134.09</v>
      </c>
      <c r="L175" s="170">
        <v>0</v>
      </c>
      <c r="M175" s="170">
        <f t="shared" si="18"/>
        <v>9134.09</v>
      </c>
      <c r="N175" s="171">
        <v>0</v>
      </c>
      <c r="O175" s="171">
        <f t="shared" si="19"/>
        <v>9134.09</v>
      </c>
      <c r="P175" s="171">
        <v>0</v>
      </c>
      <c r="Q175" s="171">
        <f t="shared" si="20"/>
        <v>9134.09</v>
      </c>
      <c r="R175" s="172">
        <v>0</v>
      </c>
      <c r="S175" s="172">
        <f t="shared" si="21"/>
        <v>9134.09</v>
      </c>
      <c r="T175" s="52">
        <v>0</v>
      </c>
      <c r="U175" s="52">
        <f t="shared" si="22"/>
        <v>9134.09</v>
      </c>
      <c r="V175" s="52">
        <f>V176+V177</f>
        <v>0</v>
      </c>
      <c r="W175" s="52">
        <f t="shared" si="23"/>
        <v>9134.09</v>
      </c>
    </row>
    <row r="176" spans="1:24" ht="12.75" customHeight="1" x14ac:dyDescent="0.2">
      <c r="A176" s="17"/>
      <c r="B176" s="236"/>
      <c r="C176" s="237"/>
      <c r="D176" s="6"/>
      <c r="E176" s="18" t="s">
        <v>57</v>
      </c>
      <c r="F176" s="31" t="s">
        <v>61</v>
      </c>
      <c r="G176" s="43">
        <v>1783</v>
      </c>
      <c r="H176" s="43">
        <v>0</v>
      </c>
      <c r="I176" s="37">
        <f t="shared" si="16"/>
        <v>1783</v>
      </c>
      <c r="J176" s="37">
        <v>0</v>
      </c>
      <c r="K176" s="37">
        <f t="shared" si="17"/>
        <v>1783</v>
      </c>
      <c r="L176" s="173">
        <v>0</v>
      </c>
      <c r="M176" s="173">
        <f t="shared" si="18"/>
        <v>1783</v>
      </c>
      <c r="N176" s="174">
        <v>0</v>
      </c>
      <c r="O176" s="174">
        <f t="shared" si="19"/>
        <v>1783</v>
      </c>
      <c r="P176" s="174">
        <v>0</v>
      </c>
      <c r="Q176" s="174">
        <f t="shared" si="20"/>
        <v>1783</v>
      </c>
      <c r="R176" s="175">
        <v>0</v>
      </c>
      <c r="S176" s="175">
        <f t="shared" si="21"/>
        <v>1783</v>
      </c>
      <c r="T176" s="53">
        <v>0</v>
      </c>
      <c r="U176" s="53">
        <f t="shared" si="22"/>
        <v>1783</v>
      </c>
      <c r="V176" s="53">
        <v>0</v>
      </c>
      <c r="W176" s="53">
        <f t="shared" si="23"/>
        <v>1783</v>
      </c>
    </row>
    <row r="177" spans="1:24" ht="12.75" customHeight="1" thickBot="1" x14ac:dyDescent="0.25">
      <c r="A177" s="19"/>
      <c r="B177" s="238"/>
      <c r="C177" s="239"/>
      <c r="D177" s="7"/>
      <c r="E177" s="20"/>
      <c r="F177" s="32" t="s">
        <v>59</v>
      </c>
      <c r="G177" s="44">
        <v>7351.09</v>
      </c>
      <c r="H177" s="44">
        <v>0</v>
      </c>
      <c r="I177" s="38">
        <f t="shared" si="16"/>
        <v>7351.09</v>
      </c>
      <c r="J177" s="40">
        <v>0</v>
      </c>
      <c r="K177" s="40">
        <f t="shared" si="17"/>
        <v>7351.09</v>
      </c>
      <c r="L177" s="176">
        <v>0</v>
      </c>
      <c r="M177" s="176">
        <f t="shared" si="18"/>
        <v>7351.09</v>
      </c>
      <c r="N177" s="184">
        <v>0</v>
      </c>
      <c r="O177" s="184">
        <f t="shared" si="19"/>
        <v>7351.09</v>
      </c>
      <c r="P177" s="184">
        <v>0</v>
      </c>
      <c r="Q177" s="184">
        <f t="shared" si="20"/>
        <v>7351.09</v>
      </c>
      <c r="R177" s="185">
        <v>0</v>
      </c>
      <c r="S177" s="185">
        <f t="shared" si="21"/>
        <v>7351.09</v>
      </c>
      <c r="T177" s="56">
        <v>0</v>
      </c>
      <c r="U177" s="56">
        <f t="shared" si="22"/>
        <v>7351.09</v>
      </c>
      <c r="V177" s="56">
        <v>0</v>
      </c>
      <c r="W177" s="56">
        <f t="shared" si="23"/>
        <v>7351.09</v>
      </c>
    </row>
    <row r="178" spans="1:24" s="59" customFormat="1" ht="12.75" customHeight="1" x14ac:dyDescent="0.2">
      <c r="A178" s="21" t="s">
        <v>9</v>
      </c>
      <c r="B178" s="230" t="s">
        <v>131</v>
      </c>
      <c r="C178" s="231"/>
      <c r="D178" s="9" t="s">
        <v>8</v>
      </c>
      <c r="E178" s="22" t="s">
        <v>8</v>
      </c>
      <c r="F178" s="10" t="s">
        <v>132</v>
      </c>
      <c r="G178" s="41">
        <f>G179</f>
        <v>2855.64</v>
      </c>
      <c r="H178" s="179">
        <v>0</v>
      </c>
      <c r="I178" s="39">
        <f t="shared" si="16"/>
        <v>2855.64</v>
      </c>
      <c r="J178" s="35">
        <v>0</v>
      </c>
      <c r="K178" s="35">
        <f t="shared" si="17"/>
        <v>2855.64</v>
      </c>
      <c r="L178" s="180">
        <v>0</v>
      </c>
      <c r="M178" s="180">
        <f t="shared" si="18"/>
        <v>2855.64</v>
      </c>
      <c r="N178" s="162">
        <v>0</v>
      </c>
      <c r="O178" s="162">
        <f t="shared" si="19"/>
        <v>2855.64</v>
      </c>
      <c r="P178" s="162">
        <v>0</v>
      </c>
      <c r="Q178" s="162">
        <f t="shared" si="20"/>
        <v>2855.64</v>
      </c>
      <c r="R178" s="164">
        <v>0</v>
      </c>
      <c r="S178" s="164">
        <f t="shared" si="21"/>
        <v>2855.64</v>
      </c>
      <c r="T178" s="51">
        <v>0</v>
      </c>
      <c r="U178" s="51">
        <f t="shared" si="22"/>
        <v>2855.64</v>
      </c>
      <c r="V178" s="51">
        <f>V179</f>
        <v>-23.148</v>
      </c>
      <c r="W178" s="51">
        <f t="shared" si="23"/>
        <v>2832.4919999999997</v>
      </c>
      <c r="X178" s="141" t="s">
        <v>193</v>
      </c>
    </row>
    <row r="179" spans="1:24" ht="12.75" customHeight="1" x14ac:dyDescent="0.2">
      <c r="A179" s="15"/>
      <c r="B179" s="236"/>
      <c r="C179" s="237"/>
      <c r="D179" s="12">
        <v>3122</v>
      </c>
      <c r="E179" s="16">
        <v>5331</v>
      </c>
      <c r="F179" s="30" t="s">
        <v>56</v>
      </c>
      <c r="G179" s="42">
        <f>G180+G181</f>
        <v>2855.64</v>
      </c>
      <c r="H179" s="42">
        <v>0</v>
      </c>
      <c r="I179" s="36">
        <f t="shared" si="16"/>
        <v>2855.64</v>
      </c>
      <c r="J179" s="36">
        <v>0</v>
      </c>
      <c r="K179" s="36">
        <f t="shared" si="17"/>
        <v>2855.64</v>
      </c>
      <c r="L179" s="170">
        <v>0</v>
      </c>
      <c r="M179" s="170">
        <f t="shared" si="18"/>
        <v>2855.64</v>
      </c>
      <c r="N179" s="171">
        <v>0</v>
      </c>
      <c r="O179" s="171">
        <f t="shared" si="19"/>
        <v>2855.64</v>
      </c>
      <c r="P179" s="171">
        <v>0</v>
      </c>
      <c r="Q179" s="171">
        <f t="shared" si="20"/>
        <v>2855.64</v>
      </c>
      <c r="R179" s="172">
        <v>0</v>
      </c>
      <c r="S179" s="172">
        <f t="shared" si="21"/>
        <v>2855.64</v>
      </c>
      <c r="T179" s="52">
        <v>0</v>
      </c>
      <c r="U179" s="52">
        <f t="shared" si="22"/>
        <v>2855.64</v>
      </c>
      <c r="V179" s="52">
        <f>V180+V181</f>
        <v>-23.148</v>
      </c>
      <c r="W179" s="52">
        <f t="shared" si="23"/>
        <v>2832.4919999999997</v>
      </c>
    </row>
    <row r="180" spans="1:24" ht="12.75" customHeight="1" x14ac:dyDescent="0.2">
      <c r="A180" s="17"/>
      <c r="B180" s="236"/>
      <c r="C180" s="237"/>
      <c r="D180" s="6"/>
      <c r="E180" s="18" t="s">
        <v>57</v>
      </c>
      <c r="F180" s="31" t="s">
        <v>61</v>
      </c>
      <c r="G180" s="43">
        <v>531.15</v>
      </c>
      <c r="H180" s="43">
        <v>0</v>
      </c>
      <c r="I180" s="37">
        <f t="shared" si="16"/>
        <v>531.15</v>
      </c>
      <c r="J180" s="37">
        <v>0</v>
      </c>
      <c r="K180" s="37">
        <f t="shared" si="17"/>
        <v>531.15</v>
      </c>
      <c r="L180" s="173">
        <v>0</v>
      </c>
      <c r="M180" s="173">
        <f t="shared" si="18"/>
        <v>531.15</v>
      </c>
      <c r="N180" s="174">
        <v>0</v>
      </c>
      <c r="O180" s="174">
        <f t="shared" si="19"/>
        <v>531.15</v>
      </c>
      <c r="P180" s="174">
        <v>0</v>
      </c>
      <c r="Q180" s="174">
        <f t="shared" si="20"/>
        <v>531.15</v>
      </c>
      <c r="R180" s="175">
        <v>0</v>
      </c>
      <c r="S180" s="175">
        <f t="shared" si="21"/>
        <v>531.15</v>
      </c>
      <c r="T180" s="53">
        <v>0</v>
      </c>
      <c r="U180" s="53">
        <f t="shared" si="22"/>
        <v>531.15</v>
      </c>
      <c r="V180" s="53">
        <v>-23.148</v>
      </c>
      <c r="W180" s="53">
        <f t="shared" si="23"/>
        <v>508.00199999999995</v>
      </c>
    </row>
    <row r="181" spans="1:24" ht="12.75" customHeight="1" thickBot="1" x14ac:dyDescent="0.25">
      <c r="A181" s="23"/>
      <c r="B181" s="238"/>
      <c r="C181" s="239"/>
      <c r="D181" s="8"/>
      <c r="E181" s="24"/>
      <c r="F181" s="33" t="s">
        <v>59</v>
      </c>
      <c r="G181" s="44">
        <v>2324.4899999999998</v>
      </c>
      <c r="H181" s="46">
        <v>0</v>
      </c>
      <c r="I181" s="40">
        <f t="shared" si="16"/>
        <v>2324.4899999999998</v>
      </c>
      <c r="J181" s="38">
        <v>0</v>
      </c>
      <c r="K181" s="38">
        <f t="shared" si="17"/>
        <v>2324.4899999999998</v>
      </c>
      <c r="L181" s="183">
        <v>0</v>
      </c>
      <c r="M181" s="183">
        <f t="shared" si="18"/>
        <v>2324.4899999999998</v>
      </c>
      <c r="N181" s="177">
        <v>0</v>
      </c>
      <c r="O181" s="177">
        <f t="shared" si="19"/>
        <v>2324.4899999999998</v>
      </c>
      <c r="P181" s="177">
        <v>0</v>
      </c>
      <c r="Q181" s="177">
        <f t="shared" si="20"/>
        <v>2324.4899999999998</v>
      </c>
      <c r="R181" s="178">
        <v>0</v>
      </c>
      <c r="S181" s="178">
        <f t="shared" si="21"/>
        <v>2324.4899999999998</v>
      </c>
      <c r="T181" s="54">
        <v>0</v>
      </c>
      <c r="U181" s="54">
        <f t="shared" si="22"/>
        <v>2324.4899999999998</v>
      </c>
      <c r="V181" s="54">
        <v>0</v>
      </c>
      <c r="W181" s="54">
        <f t="shared" si="23"/>
        <v>2324.4899999999998</v>
      </c>
    </row>
    <row r="182" spans="1:24" s="59" customFormat="1" ht="12.75" customHeight="1" x14ac:dyDescent="0.2">
      <c r="A182" s="13" t="s">
        <v>9</v>
      </c>
      <c r="B182" s="230" t="s">
        <v>133</v>
      </c>
      <c r="C182" s="231"/>
      <c r="D182" s="4" t="s">
        <v>8</v>
      </c>
      <c r="E182" s="14" t="s">
        <v>8</v>
      </c>
      <c r="F182" s="11" t="s">
        <v>134</v>
      </c>
      <c r="G182" s="41">
        <f>G183</f>
        <v>561.92999999999995</v>
      </c>
      <c r="H182" s="160">
        <v>0</v>
      </c>
      <c r="I182" s="35">
        <f t="shared" si="16"/>
        <v>561.92999999999995</v>
      </c>
      <c r="J182" s="39">
        <v>0</v>
      </c>
      <c r="K182" s="39">
        <f t="shared" si="17"/>
        <v>561.92999999999995</v>
      </c>
      <c r="L182" s="161">
        <v>0</v>
      </c>
      <c r="M182" s="161">
        <f t="shared" si="18"/>
        <v>561.92999999999995</v>
      </c>
      <c r="N182" s="181">
        <v>0</v>
      </c>
      <c r="O182" s="181">
        <f t="shared" si="19"/>
        <v>561.92999999999995</v>
      </c>
      <c r="P182" s="181">
        <v>0</v>
      </c>
      <c r="Q182" s="181">
        <f t="shared" si="20"/>
        <v>561.92999999999995</v>
      </c>
      <c r="R182" s="182">
        <v>0</v>
      </c>
      <c r="S182" s="182">
        <f t="shared" si="21"/>
        <v>561.92999999999995</v>
      </c>
      <c r="T182" s="55">
        <v>0</v>
      </c>
      <c r="U182" s="55">
        <f t="shared" si="22"/>
        <v>561.92999999999995</v>
      </c>
      <c r="V182" s="55">
        <f>V183</f>
        <v>0</v>
      </c>
      <c r="W182" s="55">
        <f t="shared" si="23"/>
        <v>561.92999999999995</v>
      </c>
      <c r="X182" s="192"/>
    </row>
    <row r="183" spans="1:24" ht="12.75" customHeight="1" x14ac:dyDescent="0.2">
      <c r="A183" s="15"/>
      <c r="B183" s="236"/>
      <c r="C183" s="237"/>
      <c r="D183" s="12">
        <v>3112</v>
      </c>
      <c r="E183" s="16">
        <v>5331</v>
      </c>
      <c r="F183" s="30" t="s">
        <v>56</v>
      </c>
      <c r="G183" s="42">
        <f>G184+G185</f>
        <v>561.92999999999995</v>
      </c>
      <c r="H183" s="42">
        <v>0</v>
      </c>
      <c r="I183" s="36">
        <f t="shared" si="16"/>
        <v>561.92999999999995</v>
      </c>
      <c r="J183" s="36">
        <v>0</v>
      </c>
      <c r="K183" s="36">
        <f t="shared" si="17"/>
        <v>561.92999999999995</v>
      </c>
      <c r="L183" s="170">
        <v>0</v>
      </c>
      <c r="M183" s="170">
        <f t="shared" si="18"/>
        <v>561.92999999999995</v>
      </c>
      <c r="N183" s="171">
        <v>0</v>
      </c>
      <c r="O183" s="171">
        <f t="shared" si="19"/>
        <v>561.92999999999995</v>
      </c>
      <c r="P183" s="171">
        <v>0</v>
      </c>
      <c r="Q183" s="171">
        <f t="shared" si="20"/>
        <v>561.92999999999995</v>
      </c>
      <c r="R183" s="172">
        <v>0</v>
      </c>
      <c r="S183" s="172">
        <f t="shared" si="21"/>
        <v>561.92999999999995</v>
      </c>
      <c r="T183" s="52">
        <v>0</v>
      </c>
      <c r="U183" s="52">
        <f t="shared" si="22"/>
        <v>561.92999999999995</v>
      </c>
      <c r="V183" s="52">
        <f>V184+V185</f>
        <v>0</v>
      </c>
      <c r="W183" s="52">
        <f t="shared" si="23"/>
        <v>561.92999999999995</v>
      </c>
    </row>
    <row r="184" spans="1:24" ht="12.75" customHeight="1" x14ac:dyDescent="0.2">
      <c r="A184" s="17"/>
      <c r="B184" s="236"/>
      <c r="C184" s="237"/>
      <c r="D184" s="6"/>
      <c r="E184" s="18" t="s">
        <v>57</v>
      </c>
      <c r="F184" s="31" t="s">
        <v>61</v>
      </c>
      <c r="G184" s="43">
        <v>0</v>
      </c>
      <c r="H184" s="43">
        <v>0</v>
      </c>
      <c r="I184" s="37">
        <f t="shared" si="16"/>
        <v>0</v>
      </c>
      <c r="J184" s="37">
        <v>0</v>
      </c>
      <c r="K184" s="37">
        <f t="shared" si="17"/>
        <v>0</v>
      </c>
      <c r="L184" s="173">
        <v>0</v>
      </c>
      <c r="M184" s="173">
        <f t="shared" si="18"/>
        <v>0</v>
      </c>
      <c r="N184" s="174">
        <v>0</v>
      </c>
      <c r="O184" s="174">
        <f t="shared" si="19"/>
        <v>0</v>
      </c>
      <c r="P184" s="174">
        <v>0</v>
      </c>
      <c r="Q184" s="174">
        <f t="shared" si="20"/>
        <v>0</v>
      </c>
      <c r="R184" s="175">
        <v>0</v>
      </c>
      <c r="S184" s="175">
        <f t="shared" si="21"/>
        <v>0</v>
      </c>
      <c r="T184" s="53">
        <v>0</v>
      </c>
      <c r="U184" s="53">
        <f t="shared" si="22"/>
        <v>0</v>
      </c>
      <c r="V184" s="53">
        <v>0</v>
      </c>
      <c r="W184" s="53">
        <f t="shared" si="23"/>
        <v>0</v>
      </c>
    </row>
    <row r="185" spans="1:24" ht="12.75" customHeight="1" thickBot="1" x14ac:dyDescent="0.25">
      <c r="A185" s="19"/>
      <c r="B185" s="238"/>
      <c r="C185" s="239"/>
      <c r="D185" s="7"/>
      <c r="E185" s="20"/>
      <c r="F185" s="32" t="s">
        <v>59</v>
      </c>
      <c r="G185" s="44">
        <v>561.92999999999995</v>
      </c>
      <c r="H185" s="44">
        <v>0</v>
      </c>
      <c r="I185" s="38">
        <f t="shared" si="16"/>
        <v>561.92999999999995</v>
      </c>
      <c r="J185" s="40">
        <v>0</v>
      </c>
      <c r="K185" s="40">
        <f t="shared" si="17"/>
        <v>561.92999999999995</v>
      </c>
      <c r="L185" s="176">
        <v>0</v>
      </c>
      <c r="M185" s="176">
        <f t="shared" si="18"/>
        <v>561.92999999999995</v>
      </c>
      <c r="N185" s="184">
        <v>0</v>
      </c>
      <c r="O185" s="184">
        <f t="shared" si="19"/>
        <v>561.92999999999995</v>
      </c>
      <c r="P185" s="184">
        <v>0</v>
      </c>
      <c r="Q185" s="184">
        <f t="shared" si="20"/>
        <v>561.92999999999995</v>
      </c>
      <c r="R185" s="185">
        <v>0</v>
      </c>
      <c r="S185" s="185">
        <f t="shared" si="21"/>
        <v>561.92999999999995</v>
      </c>
      <c r="T185" s="56">
        <v>0</v>
      </c>
      <c r="U185" s="56">
        <f t="shared" si="22"/>
        <v>561.92999999999995</v>
      </c>
      <c r="V185" s="56">
        <v>0</v>
      </c>
      <c r="W185" s="56">
        <f t="shared" si="23"/>
        <v>561.92999999999995</v>
      </c>
    </row>
    <row r="186" spans="1:24" s="59" customFormat="1" ht="12.75" customHeight="1" x14ac:dyDescent="0.2">
      <c r="A186" s="21" t="s">
        <v>9</v>
      </c>
      <c r="B186" s="230" t="s">
        <v>135</v>
      </c>
      <c r="C186" s="231"/>
      <c r="D186" s="9" t="s">
        <v>8</v>
      </c>
      <c r="E186" s="22" t="s">
        <v>8</v>
      </c>
      <c r="F186" s="10" t="s">
        <v>136</v>
      </c>
      <c r="G186" s="41">
        <f>G187</f>
        <v>5139.1500000000005</v>
      </c>
      <c r="H186" s="179">
        <v>0</v>
      </c>
      <c r="I186" s="39">
        <f t="shared" si="16"/>
        <v>5139.1500000000005</v>
      </c>
      <c r="J186" s="35">
        <v>0</v>
      </c>
      <c r="K186" s="35">
        <f t="shared" si="17"/>
        <v>5139.1500000000005</v>
      </c>
      <c r="L186" s="180">
        <v>0</v>
      </c>
      <c r="M186" s="180">
        <f t="shared" si="18"/>
        <v>5139.1500000000005</v>
      </c>
      <c r="N186" s="162">
        <v>0</v>
      </c>
      <c r="O186" s="162">
        <f t="shared" si="19"/>
        <v>5139.1500000000005</v>
      </c>
      <c r="P186" s="162">
        <v>0</v>
      </c>
      <c r="Q186" s="162">
        <f t="shared" si="20"/>
        <v>5139.1500000000005</v>
      </c>
      <c r="R186" s="164">
        <v>0</v>
      </c>
      <c r="S186" s="164">
        <f t="shared" si="21"/>
        <v>5139.1500000000005</v>
      </c>
      <c r="T186" s="51">
        <v>0</v>
      </c>
      <c r="U186" s="51">
        <f t="shared" si="22"/>
        <v>5139.1500000000005</v>
      </c>
      <c r="V186" s="51">
        <f>V187</f>
        <v>1.335</v>
      </c>
      <c r="W186" s="51">
        <f t="shared" si="23"/>
        <v>5140.4850000000006</v>
      </c>
      <c r="X186" s="141" t="s">
        <v>193</v>
      </c>
    </row>
    <row r="187" spans="1:24" ht="12.75" customHeight="1" x14ac:dyDescent="0.2">
      <c r="A187" s="15"/>
      <c r="B187" s="236"/>
      <c r="C187" s="237"/>
      <c r="D187" s="12">
        <v>3133</v>
      </c>
      <c r="E187" s="16">
        <v>5331</v>
      </c>
      <c r="F187" s="30" t="s">
        <v>56</v>
      </c>
      <c r="G187" s="42">
        <f>G188+G189</f>
        <v>5139.1500000000005</v>
      </c>
      <c r="H187" s="42">
        <v>0</v>
      </c>
      <c r="I187" s="36">
        <f t="shared" si="16"/>
        <v>5139.1500000000005</v>
      </c>
      <c r="J187" s="36">
        <v>0</v>
      </c>
      <c r="K187" s="36">
        <f t="shared" si="17"/>
        <v>5139.1500000000005</v>
      </c>
      <c r="L187" s="170">
        <v>0</v>
      </c>
      <c r="M187" s="170">
        <f t="shared" si="18"/>
        <v>5139.1500000000005</v>
      </c>
      <c r="N187" s="171">
        <v>0</v>
      </c>
      <c r="O187" s="171">
        <f t="shared" si="19"/>
        <v>5139.1500000000005</v>
      </c>
      <c r="P187" s="171">
        <v>0</v>
      </c>
      <c r="Q187" s="171">
        <f t="shared" si="20"/>
        <v>5139.1500000000005</v>
      </c>
      <c r="R187" s="172">
        <v>0</v>
      </c>
      <c r="S187" s="172">
        <f t="shared" si="21"/>
        <v>5139.1500000000005</v>
      </c>
      <c r="T187" s="52">
        <v>0</v>
      </c>
      <c r="U187" s="52">
        <f t="shared" si="22"/>
        <v>5139.1500000000005</v>
      </c>
      <c r="V187" s="52">
        <f>V188+V189</f>
        <v>1.335</v>
      </c>
      <c r="W187" s="52">
        <f t="shared" si="23"/>
        <v>5140.4850000000006</v>
      </c>
    </row>
    <row r="188" spans="1:24" ht="12.75" customHeight="1" x14ac:dyDescent="0.2">
      <c r="A188" s="17"/>
      <c r="B188" s="236"/>
      <c r="C188" s="237"/>
      <c r="D188" s="6"/>
      <c r="E188" s="18" t="s">
        <v>57</v>
      </c>
      <c r="F188" s="31" t="s">
        <v>61</v>
      </c>
      <c r="G188" s="43">
        <v>121.76</v>
      </c>
      <c r="H188" s="43">
        <v>0</v>
      </c>
      <c r="I188" s="37">
        <f t="shared" si="16"/>
        <v>121.76</v>
      </c>
      <c r="J188" s="37">
        <v>0</v>
      </c>
      <c r="K188" s="37">
        <f t="shared" si="17"/>
        <v>121.76</v>
      </c>
      <c r="L188" s="173">
        <v>0</v>
      </c>
      <c r="M188" s="173">
        <f t="shared" si="18"/>
        <v>121.76</v>
      </c>
      <c r="N188" s="174">
        <v>0</v>
      </c>
      <c r="O188" s="174">
        <f t="shared" si="19"/>
        <v>121.76</v>
      </c>
      <c r="P188" s="174">
        <v>0</v>
      </c>
      <c r="Q188" s="174">
        <f t="shared" si="20"/>
        <v>121.76</v>
      </c>
      <c r="R188" s="175">
        <v>0</v>
      </c>
      <c r="S188" s="175">
        <f t="shared" si="21"/>
        <v>121.76</v>
      </c>
      <c r="T188" s="53">
        <v>0</v>
      </c>
      <c r="U188" s="53">
        <f t="shared" si="22"/>
        <v>121.76</v>
      </c>
      <c r="V188" s="53">
        <v>1.335</v>
      </c>
      <c r="W188" s="53">
        <f t="shared" si="23"/>
        <v>123.095</v>
      </c>
    </row>
    <row r="189" spans="1:24" ht="12.75" customHeight="1" thickBot="1" x14ac:dyDescent="0.25">
      <c r="A189" s="19"/>
      <c r="B189" s="238"/>
      <c r="C189" s="239"/>
      <c r="D189" s="7"/>
      <c r="E189" s="20"/>
      <c r="F189" s="32" t="s">
        <v>59</v>
      </c>
      <c r="G189" s="44">
        <v>5017.3900000000003</v>
      </c>
      <c r="H189" s="46">
        <v>0</v>
      </c>
      <c r="I189" s="40">
        <f t="shared" si="16"/>
        <v>5017.3900000000003</v>
      </c>
      <c r="J189" s="38">
        <v>0</v>
      </c>
      <c r="K189" s="38">
        <f t="shared" si="17"/>
        <v>5017.3900000000003</v>
      </c>
      <c r="L189" s="183">
        <v>0</v>
      </c>
      <c r="M189" s="183">
        <f t="shared" si="18"/>
        <v>5017.3900000000003</v>
      </c>
      <c r="N189" s="177">
        <v>0</v>
      </c>
      <c r="O189" s="177">
        <f t="shared" si="19"/>
        <v>5017.3900000000003</v>
      </c>
      <c r="P189" s="177">
        <v>0</v>
      </c>
      <c r="Q189" s="177">
        <f t="shared" si="20"/>
        <v>5017.3900000000003</v>
      </c>
      <c r="R189" s="178">
        <v>0</v>
      </c>
      <c r="S189" s="178">
        <f t="shared" si="21"/>
        <v>5017.3900000000003</v>
      </c>
      <c r="T189" s="54">
        <v>0</v>
      </c>
      <c r="U189" s="54">
        <f t="shared" si="22"/>
        <v>5017.3900000000003</v>
      </c>
      <c r="V189" s="54">
        <v>0</v>
      </c>
      <c r="W189" s="54">
        <f t="shared" si="23"/>
        <v>5017.3900000000003</v>
      </c>
    </row>
    <row r="190" spans="1:24" s="59" customFormat="1" ht="12.75" customHeight="1" x14ac:dyDescent="0.2">
      <c r="A190" s="13" t="s">
        <v>9</v>
      </c>
      <c r="B190" s="230" t="s">
        <v>137</v>
      </c>
      <c r="C190" s="231"/>
      <c r="D190" s="4" t="s">
        <v>8</v>
      </c>
      <c r="E190" s="14" t="s">
        <v>8</v>
      </c>
      <c r="F190" s="11" t="s">
        <v>138</v>
      </c>
      <c r="G190" s="41">
        <f>G191</f>
        <v>2456.34</v>
      </c>
      <c r="H190" s="160">
        <v>0</v>
      </c>
      <c r="I190" s="35">
        <f t="shared" si="16"/>
        <v>2456.34</v>
      </c>
      <c r="J190" s="39">
        <v>0</v>
      </c>
      <c r="K190" s="39">
        <f t="shared" si="17"/>
        <v>2456.34</v>
      </c>
      <c r="L190" s="161">
        <v>0</v>
      </c>
      <c r="M190" s="161">
        <f t="shared" si="18"/>
        <v>2456.34</v>
      </c>
      <c r="N190" s="181">
        <v>0</v>
      </c>
      <c r="O190" s="181">
        <f t="shared" si="19"/>
        <v>2456.34</v>
      </c>
      <c r="P190" s="181">
        <v>0</v>
      </c>
      <c r="Q190" s="181">
        <f t="shared" si="20"/>
        <v>2456.34</v>
      </c>
      <c r="R190" s="182">
        <v>0</v>
      </c>
      <c r="S190" s="182">
        <f t="shared" si="21"/>
        <v>2456.34</v>
      </c>
      <c r="T190" s="55">
        <f>+T191</f>
        <v>31.823</v>
      </c>
      <c r="U190" s="55">
        <f t="shared" si="22"/>
        <v>2488.163</v>
      </c>
      <c r="V190" s="55">
        <f>V191</f>
        <v>-79.125</v>
      </c>
      <c r="W190" s="55">
        <f t="shared" si="23"/>
        <v>2409.038</v>
      </c>
      <c r="X190" s="141" t="s">
        <v>193</v>
      </c>
    </row>
    <row r="191" spans="1:24" ht="12.75" customHeight="1" x14ac:dyDescent="0.2">
      <c r="A191" s="15"/>
      <c r="B191" s="236"/>
      <c r="C191" s="237"/>
      <c r="D191" s="12">
        <v>3133</v>
      </c>
      <c r="E191" s="16">
        <v>5331</v>
      </c>
      <c r="F191" s="30" t="s">
        <v>56</v>
      </c>
      <c r="G191" s="42">
        <f>G192+G193</f>
        <v>2456.34</v>
      </c>
      <c r="H191" s="42">
        <v>0</v>
      </c>
      <c r="I191" s="36">
        <f t="shared" si="16"/>
        <v>2456.34</v>
      </c>
      <c r="J191" s="36">
        <v>0</v>
      </c>
      <c r="K191" s="36">
        <f t="shared" si="17"/>
        <v>2456.34</v>
      </c>
      <c r="L191" s="170">
        <v>0</v>
      </c>
      <c r="M191" s="170">
        <f t="shared" si="18"/>
        <v>2456.34</v>
      </c>
      <c r="N191" s="171">
        <v>0</v>
      </c>
      <c r="O191" s="171">
        <f t="shared" si="19"/>
        <v>2456.34</v>
      </c>
      <c r="P191" s="171">
        <v>0</v>
      </c>
      <c r="Q191" s="171">
        <f t="shared" si="20"/>
        <v>2456.34</v>
      </c>
      <c r="R191" s="172">
        <v>0</v>
      </c>
      <c r="S191" s="172">
        <f t="shared" si="21"/>
        <v>2456.34</v>
      </c>
      <c r="T191" s="52">
        <f>SUM(T192:T193)</f>
        <v>31.823</v>
      </c>
      <c r="U191" s="52">
        <f t="shared" si="22"/>
        <v>2488.163</v>
      </c>
      <c r="V191" s="52">
        <f>V192+V193</f>
        <v>-79.125</v>
      </c>
      <c r="W191" s="52">
        <f t="shared" si="23"/>
        <v>2409.038</v>
      </c>
    </row>
    <row r="192" spans="1:24" ht="12.75" customHeight="1" x14ac:dyDescent="0.2">
      <c r="A192" s="17"/>
      <c r="B192" s="236"/>
      <c r="C192" s="237"/>
      <c r="D192" s="6"/>
      <c r="E192" s="18" t="s">
        <v>57</v>
      </c>
      <c r="F192" s="31" t="s">
        <v>61</v>
      </c>
      <c r="G192" s="43">
        <v>130.16999999999999</v>
      </c>
      <c r="H192" s="43">
        <v>0</v>
      </c>
      <c r="I192" s="37">
        <f t="shared" si="16"/>
        <v>130.16999999999999</v>
      </c>
      <c r="J192" s="37">
        <v>0</v>
      </c>
      <c r="K192" s="37">
        <f t="shared" si="17"/>
        <v>130.16999999999999</v>
      </c>
      <c r="L192" s="173">
        <v>0</v>
      </c>
      <c r="M192" s="173">
        <f t="shared" si="18"/>
        <v>130.16999999999999</v>
      </c>
      <c r="N192" s="174">
        <v>0</v>
      </c>
      <c r="O192" s="174">
        <f t="shared" si="19"/>
        <v>130.16999999999999</v>
      </c>
      <c r="P192" s="174">
        <v>0</v>
      </c>
      <c r="Q192" s="174">
        <f t="shared" si="20"/>
        <v>130.16999999999999</v>
      </c>
      <c r="R192" s="175">
        <v>0</v>
      </c>
      <c r="S192" s="175">
        <f t="shared" si="21"/>
        <v>130.16999999999999</v>
      </c>
      <c r="T192" s="53">
        <v>0</v>
      </c>
      <c r="U192" s="53">
        <f t="shared" si="22"/>
        <v>130.16999999999999</v>
      </c>
      <c r="V192" s="53">
        <v>-79.125</v>
      </c>
      <c r="W192" s="53">
        <f t="shared" si="23"/>
        <v>51.044999999999987</v>
      </c>
    </row>
    <row r="193" spans="1:24" ht="12.75" customHeight="1" thickBot="1" x14ac:dyDescent="0.25">
      <c r="A193" s="19"/>
      <c r="B193" s="238"/>
      <c r="C193" s="239"/>
      <c r="D193" s="7"/>
      <c r="E193" s="20"/>
      <c r="F193" s="32" t="s">
        <v>59</v>
      </c>
      <c r="G193" s="44">
        <v>2326.17</v>
      </c>
      <c r="H193" s="44">
        <v>0</v>
      </c>
      <c r="I193" s="38">
        <f t="shared" si="16"/>
        <v>2326.17</v>
      </c>
      <c r="J193" s="40">
        <v>0</v>
      </c>
      <c r="K193" s="40">
        <f t="shared" si="17"/>
        <v>2326.17</v>
      </c>
      <c r="L193" s="176">
        <v>0</v>
      </c>
      <c r="M193" s="176">
        <f t="shared" si="18"/>
        <v>2326.17</v>
      </c>
      <c r="N193" s="184">
        <v>0</v>
      </c>
      <c r="O193" s="184">
        <f t="shared" si="19"/>
        <v>2326.17</v>
      </c>
      <c r="P193" s="184">
        <v>0</v>
      </c>
      <c r="Q193" s="184">
        <f t="shared" si="20"/>
        <v>2326.17</v>
      </c>
      <c r="R193" s="185">
        <v>0</v>
      </c>
      <c r="S193" s="185">
        <f t="shared" si="21"/>
        <v>2326.17</v>
      </c>
      <c r="T193" s="56">
        <v>31.823</v>
      </c>
      <c r="U193" s="56">
        <f t="shared" si="22"/>
        <v>2357.9929999999999</v>
      </c>
      <c r="V193" s="56">
        <v>0</v>
      </c>
      <c r="W193" s="56">
        <f t="shared" si="23"/>
        <v>2357.9929999999999</v>
      </c>
    </row>
    <row r="194" spans="1:24" s="59" customFormat="1" ht="12.75" customHeight="1" x14ac:dyDescent="0.2">
      <c r="A194" s="13" t="s">
        <v>9</v>
      </c>
      <c r="B194" s="230" t="s">
        <v>139</v>
      </c>
      <c r="C194" s="231"/>
      <c r="D194" s="4" t="s">
        <v>8</v>
      </c>
      <c r="E194" s="14" t="s">
        <v>8</v>
      </c>
      <c r="F194" s="11" t="s">
        <v>140</v>
      </c>
      <c r="G194" s="41">
        <f>G195</f>
        <v>4050.6400000000003</v>
      </c>
      <c r="H194" s="179">
        <v>0</v>
      </c>
      <c r="I194" s="39">
        <f t="shared" si="16"/>
        <v>4050.6400000000003</v>
      </c>
      <c r="J194" s="35">
        <v>0</v>
      </c>
      <c r="K194" s="35">
        <f t="shared" si="17"/>
        <v>4050.6400000000003</v>
      </c>
      <c r="L194" s="195">
        <f>+L195</f>
        <v>1035</v>
      </c>
      <c r="M194" s="180">
        <f t="shared" si="18"/>
        <v>5085.6400000000003</v>
      </c>
      <c r="N194" s="162">
        <v>0</v>
      </c>
      <c r="O194" s="162">
        <f t="shared" si="19"/>
        <v>5085.6400000000003</v>
      </c>
      <c r="P194" s="162">
        <f>+P195</f>
        <v>350</v>
      </c>
      <c r="Q194" s="162">
        <f t="shared" si="20"/>
        <v>5435.64</v>
      </c>
      <c r="R194" s="164">
        <v>0</v>
      </c>
      <c r="S194" s="164">
        <f t="shared" si="21"/>
        <v>5435.64</v>
      </c>
      <c r="T194" s="51">
        <v>0</v>
      </c>
      <c r="U194" s="51">
        <f t="shared" si="22"/>
        <v>5435.64</v>
      </c>
      <c r="V194" s="51">
        <f>V195</f>
        <v>6.3730000000000002</v>
      </c>
      <c r="W194" s="51">
        <f t="shared" si="23"/>
        <v>5442.0129999999999</v>
      </c>
      <c r="X194" s="141" t="s">
        <v>193</v>
      </c>
    </row>
    <row r="195" spans="1:24" ht="12.75" customHeight="1" x14ac:dyDescent="0.2">
      <c r="A195" s="15"/>
      <c r="B195" s="236"/>
      <c r="C195" s="237"/>
      <c r="D195" s="12">
        <v>3133</v>
      </c>
      <c r="E195" s="16">
        <v>5331</v>
      </c>
      <c r="F195" s="30" t="s">
        <v>56</v>
      </c>
      <c r="G195" s="42">
        <f>G196+G197</f>
        <v>4050.6400000000003</v>
      </c>
      <c r="H195" s="42">
        <v>0</v>
      </c>
      <c r="I195" s="36">
        <f t="shared" si="16"/>
        <v>4050.6400000000003</v>
      </c>
      <c r="J195" s="36">
        <v>0</v>
      </c>
      <c r="K195" s="36">
        <f t="shared" si="17"/>
        <v>4050.6400000000003</v>
      </c>
      <c r="L195" s="170">
        <f>SUM(L196:L197)</f>
        <v>1035</v>
      </c>
      <c r="M195" s="170">
        <f t="shared" si="18"/>
        <v>5085.6400000000003</v>
      </c>
      <c r="N195" s="171">
        <v>0</v>
      </c>
      <c r="O195" s="171">
        <f t="shared" si="19"/>
        <v>5085.6400000000003</v>
      </c>
      <c r="P195" s="171">
        <f>SUM(P196:P197)</f>
        <v>350</v>
      </c>
      <c r="Q195" s="171">
        <f t="shared" si="20"/>
        <v>5435.64</v>
      </c>
      <c r="R195" s="172">
        <v>0</v>
      </c>
      <c r="S195" s="172">
        <f t="shared" si="21"/>
        <v>5435.64</v>
      </c>
      <c r="T195" s="52">
        <v>0</v>
      </c>
      <c r="U195" s="52">
        <f t="shared" si="22"/>
        <v>5435.64</v>
      </c>
      <c r="V195" s="52">
        <f>V196+V197</f>
        <v>6.3730000000000002</v>
      </c>
      <c r="W195" s="52">
        <f t="shared" si="23"/>
        <v>5442.0129999999999</v>
      </c>
    </row>
    <row r="196" spans="1:24" ht="12.75" customHeight="1" x14ac:dyDescent="0.2">
      <c r="A196" s="17"/>
      <c r="B196" s="236"/>
      <c r="C196" s="237"/>
      <c r="D196" s="6"/>
      <c r="E196" s="18" t="s">
        <v>57</v>
      </c>
      <c r="F196" s="31" t="s">
        <v>61</v>
      </c>
      <c r="G196" s="43">
        <v>230.34</v>
      </c>
      <c r="H196" s="43">
        <v>0</v>
      </c>
      <c r="I196" s="37">
        <f t="shared" si="16"/>
        <v>230.34</v>
      </c>
      <c r="J196" s="37">
        <v>0</v>
      </c>
      <c r="K196" s="37">
        <f t="shared" si="17"/>
        <v>230.34</v>
      </c>
      <c r="L196" s="173">
        <v>0</v>
      </c>
      <c r="M196" s="173">
        <f t="shared" si="18"/>
        <v>230.34</v>
      </c>
      <c r="N196" s="174">
        <v>0</v>
      </c>
      <c r="O196" s="174">
        <f t="shared" si="19"/>
        <v>230.34</v>
      </c>
      <c r="P196" s="174">
        <v>0</v>
      </c>
      <c r="Q196" s="174">
        <f t="shared" si="20"/>
        <v>230.34</v>
      </c>
      <c r="R196" s="175">
        <v>0</v>
      </c>
      <c r="S196" s="175">
        <f t="shared" si="21"/>
        <v>230.34</v>
      </c>
      <c r="T196" s="53">
        <v>0</v>
      </c>
      <c r="U196" s="53">
        <f t="shared" si="22"/>
        <v>230.34</v>
      </c>
      <c r="V196" s="53">
        <v>6.3730000000000002</v>
      </c>
      <c r="W196" s="53">
        <f t="shared" si="23"/>
        <v>236.71299999999999</v>
      </c>
    </row>
    <row r="197" spans="1:24" ht="12.75" customHeight="1" thickBot="1" x14ac:dyDescent="0.25">
      <c r="A197" s="19"/>
      <c r="B197" s="238"/>
      <c r="C197" s="239"/>
      <c r="D197" s="7"/>
      <c r="E197" s="20"/>
      <c r="F197" s="32" t="s">
        <v>59</v>
      </c>
      <c r="G197" s="44">
        <v>3820.3</v>
      </c>
      <c r="H197" s="46">
        <v>0</v>
      </c>
      <c r="I197" s="40">
        <f t="shared" si="16"/>
        <v>3820.3</v>
      </c>
      <c r="J197" s="38">
        <v>0</v>
      </c>
      <c r="K197" s="38">
        <f t="shared" si="17"/>
        <v>3820.3</v>
      </c>
      <c r="L197" s="183">
        <v>1035</v>
      </c>
      <c r="M197" s="183">
        <f t="shared" si="18"/>
        <v>4855.3</v>
      </c>
      <c r="N197" s="177">
        <v>0</v>
      </c>
      <c r="O197" s="177">
        <f t="shared" si="19"/>
        <v>4855.3</v>
      </c>
      <c r="P197" s="177">
        <v>350</v>
      </c>
      <c r="Q197" s="177">
        <f t="shared" si="20"/>
        <v>5205.3</v>
      </c>
      <c r="R197" s="178">
        <v>0</v>
      </c>
      <c r="S197" s="178">
        <f t="shared" si="21"/>
        <v>5205.3</v>
      </c>
      <c r="T197" s="54">
        <v>0</v>
      </c>
      <c r="U197" s="54">
        <f t="shared" si="22"/>
        <v>5205.3</v>
      </c>
      <c r="V197" s="54">
        <v>0</v>
      </c>
      <c r="W197" s="54">
        <f t="shared" si="23"/>
        <v>5205.3</v>
      </c>
    </row>
    <row r="198" spans="1:24" ht="20.45" customHeight="1" x14ac:dyDescent="0.2">
      <c r="A198" s="13" t="s">
        <v>9</v>
      </c>
      <c r="B198" s="230" t="s">
        <v>141</v>
      </c>
      <c r="C198" s="231"/>
      <c r="D198" s="4" t="s">
        <v>8</v>
      </c>
      <c r="E198" s="14" t="s">
        <v>8</v>
      </c>
      <c r="F198" s="28" t="s">
        <v>142</v>
      </c>
      <c r="G198" s="41">
        <f>G199</f>
        <v>923.24</v>
      </c>
      <c r="H198" s="160">
        <v>0</v>
      </c>
      <c r="I198" s="35">
        <f t="shared" si="16"/>
        <v>923.24</v>
      </c>
      <c r="J198" s="39">
        <v>0</v>
      </c>
      <c r="K198" s="39">
        <f t="shared" si="17"/>
        <v>923.24</v>
      </c>
      <c r="L198" s="161">
        <v>0</v>
      </c>
      <c r="M198" s="161">
        <f t="shared" si="18"/>
        <v>923.24</v>
      </c>
      <c r="N198" s="181">
        <v>0</v>
      </c>
      <c r="O198" s="181">
        <f t="shared" si="19"/>
        <v>923.24</v>
      </c>
      <c r="P198" s="181">
        <v>0</v>
      </c>
      <c r="Q198" s="181">
        <f t="shared" si="20"/>
        <v>923.24</v>
      </c>
      <c r="R198" s="182">
        <v>0</v>
      </c>
      <c r="S198" s="182">
        <f t="shared" si="21"/>
        <v>923.24</v>
      </c>
      <c r="T198" s="55">
        <v>0</v>
      </c>
      <c r="U198" s="55">
        <f t="shared" si="22"/>
        <v>923.24</v>
      </c>
      <c r="V198" s="55">
        <f>V199</f>
        <v>1.0780000000000001</v>
      </c>
      <c r="W198" s="55">
        <f t="shared" si="23"/>
        <v>924.31799999999998</v>
      </c>
      <c r="X198" s="141" t="s">
        <v>193</v>
      </c>
    </row>
    <row r="199" spans="1:24" ht="12.75" customHeight="1" x14ac:dyDescent="0.2">
      <c r="A199" s="15"/>
      <c r="B199" s="236"/>
      <c r="C199" s="237"/>
      <c r="D199" s="12">
        <v>3146</v>
      </c>
      <c r="E199" s="16">
        <v>5331</v>
      </c>
      <c r="F199" s="30" t="s">
        <v>56</v>
      </c>
      <c r="G199" s="42">
        <f>G200+G201</f>
        <v>923.24</v>
      </c>
      <c r="H199" s="168">
        <v>0</v>
      </c>
      <c r="I199" s="36">
        <f t="shared" si="16"/>
        <v>923.24</v>
      </c>
      <c r="J199" s="36">
        <v>0</v>
      </c>
      <c r="K199" s="36">
        <f t="shared" si="17"/>
        <v>923.24</v>
      </c>
      <c r="L199" s="170">
        <v>0</v>
      </c>
      <c r="M199" s="170">
        <f t="shared" si="18"/>
        <v>923.24</v>
      </c>
      <c r="N199" s="171">
        <v>0</v>
      </c>
      <c r="O199" s="171">
        <f t="shared" si="19"/>
        <v>923.24</v>
      </c>
      <c r="P199" s="171">
        <v>0</v>
      </c>
      <c r="Q199" s="171">
        <f t="shared" si="20"/>
        <v>923.24</v>
      </c>
      <c r="R199" s="172">
        <v>0</v>
      </c>
      <c r="S199" s="172">
        <f t="shared" si="21"/>
        <v>923.24</v>
      </c>
      <c r="T199" s="52">
        <v>0</v>
      </c>
      <c r="U199" s="52">
        <f t="shared" si="22"/>
        <v>923.24</v>
      </c>
      <c r="V199" s="52">
        <f>V200+V201</f>
        <v>1.0780000000000001</v>
      </c>
      <c r="W199" s="52">
        <f t="shared" si="23"/>
        <v>924.31799999999998</v>
      </c>
    </row>
    <row r="200" spans="1:24" ht="12.75" customHeight="1" x14ac:dyDescent="0.2">
      <c r="A200" s="17"/>
      <c r="B200" s="236"/>
      <c r="C200" s="237"/>
      <c r="D200" s="6"/>
      <c r="E200" s="18" t="s">
        <v>57</v>
      </c>
      <c r="F200" s="31" t="s">
        <v>61</v>
      </c>
      <c r="G200" s="43">
        <v>13.35</v>
      </c>
      <c r="H200" s="43">
        <v>0</v>
      </c>
      <c r="I200" s="37">
        <f t="shared" si="16"/>
        <v>13.35</v>
      </c>
      <c r="J200" s="37">
        <v>0</v>
      </c>
      <c r="K200" s="37">
        <f t="shared" si="17"/>
        <v>13.35</v>
      </c>
      <c r="L200" s="173">
        <v>0</v>
      </c>
      <c r="M200" s="173">
        <f t="shared" si="18"/>
        <v>13.35</v>
      </c>
      <c r="N200" s="174">
        <v>0</v>
      </c>
      <c r="O200" s="174">
        <f t="shared" si="19"/>
        <v>13.35</v>
      </c>
      <c r="P200" s="174">
        <v>0</v>
      </c>
      <c r="Q200" s="174">
        <f t="shared" si="20"/>
        <v>13.35</v>
      </c>
      <c r="R200" s="175">
        <v>0</v>
      </c>
      <c r="S200" s="175">
        <f t="shared" si="21"/>
        <v>13.35</v>
      </c>
      <c r="T200" s="53">
        <v>0</v>
      </c>
      <c r="U200" s="53">
        <f t="shared" si="22"/>
        <v>13.35</v>
      </c>
      <c r="V200" s="53">
        <v>1.0780000000000001</v>
      </c>
      <c r="W200" s="53">
        <f t="shared" si="23"/>
        <v>14.427999999999999</v>
      </c>
    </row>
    <row r="201" spans="1:24" ht="12.75" customHeight="1" thickBot="1" x14ac:dyDescent="0.25">
      <c r="A201" s="19"/>
      <c r="B201" s="238"/>
      <c r="C201" s="239"/>
      <c r="D201" s="7"/>
      <c r="E201" s="20"/>
      <c r="F201" s="32" t="s">
        <v>59</v>
      </c>
      <c r="G201" s="44">
        <v>909.89</v>
      </c>
      <c r="H201" s="44">
        <v>0</v>
      </c>
      <c r="I201" s="38">
        <f t="shared" si="16"/>
        <v>909.89</v>
      </c>
      <c r="J201" s="40">
        <v>0</v>
      </c>
      <c r="K201" s="40">
        <f t="shared" si="17"/>
        <v>909.89</v>
      </c>
      <c r="L201" s="176">
        <v>0</v>
      </c>
      <c r="M201" s="176">
        <f t="shared" si="18"/>
        <v>909.89</v>
      </c>
      <c r="N201" s="184">
        <v>0</v>
      </c>
      <c r="O201" s="184">
        <f t="shared" si="19"/>
        <v>909.89</v>
      </c>
      <c r="P201" s="184">
        <v>0</v>
      </c>
      <c r="Q201" s="184">
        <f t="shared" si="20"/>
        <v>909.89</v>
      </c>
      <c r="R201" s="185">
        <v>0</v>
      </c>
      <c r="S201" s="185">
        <f t="shared" si="21"/>
        <v>909.89</v>
      </c>
      <c r="T201" s="56">
        <v>0</v>
      </c>
      <c r="U201" s="56">
        <f t="shared" si="22"/>
        <v>909.89</v>
      </c>
      <c r="V201" s="56">
        <v>0</v>
      </c>
      <c r="W201" s="56">
        <f t="shared" si="23"/>
        <v>909.89</v>
      </c>
    </row>
    <row r="202" spans="1:24" ht="19.899999999999999" customHeight="1" x14ac:dyDescent="0.2">
      <c r="A202" s="21" t="s">
        <v>9</v>
      </c>
      <c r="B202" s="242" t="s">
        <v>143</v>
      </c>
      <c r="C202" s="243"/>
      <c r="D202" s="9" t="s">
        <v>8</v>
      </c>
      <c r="E202" s="22" t="s">
        <v>8</v>
      </c>
      <c r="F202" s="29" t="s">
        <v>144</v>
      </c>
      <c r="G202" s="45">
        <f>G203</f>
        <v>2980.94</v>
      </c>
      <c r="H202" s="179">
        <v>0</v>
      </c>
      <c r="I202" s="39">
        <f t="shared" ref="I202:I255" si="24">+G202+H202</f>
        <v>2980.94</v>
      </c>
      <c r="J202" s="35">
        <v>0</v>
      </c>
      <c r="K202" s="35">
        <f t="shared" ref="K202:K255" si="25">+I202+J202</f>
        <v>2980.94</v>
      </c>
      <c r="L202" s="180">
        <v>0</v>
      </c>
      <c r="M202" s="180">
        <f t="shared" ref="M202:M255" si="26">+K202+L202</f>
        <v>2980.94</v>
      </c>
      <c r="N202" s="162">
        <f>+N203</f>
        <v>114.5</v>
      </c>
      <c r="O202" s="162">
        <f t="shared" ref="O202:O255" si="27">+M202+N202</f>
        <v>3095.44</v>
      </c>
      <c r="P202" s="162">
        <v>0</v>
      </c>
      <c r="Q202" s="162">
        <f t="shared" ref="Q202:Q255" si="28">+O202+P202</f>
        <v>3095.44</v>
      </c>
      <c r="R202" s="164">
        <v>0</v>
      </c>
      <c r="S202" s="164">
        <f t="shared" ref="S202:S255" si="29">+Q202+R202</f>
        <v>3095.44</v>
      </c>
      <c r="T202" s="51">
        <f>+T203</f>
        <v>45</v>
      </c>
      <c r="U202" s="51">
        <f t="shared" ref="U202:U255" si="30">+S202+T202</f>
        <v>3140.44</v>
      </c>
      <c r="V202" s="51">
        <f>V203</f>
        <v>50.929000000000002</v>
      </c>
      <c r="W202" s="51">
        <f t="shared" ref="W202:W255" si="31">+U202+V202</f>
        <v>3191.3690000000001</v>
      </c>
      <c r="X202" s="141" t="s">
        <v>193</v>
      </c>
    </row>
    <row r="203" spans="1:24" ht="12.75" customHeight="1" x14ac:dyDescent="0.2">
      <c r="A203" s="15"/>
      <c r="B203" s="236"/>
      <c r="C203" s="237"/>
      <c r="D203" s="12">
        <v>3121</v>
      </c>
      <c r="E203" s="16">
        <v>5331</v>
      </c>
      <c r="F203" s="30" t="s">
        <v>56</v>
      </c>
      <c r="G203" s="42">
        <f>G204+G205</f>
        <v>2980.94</v>
      </c>
      <c r="H203" s="42">
        <v>0</v>
      </c>
      <c r="I203" s="36">
        <f t="shared" si="24"/>
        <v>2980.94</v>
      </c>
      <c r="J203" s="36">
        <v>0</v>
      </c>
      <c r="K203" s="36">
        <f t="shared" si="25"/>
        <v>2980.94</v>
      </c>
      <c r="L203" s="170">
        <v>0</v>
      </c>
      <c r="M203" s="170">
        <f t="shared" si="26"/>
        <v>2980.94</v>
      </c>
      <c r="N203" s="171">
        <f>SUM(N204:N205)</f>
        <v>114.5</v>
      </c>
      <c r="O203" s="171">
        <f t="shared" si="27"/>
        <v>3095.44</v>
      </c>
      <c r="P203" s="171">
        <v>0</v>
      </c>
      <c r="Q203" s="171">
        <f t="shared" si="28"/>
        <v>3095.44</v>
      </c>
      <c r="R203" s="172">
        <v>0</v>
      </c>
      <c r="S203" s="172">
        <f t="shared" si="29"/>
        <v>3095.44</v>
      </c>
      <c r="T203" s="52">
        <f>SUM(T204:T205)</f>
        <v>45</v>
      </c>
      <c r="U203" s="52">
        <f t="shared" si="30"/>
        <v>3140.44</v>
      </c>
      <c r="V203" s="52">
        <f>V204+V205</f>
        <v>50.929000000000002</v>
      </c>
      <c r="W203" s="52">
        <f t="shared" si="31"/>
        <v>3191.3690000000001</v>
      </c>
    </row>
    <row r="204" spans="1:24" ht="12.75" customHeight="1" x14ac:dyDescent="0.2">
      <c r="A204" s="17"/>
      <c r="B204" s="236"/>
      <c r="C204" s="237"/>
      <c r="D204" s="6"/>
      <c r="E204" s="18" t="s">
        <v>57</v>
      </c>
      <c r="F204" s="31" t="s">
        <v>61</v>
      </c>
      <c r="G204" s="43">
        <v>525</v>
      </c>
      <c r="H204" s="43">
        <v>0</v>
      </c>
      <c r="I204" s="37">
        <f t="shared" si="24"/>
        <v>525</v>
      </c>
      <c r="J204" s="37">
        <v>0</v>
      </c>
      <c r="K204" s="37">
        <f t="shared" si="25"/>
        <v>525</v>
      </c>
      <c r="L204" s="173">
        <v>0</v>
      </c>
      <c r="M204" s="173">
        <f t="shared" si="26"/>
        <v>525</v>
      </c>
      <c r="N204" s="174">
        <v>0</v>
      </c>
      <c r="O204" s="174">
        <f t="shared" si="27"/>
        <v>525</v>
      </c>
      <c r="P204" s="174">
        <v>0</v>
      </c>
      <c r="Q204" s="174">
        <f t="shared" si="28"/>
        <v>525</v>
      </c>
      <c r="R204" s="175">
        <v>0</v>
      </c>
      <c r="S204" s="175">
        <f t="shared" si="29"/>
        <v>525</v>
      </c>
      <c r="T204" s="53">
        <v>0</v>
      </c>
      <c r="U204" s="53">
        <f t="shared" si="30"/>
        <v>525</v>
      </c>
      <c r="V204" s="53">
        <v>50.929000000000002</v>
      </c>
      <c r="W204" s="53">
        <f t="shared" si="31"/>
        <v>575.92899999999997</v>
      </c>
    </row>
    <row r="205" spans="1:24" ht="12.75" customHeight="1" thickBot="1" x14ac:dyDescent="0.25">
      <c r="A205" s="19"/>
      <c r="B205" s="238"/>
      <c r="C205" s="239"/>
      <c r="D205" s="7"/>
      <c r="E205" s="20"/>
      <c r="F205" s="32" t="s">
        <v>59</v>
      </c>
      <c r="G205" s="44">
        <v>2455.94</v>
      </c>
      <c r="H205" s="46">
        <v>0</v>
      </c>
      <c r="I205" s="40">
        <f t="shared" si="24"/>
        <v>2455.94</v>
      </c>
      <c r="J205" s="38">
        <v>0</v>
      </c>
      <c r="K205" s="38">
        <f t="shared" si="25"/>
        <v>2455.94</v>
      </c>
      <c r="L205" s="183">
        <v>0</v>
      </c>
      <c r="M205" s="183">
        <f t="shared" si="26"/>
        <v>2455.94</v>
      </c>
      <c r="N205" s="177">
        <v>114.5</v>
      </c>
      <c r="O205" s="177">
        <f t="shared" si="27"/>
        <v>2570.44</v>
      </c>
      <c r="P205" s="177">
        <v>0</v>
      </c>
      <c r="Q205" s="177">
        <f t="shared" si="28"/>
        <v>2570.44</v>
      </c>
      <c r="R205" s="178">
        <v>0</v>
      </c>
      <c r="S205" s="178">
        <f t="shared" si="29"/>
        <v>2570.44</v>
      </c>
      <c r="T205" s="54">
        <v>45</v>
      </c>
      <c r="U205" s="54">
        <f t="shared" si="30"/>
        <v>2615.44</v>
      </c>
      <c r="V205" s="54">
        <v>0</v>
      </c>
      <c r="W205" s="54">
        <f t="shared" si="31"/>
        <v>2615.44</v>
      </c>
    </row>
    <row r="206" spans="1:24" ht="12.75" customHeight="1" x14ac:dyDescent="0.2">
      <c r="A206" s="21" t="s">
        <v>9</v>
      </c>
      <c r="B206" s="230" t="s">
        <v>145</v>
      </c>
      <c r="C206" s="231"/>
      <c r="D206" s="9" t="s">
        <v>8</v>
      </c>
      <c r="E206" s="22" t="s">
        <v>8</v>
      </c>
      <c r="F206" s="10" t="s">
        <v>146</v>
      </c>
      <c r="G206" s="41">
        <f>G207</f>
        <v>3083.38</v>
      </c>
      <c r="H206" s="160">
        <v>0</v>
      </c>
      <c r="I206" s="35">
        <f t="shared" si="24"/>
        <v>3083.38</v>
      </c>
      <c r="J206" s="39">
        <v>0</v>
      </c>
      <c r="K206" s="39">
        <f t="shared" si="25"/>
        <v>3083.38</v>
      </c>
      <c r="L206" s="161">
        <v>0</v>
      </c>
      <c r="M206" s="161">
        <f t="shared" si="26"/>
        <v>3083.38</v>
      </c>
      <c r="N206" s="181">
        <v>0</v>
      </c>
      <c r="O206" s="181">
        <f t="shared" si="27"/>
        <v>3083.38</v>
      </c>
      <c r="P206" s="181">
        <v>0</v>
      </c>
      <c r="Q206" s="181">
        <f t="shared" si="28"/>
        <v>3083.38</v>
      </c>
      <c r="R206" s="182">
        <v>0</v>
      </c>
      <c r="S206" s="182">
        <f t="shared" si="29"/>
        <v>3083.38</v>
      </c>
      <c r="T206" s="55">
        <v>0</v>
      </c>
      <c r="U206" s="55">
        <f t="shared" si="30"/>
        <v>3083.38</v>
      </c>
      <c r="V206" s="55">
        <f>V207</f>
        <v>1.216</v>
      </c>
      <c r="W206" s="55">
        <f t="shared" si="31"/>
        <v>3084.596</v>
      </c>
      <c r="X206" s="141" t="s">
        <v>193</v>
      </c>
    </row>
    <row r="207" spans="1:24" ht="12.75" customHeight="1" x14ac:dyDescent="0.2">
      <c r="A207" s="15"/>
      <c r="B207" s="236"/>
      <c r="C207" s="237"/>
      <c r="D207" s="12">
        <v>3121</v>
      </c>
      <c r="E207" s="16">
        <v>5331</v>
      </c>
      <c r="F207" s="30" t="s">
        <v>56</v>
      </c>
      <c r="G207" s="42">
        <f>G208+G209</f>
        <v>3083.38</v>
      </c>
      <c r="H207" s="42">
        <v>0</v>
      </c>
      <c r="I207" s="36">
        <f t="shared" si="24"/>
        <v>3083.38</v>
      </c>
      <c r="J207" s="36">
        <v>0</v>
      </c>
      <c r="K207" s="36">
        <f t="shared" si="25"/>
        <v>3083.38</v>
      </c>
      <c r="L207" s="170">
        <v>0</v>
      </c>
      <c r="M207" s="170">
        <f t="shared" si="26"/>
        <v>3083.38</v>
      </c>
      <c r="N207" s="171">
        <v>0</v>
      </c>
      <c r="O207" s="171">
        <f t="shared" si="27"/>
        <v>3083.38</v>
      </c>
      <c r="P207" s="171">
        <v>0</v>
      </c>
      <c r="Q207" s="171">
        <f t="shared" si="28"/>
        <v>3083.38</v>
      </c>
      <c r="R207" s="172">
        <v>0</v>
      </c>
      <c r="S207" s="172">
        <f t="shared" si="29"/>
        <v>3083.38</v>
      </c>
      <c r="T207" s="52">
        <v>0</v>
      </c>
      <c r="U207" s="52">
        <f t="shared" si="30"/>
        <v>3083.38</v>
      </c>
      <c r="V207" s="52">
        <f>V208+V209</f>
        <v>1.216</v>
      </c>
      <c r="W207" s="52">
        <f t="shared" si="31"/>
        <v>3084.596</v>
      </c>
    </row>
    <row r="208" spans="1:24" ht="12.75" customHeight="1" x14ac:dyDescent="0.2">
      <c r="A208" s="17"/>
      <c r="B208" s="236"/>
      <c r="C208" s="237"/>
      <c r="D208" s="6"/>
      <c r="E208" s="18" t="s">
        <v>57</v>
      </c>
      <c r="F208" s="31" t="s">
        <v>61</v>
      </c>
      <c r="G208" s="43">
        <v>342.85</v>
      </c>
      <c r="H208" s="43">
        <v>0</v>
      </c>
      <c r="I208" s="37">
        <f t="shared" si="24"/>
        <v>342.85</v>
      </c>
      <c r="J208" s="37">
        <v>0</v>
      </c>
      <c r="K208" s="37">
        <f t="shared" si="25"/>
        <v>342.85</v>
      </c>
      <c r="L208" s="173">
        <v>0</v>
      </c>
      <c r="M208" s="173">
        <f t="shared" si="26"/>
        <v>342.85</v>
      </c>
      <c r="N208" s="174">
        <v>0</v>
      </c>
      <c r="O208" s="174">
        <f t="shared" si="27"/>
        <v>342.85</v>
      </c>
      <c r="P208" s="174">
        <v>0</v>
      </c>
      <c r="Q208" s="174">
        <f t="shared" si="28"/>
        <v>342.85</v>
      </c>
      <c r="R208" s="175">
        <v>0</v>
      </c>
      <c r="S208" s="175">
        <f t="shared" si="29"/>
        <v>342.85</v>
      </c>
      <c r="T208" s="53">
        <v>0</v>
      </c>
      <c r="U208" s="53">
        <f t="shared" si="30"/>
        <v>342.85</v>
      </c>
      <c r="V208" s="53">
        <v>1.216</v>
      </c>
      <c r="W208" s="53">
        <f t="shared" si="31"/>
        <v>344.06600000000003</v>
      </c>
    </row>
    <row r="209" spans="1:24" ht="12.75" customHeight="1" thickBot="1" x14ac:dyDescent="0.25">
      <c r="A209" s="19"/>
      <c r="B209" s="238"/>
      <c r="C209" s="239"/>
      <c r="D209" s="7"/>
      <c r="E209" s="20"/>
      <c r="F209" s="32" t="s">
        <v>59</v>
      </c>
      <c r="G209" s="44">
        <v>2740.53</v>
      </c>
      <c r="H209" s="44">
        <v>0</v>
      </c>
      <c r="I209" s="38">
        <f t="shared" si="24"/>
        <v>2740.53</v>
      </c>
      <c r="J209" s="40">
        <v>0</v>
      </c>
      <c r="K209" s="40">
        <f t="shared" si="25"/>
        <v>2740.53</v>
      </c>
      <c r="L209" s="176">
        <v>0</v>
      </c>
      <c r="M209" s="176">
        <f t="shared" si="26"/>
        <v>2740.53</v>
      </c>
      <c r="N209" s="184">
        <v>0</v>
      </c>
      <c r="O209" s="184">
        <f t="shared" si="27"/>
        <v>2740.53</v>
      </c>
      <c r="P209" s="184">
        <v>0</v>
      </c>
      <c r="Q209" s="184">
        <f t="shared" si="28"/>
        <v>2740.53</v>
      </c>
      <c r="R209" s="185">
        <v>0</v>
      </c>
      <c r="S209" s="185">
        <f t="shared" si="29"/>
        <v>2740.53</v>
      </c>
      <c r="T209" s="56">
        <v>0</v>
      </c>
      <c r="U209" s="56">
        <f t="shared" si="30"/>
        <v>2740.53</v>
      </c>
      <c r="V209" s="56">
        <v>0</v>
      </c>
      <c r="W209" s="56">
        <f t="shared" si="31"/>
        <v>2740.53</v>
      </c>
    </row>
    <row r="210" spans="1:24" s="59" customFormat="1" ht="12.75" customHeight="1" x14ac:dyDescent="0.2">
      <c r="A210" s="13" t="s">
        <v>9</v>
      </c>
      <c r="B210" s="230" t="s">
        <v>147</v>
      </c>
      <c r="C210" s="231"/>
      <c r="D210" s="4" t="s">
        <v>8</v>
      </c>
      <c r="E210" s="14" t="s">
        <v>8</v>
      </c>
      <c r="F210" s="11" t="s">
        <v>148</v>
      </c>
      <c r="G210" s="41">
        <f>G211</f>
        <v>4417.3599999999997</v>
      </c>
      <c r="H210" s="179">
        <v>0</v>
      </c>
      <c r="I210" s="39">
        <f t="shared" si="24"/>
        <v>4417.3599999999997</v>
      </c>
      <c r="J210" s="35">
        <v>0</v>
      </c>
      <c r="K210" s="35">
        <f t="shared" si="25"/>
        <v>4417.3599999999997</v>
      </c>
      <c r="L210" s="180">
        <v>0</v>
      </c>
      <c r="M210" s="180">
        <f t="shared" si="26"/>
        <v>4417.3599999999997</v>
      </c>
      <c r="N210" s="162">
        <v>0</v>
      </c>
      <c r="O210" s="162">
        <f t="shared" si="27"/>
        <v>4417.3599999999997</v>
      </c>
      <c r="P210" s="162">
        <v>0</v>
      </c>
      <c r="Q210" s="162">
        <f t="shared" si="28"/>
        <v>4417.3599999999997</v>
      </c>
      <c r="R210" s="164">
        <v>0</v>
      </c>
      <c r="S210" s="164">
        <f t="shared" si="29"/>
        <v>4417.3599999999997</v>
      </c>
      <c r="T210" s="51">
        <v>0</v>
      </c>
      <c r="U210" s="51">
        <f t="shared" si="30"/>
        <v>4417.3599999999997</v>
      </c>
      <c r="V210" s="51">
        <f>V211</f>
        <v>-4.3600000000000003</v>
      </c>
      <c r="W210" s="51">
        <f t="shared" si="31"/>
        <v>4413</v>
      </c>
      <c r="X210" s="141" t="s">
        <v>193</v>
      </c>
    </row>
    <row r="211" spans="1:24" ht="12.75" customHeight="1" x14ac:dyDescent="0.2">
      <c r="A211" s="15"/>
      <c r="B211" s="236"/>
      <c r="C211" s="237"/>
      <c r="D211" s="12">
        <v>3121</v>
      </c>
      <c r="E211" s="16">
        <v>5331</v>
      </c>
      <c r="F211" s="30" t="s">
        <v>56</v>
      </c>
      <c r="G211" s="42">
        <f>G212+G213</f>
        <v>4417.3599999999997</v>
      </c>
      <c r="H211" s="42">
        <v>0</v>
      </c>
      <c r="I211" s="36">
        <f t="shared" si="24"/>
        <v>4417.3599999999997</v>
      </c>
      <c r="J211" s="36">
        <v>0</v>
      </c>
      <c r="K211" s="36">
        <f t="shared" si="25"/>
        <v>4417.3599999999997</v>
      </c>
      <c r="L211" s="170">
        <v>0</v>
      </c>
      <c r="M211" s="170">
        <f t="shared" si="26"/>
        <v>4417.3599999999997</v>
      </c>
      <c r="N211" s="171">
        <v>0</v>
      </c>
      <c r="O211" s="171">
        <f t="shared" si="27"/>
        <v>4417.3599999999997</v>
      </c>
      <c r="P211" s="171">
        <v>0</v>
      </c>
      <c r="Q211" s="171">
        <f t="shared" si="28"/>
        <v>4417.3599999999997</v>
      </c>
      <c r="R211" s="172">
        <v>0</v>
      </c>
      <c r="S211" s="172">
        <f t="shared" si="29"/>
        <v>4417.3599999999997</v>
      </c>
      <c r="T211" s="52">
        <v>0</v>
      </c>
      <c r="U211" s="52">
        <f t="shared" si="30"/>
        <v>4417.3599999999997</v>
      </c>
      <c r="V211" s="52">
        <f>V212+V213</f>
        <v>-4.3600000000000003</v>
      </c>
      <c r="W211" s="52">
        <f t="shared" si="31"/>
        <v>4413</v>
      </c>
    </row>
    <row r="212" spans="1:24" ht="12.75" customHeight="1" x14ac:dyDescent="0.2">
      <c r="A212" s="17"/>
      <c r="B212" s="236"/>
      <c r="C212" s="237"/>
      <c r="D212" s="6"/>
      <c r="E212" s="18" t="s">
        <v>57</v>
      </c>
      <c r="F212" s="31" t="s">
        <v>61</v>
      </c>
      <c r="G212" s="43">
        <v>139</v>
      </c>
      <c r="H212" s="43">
        <v>0</v>
      </c>
      <c r="I212" s="37">
        <f t="shared" si="24"/>
        <v>139</v>
      </c>
      <c r="J212" s="37">
        <v>0</v>
      </c>
      <c r="K212" s="37">
        <f t="shared" si="25"/>
        <v>139</v>
      </c>
      <c r="L212" s="173">
        <v>0</v>
      </c>
      <c r="M212" s="173">
        <f t="shared" si="26"/>
        <v>139</v>
      </c>
      <c r="N212" s="174">
        <v>0</v>
      </c>
      <c r="O212" s="174">
        <f t="shared" si="27"/>
        <v>139</v>
      </c>
      <c r="P212" s="174">
        <v>0</v>
      </c>
      <c r="Q212" s="174">
        <f t="shared" si="28"/>
        <v>139</v>
      </c>
      <c r="R212" s="175">
        <v>0</v>
      </c>
      <c r="S212" s="175">
        <f t="shared" si="29"/>
        <v>139</v>
      </c>
      <c r="T212" s="53">
        <v>0</v>
      </c>
      <c r="U212" s="53">
        <f t="shared" si="30"/>
        <v>139</v>
      </c>
      <c r="V212" s="53">
        <v>-4.3600000000000003</v>
      </c>
      <c r="W212" s="53">
        <f t="shared" si="31"/>
        <v>134.63999999999999</v>
      </c>
    </row>
    <row r="213" spans="1:24" ht="12.75" customHeight="1" thickBot="1" x14ac:dyDescent="0.25">
      <c r="A213" s="19"/>
      <c r="B213" s="238"/>
      <c r="C213" s="239"/>
      <c r="D213" s="7"/>
      <c r="E213" s="20"/>
      <c r="F213" s="32" t="s">
        <v>59</v>
      </c>
      <c r="G213" s="44">
        <v>4278.3599999999997</v>
      </c>
      <c r="H213" s="46">
        <v>0</v>
      </c>
      <c r="I213" s="40">
        <f t="shared" si="24"/>
        <v>4278.3599999999997</v>
      </c>
      <c r="J213" s="40">
        <v>0</v>
      </c>
      <c r="K213" s="40">
        <f t="shared" si="25"/>
        <v>4278.3599999999997</v>
      </c>
      <c r="L213" s="183">
        <v>0</v>
      </c>
      <c r="M213" s="183">
        <f t="shared" si="26"/>
        <v>4278.3599999999997</v>
      </c>
      <c r="N213" s="177">
        <v>0</v>
      </c>
      <c r="O213" s="177">
        <f t="shared" si="27"/>
        <v>4278.3599999999997</v>
      </c>
      <c r="P213" s="177">
        <v>0</v>
      </c>
      <c r="Q213" s="177">
        <f t="shared" si="28"/>
        <v>4278.3599999999997</v>
      </c>
      <c r="R213" s="178">
        <v>0</v>
      </c>
      <c r="S213" s="178">
        <f t="shared" si="29"/>
        <v>4278.3599999999997</v>
      </c>
      <c r="T213" s="54">
        <v>0</v>
      </c>
      <c r="U213" s="54">
        <f t="shared" si="30"/>
        <v>4278.3599999999997</v>
      </c>
      <c r="V213" s="54">
        <v>0</v>
      </c>
      <c r="W213" s="54">
        <f t="shared" si="31"/>
        <v>4278.3599999999997</v>
      </c>
    </row>
    <row r="214" spans="1:24" s="59" customFormat="1" ht="12.75" customHeight="1" x14ac:dyDescent="0.2">
      <c r="A214" s="13" t="s">
        <v>9</v>
      </c>
      <c r="B214" s="230" t="s">
        <v>149</v>
      </c>
      <c r="C214" s="231"/>
      <c r="D214" s="4" t="s">
        <v>8</v>
      </c>
      <c r="E214" s="14" t="s">
        <v>8</v>
      </c>
      <c r="F214" s="11" t="s">
        <v>150</v>
      </c>
      <c r="G214" s="41">
        <f>G215</f>
        <v>2276.9100000000003</v>
      </c>
      <c r="H214" s="160">
        <v>0</v>
      </c>
      <c r="I214" s="35">
        <f t="shared" si="24"/>
        <v>2276.9100000000003</v>
      </c>
      <c r="J214" s="35">
        <v>0</v>
      </c>
      <c r="K214" s="35">
        <f t="shared" si="25"/>
        <v>2276.9100000000003</v>
      </c>
      <c r="L214" s="161">
        <v>0</v>
      </c>
      <c r="M214" s="161">
        <f t="shared" si="26"/>
        <v>2276.9100000000003</v>
      </c>
      <c r="N214" s="181">
        <v>0</v>
      </c>
      <c r="O214" s="181">
        <f t="shared" si="27"/>
        <v>2276.9100000000003</v>
      </c>
      <c r="P214" s="181">
        <v>0</v>
      </c>
      <c r="Q214" s="181">
        <f t="shared" si="28"/>
        <v>2276.9100000000003</v>
      </c>
      <c r="R214" s="182">
        <v>0</v>
      </c>
      <c r="S214" s="182">
        <f t="shared" si="29"/>
        <v>2276.9100000000003</v>
      </c>
      <c r="T214" s="55">
        <v>0</v>
      </c>
      <c r="U214" s="55">
        <f t="shared" si="30"/>
        <v>2276.9100000000003</v>
      </c>
      <c r="V214" s="55">
        <f>V215</f>
        <v>-7.2389999999999999</v>
      </c>
      <c r="W214" s="55">
        <f t="shared" si="31"/>
        <v>2269.6710000000003</v>
      </c>
      <c r="X214" s="141" t="s">
        <v>193</v>
      </c>
    </row>
    <row r="215" spans="1:24" ht="12.75" customHeight="1" x14ac:dyDescent="0.2">
      <c r="A215" s="15"/>
      <c r="B215" s="236"/>
      <c r="C215" s="237"/>
      <c r="D215" s="12">
        <v>3122</v>
      </c>
      <c r="E215" s="16">
        <v>5331</v>
      </c>
      <c r="F215" s="30" t="s">
        <v>56</v>
      </c>
      <c r="G215" s="42">
        <f>G216+G217</f>
        <v>2276.9100000000003</v>
      </c>
      <c r="H215" s="42">
        <v>0</v>
      </c>
      <c r="I215" s="36">
        <f t="shared" si="24"/>
        <v>2276.9100000000003</v>
      </c>
      <c r="J215" s="169">
        <v>0</v>
      </c>
      <c r="K215" s="169">
        <f t="shared" si="25"/>
        <v>2276.9100000000003</v>
      </c>
      <c r="L215" s="170">
        <v>0</v>
      </c>
      <c r="M215" s="170">
        <f t="shared" si="26"/>
        <v>2276.9100000000003</v>
      </c>
      <c r="N215" s="171">
        <v>0</v>
      </c>
      <c r="O215" s="171">
        <f t="shared" si="27"/>
        <v>2276.9100000000003</v>
      </c>
      <c r="P215" s="171">
        <v>0</v>
      </c>
      <c r="Q215" s="171">
        <f t="shared" si="28"/>
        <v>2276.9100000000003</v>
      </c>
      <c r="R215" s="172">
        <v>0</v>
      </c>
      <c r="S215" s="172">
        <f t="shared" si="29"/>
        <v>2276.9100000000003</v>
      </c>
      <c r="T215" s="52">
        <v>0</v>
      </c>
      <c r="U215" s="52">
        <f t="shared" si="30"/>
        <v>2276.9100000000003</v>
      </c>
      <c r="V215" s="52">
        <f>V216+V217</f>
        <v>-7.2389999999999999</v>
      </c>
      <c r="W215" s="52">
        <f t="shared" si="31"/>
        <v>2269.6710000000003</v>
      </c>
    </row>
    <row r="216" spans="1:24" ht="12.75" customHeight="1" x14ac:dyDescent="0.2">
      <c r="A216" s="17"/>
      <c r="B216" s="236"/>
      <c r="C216" s="237"/>
      <c r="D216" s="6"/>
      <c r="E216" s="18" t="s">
        <v>57</v>
      </c>
      <c r="F216" s="31" t="s">
        <v>61</v>
      </c>
      <c r="G216" s="43">
        <v>195.78</v>
      </c>
      <c r="H216" s="43">
        <v>0</v>
      </c>
      <c r="I216" s="37">
        <f t="shared" si="24"/>
        <v>195.78</v>
      </c>
      <c r="J216" s="37">
        <v>0</v>
      </c>
      <c r="K216" s="37">
        <f t="shared" si="25"/>
        <v>195.78</v>
      </c>
      <c r="L216" s="173">
        <v>0</v>
      </c>
      <c r="M216" s="173">
        <f t="shared" si="26"/>
        <v>195.78</v>
      </c>
      <c r="N216" s="174">
        <v>0</v>
      </c>
      <c r="O216" s="174">
        <f t="shared" si="27"/>
        <v>195.78</v>
      </c>
      <c r="P216" s="174">
        <v>0</v>
      </c>
      <c r="Q216" s="174">
        <f t="shared" si="28"/>
        <v>195.78</v>
      </c>
      <c r="R216" s="175">
        <v>0</v>
      </c>
      <c r="S216" s="175">
        <f t="shared" si="29"/>
        <v>195.78</v>
      </c>
      <c r="T216" s="53">
        <v>0</v>
      </c>
      <c r="U216" s="53">
        <f t="shared" si="30"/>
        <v>195.78</v>
      </c>
      <c r="V216" s="53">
        <v>-7.2389999999999999</v>
      </c>
      <c r="W216" s="53">
        <f t="shared" si="31"/>
        <v>188.541</v>
      </c>
    </row>
    <row r="217" spans="1:24" ht="12.75" customHeight="1" thickBot="1" x14ac:dyDescent="0.25">
      <c r="A217" s="19"/>
      <c r="B217" s="238"/>
      <c r="C217" s="239"/>
      <c r="D217" s="7"/>
      <c r="E217" s="20"/>
      <c r="F217" s="32" t="s">
        <v>59</v>
      </c>
      <c r="G217" s="44">
        <v>2081.13</v>
      </c>
      <c r="H217" s="44">
        <v>0</v>
      </c>
      <c r="I217" s="38">
        <f t="shared" si="24"/>
        <v>2081.13</v>
      </c>
      <c r="J217" s="40">
        <v>0</v>
      </c>
      <c r="K217" s="40">
        <f t="shared" si="25"/>
        <v>2081.13</v>
      </c>
      <c r="L217" s="176">
        <v>0</v>
      </c>
      <c r="M217" s="176">
        <f t="shared" si="26"/>
        <v>2081.13</v>
      </c>
      <c r="N217" s="184">
        <v>0</v>
      </c>
      <c r="O217" s="184">
        <f t="shared" si="27"/>
        <v>2081.13</v>
      </c>
      <c r="P217" s="184">
        <v>0</v>
      </c>
      <c r="Q217" s="184">
        <f t="shared" si="28"/>
        <v>2081.13</v>
      </c>
      <c r="R217" s="185">
        <v>0</v>
      </c>
      <c r="S217" s="185">
        <f t="shared" si="29"/>
        <v>2081.13</v>
      </c>
      <c r="T217" s="56">
        <v>0</v>
      </c>
      <c r="U217" s="56">
        <f t="shared" si="30"/>
        <v>2081.13</v>
      </c>
      <c r="V217" s="56">
        <v>0</v>
      </c>
      <c r="W217" s="56">
        <f t="shared" si="31"/>
        <v>2081.13</v>
      </c>
    </row>
    <row r="218" spans="1:24" s="59" customFormat="1" ht="12.75" customHeight="1" x14ac:dyDescent="0.2">
      <c r="A218" s="13" t="s">
        <v>9</v>
      </c>
      <c r="B218" s="230" t="s">
        <v>151</v>
      </c>
      <c r="C218" s="231"/>
      <c r="D218" s="4" t="s">
        <v>8</v>
      </c>
      <c r="E218" s="14" t="s">
        <v>8</v>
      </c>
      <c r="F218" s="11" t="s">
        <v>152</v>
      </c>
      <c r="G218" s="41">
        <f>G219</f>
        <v>4437.3500000000004</v>
      </c>
      <c r="H218" s="179">
        <v>0</v>
      </c>
      <c r="I218" s="39">
        <f t="shared" si="24"/>
        <v>4437.3500000000004</v>
      </c>
      <c r="J218" s="35">
        <v>0</v>
      </c>
      <c r="K218" s="35">
        <f t="shared" si="25"/>
        <v>4437.3500000000004</v>
      </c>
      <c r="L218" s="180">
        <v>0</v>
      </c>
      <c r="M218" s="180">
        <f t="shared" si="26"/>
        <v>4437.3500000000004</v>
      </c>
      <c r="N218" s="162">
        <f>+N219</f>
        <v>280</v>
      </c>
      <c r="O218" s="162">
        <f t="shared" si="27"/>
        <v>4717.3500000000004</v>
      </c>
      <c r="P218" s="162">
        <v>0</v>
      </c>
      <c r="Q218" s="162">
        <f t="shared" si="28"/>
        <v>4717.3500000000004</v>
      </c>
      <c r="R218" s="164">
        <v>0</v>
      </c>
      <c r="S218" s="164">
        <f t="shared" si="29"/>
        <v>4717.3500000000004</v>
      </c>
      <c r="T218" s="51">
        <v>0</v>
      </c>
      <c r="U218" s="51">
        <f t="shared" si="30"/>
        <v>4717.3500000000004</v>
      </c>
      <c r="V218" s="51">
        <f>V219</f>
        <v>12.23</v>
      </c>
      <c r="W218" s="51">
        <f t="shared" si="31"/>
        <v>4729.58</v>
      </c>
      <c r="X218" s="141" t="s">
        <v>193</v>
      </c>
    </row>
    <row r="219" spans="1:24" ht="12.75" customHeight="1" x14ac:dyDescent="0.2">
      <c r="A219" s="15"/>
      <c r="B219" s="236"/>
      <c r="C219" s="237"/>
      <c r="D219" s="12">
        <v>3123</v>
      </c>
      <c r="E219" s="16">
        <v>5331</v>
      </c>
      <c r="F219" s="30" t="s">
        <v>56</v>
      </c>
      <c r="G219" s="42">
        <f>G220+G221</f>
        <v>4437.3500000000004</v>
      </c>
      <c r="H219" s="42">
        <v>0</v>
      </c>
      <c r="I219" s="36">
        <f t="shared" si="24"/>
        <v>4437.3500000000004</v>
      </c>
      <c r="J219" s="36">
        <v>0</v>
      </c>
      <c r="K219" s="36">
        <f t="shared" si="25"/>
        <v>4437.3500000000004</v>
      </c>
      <c r="L219" s="170">
        <v>0</v>
      </c>
      <c r="M219" s="170">
        <f t="shared" si="26"/>
        <v>4437.3500000000004</v>
      </c>
      <c r="N219" s="171">
        <f>SUM(N220:N221)</f>
        <v>280</v>
      </c>
      <c r="O219" s="171">
        <f t="shared" si="27"/>
        <v>4717.3500000000004</v>
      </c>
      <c r="P219" s="171">
        <v>0</v>
      </c>
      <c r="Q219" s="171">
        <f t="shared" si="28"/>
        <v>4717.3500000000004</v>
      </c>
      <c r="R219" s="172">
        <v>0</v>
      </c>
      <c r="S219" s="172">
        <f t="shared" si="29"/>
        <v>4717.3500000000004</v>
      </c>
      <c r="T219" s="52">
        <v>0</v>
      </c>
      <c r="U219" s="52">
        <f t="shared" si="30"/>
        <v>4717.3500000000004</v>
      </c>
      <c r="V219" s="52">
        <f>V220+V221</f>
        <v>12.23</v>
      </c>
      <c r="W219" s="52">
        <f t="shared" si="31"/>
        <v>4729.58</v>
      </c>
    </row>
    <row r="220" spans="1:24" ht="12.75" customHeight="1" x14ac:dyDescent="0.2">
      <c r="A220" s="17"/>
      <c r="B220" s="236"/>
      <c r="C220" s="237"/>
      <c r="D220" s="6"/>
      <c r="E220" s="18" t="s">
        <v>57</v>
      </c>
      <c r="F220" s="31" t="s">
        <v>61</v>
      </c>
      <c r="G220" s="43">
        <v>749.07</v>
      </c>
      <c r="H220" s="43">
        <v>0</v>
      </c>
      <c r="I220" s="37">
        <f t="shared" si="24"/>
        <v>749.07</v>
      </c>
      <c r="J220" s="37">
        <v>0</v>
      </c>
      <c r="K220" s="37">
        <f t="shared" si="25"/>
        <v>749.07</v>
      </c>
      <c r="L220" s="173">
        <v>0</v>
      </c>
      <c r="M220" s="173">
        <f t="shared" si="26"/>
        <v>749.07</v>
      </c>
      <c r="N220" s="174">
        <v>0</v>
      </c>
      <c r="O220" s="174">
        <f t="shared" si="27"/>
        <v>749.07</v>
      </c>
      <c r="P220" s="174">
        <v>0</v>
      </c>
      <c r="Q220" s="174">
        <f t="shared" si="28"/>
        <v>749.07</v>
      </c>
      <c r="R220" s="175">
        <v>0</v>
      </c>
      <c r="S220" s="175">
        <f t="shared" si="29"/>
        <v>749.07</v>
      </c>
      <c r="T220" s="53">
        <v>0</v>
      </c>
      <c r="U220" s="53">
        <f t="shared" si="30"/>
        <v>749.07</v>
      </c>
      <c r="V220" s="53">
        <v>12.23</v>
      </c>
      <c r="W220" s="53">
        <f t="shared" si="31"/>
        <v>761.30000000000007</v>
      </c>
    </row>
    <row r="221" spans="1:24" ht="12.75" customHeight="1" thickBot="1" x14ac:dyDescent="0.25">
      <c r="A221" s="19"/>
      <c r="B221" s="238"/>
      <c r="C221" s="239"/>
      <c r="D221" s="7"/>
      <c r="E221" s="20"/>
      <c r="F221" s="32" t="s">
        <v>59</v>
      </c>
      <c r="G221" s="44">
        <v>3688.28</v>
      </c>
      <c r="H221" s="46">
        <v>0</v>
      </c>
      <c r="I221" s="40">
        <f t="shared" si="24"/>
        <v>3688.28</v>
      </c>
      <c r="J221" s="38">
        <v>0</v>
      </c>
      <c r="K221" s="38">
        <f t="shared" si="25"/>
        <v>3688.28</v>
      </c>
      <c r="L221" s="183">
        <v>0</v>
      </c>
      <c r="M221" s="183">
        <f t="shared" si="26"/>
        <v>3688.28</v>
      </c>
      <c r="N221" s="177">
        <v>280</v>
      </c>
      <c r="O221" s="177">
        <f t="shared" si="27"/>
        <v>3968.28</v>
      </c>
      <c r="P221" s="177">
        <v>0</v>
      </c>
      <c r="Q221" s="177">
        <f t="shared" si="28"/>
        <v>3968.28</v>
      </c>
      <c r="R221" s="178">
        <v>0</v>
      </c>
      <c r="S221" s="178">
        <f t="shared" si="29"/>
        <v>3968.28</v>
      </c>
      <c r="T221" s="54">
        <v>0</v>
      </c>
      <c r="U221" s="54">
        <f t="shared" si="30"/>
        <v>3968.28</v>
      </c>
      <c r="V221" s="54">
        <v>0</v>
      </c>
      <c r="W221" s="54">
        <f t="shared" si="31"/>
        <v>3968.28</v>
      </c>
    </row>
    <row r="222" spans="1:24" s="59" customFormat="1" ht="12.75" customHeight="1" x14ac:dyDescent="0.2">
      <c r="A222" s="13" t="s">
        <v>9</v>
      </c>
      <c r="B222" s="230" t="s">
        <v>153</v>
      </c>
      <c r="C222" s="231"/>
      <c r="D222" s="4" t="s">
        <v>8</v>
      </c>
      <c r="E222" s="14" t="s">
        <v>8</v>
      </c>
      <c r="F222" s="11" t="s">
        <v>154</v>
      </c>
      <c r="G222" s="41">
        <f>G223</f>
        <v>4879.18</v>
      </c>
      <c r="H222" s="160">
        <v>0</v>
      </c>
      <c r="I222" s="35">
        <f t="shared" si="24"/>
        <v>4879.18</v>
      </c>
      <c r="J222" s="39">
        <v>0</v>
      </c>
      <c r="K222" s="39">
        <f t="shared" si="25"/>
        <v>4879.18</v>
      </c>
      <c r="L222" s="161">
        <v>0</v>
      </c>
      <c r="M222" s="161">
        <f t="shared" si="26"/>
        <v>4879.18</v>
      </c>
      <c r="N222" s="181">
        <v>0</v>
      </c>
      <c r="O222" s="181">
        <f t="shared" si="27"/>
        <v>4879.18</v>
      </c>
      <c r="P222" s="181">
        <v>0</v>
      </c>
      <c r="Q222" s="181">
        <f t="shared" si="28"/>
        <v>4879.18</v>
      </c>
      <c r="R222" s="182">
        <v>0</v>
      </c>
      <c r="S222" s="182">
        <f t="shared" si="29"/>
        <v>4879.18</v>
      </c>
      <c r="T222" s="55">
        <v>0</v>
      </c>
      <c r="U222" s="55">
        <f t="shared" si="30"/>
        <v>4879.18</v>
      </c>
      <c r="V222" s="55">
        <f>V223</f>
        <v>-43.378</v>
      </c>
      <c r="W222" s="55">
        <f t="shared" si="31"/>
        <v>4835.8020000000006</v>
      </c>
      <c r="X222" s="141" t="s">
        <v>193</v>
      </c>
    </row>
    <row r="223" spans="1:24" ht="12.75" customHeight="1" x14ac:dyDescent="0.2">
      <c r="A223" s="15"/>
      <c r="B223" s="236"/>
      <c r="C223" s="237"/>
      <c r="D223" s="12">
        <v>3123</v>
      </c>
      <c r="E223" s="16">
        <v>5331</v>
      </c>
      <c r="F223" s="30" t="s">
        <v>56</v>
      </c>
      <c r="G223" s="42">
        <f>G224+G225</f>
        <v>4879.18</v>
      </c>
      <c r="H223" s="42">
        <v>0</v>
      </c>
      <c r="I223" s="36">
        <f t="shared" si="24"/>
        <v>4879.18</v>
      </c>
      <c r="J223" s="36">
        <v>0</v>
      </c>
      <c r="K223" s="36">
        <f t="shared" si="25"/>
        <v>4879.18</v>
      </c>
      <c r="L223" s="170">
        <v>0</v>
      </c>
      <c r="M223" s="170">
        <f t="shared" si="26"/>
        <v>4879.18</v>
      </c>
      <c r="N223" s="171">
        <v>0</v>
      </c>
      <c r="O223" s="171">
        <f t="shared" si="27"/>
        <v>4879.18</v>
      </c>
      <c r="P223" s="171">
        <v>0</v>
      </c>
      <c r="Q223" s="171">
        <f t="shared" si="28"/>
        <v>4879.18</v>
      </c>
      <c r="R223" s="172">
        <v>0</v>
      </c>
      <c r="S223" s="172">
        <f t="shared" si="29"/>
        <v>4879.18</v>
      </c>
      <c r="T223" s="52">
        <v>0</v>
      </c>
      <c r="U223" s="52">
        <f t="shared" si="30"/>
        <v>4879.18</v>
      </c>
      <c r="V223" s="52">
        <f>V224+V225</f>
        <v>-43.378</v>
      </c>
      <c r="W223" s="52">
        <f t="shared" si="31"/>
        <v>4835.8020000000006</v>
      </c>
    </row>
    <row r="224" spans="1:24" ht="12.75" customHeight="1" x14ac:dyDescent="0.2">
      <c r="A224" s="17"/>
      <c r="B224" s="236"/>
      <c r="C224" s="237"/>
      <c r="D224" s="6"/>
      <c r="E224" s="18" t="s">
        <v>57</v>
      </c>
      <c r="F224" s="31" t="s">
        <v>61</v>
      </c>
      <c r="G224" s="43">
        <v>850.41</v>
      </c>
      <c r="H224" s="43">
        <v>0</v>
      </c>
      <c r="I224" s="37">
        <f t="shared" si="24"/>
        <v>850.41</v>
      </c>
      <c r="J224" s="37">
        <v>0</v>
      </c>
      <c r="K224" s="37">
        <f t="shared" si="25"/>
        <v>850.41</v>
      </c>
      <c r="L224" s="173">
        <v>0</v>
      </c>
      <c r="M224" s="173">
        <f t="shared" si="26"/>
        <v>850.41</v>
      </c>
      <c r="N224" s="174">
        <v>0</v>
      </c>
      <c r="O224" s="174">
        <f t="shared" si="27"/>
        <v>850.41</v>
      </c>
      <c r="P224" s="174">
        <v>0</v>
      </c>
      <c r="Q224" s="174">
        <f t="shared" si="28"/>
        <v>850.41</v>
      </c>
      <c r="R224" s="175">
        <v>0</v>
      </c>
      <c r="S224" s="175">
        <f t="shared" si="29"/>
        <v>850.41</v>
      </c>
      <c r="T224" s="53">
        <v>0</v>
      </c>
      <c r="U224" s="53">
        <f t="shared" si="30"/>
        <v>850.41</v>
      </c>
      <c r="V224" s="53">
        <v>-43.378</v>
      </c>
      <c r="W224" s="53">
        <f t="shared" si="31"/>
        <v>807.03199999999993</v>
      </c>
    </row>
    <row r="225" spans="1:24" ht="12.75" customHeight="1" thickBot="1" x14ac:dyDescent="0.25">
      <c r="A225" s="19"/>
      <c r="B225" s="238"/>
      <c r="C225" s="239"/>
      <c r="D225" s="7"/>
      <c r="E225" s="20"/>
      <c r="F225" s="32" t="s">
        <v>59</v>
      </c>
      <c r="G225" s="44">
        <v>4028.77</v>
      </c>
      <c r="H225" s="44">
        <v>0</v>
      </c>
      <c r="I225" s="38">
        <f t="shared" si="24"/>
        <v>4028.77</v>
      </c>
      <c r="J225" s="40">
        <v>0</v>
      </c>
      <c r="K225" s="40">
        <f t="shared" si="25"/>
        <v>4028.77</v>
      </c>
      <c r="L225" s="176">
        <v>0</v>
      </c>
      <c r="M225" s="176">
        <f t="shared" si="26"/>
        <v>4028.77</v>
      </c>
      <c r="N225" s="184">
        <v>0</v>
      </c>
      <c r="O225" s="184">
        <f t="shared" si="27"/>
        <v>4028.77</v>
      </c>
      <c r="P225" s="184">
        <v>0</v>
      </c>
      <c r="Q225" s="184">
        <f t="shared" si="28"/>
        <v>4028.77</v>
      </c>
      <c r="R225" s="185">
        <v>0</v>
      </c>
      <c r="S225" s="185">
        <f t="shared" si="29"/>
        <v>4028.77</v>
      </c>
      <c r="T225" s="56">
        <v>0</v>
      </c>
      <c r="U225" s="56">
        <f t="shared" si="30"/>
        <v>4028.77</v>
      </c>
      <c r="V225" s="56">
        <v>0</v>
      </c>
      <c r="W225" s="56">
        <f t="shared" si="31"/>
        <v>4028.77</v>
      </c>
    </row>
    <row r="226" spans="1:24" s="59" customFormat="1" ht="19.899999999999999" customHeight="1" x14ac:dyDescent="0.2">
      <c r="A226" s="21" t="s">
        <v>9</v>
      </c>
      <c r="B226" s="230" t="s">
        <v>155</v>
      </c>
      <c r="C226" s="231"/>
      <c r="D226" s="9" t="s">
        <v>8</v>
      </c>
      <c r="E226" s="22" t="s">
        <v>8</v>
      </c>
      <c r="F226" s="29" t="s">
        <v>156</v>
      </c>
      <c r="G226" s="41">
        <f>G227</f>
        <v>9542.43</v>
      </c>
      <c r="H226" s="179">
        <v>0</v>
      </c>
      <c r="I226" s="39">
        <f t="shared" si="24"/>
        <v>9542.43</v>
      </c>
      <c r="J226" s="35">
        <v>0</v>
      </c>
      <c r="K226" s="35">
        <f t="shared" si="25"/>
        <v>9542.43</v>
      </c>
      <c r="L226" s="180">
        <v>0</v>
      </c>
      <c r="M226" s="180">
        <f t="shared" si="26"/>
        <v>9542.43</v>
      </c>
      <c r="N226" s="162">
        <v>0</v>
      </c>
      <c r="O226" s="162">
        <f t="shared" si="27"/>
        <v>9542.43</v>
      </c>
      <c r="P226" s="162">
        <v>0</v>
      </c>
      <c r="Q226" s="162">
        <f t="shared" si="28"/>
        <v>9542.43</v>
      </c>
      <c r="R226" s="164">
        <v>0</v>
      </c>
      <c r="S226" s="164">
        <f t="shared" si="29"/>
        <v>9542.43</v>
      </c>
      <c r="T226" s="51">
        <v>0</v>
      </c>
      <c r="U226" s="51">
        <f t="shared" si="30"/>
        <v>9542.43</v>
      </c>
      <c r="V226" s="51">
        <f>V227</f>
        <v>75.664000000000001</v>
      </c>
      <c r="W226" s="51">
        <f t="shared" si="31"/>
        <v>9618.094000000001</v>
      </c>
      <c r="X226" s="141" t="s">
        <v>193</v>
      </c>
    </row>
    <row r="227" spans="1:24" ht="12.75" customHeight="1" x14ac:dyDescent="0.2">
      <c r="A227" s="15"/>
      <c r="B227" s="236"/>
      <c r="C227" s="237"/>
      <c r="D227" s="12">
        <v>3123</v>
      </c>
      <c r="E227" s="16">
        <v>5331</v>
      </c>
      <c r="F227" s="30" t="s">
        <v>56</v>
      </c>
      <c r="G227" s="42">
        <f>G228+G229</f>
        <v>9542.43</v>
      </c>
      <c r="H227" s="42">
        <v>0</v>
      </c>
      <c r="I227" s="36">
        <f t="shared" si="24"/>
        <v>9542.43</v>
      </c>
      <c r="J227" s="36">
        <v>0</v>
      </c>
      <c r="K227" s="36">
        <f t="shared" si="25"/>
        <v>9542.43</v>
      </c>
      <c r="L227" s="170">
        <v>0</v>
      </c>
      <c r="M227" s="170">
        <f t="shared" si="26"/>
        <v>9542.43</v>
      </c>
      <c r="N227" s="171">
        <v>0</v>
      </c>
      <c r="O227" s="171">
        <f t="shared" si="27"/>
        <v>9542.43</v>
      </c>
      <c r="P227" s="171">
        <v>0</v>
      </c>
      <c r="Q227" s="171">
        <f t="shared" si="28"/>
        <v>9542.43</v>
      </c>
      <c r="R227" s="172">
        <v>0</v>
      </c>
      <c r="S227" s="172">
        <f t="shared" si="29"/>
        <v>9542.43</v>
      </c>
      <c r="T227" s="52">
        <v>0</v>
      </c>
      <c r="U227" s="52">
        <f t="shared" si="30"/>
        <v>9542.43</v>
      </c>
      <c r="V227" s="52">
        <f>V228+V229</f>
        <v>75.664000000000001</v>
      </c>
      <c r="W227" s="52">
        <f t="shared" si="31"/>
        <v>9618.094000000001</v>
      </c>
    </row>
    <row r="228" spans="1:24" ht="12.75" customHeight="1" x14ac:dyDescent="0.2">
      <c r="A228" s="17"/>
      <c r="B228" s="236"/>
      <c r="C228" s="237"/>
      <c r="D228" s="6"/>
      <c r="E228" s="18" t="s">
        <v>57</v>
      </c>
      <c r="F228" s="31" t="s">
        <v>61</v>
      </c>
      <c r="G228" s="43">
        <v>1675.5</v>
      </c>
      <c r="H228" s="43">
        <v>0</v>
      </c>
      <c r="I228" s="37">
        <f t="shared" si="24"/>
        <v>1675.5</v>
      </c>
      <c r="J228" s="37">
        <v>0</v>
      </c>
      <c r="K228" s="37">
        <f t="shared" si="25"/>
        <v>1675.5</v>
      </c>
      <c r="L228" s="173">
        <v>0</v>
      </c>
      <c r="M228" s="173">
        <f t="shared" si="26"/>
        <v>1675.5</v>
      </c>
      <c r="N228" s="174">
        <v>0</v>
      </c>
      <c r="O228" s="174">
        <f t="shared" si="27"/>
        <v>1675.5</v>
      </c>
      <c r="P228" s="174">
        <v>0</v>
      </c>
      <c r="Q228" s="174">
        <f t="shared" si="28"/>
        <v>1675.5</v>
      </c>
      <c r="R228" s="175">
        <v>0</v>
      </c>
      <c r="S228" s="175">
        <f t="shared" si="29"/>
        <v>1675.5</v>
      </c>
      <c r="T228" s="53">
        <v>0</v>
      </c>
      <c r="U228" s="53">
        <f t="shared" si="30"/>
        <v>1675.5</v>
      </c>
      <c r="V228" s="53">
        <v>75.664000000000001</v>
      </c>
      <c r="W228" s="53">
        <f t="shared" si="31"/>
        <v>1751.164</v>
      </c>
    </row>
    <row r="229" spans="1:24" ht="12.75" customHeight="1" thickBot="1" x14ac:dyDescent="0.25">
      <c r="A229" s="19"/>
      <c r="B229" s="238"/>
      <c r="C229" s="239"/>
      <c r="D229" s="7"/>
      <c r="E229" s="20"/>
      <c r="F229" s="32" t="s">
        <v>59</v>
      </c>
      <c r="G229" s="44">
        <v>7866.93</v>
      </c>
      <c r="H229" s="46">
        <v>0</v>
      </c>
      <c r="I229" s="40">
        <f t="shared" si="24"/>
        <v>7866.93</v>
      </c>
      <c r="J229" s="38">
        <v>0</v>
      </c>
      <c r="K229" s="38">
        <f t="shared" si="25"/>
        <v>7866.93</v>
      </c>
      <c r="L229" s="183">
        <v>0</v>
      </c>
      <c r="M229" s="183">
        <f t="shared" si="26"/>
        <v>7866.93</v>
      </c>
      <c r="N229" s="177">
        <v>0</v>
      </c>
      <c r="O229" s="177">
        <f t="shared" si="27"/>
        <v>7866.93</v>
      </c>
      <c r="P229" s="177">
        <v>0</v>
      </c>
      <c r="Q229" s="177">
        <f t="shared" si="28"/>
        <v>7866.93</v>
      </c>
      <c r="R229" s="178">
        <v>0</v>
      </c>
      <c r="S229" s="178">
        <f t="shared" si="29"/>
        <v>7866.93</v>
      </c>
      <c r="T229" s="54">
        <v>0</v>
      </c>
      <c r="U229" s="54">
        <f t="shared" si="30"/>
        <v>7866.93</v>
      </c>
      <c r="V229" s="54">
        <v>0</v>
      </c>
      <c r="W229" s="54">
        <f t="shared" si="31"/>
        <v>7866.93</v>
      </c>
    </row>
    <row r="230" spans="1:24" s="59" customFormat="1" ht="12.75" customHeight="1" x14ac:dyDescent="0.2">
      <c r="A230" s="13" t="s">
        <v>9</v>
      </c>
      <c r="B230" s="230" t="s">
        <v>157</v>
      </c>
      <c r="C230" s="231"/>
      <c r="D230" s="4" t="s">
        <v>8</v>
      </c>
      <c r="E230" s="14" t="s">
        <v>8</v>
      </c>
      <c r="F230" s="11" t="s">
        <v>158</v>
      </c>
      <c r="G230" s="41">
        <f>G231</f>
        <v>3372.8199999999997</v>
      </c>
      <c r="H230" s="160">
        <v>0</v>
      </c>
      <c r="I230" s="35">
        <f t="shared" si="24"/>
        <v>3372.8199999999997</v>
      </c>
      <c r="J230" s="39">
        <v>0</v>
      </c>
      <c r="K230" s="39">
        <f t="shared" si="25"/>
        <v>3372.8199999999997</v>
      </c>
      <c r="L230" s="161">
        <v>0</v>
      </c>
      <c r="M230" s="161">
        <f t="shared" si="26"/>
        <v>3372.8199999999997</v>
      </c>
      <c r="N230" s="181">
        <v>0</v>
      </c>
      <c r="O230" s="181">
        <f t="shared" si="27"/>
        <v>3372.8199999999997</v>
      </c>
      <c r="P230" s="181">
        <v>0</v>
      </c>
      <c r="Q230" s="181">
        <f t="shared" si="28"/>
        <v>3372.8199999999997</v>
      </c>
      <c r="R230" s="182">
        <v>0</v>
      </c>
      <c r="S230" s="182">
        <f t="shared" si="29"/>
        <v>3372.8199999999997</v>
      </c>
      <c r="T230" s="55">
        <v>0</v>
      </c>
      <c r="U230" s="55">
        <f t="shared" si="30"/>
        <v>3372.8199999999997</v>
      </c>
      <c r="V230" s="55">
        <f>V231</f>
        <v>20.257999999999999</v>
      </c>
      <c r="W230" s="55">
        <f t="shared" si="31"/>
        <v>3393.0779999999995</v>
      </c>
      <c r="X230" s="141" t="s">
        <v>193</v>
      </c>
    </row>
    <row r="231" spans="1:24" ht="12.75" customHeight="1" x14ac:dyDescent="0.2">
      <c r="A231" s="15"/>
      <c r="B231" s="236"/>
      <c r="C231" s="237"/>
      <c r="D231" s="12">
        <v>3122</v>
      </c>
      <c r="E231" s="16">
        <v>5331</v>
      </c>
      <c r="F231" s="30" t="s">
        <v>56</v>
      </c>
      <c r="G231" s="42">
        <f>G232+G233</f>
        <v>3372.8199999999997</v>
      </c>
      <c r="H231" s="42">
        <v>0</v>
      </c>
      <c r="I231" s="36">
        <f t="shared" si="24"/>
        <v>3372.8199999999997</v>
      </c>
      <c r="J231" s="36">
        <v>0</v>
      </c>
      <c r="K231" s="36">
        <f t="shared" si="25"/>
        <v>3372.8199999999997</v>
      </c>
      <c r="L231" s="170">
        <v>0</v>
      </c>
      <c r="M231" s="170">
        <f t="shared" si="26"/>
        <v>3372.8199999999997</v>
      </c>
      <c r="N231" s="171">
        <v>0</v>
      </c>
      <c r="O231" s="171">
        <f t="shared" si="27"/>
        <v>3372.8199999999997</v>
      </c>
      <c r="P231" s="171">
        <v>0</v>
      </c>
      <c r="Q231" s="171">
        <f t="shared" si="28"/>
        <v>3372.8199999999997</v>
      </c>
      <c r="R231" s="172">
        <v>0</v>
      </c>
      <c r="S231" s="172">
        <f t="shared" si="29"/>
        <v>3372.8199999999997</v>
      </c>
      <c r="T231" s="52">
        <v>0</v>
      </c>
      <c r="U231" s="52">
        <f t="shared" si="30"/>
        <v>3372.8199999999997</v>
      </c>
      <c r="V231" s="52">
        <f>V232+V233</f>
        <v>20.257999999999999</v>
      </c>
      <c r="W231" s="52">
        <f t="shared" si="31"/>
        <v>3393.0779999999995</v>
      </c>
    </row>
    <row r="232" spans="1:24" ht="12.75" customHeight="1" x14ac:dyDescent="0.2">
      <c r="A232" s="17"/>
      <c r="B232" s="236"/>
      <c r="C232" s="237"/>
      <c r="D232" s="6"/>
      <c r="E232" s="18" t="s">
        <v>57</v>
      </c>
      <c r="F232" s="31" t="s">
        <v>61</v>
      </c>
      <c r="G232" s="43">
        <v>271.91000000000003</v>
      </c>
      <c r="H232" s="43">
        <v>0</v>
      </c>
      <c r="I232" s="37">
        <f t="shared" si="24"/>
        <v>271.91000000000003</v>
      </c>
      <c r="J232" s="37">
        <v>0</v>
      </c>
      <c r="K232" s="37">
        <f t="shared" si="25"/>
        <v>271.91000000000003</v>
      </c>
      <c r="L232" s="173">
        <v>0</v>
      </c>
      <c r="M232" s="173">
        <f t="shared" si="26"/>
        <v>271.91000000000003</v>
      </c>
      <c r="N232" s="174">
        <v>0</v>
      </c>
      <c r="O232" s="174">
        <f t="shared" si="27"/>
        <v>271.91000000000003</v>
      </c>
      <c r="P232" s="174">
        <v>0</v>
      </c>
      <c r="Q232" s="174">
        <f t="shared" si="28"/>
        <v>271.91000000000003</v>
      </c>
      <c r="R232" s="175">
        <v>0</v>
      </c>
      <c r="S232" s="175">
        <f t="shared" si="29"/>
        <v>271.91000000000003</v>
      </c>
      <c r="T232" s="53">
        <v>0</v>
      </c>
      <c r="U232" s="53">
        <f t="shared" si="30"/>
        <v>271.91000000000003</v>
      </c>
      <c r="V232" s="53">
        <v>20.257999999999999</v>
      </c>
      <c r="W232" s="53">
        <f t="shared" si="31"/>
        <v>292.16800000000001</v>
      </c>
    </row>
    <row r="233" spans="1:24" ht="12.75" customHeight="1" thickBot="1" x14ac:dyDescent="0.25">
      <c r="A233" s="19"/>
      <c r="B233" s="238"/>
      <c r="C233" s="239"/>
      <c r="D233" s="7"/>
      <c r="E233" s="20"/>
      <c r="F233" s="32" t="s">
        <v>59</v>
      </c>
      <c r="G233" s="44">
        <v>3100.91</v>
      </c>
      <c r="H233" s="44">
        <v>0</v>
      </c>
      <c r="I233" s="38">
        <f t="shared" si="24"/>
        <v>3100.91</v>
      </c>
      <c r="J233" s="40">
        <v>0</v>
      </c>
      <c r="K233" s="40">
        <f t="shared" si="25"/>
        <v>3100.91</v>
      </c>
      <c r="L233" s="176">
        <v>0</v>
      </c>
      <c r="M233" s="176">
        <f t="shared" si="26"/>
        <v>3100.91</v>
      </c>
      <c r="N233" s="184">
        <v>0</v>
      </c>
      <c r="O233" s="184">
        <f t="shared" si="27"/>
        <v>3100.91</v>
      </c>
      <c r="P233" s="184">
        <v>0</v>
      </c>
      <c r="Q233" s="184">
        <f t="shared" si="28"/>
        <v>3100.91</v>
      </c>
      <c r="R233" s="185">
        <v>0</v>
      </c>
      <c r="S233" s="185">
        <f t="shared" si="29"/>
        <v>3100.91</v>
      </c>
      <c r="T233" s="56">
        <v>0</v>
      </c>
      <c r="U233" s="56">
        <f t="shared" si="30"/>
        <v>3100.91</v>
      </c>
      <c r="V233" s="56">
        <v>0</v>
      </c>
      <c r="W233" s="56">
        <f t="shared" si="31"/>
        <v>3100.91</v>
      </c>
    </row>
    <row r="234" spans="1:24" s="59" customFormat="1" ht="12.75" customHeight="1" x14ac:dyDescent="0.2">
      <c r="A234" s="21" t="s">
        <v>9</v>
      </c>
      <c r="B234" s="242" t="s">
        <v>159</v>
      </c>
      <c r="C234" s="243"/>
      <c r="D234" s="9" t="s">
        <v>8</v>
      </c>
      <c r="E234" s="22" t="s">
        <v>8</v>
      </c>
      <c r="F234" s="10" t="s">
        <v>160</v>
      </c>
      <c r="G234" s="41">
        <f>G235</f>
        <v>497.55</v>
      </c>
      <c r="H234" s="179">
        <v>0</v>
      </c>
      <c r="I234" s="39">
        <f t="shared" si="24"/>
        <v>497.55</v>
      </c>
      <c r="J234" s="35">
        <v>0</v>
      </c>
      <c r="K234" s="35">
        <f t="shared" si="25"/>
        <v>497.55</v>
      </c>
      <c r="L234" s="180">
        <v>0</v>
      </c>
      <c r="M234" s="180">
        <f t="shared" si="26"/>
        <v>497.55</v>
      </c>
      <c r="N234" s="162">
        <v>0</v>
      </c>
      <c r="O234" s="162">
        <f t="shared" si="27"/>
        <v>497.55</v>
      </c>
      <c r="P234" s="162">
        <v>0</v>
      </c>
      <c r="Q234" s="162">
        <f t="shared" si="28"/>
        <v>497.55</v>
      </c>
      <c r="R234" s="164">
        <v>0</v>
      </c>
      <c r="S234" s="164">
        <f t="shared" si="29"/>
        <v>497.55</v>
      </c>
      <c r="T234" s="51">
        <v>0</v>
      </c>
      <c r="U234" s="51">
        <f t="shared" si="30"/>
        <v>497.55</v>
      </c>
      <c r="V234" s="51">
        <f>V235</f>
        <v>-20.9</v>
      </c>
      <c r="W234" s="51">
        <f t="shared" si="31"/>
        <v>476.65000000000003</v>
      </c>
      <c r="X234" s="141" t="s">
        <v>193</v>
      </c>
    </row>
    <row r="235" spans="1:24" ht="12.75" customHeight="1" x14ac:dyDescent="0.2">
      <c r="A235" s="15"/>
      <c r="B235" s="236"/>
      <c r="C235" s="237"/>
      <c r="D235" s="12">
        <v>3114</v>
      </c>
      <c r="E235" s="16">
        <v>5331</v>
      </c>
      <c r="F235" s="30" t="s">
        <v>56</v>
      </c>
      <c r="G235" s="42">
        <f>G236+G237</f>
        <v>497.55</v>
      </c>
      <c r="H235" s="42">
        <v>0</v>
      </c>
      <c r="I235" s="36">
        <f t="shared" si="24"/>
        <v>497.55</v>
      </c>
      <c r="J235" s="169">
        <v>0</v>
      </c>
      <c r="K235" s="36">
        <f t="shared" si="25"/>
        <v>497.55</v>
      </c>
      <c r="L235" s="170">
        <v>0</v>
      </c>
      <c r="M235" s="170">
        <f t="shared" si="26"/>
        <v>497.55</v>
      </c>
      <c r="N235" s="171">
        <v>0</v>
      </c>
      <c r="O235" s="171">
        <f t="shared" si="27"/>
        <v>497.55</v>
      </c>
      <c r="P235" s="171">
        <v>0</v>
      </c>
      <c r="Q235" s="171">
        <f t="shared" si="28"/>
        <v>497.55</v>
      </c>
      <c r="R235" s="172">
        <v>0</v>
      </c>
      <c r="S235" s="172">
        <f t="shared" si="29"/>
        <v>497.55</v>
      </c>
      <c r="T235" s="52">
        <v>0</v>
      </c>
      <c r="U235" s="52">
        <f t="shared" si="30"/>
        <v>497.55</v>
      </c>
      <c r="V235" s="52">
        <f>V236+V237</f>
        <v>-20.9</v>
      </c>
      <c r="W235" s="52">
        <f t="shared" si="31"/>
        <v>476.65000000000003</v>
      </c>
    </row>
    <row r="236" spans="1:24" ht="12.75" customHeight="1" x14ac:dyDescent="0.2">
      <c r="A236" s="17"/>
      <c r="B236" s="236"/>
      <c r="C236" s="237"/>
      <c r="D236" s="6"/>
      <c r="E236" s="18" t="s">
        <v>57</v>
      </c>
      <c r="F236" s="31" t="s">
        <v>61</v>
      </c>
      <c r="G236" s="43">
        <v>50.39</v>
      </c>
      <c r="H236" s="43">
        <v>0</v>
      </c>
      <c r="I236" s="37">
        <f t="shared" si="24"/>
        <v>50.39</v>
      </c>
      <c r="J236" s="37">
        <v>0</v>
      </c>
      <c r="K236" s="37">
        <f t="shared" si="25"/>
        <v>50.39</v>
      </c>
      <c r="L236" s="173">
        <v>0</v>
      </c>
      <c r="M236" s="173">
        <f t="shared" si="26"/>
        <v>50.39</v>
      </c>
      <c r="N236" s="174">
        <v>0</v>
      </c>
      <c r="O236" s="174">
        <f t="shared" si="27"/>
        <v>50.39</v>
      </c>
      <c r="P236" s="174">
        <v>0</v>
      </c>
      <c r="Q236" s="174">
        <f t="shared" si="28"/>
        <v>50.39</v>
      </c>
      <c r="R236" s="175">
        <v>0</v>
      </c>
      <c r="S236" s="175">
        <f t="shared" si="29"/>
        <v>50.39</v>
      </c>
      <c r="T236" s="53">
        <v>0</v>
      </c>
      <c r="U236" s="53">
        <f t="shared" si="30"/>
        <v>50.39</v>
      </c>
      <c r="V236" s="53">
        <v>-20.9</v>
      </c>
      <c r="W236" s="53">
        <f t="shared" si="31"/>
        <v>29.490000000000002</v>
      </c>
    </row>
    <row r="237" spans="1:24" ht="12.75" customHeight="1" thickBot="1" x14ac:dyDescent="0.25">
      <c r="A237" s="23"/>
      <c r="B237" s="240"/>
      <c r="C237" s="241"/>
      <c r="D237" s="8"/>
      <c r="E237" s="24"/>
      <c r="F237" s="33" t="s">
        <v>59</v>
      </c>
      <c r="G237" s="44">
        <v>447.16</v>
      </c>
      <c r="H237" s="46">
        <v>0</v>
      </c>
      <c r="I237" s="40">
        <f t="shared" si="24"/>
        <v>447.16</v>
      </c>
      <c r="J237" s="38">
        <v>0</v>
      </c>
      <c r="K237" s="38">
        <f t="shared" si="25"/>
        <v>447.16</v>
      </c>
      <c r="L237" s="183">
        <v>0</v>
      </c>
      <c r="M237" s="183">
        <f t="shared" si="26"/>
        <v>447.16</v>
      </c>
      <c r="N237" s="177">
        <v>0</v>
      </c>
      <c r="O237" s="177">
        <f t="shared" si="27"/>
        <v>447.16</v>
      </c>
      <c r="P237" s="177">
        <v>0</v>
      </c>
      <c r="Q237" s="177">
        <f t="shared" si="28"/>
        <v>447.16</v>
      </c>
      <c r="R237" s="178">
        <v>0</v>
      </c>
      <c r="S237" s="178">
        <f t="shared" si="29"/>
        <v>447.16</v>
      </c>
      <c r="T237" s="54">
        <v>0</v>
      </c>
      <c r="U237" s="54">
        <f t="shared" si="30"/>
        <v>447.16</v>
      </c>
      <c r="V237" s="54">
        <v>0</v>
      </c>
      <c r="W237" s="54">
        <f t="shared" si="31"/>
        <v>447.16</v>
      </c>
    </row>
    <row r="238" spans="1:24" s="59" customFormat="1" ht="18.600000000000001" customHeight="1" x14ac:dyDescent="0.2">
      <c r="A238" s="13" t="s">
        <v>9</v>
      </c>
      <c r="B238" s="230" t="s">
        <v>161</v>
      </c>
      <c r="C238" s="231"/>
      <c r="D238" s="4" t="s">
        <v>8</v>
      </c>
      <c r="E238" s="14" t="s">
        <v>8</v>
      </c>
      <c r="F238" s="28" t="s">
        <v>162</v>
      </c>
      <c r="G238" s="41">
        <f>G239</f>
        <v>566.84</v>
      </c>
      <c r="H238" s="160">
        <v>0</v>
      </c>
      <c r="I238" s="35">
        <f t="shared" si="24"/>
        <v>566.84</v>
      </c>
      <c r="J238" s="39">
        <v>0</v>
      </c>
      <c r="K238" s="39">
        <f t="shared" si="25"/>
        <v>566.84</v>
      </c>
      <c r="L238" s="161">
        <v>0</v>
      </c>
      <c r="M238" s="161">
        <f t="shared" si="26"/>
        <v>566.84</v>
      </c>
      <c r="N238" s="181">
        <v>0</v>
      </c>
      <c r="O238" s="181">
        <f t="shared" si="27"/>
        <v>566.84</v>
      </c>
      <c r="P238" s="181">
        <v>0</v>
      </c>
      <c r="Q238" s="181">
        <f t="shared" si="28"/>
        <v>566.84</v>
      </c>
      <c r="R238" s="182">
        <v>0</v>
      </c>
      <c r="S238" s="182">
        <f t="shared" si="29"/>
        <v>566.84</v>
      </c>
      <c r="T238" s="55">
        <v>0</v>
      </c>
      <c r="U238" s="55">
        <f t="shared" si="30"/>
        <v>566.84</v>
      </c>
      <c r="V238" s="55">
        <f>V239</f>
        <v>0</v>
      </c>
      <c r="W238" s="55">
        <f t="shared" si="31"/>
        <v>566.84</v>
      </c>
      <c r="X238" s="192"/>
    </row>
    <row r="239" spans="1:24" ht="12.75" customHeight="1" x14ac:dyDescent="0.2">
      <c r="A239" s="15"/>
      <c r="B239" s="236"/>
      <c r="C239" s="237"/>
      <c r="D239" s="12">
        <v>3113</v>
      </c>
      <c r="E239" s="16">
        <v>5331</v>
      </c>
      <c r="F239" s="30" t="s">
        <v>56</v>
      </c>
      <c r="G239" s="42">
        <f>G240+G241</f>
        <v>566.84</v>
      </c>
      <c r="H239" s="42">
        <v>0</v>
      </c>
      <c r="I239" s="36">
        <f t="shared" si="24"/>
        <v>566.84</v>
      </c>
      <c r="J239" s="36">
        <v>0</v>
      </c>
      <c r="K239" s="36">
        <f t="shared" si="25"/>
        <v>566.84</v>
      </c>
      <c r="L239" s="170">
        <v>0</v>
      </c>
      <c r="M239" s="170">
        <f t="shared" si="26"/>
        <v>566.84</v>
      </c>
      <c r="N239" s="171">
        <v>0</v>
      </c>
      <c r="O239" s="171">
        <f t="shared" si="27"/>
        <v>566.84</v>
      </c>
      <c r="P239" s="171">
        <v>0</v>
      </c>
      <c r="Q239" s="171">
        <f t="shared" si="28"/>
        <v>566.84</v>
      </c>
      <c r="R239" s="172">
        <v>0</v>
      </c>
      <c r="S239" s="172">
        <f t="shared" si="29"/>
        <v>566.84</v>
      </c>
      <c r="T239" s="52">
        <v>0</v>
      </c>
      <c r="U239" s="52">
        <f t="shared" si="30"/>
        <v>566.84</v>
      </c>
      <c r="V239" s="52">
        <f>V240+V241</f>
        <v>0</v>
      </c>
      <c r="W239" s="52">
        <f t="shared" si="31"/>
        <v>566.84</v>
      </c>
    </row>
    <row r="240" spans="1:24" ht="12.75" customHeight="1" x14ac:dyDescent="0.2">
      <c r="A240" s="17"/>
      <c r="B240" s="236"/>
      <c r="C240" s="237"/>
      <c r="D240" s="6"/>
      <c r="E240" s="18" t="s">
        <v>57</v>
      </c>
      <c r="F240" s="31" t="s">
        <v>61</v>
      </c>
      <c r="G240" s="43">
        <v>0</v>
      </c>
      <c r="H240" s="43">
        <v>0</v>
      </c>
      <c r="I240" s="37">
        <f t="shared" si="24"/>
        <v>0</v>
      </c>
      <c r="J240" s="37">
        <v>0</v>
      </c>
      <c r="K240" s="37">
        <f t="shared" si="25"/>
        <v>0</v>
      </c>
      <c r="L240" s="173">
        <v>0</v>
      </c>
      <c r="M240" s="173">
        <f t="shared" si="26"/>
        <v>0</v>
      </c>
      <c r="N240" s="174">
        <v>0</v>
      </c>
      <c r="O240" s="174">
        <f t="shared" si="27"/>
        <v>0</v>
      </c>
      <c r="P240" s="174">
        <v>0</v>
      </c>
      <c r="Q240" s="174">
        <f t="shared" si="28"/>
        <v>0</v>
      </c>
      <c r="R240" s="175">
        <v>0</v>
      </c>
      <c r="S240" s="175">
        <f t="shared" si="29"/>
        <v>0</v>
      </c>
      <c r="T240" s="53">
        <v>0</v>
      </c>
      <c r="U240" s="53">
        <f t="shared" si="30"/>
        <v>0</v>
      </c>
      <c r="V240" s="53">
        <v>0</v>
      </c>
      <c r="W240" s="53">
        <f t="shared" si="31"/>
        <v>0</v>
      </c>
    </row>
    <row r="241" spans="1:24" ht="12.75" customHeight="1" thickBot="1" x14ac:dyDescent="0.25">
      <c r="A241" s="19"/>
      <c r="B241" s="238"/>
      <c r="C241" s="239"/>
      <c r="D241" s="7"/>
      <c r="E241" s="20"/>
      <c r="F241" s="32" t="s">
        <v>59</v>
      </c>
      <c r="G241" s="44">
        <v>566.84</v>
      </c>
      <c r="H241" s="44">
        <v>0</v>
      </c>
      <c r="I241" s="38">
        <f t="shared" si="24"/>
        <v>566.84</v>
      </c>
      <c r="J241" s="40">
        <v>0</v>
      </c>
      <c r="K241" s="40">
        <f t="shared" si="25"/>
        <v>566.84</v>
      </c>
      <c r="L241" s="176">
        <v>0</v>
      </c>
      <c r="M241" s="176">
        <f t="shared" si="26"/>
        <v>566.84</v>
      </c>
      <c r="N241" s="184">
        <v>0</v>
      </c>
      <c r="O241" s="184">
        <f t="shared" si="27"/>
        <v>566.84</v>
      </c>
      <c r="P241" s="184">
        <v>0</v>
      </c>
      <c r="Q241" s="184">
        <f t="shared" si="28"/>
        <v>566.84</v>
      </c>
      <c r="R241" s="185">
        <v>0</v>
      </c>
      <c r="S241" s="185">
        <f t="shared" si="29"/>
        <v>566.84</v>
      </c>
      <c r="T241" s="56">
        <v>0</v>
      </c>
      <c r="U241" s="56">
        <f t="shared" si="30"/>
        <v>566.84</v>
      </c>
      <c r="V241" s="56">
        <v>0</v>
      </c>
      <c r="W241" s="56">
        <f t="shared" si="31"/>
        <v>566.84</v>
      </c>
    </row>
    <row r="242" spans="1:24" ht="12.75" customHeight="1" x14ac:dyDescent="0.2">
      <c r="A242" s="21" t="s">
        <v>9</v>
      </c>
      <c r="B242" s="242" t="s">
        <v>163</v>
      </c>
      <c r="C242" s="243"/>
      <c r="D242" s="9" t="s">
        <v>8</v>
      </c>
      <c r="E242" s="22" t="s">
        <v>8</v>
      </c>
      <c r="F242" s="10" t="s">
        <v>164</v>
      </c>
      <c r="G242" s="45">
        <f>G243</f>
        <v>1627.6499999999999</v>
      </c>
      <c r="H242" s="179">
        <v>0</v>
      </c>
      <c r="I242" s="39">
        <f t="shared" si="24"/>
        <v>1627.6499999999999</v>
      </c>
      <c r="J242" s="35">
        <v>0</v>
      </c>
      <c r="K242" s="35">
        <f t="shared" si="25"/>
        <v>1627.6499999999999</v>
      </c>
      <c r="L242" s="180">
        <v>0</v>
      </c>
      <c r="M242" s="180">
        <f t="shared" si="26"/>
        <v>1627.6499999999999</v>
      </c>
      <c r="N242" s="162">
        <v>0</v>
      </c>
      <c r="O242" s="162">
        <f t="shared" si="27"/>
        <v>1627.6499999999999</v>
      </c>
      <c r="P242" s="162">
        <v>0</v>
      </c>
      <c r="Q242" s="162">
        <f t="shared" si="28"/>
        <v>1627.6499999999999</v>
      </c>
      <c r="R242" s="164">
        <v>0</v>
      </c>
      <c r="S242" s="164">
        <f t="shared" si="29"/>
        <v>1627.6499999999999</v>
      </c>
      <c r="T242" s="51">
        <f>+T243</f>
        <v>280</v>
      </c>
      <c r="U242" s="51">
        <f t="shared" si="30"/>
        <v>1907.6499999999999</v>
      </c>
      <c r="V242" s="51">
        <f>V243</f>
        <v>-0.124</v>
      </c>
      <c r="W242" s="51">
        <f t="shared" si="31"/>
        <v>1907.5259999999998</v>
      </c>
      <c r="X242" s="141" t="s">
        <v>193</v>
      </c>
    </row>
    <row r="243" spans="1:24" ht="12.75" customHeight="1" x14ac:dyDescent="0.2">
      <c r="A243" s="15"/>
      <c r="B243" s="236"/>
      <c r="C243" s="237"/>
      <c r="D243" s="12">
        <v>3133</v>
      </c>
      <c r="E243" s="16">
        <v>5331</v>
      </c>
      <c r="F243" s="30" t="s">
        <v>56</v>
      </c>
      <c r="G243" s="42">
        <f>G244+G245</f>
        <v>1627.6499999999999</v>
      </c>
      <c r="H243" s="42">
        <v>0</v>
      </c>
      <c r="I243" s="36">
        <f t="shared" si="24"/>
        <v>1627.6499999999999</v>
      </c>
      <c r="J243" s="36">
        <v>0</v>
      </c>
      <c r="K243" s="36">
        <f t="shared" si="25"/>
        <v>1627.6499999999999</v>
      </c>
      <c r="L243" s="170">
        <v>0</v>
      </c>
      <c r="M243" s="170">
        <f t="shared" si="26"/>
        <v>1627.6499999999999</v>
      </c>
      <c r="N243" s="171">
        <v>0</v>
      </c>
      <c r="O243" s="171">
        <f t="shared" si="27"/>
        <v>1627.6499999999999</v>
      </c>
      <c r="P243" s="171">
        <v>0</v>
      </c>
      <c r="Q243" s="171">
        <f t="shared" si="28"/>
        <v>1627.6499999999999</v>
      </c>
      <c r="R243" s="172">
        <v>0</v>
      </c>
      <c r="S243" s="172">
        <f t="shared" si="29"/>
        <v>1627.6499999999999</v>
      </c>
      <c r="T243" s="52">
        <f>SUM(T244:T245)</f>
        <v>280</v>
      </c>
      <c r="U243" s="52">
        <f t="shared" si="30"/>
        <v>1907.6499999999999</v>
      </c>
      <c r="V243" s="52">
        <f>V244+V245</f>
        <v>-0.124</v>
      </c>
      <c r="W243" s="52">
        <f t="shared" si="31"/>
        <v>1907.5259999999998</v>
      </c>
    </row>
    <row r="244" spans="1:24" ht="12.75" customHeight="1" x14ac:dyDescent="0.2">
      <c r="A244" s="17"/>
      <c r="B244" s="236"/>
      <c r="C244" s="237"/>
      <c r="D244" s="6"/>
      <c r="E244" s="18" t="s">
        <v>57</v>
      </c>
      <c r="F244" s="31" t="s">
        <v>61</v>
      </c>
      <c r="G244" s="43">
        <v>72.34</v>
      </c>
      <c r="H244" s="43">
        <v>0</v>
      </c>
      <c r="I244" s="37">
        <f t="shared" si="24"/>
        <v>72.34</v>
      </c>
      <c r="J244" s="37">
        <v>0</v>
      </c>
      <c r="K244" s="37">
        <f t="shared" si="25"/>
        <v>72.34</v>
      </c>
      <c r="L244" s="173">
        <v>0</v>
      </c>
      <c r="M244" s="173">
        <f t="shared" si="26"/>
        <v>72.34</v>
      </c>
      <c r="N244" s="174">
        <v>0</v>
      </c>
      <c r="O244" s="174">
        <f t="shared" si="27"/>
        <v>72.34</v>
      </c>
      <c r="P244" s="174">
        <v>0</v>
      </c>
      <c r="Q244" s="174">
        <f t="shared" si="28"/>
        <v>72.34</v>
      </c>
      <c r="R244" s="175">
        <v>0</v>
      </c>
      <c r="S244" s="175">
        <f t="shared" si="29"/>
        <v>72.34</v>
      </c>
      <c r="T244" s="53">
        <v>0</v>
      </c>
      <c r="U244" s="53">
        <f t="shared" si="30"/>
        <v>72.34</v>
      </c>
      <c r="V244" s="53">
        <v>-0.124</v>
      </c>
      <c r="W244" s="53">
        <f t="shared" si="31"/>
        <v>72.216000000000008</v>
      </c>
    </row>
    <row r="245" spans="1:24" ht="12.75" customHeight="1" thickBot="1" x14ac:dyDescent="0.25">
      <c r="A245" s="19"/>
      <c r="B245" s="238"/>
      <c r="C245" s="239"/>
      <c r="D245" s="7"/>
      <c r="E245" s="20"/>
      <c r="F245" s="32" t="s">
        <v>59</v>
      </c>
      <c r="G245" s="44">
        <v>1555.31</v>
      </c>
      <c r="H245" s="46">
        <v>0</v>
      </c>
      <c r="I245" s="40">
        <f t="shared" si="24"/>
        <v>1555.31</v>
      </c>
      <c r="J245" s="38">
        <v>0</v>
      </c>
      <c r="K245" s="38">
        <f t="shared" si="25"/>
        <v>1555.31</v>
      </c>
      <c r="L245" s="183">
        <v>0</v>
      </c>
      <c r="M245" s="183">
        <f t="shared" si="26"/>
        <v>1555.31</v>
      </c>
      <c r="N245" s="177">
        <v>0</v>
      </c>
      <c r="O245" s="177">
        <f t="shared" si="27"/>
        <v>1555.31</v>
      </c>
      <c r="P245" s="177">
        <v>0</v>
      </c>
      <c r="Q245" s="177">
        <f t="shared" si="28"/>
        <v>1555.31</v>
      </c>
      <c r="R245" s="178">
        <v>0</v>
      </c>
      <c r="S245" s="178">
        <f t="shared" si="29"/>
        <v>1555.31</v>
      </c>
      <c r="T245" s="54">
        <v>280</v>
      </c>
      <c r="U245" s="54">
        <f t="shared" si="30"/>
        <v>1835.31</v>
      </c>
      <c r="V245" s="54">
        <v>0</v>
      </c>
      <c r="W245" s="54">
        <f t="shared" si="31"/>
        <v>1835.31</v>
      </c>
    </row>
    <row r="246" spans="1:24" ht="18.600000000000001" customHeight="1" x14ac:dyDescent="0.2">
      <c r="A246" s="13" t="s">
        <v>9</v>
      </c>
      <c r="B246" s="230" t="s">
        <v>165</v>
      </c>
      <c r="C246" s="231"/>
      <c r="D246" s="4" t="s">
        <v>8</v>
      </c>
      <c r="E246" s="14" t="s">
        <v>8</v>
      </c>
      <c r="F246" s="28" t="s">
        <v>172</v>
      </c>
      <c r="G246" s="41">
        <f>G247</f>
        <v>1087.3700000000001</v>
      </c>
      <c r="H246" s="160">
        <v>0</v>
      </c>
      <c r="I246" s="35">
        <f t="shared" si="24"/>
        <v>1087.3700000000001</v>
      </c>
      <c r="J246" s="39">
        <v>0</v>
      </c>
      <c r="K246" s="39">
        <f t="shared" si="25"/>
        <v>1087.3700000000001</v>
      </c>
      <c r="L246" s="161">
        <v>0</v>
      </c>
      <c r="M246" s="161">
        <f t="shared" si="26"/>
        <v>1087.3700000000001</v>
      </c>
      <c r="N246" s="181">
        <v>0</v>
      </c>
      <c r="O246" s="181">
        <f t="shared" si="27"/>
        <v>1087.3700000000001</v>
      </c>
      <c r="P246" s="181">
        <v>0</v>
      </c>
      <c r="Q246" s="181">
        <f t="shared" si="28"/>
        <v>1087.3700000000001</v>
      </c>
      <c r="R246" s="182">
        <v>0</v>
      </c>
      <c r="S246" s="182">
        <f t="shared" si="29"/>
        <v>1087.3700000000001</v>
      </c>
      <c r="T246" s="55">
        <v>0</v>
      </c>
      <c r="U246" s="55">
        <f t="shared" si="30"/>
        <v>1087.3700000000001</v>
      </c>
      <c r="V246" s="55">
        <f>V247</f>
        <v>0.55200000000000005</v>
      </c>
      <c r="W246" s="55">
        <f t="shared" si="31"/>
        <v>1087.922</v>
      </c>
      <c r="X246" s="141" t="s">
        <v>193</v>
      </c>
    </row>
    <row r="247" spans="1:24" ht="12.75" customHeight="1" x14ac:dyDescent="0.2">
      <c r="A247" s="15"/>
      <c r="B247" s="236"/>
      <c r="C247" s="237"/>
      <c r="D247" s="12">
        <v>3146</v>
      </c>
      <c r="E247" s="16">
        <v>5331</v>
      </c>
      <c r="F247" s="30" t="s">
        <v>56</v>
      </c>
      <c r="G247" s="42">
        <f>G248+G249</f>
        <v>1087.3700000000001</v>
      </c>
      <c r="H247" s="42">
        <v>0</v>
      </c>
      <c r="I247" s="36">
        <f t="shared" si="24"/>
        <v>1087.3700000000001</v>
      </c>
      <c r="J247" s="36">
        <v>0</v>
      </c>
      <c r="K247" s="36">
        <f t="shared" si="25"/>
        <v>1087.3700000000001</v>
      </c>
      <c r="L247" s="170">
        <v>0</v>
      </c>
      <c r="M247" s="170">
        <f t="shared" si="26"/>
        <v>1087.3700000000001</v>
      </c>
      <c r="N247" s="171">
        <v>0</v>
      </c>
      <c r="O247" s="171">
        <f t="shared" si="27"/>
        <v>1087.3700000000001</v>
      </c>
      <c r="P247" s="171">
        <v>0</v>
      </c>
      <c r="Q247" s="171">
        <f t="shared" si="28"/>
        <v>1087.3700000000001</v>
      </c>
      <c r="R247" s="172">
        <v>0</v>
      </c>
      <c r="S247" s="172">
        <f t="shared" si="29"/>
        <v>1087.3700000000001</v>
      </c>
      <c r="T247" s="52">
        <v>0</v>
      </c>
      <c r="U247" s="52">
        <f t="shared" si="30"/>
        <v>1087.3700000000001</v>
      </c>
      <c r="V247" s="52">
        <f>V248+V249</f>
        <v>0.55200000000000005</v>
      </c>
      <c r="W247" s="52">
        <f t="shared" si="31"/>
        <v>1087.922</v>
      </c>
    </row>
    <row r="248" spans="1:24" ht="12.75" customHeight="1" x14ac:dyDescent="0.2">
      <c r="A248" s="17"/>
      <c r="B248" s="236"/>
      <c r="C248" s="237"/>
      <c r="D248" s="6"/>
      <c r="E248" s="18" t="s">
        <v>57</v>
      </c>
      <c r="F248" s="31" t="s">
        <v>61</v>
      </c>
      <c r="G248" s="43">
        <v>2.23</v>
      </c>
      <c r="H248" s="43">
        <v>0</v>
      </c>
      <c r="I248" s="37">
        <f t="shared" si="24"/>
        <v>2.23</v>
      </c>
      <c r="J248" s="37">
        <v>0</v>
      </c>
      <c r="K248" s="37">
        <f t="shared" si="25"/>
        <v>2.23</v>
      </c>
      <c r="L248" s="173">
        <v>0</v>
      </c>
      <c r="M248" s="173">
        <f t="shared" si="26"/>
        <v>2.23</v>
      </c>
      <c r="N248" s="174">
        <v>0</v>
      </c>
      <c r="O248" s="174">
        <f t="shared" si="27"/>
        <v>2.23</v>
      </c>
      <c r="P248" s="174">
        <v>0</v>
      </c>
      <c r="Q248" s="174">
        <f t="shared" si="28"/>
        <v>2.23</v>
      </c>
      <c r="R248" s="175">
        <v>0</v>
      </c>
      <c r="S248" s="175">
        <f t="shared" si="29"/>
        <v>2.23</v>
      </c>
      <c r="T248" s="53">
        <v>0</v>
      </c>
      <c r="U248" s="53">
        <f t="shared" si="30"/>
        <v>2.23</v>
      </c>
      <c r="V248" s="53">
        <v>0.55200000000000005</v>
      </c>
      <c r="W248" s="53">
        <f t="shared" si="31"/>
        <v>2.782</v>
      </c>
    </row>
    <row r="249" spans="1:24" ht="12.75" customHeight="1" thickBot="1" x14ac:dyDescent="0.25">
      <c r="A249" s="19"/>
      <c r="B249" s="238"/>
      <c r="C249" s="239"/>
      <c r="D249" s="7"/>
      <c r="E249" s="20"/>
      <c r="F249" s="32" t="s">
        <v>59</v>
      </c>
      <c r="G249" s="44">
        <v>1085.1400000000001</v>
      </c>
      <c r="H249" s="44">
        <v>0</v>
      </c>
      <c r="I249" s="38">
        <f t="shared" si="24"/>
        <v>1085.1400000000001</v>
      </c>
      <c r="J249" s="40">
        <v>0</v>
      </c>
      <c r="K249" s="40">
        <f t="shared" si="25"/>
        <v>1085.1400000000001</v>
      </c>
      <c r="L249" s="176">
        <v>0</v>
      </c>
      <c r="M249" s="176">
        <f t="shared" si="26"/>
        <v>1085.1400000000001</v>
      </c>
      <c r="N249" s="184">
        <v>0</v>
      </c>
      <c r="O249" s="184">
        <f t="shared" si="27"/>
        <v>1085.1400000000001</v>
      </c>
      <c r="P249" s="184">
        <v>0</v>
      </c>
      <c r="Q249" s="184">
        <f t="shared" si="28"/>
        <v>1085.1400000000001</v>
      </c>
      <c r="R249" s="185">
        <v>0</v>
      </c>
      <c r="S249" s="185">
        <f t="shared" si="29"/>
        <v>1085.1400000000001</v>
      </c>
      <c r="T249" s="56">
        <v>0</v>
      </c>
      <c r="U249" s="56">
        <f t="shared" si="30"/>
        <v>1085.1400000000001</v>
      </c>
      <c r="V249" s="56">
        <v>0</v>
      </c>
      <c r="W249" s="56">
        <f t="shared" si="31"/>
        <v>1085.1400000000001</v>
      </c>
    </row>
    <row r="250" spans="1:24" ht="19.149999999999999" customHeight="1" x14ac:dyDescent="0.2">
      <c r="A250" s="21" t="s">
        <v>9</v>
      </c>
      <c r="B250" s="242" t="s">
        <v>166</v>
      </c>
      <c r="C250" s="243"/>
      <c r="D250" s="9" t="s">
        <v>8</v>
      </c>
      <c r="E250" s="22" t="s">
        <v>8</v>
      </c>
      <c r="F250" s="29" t="s">
        <v>167</v>
      </c>
      <c r="G250" s="45">
        <f>G251</f>
        <v>9122.5700000000015</v>
      </c>
      <c r="H250" s="45">
        <f>+H251</f>
        <v>900</v>
      </c>
      <c r="I250" s="39">
        <f t="shared" si="24"/>
        <v>10022.570000000002</v>
      </c>
      <c r="J250" s="35">
        <v>0</v>
      </c>
      <c r="K250" s="35">
        <f t="shared" si="25"/>
        <v>10022.570000000002</v>
      </c>
      <c r="L250" s="180">
        <v>0</v>
      </c>
      <c r="M250" s="180">
        <f t="shared" si="26"/>
        <v>10022.570000000002</v>
      </c>
      <c r="N250" s="162">
        <v>0</v>
      </c>
      <c r="O250" s="162">
        <f t="shared" si="27"/>
        <v>10022.570000000002</v>
      </c>
      <c r="P250" s="162">
        <v>0</v>
      </c>
      <c r="Q250" s="162">
        <f t="shared" si="28"/>
        <v>10022.570000000002</v>
      </c>
      <c r="R250" s="164">
        <v>0</v>
      </c>
      <c r="S250" s="164">
        <f t="shared" si="29"/>
        <v>10022.570000000002</v>
      </c>
      <c r="T250" s="51">
        <v>0</v>
      </c>
      <c r="U250" s="51">
        <f t="shared" si="30"/>
        <v>10022.570000000002</v>
      </c>
      <c r="V250" s="51">
        <f>V251</f>
        <v>105.56100000000001</v>
      </c>
      <c r="W250" s="51">
        <f t="shared" si="31"/>
        <v>10128.131000000001</v>
      </c>
      <c r="X250" s="141" t="s">
        <v>193</v>
      </c>
    </row>
    <row r="251" spans="1:24" ht="12.75" customHeight="1" x14ac:dyDescent="0.2">
      <c r="A251" s="15"/>
      <c r="B251" s="236"/>
      <c r="C251" s="237"/>
      <c r="D251" s="12">
        <v>3122</v>
      </c>
      <c r="E251" s="16">
        <v>5331</v>
      </c>
      <c r="F251" s="30" t="s">
        <v>56</v>
      </c>
      <c r="G251" s="42">
        <f>G252+G253</f>
        <v>9122.5700000000015</v>
      </c>
      <c r="H251" s="42">
        <f>SUM(H252:H253)</f>
        <v>900</v>
      </c>
      <c r="I251" s="36">
        <f t="shared" si="24"/>
        <v>10022.570000000002</v>
      </c>
      <c r="J251" s="36">
        <v>0</v>
      </c>
      <c r="K251" s="36">
        <f t="shared" si="25"/>
        <v>10022.570000000002</v>
      </c>
      <c r="L251" s="170">
        <v>0</v>
      </c>
      <c r="M251" s="170">
        <f t="shared" si="26"/>
        <v>10022.570000000002</v>
      </c>
      <c r="N251" s="171">
        <v>0</v>
      </c>
      <c r="O251" s="171">
        <f t="shared" si="27"/>
        <v>10022.570000000002</v>
      </c>
      <c r="P251" s="171">
        <v>0</v>
      </c>
      <c r="Q251" s="171">
        <f t="shared" si="28"/>
        <v>10022.570000000002</v>
      </c>
      <c r="R251" s="172">
        <v>0</v>
      </c>
      <c r="S251" s="172">
        <f t="shared" si="29"/>
        <v>10022.570000000002</v>
      </c>
      <c r="T251" s="52">
        <v>0</v>
      </c>
      <c r="U251" s="52">
        <f t="shared" si="30"/>
        <v>10022.570000000002</v>
      </c>
      <c r="V251" s="52">
        <f>V252+V253</f>
        <v>105.56100000000001</v>
      </c>
      <c r="W251" s="52">
        <f t="shared" si="31"/>
        <v>10128.131000000001</v>
      </c>
    </row>
    <row r="252" spans="1:24" ht="12.75" customHeight="1" x14ac:dyDescent="0.2">
      <c r="A252" s="17"/>
      <c r="B252" s="236"/>
      <c r="C252" s="237"/>
      <c r="D252" s="6"/>
      <c r="E252" s="18" t="s">
        <v>57</v>
      </c>
      <c r="F252" s="31" t="s">
        <v>61</v>
      </c>
      <c r="G252" s="43">
        <v>620.20000000000005</v>
      </c>
      <c r="H252" s="43">
        <v>0</v>
      </c>
      <c r="I252" s="36">
        <f t="shared" si="24"/>
        <v>620.20000000000005</v>
      </c>
      <c r="J252" s="37">
        <v>0</v>
      </c>
      <c r="K252" s="37">
        <f t="shared" si="25"/>
        <v>620.20000000000005</v>
      </c>
      <c r="L252" s="173">
        <v>0</v>
      </c>
      <c r="M252" s="173">
        <f t="shared" si="26"/>
        <v>620.20000000000005</v>
      </c>
      <c r="N252" s="174">
        <v>0</v>
      </c>
      <c r="O252" s="174">
        <f t="shared" si="27"/>
        <v>620.20000000000005</v>
      </c>
      <c r="P252" s="174">
        <v>0</v>
      </c>
      <c r="Q252" s="174">
        <f t="shared" si="28"/>
        <v>620.20000000000005</v>
      </c>
      <c r="R252" s="175">
        <v>0</v>
      </c>
      <c r="S252" s="175">
        <f t="shared" si="29"/>
        <v>620.20000000000005</v>
      </c>
      <c r="T252" s="53">
        <v>0</v>
      </c>
      <c r="U252" s="53">
        <f t="shared" si="30"/>
        <v>620.20000000000005</v>
      </c>
      <c r="V252" s="53">
        <v>105.56100000000001</v>
      </c>
      <c r="W252" s="53">
        <f t="shared" si="31"/>
        <v>725.76100000000008</v>
      </c>
    </row>
    <row r="253" spans="1:24" ht="12.75" customHeight="1" thickBot="1" x14ac:dyDescent="0.25">
      <c r="A253" s="19"/>
      <c r="B253" s="238"/>
      <c r="C253" s="239"/>
      <c r="D253" s="7"/>
      <c r="E253" s="20"/>
      <c r="F253" s="32" t="s">
        <v>59</v>
      </c>
      <c r="G253" s="44">
        <v>8502.3700000000008</v>
      </c>
      <c r="H253" s="46">
        <v>900</v>
      </c>
      <c r="I253" s="47">
        <f t="shared" si="24"/>
        <v>9402.3700000000008</v>
      </c>
      <c r="J253" s="38">
        <v>0</v>
      </c>
      <c r="K253" s="38">
        <f t="shared" si="25"/>
        <v>9402.3700000000008</v>
      </c>
      <c r="L253" s="183">
        <v>0</v>
      </c>
      <c r="M253" s="183">
        <f t="shared" si="26"/>
        <v>9402.3700000000008</v>
      </c>
      <c r="N253" s="177">
        <v>0</v>
      </c>
      <c r="O253" s="177">
        <f t="shared" si="27"/>
        <v>9402.3700000000008</v>
      </c>
      <c r="P253" s="177">
        <v>0</v>
      </c>
      <c r="Q253" s="177">
        <f t="shared" si="28"/>
        <v>9402.3700000000008</v>
      </c>
      <c r="R253" s="178">
        <v>0</v>
      </c>
      <c r="S253" s="178">
        <f t="shared" si="29"/>
        <v>9402.3700000000008</v>
      </c>
      <c r="T253" s="54">
        <v>0</v>
      </c>
      <c r="U253" s="54">
        <f t="shared" si="30"/>
        <v>9402.3700000000008</v>
      </c>
      <c r="V253" s="54">
        <v>0</v>
      </c>
      <c r="W253" s="54">
        <f t="shared" si="31"/>
        <v>9402.3700000000008</v>
      </c>
    </row>
    <row r="254" spans="1:24" ht="26.25" customHeight="1" x14ac:dyDescent="0.2">
      <c r="A254" s="13" t="s">
        <v>9</v>
      </c>
      <c r="B254" s="230" t="s">
        <v>168</v>
      </c>
      <c r="C254" s="231"/>
      <c r="D254" s="4" t="s">
        <v>8</v>
      </c>
      <c r="E254" s="14" t="s">
        <v>8</v>
      </c>
      <c r="F254" s="28" t="s">
        <v>176</v>
      </c>
      <c r="G254" s="41">
        <f>G255</f>
        <v>9172.41</v>
      </c>
      <c r="H254" s="41">
        <f>+H255</f>
        <v>-900</v>
      </c>
      <c r="I254" s="35">
        <f t="shared" si="24"/>
        <v>8272.41</v>
      </c>
      <c r="J254" s="39">
        <f>+J255</f>
        <v>-2330</v>
      </c>
      <c r="K254" s="39">
        <f t="shared" si="25"/>
        <v>5942.41</v>
      </c>
      <c r="L254" s="161">
        <f>+L255</f>
        <v>-1035</v>
      </c>
      <c r="M254" s="161">
        <f t="shared" si="26"/>
        <v>4907.41</v>
      </c>
      <c r="N254" s="181">
        <f>+N255</f>
        <v>-1756.097</v>
      </c>
      <c r="O254" s="181">
        <f t="shared" si="27"/>
        <v>3151.3130000000001</v>
      </c>
      <c r="P254" s="181">
        <f>+P255</f>
        <v>-350</v>
      </c>
      <c r="Q254" s="181">
        <f t="shared" si="28"/>
        <v>2801.3130000000001</v>
      </c>
      <c r="R254" s="182">
        <f>+R255</f>
        <v>644.97271999999998</v>
      </c>
      <c r="S254" s="182">
        <f t="shared" si="29"/>
        <v>3446.2857199999999</v>
      </c>
      <c r="T254" s="55">
        <f>+T255</f>
        <v>43.054000000000002</v>
      </c>
      <c r="U254" s="55">
        <f t="shared" si="30"/>
        <v>3489.3397199999999</v>
      </c>
      <c r="V254" s="55">
        <f>V255</f>
        <v>51.204999999999998</v>
      </c>
      <c r="W254" s="55">
        <f t="shared" si="31"/>
        <v>3540.5447199999999</v>
      </c>
      <c r="X254" s="141" t="s">
        <v>193</v>
      </c>
    </row>
    <row r="255" spans="1:24" ht="12.75" customHeight="1" thickBot="1" x14ac:dyDescent="0.25">
      <c r="A255" s="196"/>
      <c r="B255" s="238"/>
      <c r="C255" s="239"/>
      <c r="D255" s="197">
        <v>6172</v>
      </c>
      <c r="E255" s="198">
        <v>5331</v>
      </c>
      <c r="F255" s="199" t="s">
        <v>169</v>
      </c>
      <c r="G255" s="200">
        <v>9172.41</v>
      </c>
      <c r="H255" s="200">
        <v>-900</v>
      </c>
      <c r="I255" s="48">
        <f t="shared" si="24"/>
        <v>8272.41</v>
      </c>
      <c r="J255" s="48">
        <v>-2330</v>
      </c>
      <c r="K255" s="48">
        <f t="shared" si="25"/>
        <v>5942.41</v>
      </c>
      <c r="L255" s="201">
        <v>-1035</v>
      </c>
      <c r="M255" s="201">
        <f t="shared" si="26"/>
        <v>4907.41</v>
      </c>
      <c r="N255" s="202">
        <v>-1756.097</v>
      </c>
      <c r="O255" s="202">
        <f t="shared" si="27"/>
        <v>3151.3130000000001</v>
      </c>
      <c r="P255" s="202">
        <v>-350</v>
      </c>
      <c r="Q255" s="202">
        <f t="shared" si="28"/>
        <v>2801.3130000000001</v>
      </c>
      <c r="R255" s="203">
        <v>644.97271999999998</v>
      </c>
      <c r="S255" s="203">
        <f t="shared" si="29"/>
        <v>3446.2857199999999</v>
      </c>
      <c r="T255" s="204">
        <v>43.054000000000002</v>
      </c>
      <c r="U255" s="204">
        <f t="shared" si="30"/>
        <v>3489.3397199999999</v>
      </c>
      <c r="V255" s="204">
        <v>51.204999999999998</v>
      </c>
      <c r="W255" s="204">
        <f t="shared" si="31"/>
        <v>3540.5447199999999</v>
      </c>
    </row>
    <row r="256" spans="1:24" ht="12.75" x14ac:dyDescent="0.2">
      <c r="F256" s="205"/>
      <c r="O256" s="141"/>
      <c r="P256" s="141"/>
      <c r="Q256" s="141"/>
      <c r="R256" s="141"/>
      <c r="S256" s="141"/>
      <c r="T256" s="206"/>
      <c r="U256" s="206"/>
      <c r="W256" s="2"/>
    </row>
    <row r="257" spans="16:22" s="2" customFormat="1" ht="12.75" x14ac:dyDescent="0.2">
      <c r="P257" s="141"/>
      <c r="Q257" s="141"/>
      <c r="R257" s="141"/>
      <c r="S257" s="141"/>
      <c r="V257" s="208">
        <v>42580</v>
      </c>
    </row>
    <row r="258" spans="16:22" s="2" customFormat="1" ht="12.75" x14ac:dyDescent="0.2">
      <c r="P258" s="141"/>
      <c r="Q258" s="141"/>
      <c r="R258" s="141"/>
      <c r="S258" s="141"/>
    </row>
  </sheetData>
  <mergeCells count="256">
    <mergeCell ref="B252:C252"/>
    <mergeCell ref="B253:C253"/>
    <mergeCell ref="B254:C254"/>
    <mergeCell ref="B255:C255"/>
    <mergeCell ref="B246:C246"/>
    <mergeCell ref="B247:C247"/>
    <mergeCell ref="B248:C248"/>
    <mergeCell ref="B249:C249"/>
    <mergeCell ref="B250:C250"/>
    <mergeCell ref="B251:C251"/>
    <mergeCell ref="B240:C240"/>
    <mergeCell ref="B241:C241"/>
    <mergeCell ref="B242:C242"/>
    <mergeCell ref="B243:C243"/>
    <mergeCell ref="B244:C244"/>
    <mergeCell ref="B245:C245"/>
    <mergeCell ref="B234:C234"/>
    <mergeCell ref="B235:C235"/>
    <mergeCell ref="B236:C236"/>
    <mergeCell ref="B237:C237"/>
    <mergeCell ref="B238:C238"/>
    <mergeCell ref="B239:C239"/>
    <mergeCell ref="B228:C228"/>
    <mergeCell ref="B229:C229"/>
    <mergeCell ref="B230:C230"/>
    <mergeCell ref="B231:C231"/>
    <mergeCell ref="B232:C232"/>
    <mergeCell ref="B233:C233"/>
    <mergeCell ref="B222:C222"/>
    <mergeCell ref="B223:C223"/>
    <mergeCell ref="B224:C224"/>
    <mergeCell ref="B225:C225"/>
    <mergeCell ref="B226:C226"/>
    <mergeCell ref="B227:C227"/>
    <mergeCell ref="B216:C216"/>
    <mergeCell ref="B217:C217"/>
    <mergeCell ref="B218:C218"/>
    <mergeCell ref="B219:C219"/>
    <mergeCell ref="B220:C220"/>
    <mergeCell ref="B221:C221"/>
    <mergeCell ref="B210:C210"/>
    <mergeCell ref="B211:C211"/>
    <mergeCell ref="B212:C212"/>
    <mergeCell ref="B213:C213"/>
    <mergeCell ref="B214:C214"/>
    <mergeCell ref="B215:C215"/>
    <mergeCell ref="B204:C204"/>
    <mergeCell ref="B205:C205"/>
    <mergeCell ref="B206:C206"/>
    <mergeCell ref="B207:C207"/>
    <mergeCell ref="B208:C208"/>
    <mergeCell ref="B209:C209"/>
    <mergeCell ref="B198:C198"/>
    <mergeCell ref="B199:C199"/>
    <mergeCell ref="B200:C200"/>
    <mergeCell ref="B201:C201"/>
    <mergeCell ref="B202:C202"/>
    <mergeCell ref="B203:C203"/>
    <mergeCell ref="B192:C192"/>
    <mergeCell ref="B193:C193"/>
    <mergeCell ref="B194:C194"/>
    <mergeCell ref="B195:C195"/>
    <mergeCell ref="B196:C196"/>
    <mergeCell ref="B197:C197"/>
    <mergeCell ref="B186:C186"/>
    <mergeCell ref="B187:C187"/>
    <mergeCell ref="B188:C188"/>
    <mergeCell ref="B189:C189"/>
    <mergeCell ref="B190:C190"/>
    <mergeCell ref="B191:C191"/>
    <mergeCell ref="B180:C180"/>
    <mergeCell ref="B181:C181"/>
    <mergeCell ref="B182:C182"/>
    <mergeCell ref="B183:C183"/>
    <mergeCell ref="B184:C184"/>
    <mergeCell ref="B185:C185"/>
    <mergeCell ref="B174:C174"/>
    <mergeCell ref="B175:C175"/>
    <mergeCell ref="B176:C176"/>
    <mergeCell ref="B177:C177"/>
    <mergeCell ref="B178:C178"/>
    <mergeCell ref="B179:C179"/>
    <mergeCell ref="B168:C168"/>
    <mergeCell ref="B169:C169"/>
    <mergeCell ref="B170:C170"/>
    <mergeCell ref="B171:C171"/>
    <mergeCell ref="B172:C172"/>
    <mergeCell ref="B173:C173"/>
    <mergeCell ref="B162:C162"/>
    <mergeCell ref="B163:C163"/>
    <mergeCell ref="B164:C164"/>
    <mergeCell ref="B165:C165"/>
    <mergeCell ref="B166:C166"/>
    <mergeCell ref="B167:C167"/>
    <mergeCell ref="B156:C156"/>
    <mergeCell ref="B157:C157"/>
    <mergeCell ref="B158:C158"/>
    <mergeCell ref="B159:C159"/>
    <mergeCell ref="B160:C160"/>
    <mergeCell ref="B161:C161"/>
    <mergeCell ref="B150:C150"/>
    <mergeCell ref="B151:C151"/>
    <mergeCell ref="B152:C152"/>
    <mergeCell ref="B153:C153"/>
    <mergeCell ref="B154:C154"/>
    <mergeCell ref="B155:C155"/>
    <mergeCell ref="B144:C144"/>
    <mergeCell ref="B145:C145"/>
    <mergeCell ref="B146:C146"/>
    <mergeCell ref="B147:C147"/>
    <mergeCell ref="B148:C148"/>
    <mergeCell ref="B149:C149"/>
    <mergeCell ref="B138:C138"/>
    <mergeCell ref="B139:C139"/>
    <mergeCell ref="B140:C140"/>
    <mergeCell ref="B141:C141"/>
    <mergeCell ref="B142:C142"/>
    <mergeCell ref="B143:C143"/>
    <mergeCell ref="B132:C132"/>
    <mergeCell ref="B133:C133"/>
    <mergeCell ref="B134:C134"/>
    <mergeCell ref="B135:C135"/>
    <mergeCell ref="B136:C136"/>
    <mergeCell ref="B137:C137"/>
    <mergeCell ref="B126:C126"/>
    <mergeCell ref="B127:C127"/>
    <mergeCell ref="B128:C128"/>
    <mergeCell ref="B129:C129"/>
    <mergeCell ref="B130:C130"/>
    <mergeCell ref="B131:C131"/>
    <mergeCell ref="B120:C120"/>
    <mergeCell ref="B121:C121"/>
    <mergeCell ref="B122:C122"/>
    <mergeCell ref="B123:C123"/>
    <mergeCell ref="B124:C124"/>
    <mergeCell ref="B125:C125"/>
    <mergeCell ref="B114:C114"/>
    <mergeCell ref="B115:C115"/>
    <mergeCell ref="B116:C116"/>
    <mergeCell ref="B117:C117"/>
    <mergeCell ref="B118:C118"/>
    <mergeCell ref="B119:C119"/>
    <mergeCell ref="B108:C108"/>
    <mergeCell ref="B109:C109"/>
    <mergeCell ref="B110:C110"/>
    <mergeCell ref="B111:C111"/>
    <mergeCell ref="B112:C112"/>
    <mergeCell ref="B113:C113"/>
    <mergeCell ref="B102:C102"/>
    <mergeCell ref="B103:C103"/>
    <mergeCell ref="B104:C104"/>
    <mergeCell ref="B105:C105"/>
    <mergeCell ref="B106:C106"/>
    <mergeCell ref="B107:C107"/>
    <mergeCell ref="B96:C96"/>
    <mergeCell ref="B97:C97"/>
    <mergeCell ref="B98:C98"/>
    <mergeCell ref="B99:C99"/>
    <mergeCell ref="B100:C100"/>
    <mergeCell ref="B101:C101"/>
    <mergeCell ref="B90:C90"/>
    <mergeCell ref="B91:C91"/>
    <mergeCell ref="B92:C92"/>
    <mergeCell ref="B93:C93"/>
    <mergeCell ref="B94:C94"/>
    <mergeCell ref="B95:C95"/>
    <mergeCell ref="B84:C84"/>
    <mergeCell ref="B85:C85"/>
    <mergeCell ref="B86:C86"/>
    <mergeCell ref="B87:C87"/>
    <mergeCell ref="B88:C88"/>
    <mergeCell ref="B89:C89"/>
    <mergeCell ref="B78:C78"/>
    <mergeCell ref="B79:C79"/>
    <mergeCell ref="B80:C80"/>
    <mergeCell ref="B81:C81"/>
    <mergeCell ref="B82:C82"/>
    <mergeCell ref="B83:C83"/>
    <mergeCell ref="B72:C72"/>
    <mergeCell ref="B73:C73"/>
    <mergeCell ref="B74:C74"/>
    <mergeCell ref="B75:C75"/>
    <mergeCell ref="B76:C76"/>
    <mergeCell ref="B77:C77"/>
    <mergeCell ref="B66:C66"/>
    <mergeCell ref="B67:C67"/>
    <mergeCell ref="B68:C68"/>
    <mergeCell ref="B69:C69"/>
    <mergeCell ref="B70:C70"/>
    <mergeCell ref="B71:C71"/>
    <mergeCell ref="B60:C60"/>
    <mergeCell ref="B61:C61"/>
    <mergeCell ref="B62:C62"/>
    <mergeCell ref="B63:C63"/>
    <mergeCell ref="B64:C64"/>
    <mergeCell ref="B65:C65"/>
    <mergeCell ref="B54:C54"/>
    <mergeCell ref="B55:C55"/>
    <mergeCell ref="B56:C56"/>
    <mergeCell ref="B57:C57"/>
    <mergeCell ref="B58:C58"/>
    <mergeCell ref="B59:C59"/>
    <mergeCell ref="B48:C48"/>
    <mergeCell ref="B49:C49"/>
    <mergeCell ref="B50:C50"/>
    <mergeCell ref="B51:C51"/>
    <mergeCell ref="B52:C52"/>
    <mergeCell ref="B53:C53"/>
    <mergeCell ref="B42:C42"/>
    <mergeCell ref="B43:C43"/>
    <mergeCell ref="B44:C44"/>
    <mergeCell ref="B45:C45"/>
    <mergeCell ref="B46:C46"/>
    <mergeCell ref="B47:C47"/>
    <mergeCell ref="B36:C36"/>
    <mergeCell ref="B37:C37"/>
    <mergeCell ref="B38:C38"/>
    <mergeCell ref="B39:C39"/>
    <mergeCell ref="B40:C40"/>
    <mergeCell ref="B41:C41"/>
    <mergeCell ref="B30:C30"/>
    <mergeCell ref="B31:C31"/>
    <mergeCell ref="B32:C32"/>
    <mergeCell ref="B33:C33"/>
    <mergeCell ref="B34:C34"/>
    <mergeCell ref="B35:C35"/>
    <mergeCell ref="B24:C24"/>
    <mergeCell ref="B25:C25"/>
    <mergeCell ref="B26:C26"/>
    <mergeCell ref="B27:C27"/>
    <mergeCell ref="B28:C28"/>
    <mergeCell ref="B29:C29"/>
    <mergeCell ref="B18:C18"/>
    <mergeCell ref="B19:C19"/>
    <mergeCell ref="B20:C20"/>
    <mergeCell ref="B21:C21"/>
    <mergeCell ref="B22:C22"/>
    <mergeCell ref="B23:C23"/>
    <mergeCell ref="B15:C15"/>
    <mergeCell ref="B16:C16"/>
    <mergeCell ref="B17:C17"/>
    <mergeCell ref="A4:I4"/>
    <mergeCell ref="A5:I5"/>
    <mergeCell ref="B8:C8"/>
    <mergeCell ref="B9:C9"/>
    <mergeCell ref="B10:C10"/>
    <mergeCell ref="B11:C11"/>
    <mergeCell ref="H1:I1"/>
    <mergeCell ref="K1:M1"/>
    <mergeCell ref="A2:I2"/>
    <mergeCell ref="M2:O2"/>
    <mergeCell ref="P2:R2"/>
    <mergeCell ref="U1:W1"/>
    <mergeCell ref="B12:C12"/>
    <mergeCell ref="B13:C13"/>
    <mergeCell ref="B14:C14"/>
  </mergeCells>
  <pageMargins left="0.31496062992125984" right="0.31496062992125984" top="0.19685039370078741" bottom="0.19685039370078741" header="0" footer="0"/>
  <pageSetup paperSize="9" scale="88" orientation="portrait" r:id="rId1"/>
  <colBreaks count="1" manualBreakCount="1">
    <brk id="24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1"/>
  <sheetViews>
    <sheetView zoomScale="120" zoomScaleNormal="120" workbookViewId="0">
      <selection activeCell="O8" sqref="O8"/>
    </sheetView>
  </sheetViews>
  <sheetFormatPr defaultRowHeight="15" x14ac:dyDescent="0.25"/>
  <cols>
    <col min="1" max="1" width="3.28515625" customWidth="1"/>
    <col min="2" max="2" width="4.7109375" customWidth="1"/>
    <col min="3" max="3" width="5" customWidth="1"/>
    <col min="4" max="4" width="6.140625" customWidth="1"/>
    <col min="5" max="6" width="18.42578125" customWidth="1"/>
    <col min="7" max="7" width="8.85546875" customWidth="1"/>
    <col min="8" max="8" width="8.85546875" style="58"/>
    <col min="12" max="12" width="10.28515625" customWidth="1"/>
  </cols>
  <sheetData>
    <row r="1" spans="1:12" x14ac:dyDescent="0.25">
      <c r="A1" s="1"/>
      <c r="B1" s="1"/>
      <c r="C1" s="1"/>
      <c r="D1" s="1"/>
      <c r="E1" s="1"/>
      <c r="F1" s="1"/>
      <c r="G1" s="1"/>
      <c r="H1" s="93" t="s">
        <v>195</v>
      </c>
    </row>
    <row r="2" spans="1:12" ht="18" x14ac:dyDescent="0.25">
      <c r="A2" s="251" t="s">
        <v>173</v>
      </c>
      <c r="B2" s="251"/>
      <c r="C2" s="251"/>
      <c r="D2" s="251"/>
      <c r="E2" s="251"/>
      <c r="F2" s="251"/>
      <c r="G2" s="251"/>
      <c r="H2" s="251"/>
      <c r="I2" s="251"/>
    </row>
    <row r="3" spans="1:12" ht="8.65" customHeight="1" x14ac:dyDescent="0.3">
      <c r="A3" s="1"/>
      <c r="B3" s="1"/>
      <c r="C3" s="1"/>
      <c r="D3" s="1"/>
      <c r="E3" s="1"/>
      <c r="F3" s="1"/>
      <c r="G3" s="1"/>
      <c r="H3" s="94"/>
      <c r="I3" s="1"/>
    </row>
    <row r="4" spans="1:12" ht="15.75" x14ac:dyDescent="0.25">
      <c r="A4" s="225" t="s">
        <v>0</v>
      </c>
      <c r="B4" s="225"/>
      <c r="C4" s="225"/>
      <c r="D4" s="225"/>
      <c r="E4" s="225"/>
      <c r="F4" s="225"/>
      <c r="G4" s="225"/>
      <c r="H4" s="225"/>
      <c r="I4" s="225"/>
    </row>
    <row r="5" spans="1:12" ht="7.15" customHeight="1" x14ac:dyDescent="0.3">
      <c r="A5" s="2"/>
      <c r="B5" s="2"/>
      <c r="C5" s="2"/>
      <c r="D5" s="2"/>
      <c r="E5" s="2"/>
      <c r="F5" s="2"/>
      <c r="G5" s="2"/>
      <c r="H5" s="2"/>
      <c r="I5" s="2"/>
    </row>
    <row r="6" spans="1:12" ht="15.75" x14ac:dyDescent="0.25">
      <c r="A6" s="252" t="s">
        <v>271</v>
      </c>
      <c r="B6" s="252"/>
      <c r="C6" s="252"/>
      <c r="D6" s="252"/>
      <c r="E6" s="252"/>
      <c r="F6" s="252"/>
      <c r="G6" s="252"/>
      <c r="H6" s="252"/>
      <c r="I6" s="252"/>
    </row>
    <row r="7" spans="1:12" ht="15.75" x14ac:dyDescent="0.25">
      <c r="A7" s="2"/>
      <c r="B7" s="77" t="s">
        <v>199</v>
      </c>
      <c r="C7" s="2"/>
      <c r="E7" s="2"/>
      <c r="F7" s="2"/>
      <c r="G7" s="2"/>
      <c r="H7" s="2"/>
      <c r="I7" s="2"/>
    </row>
    <row r="8" spans="1:12" ht="8.65" customHeight="1" x14ac:dyDescent="0.3">
      <c r="A8" s="1"/>
      <c r="B8" s="1"/>
      <c r="C8" s="1"/>
      <c r="D8" s="1"/>
      <c r="E8" s="1"/>
      <c r="F8" s="1"/>
      <c r="G8" s="1"/>
      <c r="H8" s="94"/>
      <c r="I8" s="1"/>
    </row>
    <row r="9" spans="1:12" ht="15.75" thickBot="1" x14ac:dyDescent="0.3">
      <c r="A9" s="1"/>
      <c r="B9" s="1"/>
      <c r="C9" s="1"/>
      <c r="D9" s="1"/>
      <c r="E9" s="1"/>
      <c r="F9" s="1"/>
      <c r="I9" s="64" t="s">
        <v>1</v>
      </c>
    </row>
    <row r="10" spans="1:12" ht="23.25" thickBot="1" x14ac:dyDescent="0.3">
      <c r="A10" s="65" t="s">
        <v>2</v>
      </c>
      <c r="B10" s="66" t="s">
        <v>4</v>
      </c>
      <c r="C10" s="66" t="s">
        <v>5</v>
      </c>
      <c r="D10" s="66" t="s">
        <v>196</v>
      </c>
      <c r="E10" s="67" t="s">
        <v>6</v>
      </c>
      <c r="F10" s="67" t="s">
        <v>197</v>
      </c>
      <c r="G10" s="68" t="s">
        <v>174</v>
      </c>
      <c r="H10" s="62" t="s">
        <v>192</v>
      </c>
      <c r="I10" s="69" t="s">
        <v>175</v>
      </c>
    </row>
    <row r="11" spans="1:12" ht="22.35" customHeight="1" thickBot="1" x14ac:dyDescent="0.3">
      <c r="A11" s="79" t="s">
        <v>7</v>
      </c>
      <c r="B11" s="247" t="s">
        <v>206</v>
      </c>
      <c r="C11" s="248"/>
      <c r="D11" s="248"/>
      <c r="E11" s="249"/>
      <c r="F11" s="80" t="s">
        <v>198</v>
      </c>
      <c r="G11" s="81">
        <f>SUM(G12:G36)+SUM(G37:G59)</f>
        <v>18368.000000000004</v>
      </c>
      <c r="H11" s="95">
        <f>SUM(H12:H60)</f>
        <v>-350.39599999999996</v>
      </c>
      <c r="I11" s="89">
        <f>G11+H11</f>
        <v>18017.604000000003</v>
      </c>
      <c r="J11" s="100" t="s">
        <v>207</v>
      </c>
      <c r="L11" s="101"/>
    </row>
    <row r="12" spans="1:12" x14ac:dyDescent="0.25">
      <c r="A12" s="73" t="s">
        <v>9</v>
      </c>
      <c r="B12" s="70">
        <v>3121</v>
      </c>
      <c r="C12" s="70">
        <v>2122</v>
      </c>
      <c r="D12" s="70">
        <v>1401</v>
      </c>
      <c r="E12" s="250" t="s">
        <v>10</v>
      </c>
      <c r="F12" s="250"/>
      <c r="G12" s="75">
        <v>859</v>
      </c>
      <c r="H12" s="96">
        <v>-21.010999999999999</v>
      </c>
      <c r="I12" s="90">
        <f t="shared" ref="I12:I59" si="0">G12+H12</f>
        <v>837.98900000000003</v>
      </c>
      <c r="J12" s="100" t="s">
        <v>207</v>
      </c>
    </row>
    <row r="13" spans="1:12" x14ac:dyDescent="0.25">
      <c r="A13" s="71" t="s">
        <v>9</v>
      </c>
      <c r="B13" s="74">
        <v>3121</v>
      </c>
      <c r="C13" s="74">
        <v>2122</v>
      </c>
      <c r="D13" s="74">
        <v>1402</v>
      </c>
      <c r="E13" s="244" t="s">
        <v>11</v>
      </c>
      <c r="F13" s="244"/>
      <c r="G13" s="82">
        <v>280.89999999999998</v>
      </c>
      <c r="H13" s="97">
        <v>0</v>
      </c>
      <c r="I13" s="91">
        <f t="shared" si="0"/>
        <v>280.89999999999998</v>
      </c>
      <c r="J13" s="100"/>
    </row>
    <row r="14" spans="1:12" x14ac:dyDescent="0.25">
      <c r="A14" s="71" t="s">
        <v>9</v>
      </c>
      <c r="B14" s="74">
        <v>3121</v>
      </c>
      <c r="C14" s="74">
        <v>2122</v>
      </c>
      <c r="D14" s="74">
        <v>1403</v>
      </c>
      <c r="E14" s="244" t="s">
        <v>200</v>
      </c>
      <c r="F14" s="244"/>
      <c r="G14" s="82">
        <v>81.5</v>
      </c>
      <c r="H14" s="97">
        <v>8.7999999999999995E-2</v>
      </c>
      <c r="I14" s="91">
        <f t="shared" si="0"/>
        <v>81.587999999999994</v>
      </c>
      <c r="J14" s="100" t="s">
        <v>207</v>
      </c>
    </row>
    <row r="15" spans="1:12" x14ac:dyDescent="0.25">
      <c r="A15" s="71" t="s">
        <v>9</v>
      </c>
      <c r="B15" s="74">
        <v>3121</v>
      </c>
      <c r="C15" s="74">
        <v>2122</v>
      </c>
      <c r="D15" s="74">
        <v>1405</v>
      </c>
      <c r="E15" s="244" t="s">
        <v>12</v>
      </c>
      <c r="F15" s="244"/>
      <c r="G15" s="82">
        <v>718</v>
      </c>
      <c r="H15" s="97">
        <v>-0.92600000000000005</v>
      </c>
      <c r="I15" s="91">
        <f t="shared" si="0"/>
        <v>717.07399999999996</v>
      </c>
      <c r="J15" s="100" t="s">
        <v>207</v>
      </c>
    </row>
    <row r="16" spans="1:12" x14ac:dyDescent="0.25">
      <c r="A16" s="71" t="s">
        <v>9</v>
      </c>
      <c r="B16" s="74">
        <v>3121</v>
      </c>
      <c r="C16" s="74">
        <v>2122</v>
      </c>
      <c r="D16" s="74">
        <v>1406</v>
      </c>
      <c r="E16" s="244" t="s">
        <v>13</v>
      </c>
      <c r="F16" s="244"/>
      <c r="G16" s="82">
        <v>19.3</v>
      </c>
      <c r="H16" s="97">
        <v>-0.36399999999999999</v>
      </c>
      <c r="I16" s="91">
        <f t="shared" si="0"/>
        <v>18.936</v>
      </c>
      <c r="J16" s="100" t="s">
        <v>207</v>
      </c>
    </row>
    <row r="17" spans="1:10" x14ac:dyDescent="0.25">
      <c r="A17" s="71" t="s">
        <v>9</v>
      </c>
      <c r="B17" s="74">
        <v>3121</v>
      </c>
      <c r="C17" s="74">
        <v>2122</v>
      </c>
      <c r="D17" s="74">
        <v>1407</v>
      </c>
      <c r="E17" s="244" t="s">
        <v>14</v>
      </c>
      <c r="F17" s="244"/>
      <c r="G17" s="82">
        <v>237</v>
      </c>
      <c r="H17" s="97">
        <v>0</v>
      </c>
      <c r="I17" s="91">
        <f t="shared" si="0"/>
        <v>237</v>
      </c>
      <c r="J17" s="100"/>
    </row>
    <row r="18" spans="1:10" x14ac:dyDescent="0.25">
      <c r="A18" s="71" t="s">
        <v>9</v>
      </c>
      <c r="B18" s="74">
        <v>3121</v>
      </c>
      <c r="C18" s="74">
        <v>2122</v>
      </c>
      <c r="D18" s="74">
        <v>1409</v>
      </c>
      <c r="E18" s="244" t="s">
        <v>15</v>
      </c>
      <c r="F18" s="244"/>
      <c r="G18" s="82">
        <v>810</v>
      </c>
      <c r="H18" s="97">
        <v>14.784000000000001</v>
      </c>
      <c r="I18" s="91">
        <f t="shared" si="0"/>
        <v>824.78399999999999</v>
      </c>
      <c r="J18" s="100" t="s">
        <v>207</v>
      </c>
    </row>
    <row r="19" spans="1:10" x14ac:dyDescent="0.25">
      <c r="A19" s="71" t="s">
        <v>9</v>
      </c>
      <c r="B19" s="74">
        <v>3121</v>
      </c>
      <c r="C19" s="74">
        <v>2122</v>
      </c>
      <c r="D19" s="74">
        <v>1410</v>
      </c>
      <c r="E19" s="244" t="s">
        <v>16</v>
      </c>
      <c r="F19" s="244"/>
      <c r="G19" s="82">
        <v>250</v>
      </c>
      <c r="H19" s="97">
        <v>-32.488</v>
      </c>
      <c r="I19" s="91">
        <f t="shared" si="0"/>
        <v>217.512</v>
      </c>
      <c r="J19" s="100" t="s">
        <v>207</v>
      </c>
    </row>
    <row r="20" spans="1:10" x14ac:dyDescent="0.25">
      <c r="A20" s="71" t="s">
        <v>9</v>
      </c>
      <c r="B20" s="74">
        <v>3121</v>
      </c>
      <c r="C20" s="74">
        <v>2122</v>
      </c>
      <c r="D20" s="74">
        <v>1411</v>
      </c>
      <c r="E20" s="244" t="s">
        <v>17</v>
      </c>
      <c r="F20" s="244"/>
      <c r="G20" s="82">
        <v>584</v>
      </c>
      <c r="H20" s="97">
        <v>3.319</v>
      </c>
      <c r="I20" s="91">
        <f t="shared" si="0"/>
        <v>587.31899999999996</v>
      </c>
      <c r="J20" s="100" t="s">
        <v>207</v>
      </c>
    </row>
    <row r="21" spans="1:10" x14ac:dyDescent="0.25">
      <c r="A21" s="71" t="s">
        <v>9</v>
      </c>
      <c r="B21" s="74">
        <v>3122</v>
      </c>
      <c r="C21" s="74">
        <v>2122</v>
      </c>
      <c r="D21" s="74">
        <v>1412</v>
      </c>
      <c r="E21" s="244" t="s">
        <v>18</v>
      </c>
      <c r="F21" s="244"/>
      <c r="G21" s="82">
        <v>205</v>
      </c>
      <c r="H21" s="97">
        <v>-1.49</v>
      </c>
      <c r="I21" s="91">
        <f t="shared" si="0"/>
        <v>203.51</v>
      </c>
      <c r="J21" s="100" t="s">
        <v>207</v>
      </c>
    </row>
    <row r="22" spans="1:10" x14ac:dyDescent="0.25">
      <c r="A22" s="71" t="s">
        <v>9</v>
      </c>
      <c r="B22" s="74">
        <v>3122</v>
      </c>
      <c r="C22" s="74">
        <v>2122</v>
      </c>
      <c r="D22" s="74">
        <v>1413</v>
      </c>
      <c r="E22" s="244" t="s">
        <v>19</v>
      </c>
      <c r="F22" s="244"/>
      <c r="G22" s="82">
        <v>256</v>
      </c>
      <c r="H22" s="97">
        <v>0</v>
      </c>
      <c r="I22" s="91">
        <f t="shared" si="0"/>
        <v>256</v>
      </c>
      <c r="J22" s="100"/>
    </row>
    <row r="23" spans="1:10" x14ac:dyDescent="0.25">
      <c r="A23" s="71" t="s">
        <v>9</v>
      </c>
      <c r="B23" s="74">
        <v>3122</v>
      </c>
      <c r="C23" s="74">
        <v>2122</v>
      </c>
      <c r="D23" s="74">
        <v>1414</v>
      </c>
      <c r="E23" s="246" t="s">
        <v>201</v>
      </c>
      <c r="F23" s="246"/>
      <c r="G23" s="82">
        <v>300</v>
      </c>
      <c r="H23" s="97">
        <v>3.1360000000000001</v>
      </c>
      <c r="I23" s="91">
        <f t="shared" si="0"/>
        <v>303.13600000000002</v>
      </c>
      <c r="J23" s="100" t="s">
        <v>207</v>
      </c>
    </row>
    <row r="24" spans="1:10" x14ac:dyDescent="0.25">
      <c r="A24" s="71" t="s">
        <v>9</v>
      </c>
      <c r="B24" s="74">
        <v>3122</v>
      </c>
      <c r="C24" s="74">
        <v>2122</v>
      </c>
      <c r="D24" s="74">
        <v>1418</v>
      </c>
      <c r="E24" s="244" t="s">
        <v>20</v>
      </c>
      <c r="F24" s="244"/>
      <c r="G24" s="82">
        <v>335</v>
      </c>
      <c r="H24" s="97">
        <v>-8.0329999999999995</v>
      </c>
      <c r="I24" s="91">
        <f t="shared" si="0"/>
        <v>326.96699999999998</v>
      </c>
      <c r="J24" s="100" t="s">
        <v>207</v>
      </c>
    </row>
    <row r="25" spans="1:10" x14ac:dyDescent="0.25">
      <c r="A25" s="71" t="s">
        <v>9</v>
      </c>
      <c r="B25" s="74">
        <v>3122</v>
      </c>
      <c r="C25" s="74">
        <v>2122</v>
      </c>
      <c r="D25" s="74">
        <v>1420</v>
      </c>
      <c r="E25" s="244" t="s">
        <v>21</v>
      </c>
      <c r="F25" s="244"/>
      <c r="G25" s="82">
        <v>90</v>
      </c>
      <c r="H25" s="97">
        <v>-16.100999999999999</v>
      </c>
      <c r="I25" s="91">
        <f t="shared" si="0"/>
        <v>73.899000000000001</v>
      </c>
      <c r="J25" s="100" t="s">
        <v>207</v>
      </c>
    </row>
    <row r="26" spans="1:10" x14ac:dyDescent="0.25">
      <c r="A26" s="71" t="s">
        <v>9</v>
      </c>
      <c r="B26" s="74">
        <v>3122</v>
      </c>
      <c r="C26" s="74">
        <v>2122</v>
      </c>
      <c r="D26" s="74">
        <v>1421</v>
      </c>
      <c r="E26" s="244" t="s">
        <v>22</v>
      </c>
      <c r="F26" s="244"/>
      <c r="G26" s="82">
        <v>88</v>
      </c>
      <c r="H26" s="97">
        <v>0.85</v>
      </c>
      <c r="I26" s="91">
        <f t="shared" si="0"/>
        <v>88.85</v>
      </c>
      <c r="J26" s="100" t="s">
        <v>207</v>
      </c>
    </row>
    <row r="27" spans="1:10" x14ac:dyDescent="0.25">
      <c r="A27" s="71" t="s">
        <v>9</v>
      </c>
      <c r="B27" s="74">
        <v>3122</v>
      </c>
      <c r="C27" s="74">
        <v>2122</v>
      </c>
      <c r="D27" s="74">
        <v>1422</v>
      </c>
      <c r="E27" s="244" t="s">
        <v>23</v>
      </c>
      <c r="F27" s="244"/>
      <c r="G27" s="82">
        <v>12</v>
      </c>
      <c r="H27" s="97">
        <v>3.6999999999999998E-2</v>
      </c>
      <c r="I27" s="91">
        <f t="shared" si="0"/>
        <v>12.037000000000001</v>
      </c>
      <c r="J27" s="100" t="s">
        <v>207</v>
      </c>
    </row>
    <row r="28" spans="1:10" x14ac:dyDescent="0.25">
      <c r="A28" s="71" t="s">
        <v>9</v>
      </c>
      <c r="B28" s="74">
        <v>3122</v>
      </c>
      <c r="C28" s="74">
        <v>2122</v>
      </c>
      <c r="D28" s="74">
        <v>1424</v>
      </c>
      <c r="E28" s="244" t="s">
        <v>24</v>
      </c>
      <c r="F28" s="244"/>
      <c r="G28" s="82">
        <v>720</v>
      </c>
      <c r="H28" s="97">
        <v>0</v>
      </c>
      <c r="I28" s="91">
        <f t="shared" si="0"/>
        <v>720</v>
      </c>
      <c r="J28" s="100"/>
    </row>
    <row r="29" spans="1:10" x14ac:dyDescent="0.25">
      <c r="A29" s="71" t="s">
        <v>9</v>
      </c>
      <c r="B29" s="74">
        <v>3122</v>
      </c>
      <c r="C29" s="74">
        <v>2122</v>
      </c>
      <c r="D29" s="74">
        <v>1425</v>
      </c>
      <c r="E29" s="244" t="s">
        <v>25</v>
      </c>
      <c r="F29" s="244"/>
      <c r="G29" s="82">
        <v>370</v>
      </c>
      <c r="H29" s="97">
        <v>0.75800000000000001</v>
      </c>
      <c r="I29" s="91">
        <f t="shared" si="0"/>
        <v>370.75799999999998</v>
      </c>
      <c r="J29" s="100" t="s">
        <v>207</v>
      </c>
    </row>
    <row r="30" spans="1:10" x14ac:dyDescent="0.25">
      <c r="A30" s="71" t="s">
        <v>9</v>
      </c>
      <c r="B30" s="74">
        <v>3122</v>
      </c>
      <c r="C30" s="74">
        <v>2122</v>
      </c>
      <c r="D30" s="74">
        <v>1427</v>
      </c>
      <c r="E30" s="244" t="s">
        <v>26</v>
      </c>
      <c r="F30" s="244"/>
      <c r="G30" s="82">
        <v>1030</v>
      </c>
      <c r="H30" s="97">
        <v>-15.298999999999999</v>
      </c>
      <c r="I30" s="91">
        <f t="shared" si="0"/>
        <v>1014.701</v>
      </c>
      <c r="J30" s="100" t="s">
        <v>207</v>
      </c>
    </row>
    <row r="31" spans="1:10" x14ac:dyDescent="0.25">
      <c r="A31" s="71" t="s">
        <v>9</v>
      </c>
      <c r="B31" s="74">
        <v>3122</v>
      </c>
      <c r="C31" s="74">
        <v>2122</v>
      </c>
      <c r="D31" s="74">
        <v>1428</v>
      </c>
      <c r="E31" s="244" t="s">
        <v>27</v>
      </c>
      <c r="F31" s="244"/>
      <c r="G31" s="82">
        <v>144</v>
      </c>
      <c r="H31" s="97">
        <v>0.88500000000000001</v>
      </c>
      <c r="I31" s="91">
        <f t="shared" si="0"/>
        <v>144.88499999999999</v>
      </c>
      <c r="J31" s="100" t="s">
        <v>207</v>
      </c>
    </row>
    <row r="32" spans="1:10" x14ac:dyDescent="0.25">
      <c r="A32" s="71" t="s">
        <v>9</v>
      </c>
      <c r="B32" s="74">
        <v>3122</v>
      </c>
      <c r="C32" s="74">
        <v>2122</v>
      </c>
      <c r="D32" s="74">
        <v>1430</v>
      </c>
      <c r="E32" s="244" t="s">
        <v>28</v>
      </c>
      <c r="F32" s="244"/>
      <c r="G32" s="82">
        <v>145</v>
      </c>
      <c r="H32" s="97">
        <v>1.2370000000000001</v>
      </c>
      <c r="I32" s="91">
        <f t="shared" si="0"/>
        <v>146.23699999999999</v>
      </c>
      <c r="J32" s="100" t="s">
        <v>207</v>
      </c>
    </row>
    <row r="33" spans="1:10" x14ac:dyDescent="0.25">
      <c r="A33" s="71" t="s">
        <v>9</v>
      </c>
      <c r="B33" s="83">
        <v>3123</v>
      </c>
      <c r="C33" s="74">
        <v>2122</v>
      </c>
      <c r="D33" s="74">
        <v>1432</v>
      </c>
      <c r="E33" s="246" t="s">
        <v>202</v>
      </c>
      <c r="F33" s="246"/>
      <c r="G33" s="82">
        <v>33.6</v>
      </c>
      <c r="H33" s="97">
        <v>-4.8000000000000001E-2</v>
      </c>
      <c r="I33" s="91">
        <f t="shared" si="0"/>
        <v>33.552</v>
      </c>
      <c r="J33" s="100" t="s">
        <v>207</v>
      </c>
    </row>
    <row r="34" spans="1:10" x14ac:dyDescent="0.25">
      <c r="A34" s="71" t="s">
        <v>9</v>
      </c>
      <c r="B34" s="83">
        <v>3123</v>
      </c>
      <c r="C34" s="74">
        <v>2122</v>
      </c>
      <c r="D34" s="74">
        <v>1433</v>
      </c>
      <c r="E34" s="244" t="s">
        <v>29</v>
      </c>
      <c r="F34" s="244"/>
      <c r="G34" s="82">
        <v>767.4</v>
      </c>
      <c r="H34" s="97">
        <v>-35.31</v>
      </c>
      <c r="I34" s="91">
        <f t="shared" si="0"/>
        <v>732.08999999999992</v>
      </c>
      <c r="J34" s="100" t="s">
        <v>207</v>
      </c>
    </row>
    <row r="35" spans="1:10" x14ac:dyDescent="0.25">
      <c r="A35" s="71" t="s">
        <v>9</v>
      </c>
      <c r="B35" s="83">
        <v>3123</v>
      </c>
      <c r="C35" s="74">
        <v>2122</v>
      </c>
      <c r="D35" s="74">
        <v>1434</v>
      </c>
      <c r="E35" s="244" t="s">
        <v>30</v>
      </c>
      <c r="F35" s="244"/>
      <c r="G35" s="82">
        <v>296</v>
      </c>
      <c r="H35" s="97">
        <v>3.3759999999999999</v>
      </c>
      <c r="I35" s="91">
        <f t="shared" si="0"/>
        <v>299.37599999999998</v>
      </c>
      <c r="J35" s="100" t="s">
        <v>207</v>
      </c>
    </row>
    <row r="36" spans="1:10" x14ac:dyDescent="0.25">
      <c r="A36" s="71" t="s">
        <v>9</v>
      </c>
      <c r="B36" s="83">
        <v>3123</v>
      </c>
      <c r="C36" s="83">
        <v>2122</v>
      </c>
      <c r="D36" s="74">
        <v>1436</v>
      </c>
      <c r="E36" s="244" t="s">
        <v>31</v>
      </c>
      <c r="F36" s="244"/>
      <c r="G36" s="82">
        <v>670</v>
      </c>
      <c r="H36" s="97">
        <v>49.140999999999998</v>
      </c>
      <c r="I36" s="91">
        <f t="shared" si="0"/>
        <v>719.14099999999996</v>
      </c>
      <c r="J36" s="100" t="s">
        <v>207</v>
      </c>
    </row>
    <row r="37" spans="1:10" x14ac:dyDescent="0.25">
      <c r="A37" s="71" t="s">
        <v>9</v>
      </c>
      <c r="B37" s="83">
        <v>3123</v>
      </c>
      <c r="C37" s="83">
        <v>2122</v>
      </c>
      <c r="D37" s="74">
        <v>1437</v>
      </c>
      <c r="E37" s="244" t="s">
        <v>32</v>
      </c>
      <c r="F37" s="244"/>
      <c r="G37" s="82">
        <v>1800</v>
      </c>
      <c r="H37" s="97">
        <v>-122.982</v>
      </c>
      <c r="I37" s="91">
        <f t="shared" si="0"/>
        <v>1677.018</v>
      </c>
      <c r="J37" s="100" t="s">
        <v>207</v>
      </c>
    </row>
    <row r="38" spans="1:10" x14ac:dyDescent="0.25">
      <c r="A38" s="71" t="s">
        <v>9</v>
      </c>
      <c r="B38" s="83">
        <v>3123</v>
      </c>
      <c r="C38" s="83">
        <v>2122</v>
      </c>
      <c r="D38" s="74">
        <v>1438</v>
      </c>
      <c r="E38" s="244" t="s">
        <v>33</v>
      </c>
      <c r="F38" s="244"/>
      <c r="G38" s="82">
        <v>100</v>
      </c>
      <c r="H38" s="97">
        <v>52.206000000000003</v>
      </c>
      <c r="I38" s="91">
        <f t="shared" si="0"/>
        <v>152.20600000000002</v>
      </c>
      <c r="J38" s="100" t="s">
        <v>207</v>
      </c>
    </row>
    <row r="39" spans="1:10" x14ac:dyDescent="0.25">
      <c r="A39" s="71" t="s">
        <v>9</v>
      </c>
      <c r="B39" s="83">
        <v>3123</v>
      </c>
      <c r="C39" s="83">
        <v>2122</v>
      </c>
      <c r="D39" s="74">
        <v>1440</v>
      </c>
      <c r="E39" s="244" t="s">
        <v>34</v>
      </c>
      <c r="F39" s="244"/>
      <c r="G39" s="82">
        <v>380</v>
      </c>
      <c r="H39" s="97">
        <v>54.774000000000001</v>
      </c>
      <c r="I39" s="91">
        <f t="shared" si="0"/>
        <v>434.774</v>
      </c>
      <c r="J39" s="100" t="s">
        <v>207</v>
      </c>
    </row>
    <row r="40" spans="1:10" x14ac:dyDescent="0.25">
      <c r="A40" s="71" t="s">
        <v>9</v>
      </c>
      <c r="B40" s="83">
        <v>3123</v>
      </c>
      <c r="C40" s="83">
        <v>2122</v>
      </c>
      <c r="D40" s="74">
        <v>1442</v>
      </c>
      <c r="E40" s="244" t="s">
        <v>35</v>
      </c>
      <c r="F40" s="244"/>
      <c r="G40" s="82">
        <v>1220</v>
      </c>
      <c r="H40" s="97">
        <v>-150.22</v>
      </c>
      <c r="I40" s="91">
        <f t="shared" si="0"/>
        <v>1069.78</v>
      </c>
      <c r="J40" s="100" t="s">
        <v>207</v>
      </c>
    </row>
    <row r="41" spans="1:10" x14ac:dyDescent="0.25">
      <c r="A41" s="71" t="s">
        <v>9</v>
      </c>
      <c r="B41" s="83">
        <v>3123</v>
      </c>
      <c r="C41" s="83">
        <v>2122</v>
      </c>
      <c r="D41" s="74">
        <v>1443</v>
      </c>
      <c r="E41" s="244" t="s">
        <v>36</v>
      </c>
      <c r="F41" s="244"/>
      <c r="G41" s="82">
        <v>550</v>
      </c>
      <c r="H41" s="97">
        <v>-3.5920000000000001</v>
      </c>
      <c r="I41" s="91">
        <f t="shared" si="0"/>
        <v>546.40800000000002</v>
      </c>
      <c r="J41" s="100" t="s">
        <v>207</v>
      </c>
    </row>
    <row r="42" spans="1:10" x14ac:dyDescent="0.25">
      <c r="A42" s="71" t="s">
        <v>9</v>
      </c>
      <c r="B42" s="83">
        <v>3123</v>
      </c>
      <c r="C42" s="83">
        <v>2122</v>
      </c>
      <c r="D42" s="74">
        <v>1448</v>
      </c>
      <c r="E42" s="244" t="s">
        <v>37</v>
      </c>
      <c r="F42" s="244"/>
      <c r="G42" s="82">
        <v>1000</v>
      </c>
      <c r="H42" s="97">
        <v>-70.513999999999996</v>
      </c>
      <c r="I42" s="91">
        <f t="shared" si="0"/>
        <v>929.48599999999999</v>
      </c>
      <c r="J42" s="100" t="s">
        <v>207</v>
      </c>
    </row>
    <row r="43" spans="1:10" x14ac:dyDescent="0.25">
      <c r="A43" s="71" t="s">
        <v>9</v>
      </c>
      <c r="B43" s="83">
        <v>3124</v>
      </c>
      <c r="C43" s="83">
        <v>2122</v>
      </c>
      <c r="D43" s="74">
        <v>1450</v>
      </c>
      <c r="E43" s="244" t="s">
        <v>38</v>
      </c>
      <c r="F43" s="244"/>
      <c r="G43" s="82">
        <v>1667</v>
      </c>
      <c r="H43" s="97">
        <v>67.424999999999997</v>
      </c>
      <c r="I43" s="91">
        <f t="shared" si="0"/>
        <v>1734.425</v>
      </c>
      <c r="J43" s="100" t="s">
        <v>207</v>
      </c>
    </row>
    <row r="44" spans="1:10" x14ac:dyDescent="0.25">
      <c r="A44" s="71" t="s">
        <v>9</v>
      </c>
      <c r="B44" s="74">
        <v>3122</v>
      </c>
      <c r="C44" s="83">
        <v>2122</v>
      </c>
      <c r="D44" s="74">
        <v>1452</v>
      </c>
      <c r="E44" s="244" t="s">
        <v>39</v>
      </c>
      <c r="F44" s="244"/>
      <c r="G44" s="82">
        <v>156</v>
      </c>
      <c r="H44" s="97">
        <v>22.189</v>
      </c>
      <c r="I44" s="91">
        <f t="shared" si="0"/>
        <v>178.18899999999999</v>
      </c>
      <c r="J44" s="100" t="s">
        <v>207</v>
      </c>
    </row>
    <row r="45" spans="1:10" x14ac:dyDescent="0.25">
      <c r="A45" s="71" t="s">
        <v>9</v>
      </c>
      <c r="B45" s="83">
        <v>3113</v>
      </c>
      <c r="C45" s="83">
        <v>2122</v>
      </c>
      <c r="D45" s="74">
        <v>1455</v>
      </c>
      <c r="E45" s="244" t="s">
        <v>203</v>
      </c>
      <c r="F45" s="244"/>
      <c r="G45" s="82">
        <v>767.1</v>
      </c>
      <c r="H45" s="97">
        <v>0</v>
      </c>
      <c r="I45" s="91">
        <f t="shared" si="0"/>
        <v>767.1</v>
      </c>
      <c r="J45" s="100"/>
    </row>
    <row r="46" spans="1:10" x14ac:dyDescent="0.25">
      <c r="A46" s="71" t="s">
        <v>9</v>
      </c>
      <c r="B46" s="83">
        <v>3113</v>
      </c>
      <c r="C46" s="83">
        <v>2122</v>
      </c>
      <c r="D46" s="74">
        <v>1456</v>
      </c>
      <c r="E46" s="244" t="s">
        <v>40</v>
      </c>
      <c r="F46" s="244"/>
      <c r="G46" s="82">
        <v>116.8</v>
      </c>
      <c r="H46" s="97">
        <v>0</v>
      </c>
      <c r="I46" s="91">
        <f t="shared" si="0"/>
        <v>116.8</v>
      </c>
      <c r="J46" s="100"/>
    </row>
    <row r="47" spans="1:10" x14ac:dyDescent="0.25">
      <c r="A47" s="71" t="s">
        <v>9</v>
      </c>
      <c r="B47" s="84">
        <v>3113</v>
      </c>
      <c r="C47" s="83">
        <v>2122</v>
      </c>
      <c r="D47" s="85">
        <v>1462</v>
      </c>
      <c r="E47" s="244" t="s">
        <v>41</v>
      </c>
      <c r="F47" s="244"/>
      <c r="G47" s="82">
        <v>33</v>
      </c>
      <c r="H47" s="97">
        <v>-8.4000000000000005E-2</v>
      </c>
      <c r="I47" s="91">
        <f t="shared" si="0"/>
        <v>32.915999999999997</v>
      </c>
      <c r="J47" s="100" t="s">
        <v>207</v>
      </c>
    </row>
    <row r="48" spans="1:10" x14ac:dyDescent="0.25">
      <c r="A48" s="71" t="s">
        <v>9</v>
      </c>
      <c r="B48" s="83">
        <v>3114</v>
      </c>
      <c r="C48" s="83">
        <v>2122</v>
      </c>
      <c r="D48" s="84">
        <v>1469</v>
      </c>
      <c r="E48" s="244" t="s">
        <v>42</v>
      </c>
      <c r="F48" s="244"/>
      <c r="G48" s="82">
        <v>39.44</v>
      </c>
      <c r="H48" s="97">
        <v>-20.902999999999999</v>
      </c>
      <c r="I48" s="91">
        <f t="shared" si="0"/>
        <v>18.536999999999999</v>
      </c>
      <c r="J48" s="100" t="s">
        <v>207</v>
      </c>
    </row>
    <row r="49" spans="1:10" x14ac:dyDescent="0.25">
      <c r="A49" s="71" t="s">
        <v>9</v>
      </c>
      <c r="B49" s="83">
        <v>4322</v>
      </c>
      <c r="C49" s="83">
        <v>2122</v>
      </c>
      <c r="D49" s="84">
        <v>1470</v>
      </c>
      <c r="E49" s="244" t="s">
        <v>43</v>
      </c>
      <c r="F49" s="244"/>
      <c r="G49" s="82">
        <v>23.5</v>
      </c>
      <c r="H49" s="97">
        <v>-2.8000000000000001E-2</v>
      </c>
      <c r="I49" s="91">
        <f t="shared" si="0"/>
        <v>23.472000000000001</v>
      </c>
      <c r="J49" s="100" t="s">
        <v>207</v>
      </c>
    </row>
    <row r="50" spans="1:10" x14ac:dyDescent="0.25">
      <c r="A50" s="71" t="s">
        <v>9</v>
      </c>
      <c r="B50" s="83">
        <v>4322</v>
      </c>
      <c r="C50" s="83">
        <v>2122</v>
      </c>
      <c r="D50" s="84">
        <v>1471</v>
      </c>
      <c r="E50" s="244" t="s">
        <v>44</v>
      </c>
      <c r="F50" s="244"/>
      <c r="G50" s="82">
        <v>612.20000000000005</v>
      </c>
      <c r="H50" s="97">
        <v>-31.28</v>
      </c>
      <c r="I50" s="91">
        <f t="shared" si="0"/>
        <v>580.92000000000007</v>
      </c>
      <c r="J50" s="100" t="s">
        <v>207</v>
      </c>
    </row>
    <row r="51" spans="1:10" x14ac:dyDescent="0.25">
      <c r="A51" s="71" t="s">
        <v>9</v>
      </c>
      <c r="B51" s="83">
        <v>4322</v>
      </c>
      <c r="C51" s="83">
        <v>2122</v>
      </c>
      <c r="D51" s="84">
        <v>1472</v>
      </c>
      <c r="E51" s="244" t="s">
        <v>45</v>
      </c>
      <c r="F51" s="244"/>
      <c r="G51" s="82">
        <v>91.7</v>
      </c>
      <c r="H51" s="97">
        <v>-6.3E-2</v>
      </c>
      <c r="I51" s="91">
        <f t="shared" si="0"/>
        <v>91.637</v>
      </c>
      <c r="J51" s="100" t="s">
        <v>207</v>
      </c>
    </row>
    <row r="52" spans="1:10" x14ac:dyDescent="0.25">
      <c r="A52" s="71" t="s">
        <v>9</v>
      </c>
      <c r="B52" s="83">
        <v>4322</v>
      </c>
      <c r="C52" s="83">
        <v>2122</v>
      </c>
      <c r="D52" s="84">
        <v>1473</v>
      </c>
      <c r="E52" s="246" t="s">
        <v>204</v>
      </c>
      <c r="F52" s="246"/>
      <c r="G52" s="82">
        <v>47.11</v>
      </c>
      <c r="H52" s="97">
        <v>0</v>
      </c>
      <c r="I52" s="91">
        <f t="shared" si="0"/>
        <v>47.11</v>
      </c>
      <c r="J52" s="100"/>
    </row>
    <row r="53" spans="1:10" x14ac:dyDescent="0.25">
      <c r="A53" s="71" t="s">
        <v>9</v>
      </c>
      <c r="B53" s="83">
        <v>4322</v>
      </c>
      <c r="C53" s="83">
        <v>2122</v>
      </c>
      <c r="D53" s="84">
        <v>1474</v>
      </c>
      <c r="E53" s="244" t="s">
        <v>46</v>
      </c>
      <c r="F53" s="244"/>
      <c r="G53" s="82">
        <v>32.54</v>
      </c>
      <c r="H53" s="97">
        <v>1.409</v>
      </c>
      <c r="I53" s="91">
        <f t="shared" si="0"/>
        <v>33.948999999999998</v>
      </c>
      <c r="J53" s="100" t="s">
        <v>207</v>
      </c>
    </row>
    <row r="54" spans="1:10" x14ac:dyDescent="0.25">
      <c r="A54" s="71" t="s">
        <v>9</v>
      </c>
      <c r="B54" s="83">
        <v>4322</v>
      </c>
      <c r="C54" s="83">
        <v>2122</v>
      </c>
      <c r="D54" s="84">
        <v>1475</v>
      </c>
      <c r="E54" s="244" t="s">
        <v>47</v>
      </c>
      <c r="F54" s="244"/>
      <c r="G54" s="82">
        <v>241.8</v>
      </c>
      <c r="H54" s="97">
        <v>1.647</v>
      </c>
      <c r="I54" s="91">
        <f t="shared" si="0"/>
        <v>243.447</v>
      </c>
      <c r="J54" s="100" t="s">
        <v>207</v>
      </c>
    </row>
    <row r="55" spans="1:10" x14ac:dyDescent="0.25">
      <c r="A55" s="71" t="s">
        <v>9</v>
      </c>
      <c r="B55" s="83">
        <v>4322</v>
      </c>
      <c r="C55" s="83">
        <v>2122</v>
      </c>
      <c r="D55" s="84">
        <v>1476</v>
      </c>
      <c r="E55" s="244" t="s">
        <v>48</v>
      </c>
      <c r="F55" s="244"/>
      <c r="G55" s="82">
        <v>17.3</v>
      </c>
      <c r="H55" s="97">
        <v>-5.1999999999999998E-2</v>
      </c>
      <c r="I55" s="91">
        <f t="shared" si="0"/>
        <v>17.248000000000001</v>
      </c>
      <c r="J55" s="100" t="s">
        <v>207</v>
      </c>
    </row>
    <row r="56" spans="1:10" x14ac:dyDescent="0.25">
      <c r="A56" s="71" t="s">
        <v>9</v>
      </c>
      <c r="B56" s="83">
        <v>3147</v>
      </c>
      <c r="C56" s="83">
        <v>2122</v>
      </c>
      <c r="D56" s="84">
        <v>1481</v>
      </c>
      <c r="E56" s="244" t="s">
        <v>49</v>
      </c>
      <c r="F56" s="244"/>
      <c r="G56" s="82">
        <v>100</v>
      </c>
      <c r="H56" s="97">
        <v>-74.935000000000002</v>
      </c>
      <c r="I56" s="91">
        <f t="shared" si="0"/>
        <v>25.064999999999998</v>
      </c>
      <c r="J56" s="100" t="s">
        <v>207</v>
      </c>
    </row>
    <row r="57" spans="1:10" x14ac:dyDescent="0.25">
      <c r="A57" s="71" t="s">
        <v>9</v>
      </c>
      <c r="B57" s="83">
        <v>3421</v>
      </c>
      <c r="C57" s="83">
        <v>2122</v>
      </c>
      <c r="D57" s="84">
        <v>1485</v>
      </c>
      <c r="E57" s="244" t="s">
        <v>50</v>
      </c>
      <c r="F57" s="244"/>
      <c r="G57" s="82">
        <v>65.7</v>
      </c>
      <c r="H57" s="97">
        <v>-21.9</v>
      </c>
      <c r="I57" s="91">
        <f t="shared" si="0"/>
        <v>43.800000000000004</v>
      </c>
      <c r="J57" s="100" t="s">
        <v>207</v>
      </c>
    </row>
    <row r="58" spans="1:10" x14ac:dyDescent="0.25">
      <c r="A58" s="71" t="s">
        <v>9</v>
      </c>
      <c r="B58" s="83">
        <v>3146</v>
      </c>
      <c r="C58" s="83">
        <v>2122</v>
      </c>
      <c r="D58" s="84">
        <v>1492</v>
      </c>
      <c r="E58" s="244" t="s">
        <v>51</v>
      </c>
      <c r="F58" s="244"/>
      <c r="G58" s="82">
        <v>5.1100000000000003</v>
      </c>
      <c r="H58" s="97">
        <v>-3.4000000000000002E-2</v>
      </c>
      <c r="I58" s="91">
        <f t="shared" si="0"/>
        <v>5.0760000000000005</v>
      </c>
      <c r="J58" s="100" t="s">
        <v>207</v>
      </c>
    </row>
    <row r="59" spans="1:10" ht="15.75" thickBot="1" x14ac:dyDescent="0.3">
      <c r="A59" s="72" t="s">
        <v>9</v>
      </c>
      <c r="B59" s="86">
        <v>3149</v>
      </c>
      <c r="C59" s="86">
        <v>2122</v>
      </c>
      <c r="D59" s="87">
        <v>1499</v>
      </c>
      <c r="E59" s="245" t="s">
        <v>205</v>
      </c>
      <c r="F59" s="245"/>
      <c r="G59" s="88">
        <v>0</v>
      </c>
      <c r="H59" s="98">
        <v>0</v>
      </c>
      <c r="I59" s="92">
        <f t="shared" si="0"/>
        <v>0</v>
      </c>
      <c r="J59" s="100"/>
    </row>
    <row r="60" spans="1:10" x14ac:dyDescent="0.25">
      <c r="D60" s="208"/>
      <c r="E60" s="208"/>
      <c r="H60" s="99"/>
      <c r="I60" s="208">
        <v>42580</v>
      </c>
    </row>
    <row r="61" spans="1:10" x14ac:dyDescent="0.25">
      <c r="G61" s="76"/>
    </row>
  </sheetData>
  <mergeCells count="52">
    <mergeCell ref="E19:F19"/>
    <mergeCell ref="B11:E11"/>
    <mergeCell ref="E12:F12"/>
    <mergeCell ref="E13:F13"/>
    <mergeCell ref="A2:I2"/>
    <mergeCell ref="A4:I4"/>
    <mergeCell ref="A6:I6"/>
    <mergeCell ref="E14:F14"/>
    <mergeCell ref="E15:F15"/>
    <mergeCell ref="E16:F16"/>
    <mergeCell ref="E17:F17"/>
    <mergeCell ref="E18:F18"/>
    <mergeCell ref="E31:F31"/>
    <mergeCell ref="E20:F20"/>
    <mergeCell ref="E21:F21"/>
    <mergeCell ref="E22:F22"/>
    <mergeCell ref="E23:F23"/>
    <mergeCell ref="E24:F24"/>
    <mergeCell ref="E25:F25"/>
    <mergeCell ref="E26:F26"/>
    <mergeCell ref="E27:F27"/>
    <mergeCell ref="E28:F28"/>
    <mergeCell ref="E29:F29"/>
    <mergeCell ref="E30:F30"/>
    <mergeCell ref="E37:F37"/>
    <mergeCell ref="E38:F38"/>
    <mergeCell ref="E39:F39"/>
    <mergeCell ref="E32:F32"/>
    <mergeCell ref="E33:F33"/>
    <mergeCell ref="E34:F34"/>
    <mergeCell ref="E35:F35"/>
    <mergeCell ref="E36:F36"/>
    <mergeCell ref="E51:F51"/>
    <mergeCell ref="E40:F40"/>
    <mergeCell ref="E41:F41"/>
    <mergeCell ref="E42:F42"/>
    <mergeCell ref="E43:F43"/>
    <mergeCell ref="E44:F44"/>
    <mergeCell ref="E45:F45"/>
    <mergeCell ref="E46:F46"/>
    <mergeCell ref="E47:F47"/>
    <mergeCell ref="E48:F48"/>
    <mergeCell ref="E49:F49"/>
    <mergeCell ref="E50:F50"/>
    <mergeCell ref="E58:F58"/>
    <mergeCell ref="E59:F59"/>
    <mergeCell ref="E52:F52"/>
    <mergeCell ref="E53:F53"/>
    <mergeCell ref="E54:F54"/>
    <mergeCell ref="E55:F55"/>
    <mergeCell ref="E56:F56"/>
    <mergeCell ref="E57:F57"/>
  </mergeCells>
  <pageMargins left="0.11811023622047245" right="0.51181102362204722" top="0.39370078740157483" bottom="0.39370078740157483" header="0.31496062992125984" footer="0.31496062992125984"/>
  <pageSetup paperSize="9" scale="8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5"/>
  <sheetViews>
    <sheetView zoomScaleNormal="100" workbookViewId="0">
      <selection activeCell="L19" sqref="L19"/>
    </sheetView>
  </sheetViews>
  <sheetFormatPr defaultRowHeight="15" x14ac:dyDescent="0.25"/>
  <cols>
    <col min="1" max="1" width="32.5703125" bestFit="1" customWidth="1"/>
    <col min="2" max="2" width="6.42578125" customWidth="1"/>
    <col min="3" max="3" width="12.28515625" customWidth="1"/>
    <col min="4" max="4" width="15" customWidth="1"/>
    <col min="5" max="5" width="12.5703125" customWidth="1"/>
  </cols>
  <sheetData>
    <row r="1" spans="1:5" ht="21.6" customHeight="1" thickBot="1" x14ac:dyDescent="0.3">
      <c r="A1" s="253" t="s">
        <v>208</v>
      </c>
      <c r="B1" s="253"/>
      <c r="C1" s="104"/>
      <c r="D1" s="207" t="s">
        <v>195</v>
      </c>
      <c r="E1" s="105" t="s">
        <v>209</v>
      </c>
    </row>
    <row r="2" spans="1:5" ht="15.75" thickBot="1" x14ac:dyDescent="0.3">
      <c r="A2" s="106" t="s">
        <v>210</v>
      </c>
      <c r="B2" s="107" t="s">
        <v>211</v>
      </c>
      <c r="C2" s="108" t="s">
        <v>212</v>
      </c>
      <c r="D2" s="108" t="s">
        <v>192</v>
      </c>
      <c r="E2" s="108" t="s">
        <v>213</v>
      </c>
    </row>
    <row r="3" spans="1:5" ht="28.5" x14ac:dyDescent="0.25">
      <c r="A3" s="109" t="s">
        <v>214</v>
      </c>
      <c r="B3" s="110" t="s">
        <v>215</v>
      </c>
      <c r="C3" s="111">
        <f>C4+C5+C6</f>
        <v>2636550.9699999997</v>
      </c>
      <c r="D3" s="111">
        <f>D4+D5+D6</f>
        <v>-350.39600000000002</v>
      </c>
      <c r="E3" s="112">
        <f t="shared" ref="E3:E25" si="0">C3+D3</f>
        <v>2636200.5739999996</v>
      </c>
    </row>
    <row r="4" spans="1:5" x14ac:dyDescent="0.25">
      <c r="A4" s="113" t="s">
        <v>216</v>
      </c>
      <c r="B4" s="114" t="s">
        <v>217</v>
      </c>
      <c r="C4" s="115">
        <v>2466142.71</v>
      </c>
      <c r="D4" s="116">
        <v>0</v>
      </c>
      <c r="E4" s="117">
        <f t="shared" si="0"/>
        <v>2466142.71</v>
      </c>
    </row>
    <row r="5" spans="1:5" x14ac:dyDescent="0.25">
      <c r="A5" s="113" t="s">
        <v>218</v>
      </c>
      <c r="B5" s="114" t="s">
        <v>219</v>
      </c>
      <c r="C5" s="115">
        <v>170192.01</v>
      </c>
      <c r="D5" s="137">
        <v>-350.39600000000002</v>
      </c>
      <c r="E5" s="138">
        <f t="shared" si="0"/>
        <v>169841.614</v>
      </c>
    </row>
    <row r="6" spans="1:5" x14ac:dyDescent="0.25">
      <c r="A6" s="113" t="s">
        <v>220</v>
      </c>
      <c r="B6" s="114" t="s">
        <v>221</v>
      </c>
      <c r="C6" s="115">
        <v>216.25</v>
      </c>
      <c r="D6" s="115">
        <v>0</v>
      </c>
      <c r="E6" s="117">
        <f t="shared" si="0"/>
        <v>216.25</v>
      </c>
    </row>
    <row r="7" spans="1:5" x14ac:dyDescent="0.25">
      <c r="A7" s="119" t="s">
        <v>222</v>
      </c>
      <c r="B7" s="114" t="s">
        <v>223</v>
      </c>
      <c r="C7" s="120">
        <f>C8+C14</f>
        <v>4635387.59</v>
      </c>
      <c r="D7" s="120">
        <f>D8+D14</f>
        <v>0</v>
      </c>
      <c r="E7" s="121">
        <f t="shared" si="0"/>
        <v>4635387.59</v>
      </c>
    </row>
    <row r="8" spans="1:5" x14ac:dyDescent="0.25">
      <c r="A8" s="113" t="s">
        <v>269</v>
      </c>
      <c r="B8" s="114" t="s">
        <v>224</v>
      </c>
      <c r="C8" s="115">
        <f>C9+C10+C12+C13+C11</f>
        <v>4344866.7</v>
      </c>
      <c r="D8" s="115">
        <f>D9+D10+D12+D13</f>
        <v>0</v>
      </c>
      <c r="E8" s="122">
        <f t="shared" si="0"/>
        <v>4344866.7</v>
      </c>
    </row>
    <row r="9" spans="1:5" x14ac:dyDescent="0.25">
      <c r="A9" s="113" t="s">
        <v>225</v>
      </c>
      <c r="B9" s="114" t="s">
        <v>226</v>
      </c>
      <c r="C9" s="115">
        <v>63118.7</v>
      </c>
      <c r="D9" s="115">
        <v>0</v>
      </c>
      <c r="E9" s="122">
        <f t="shared" si="0"/>
        <v>63118.7</v>
      </c>
    </row>
    <row r="10" spans="1:5" ht="30" x14ac:dyDescent="0.25">
      <c r="A10" s="113" t="s">
        <v>227</v>
      </c>
      <c r="B10" s="114" t="s">
        <v>224</v>
      </c>
      <c r="C10" s="115">
        <v>4250133.24</v>
      </c>
      <c r="D10" s="115">
        <v>0</v>
      </c>
      <c r="E10" s="122">
        <f t="shared" si="0"/>
        <v>4250133.24</v>
      </c>
    </row>
    <row r="11" spans="1:5" x14ac:dyDescent="0.25">
      <c r="A11" s="113" t="s">
        <v>228</v>
      </c>
      <c r="B11" s="114">
        <v>4123</v>
      </c>
      <c r="C11" s="115">
        <v>6729.85</v>
      </c>
      <c r="D11" s="115">
        <v>0</v>
      </c>
      <c r="E11" s="122">
        <f>SUM(C11:D11)</f>
        <v>6729.85</v>
      </c>
    </row>
    <row r="12" spans="1:5" x14ac:dyDescent="0.25">
      <c r="A12" s="113" t="s">
        <v>229</v>
      </c>
      <c r="B12" s="114" t="s">
        <v>230</v>
      </c>
      <c r="C12" s="115">
        <v>114.91</v>
      </c>
      <c r="D12" s="115">
        <v>0</v>
      </c>
      <c r="E12" s="122">
        <f>SUM(C12:D12)</f>
        <v>114.91</v>
      </c>
    </row>
    <row r="13" spans="1:5" x14ac:dyDescent="0.25">
      <c r="A13" s="113" t="s">
        <v>231</v>
      </c>
      <c r="B13" s="114">
        <v>4121</v>
      </c>
      <c r="C13" s="115">
        <v>24770</v>
      </c>
      <c r="D13" s="115">
        <v>0</v>
      </c>
      <c r="E13" s="122">
        <f>SUM(C13:D13)</f>
        <v>24770</v>
      </c>
    </row>
    <row r="14" spans="1:5" x14ac:dyDescent="0.25">
      <c r="A14" s="113" t="s">
        <v>270</v>
      </c>
      <c r="B14" s="114" t="s">
        <v>232</v>
      </c>
      <c r="C14" s="115">
        <f>C15+C16+C17+C18</f>
        <v>290520.89</v>
      </c>
      <c r="D14" s="115">
        <f>D15+D17+D18</f>
        <v>0</v>
      </c>
      <c r="E14" s="122">
        <f t="shared" si="0"/>
        <v>290520.89</v>
      </c>
    </row>
    <row r="15" spans="1:5" ht="30" x14ac:dyDescent="0.25">
      <c r="A15" s="113" t="s">
        <v>227</v>
      </c>
      <c r="B15" s="114" t="s">
        <v>233</v>
      </c>
      <c r="C15" s="115">
        <v>253650.47000000003</v>
      </c>
      <c r="D15" s="115">
        <v>0</v>
      </c>
      <c r="E15" s="122">
        <f t="shared" si="0"/>
        <v>253650.47000000003</v>
      </c>
    </row>
    <row r="16" spans="1:5" x14ac:dyDescent="0.25">
      <c r="A16" s="113" t="s">
        <v>234</v>
      </c>
      <c r="B16" s="114">
        <v>4223</v>
      </c>
      <c r="C16" s="115">
        <v>32335.51</v>
      </c>
      <c r="D16" s="115">
        <v>0</v>
      </c>
      <c r="E16" s="122">
        <f>SUM(C16:D16)</f>
        <v>32335.51</v>
      </c>
    </row>
    <row r="17" spans="1:5" x14ac:dyDescent="0.25">
      <c r="A17" s="113" t="s">
        <v>229</v>
      </c>
      <c r="B17" s="114" t="s">
        <v>235</v>
      </c>
      <c r="C17" s="115">
        <v>0</v>
      </c>
      <c r="D17" s="115">
        <v>0</v>
      </c>
      <c r="E17" s="122">
        <f>SUM(C17:D17)</f>
        <v>0</v>
      </c>
    </row>
    <row r="18" spans="1:5" x14ac:dyDescent="0.25">
      <c r="A18" s="113" t="s">
        <v>231</v>
      </c>
      <c r="B18" s="114">
        <v>4221</v>
      </c>
      <c r="C18" s="115">
        <v>4534.91</v>
      </c>
      <c r="D18" s="115">
        <v>0</v>
      </c>
      <c r="E18" s="122">
        <f>SUM(C18:D18)</f>
        <v>4534.91</v>
      </c>
    </row>
    <row r="19" spans="1:5" ht="28.5" x14ac:dyDescent="0.25">
      <c r="A19" s="119" t="s">
        <v>236</v>
      </c>
      <c r="B19" s="123" t="s">
        <v>237</v>
      </c>
      <c r="C19" s="120">
        <f>C3+C7</f>
        <v>7271938.5599999996</v>
      </c>
      <c r="D19" s="120">
        <f>D3+D7</f>
        <v>-350.39600000000002</v>
      </c>
      <c r="E19" s="121">
        <f t="shared" si="0"/>
        <v>7271588.1639999999</v>
      </c>
    </row>
    <row r="20" spans="1:5" x14ac:dyDescent="0.25">
      <c r="A20" s="119" t="s">
        <v>238</v>
      </c>
      <c r="B20" s="123" t="s">
        <v>239</v>
      </c>
      <c r="C20" s="120">
        <f>SUM(C21:C24)</f>
        <v>958065.58000000007</v>
      </c>
      <c r="D20" s="120">
        <f>SUM(D21:D24)</f>
        <v>0</v>
      </c>
      <c r="E20" s="121">
        <f t="shared" si="0"/>
        <v>958065.58000000007</v>
      </c>
    </row>
    <row r="21" spans="1:5" x14ac:dyDescent="0.25">
      <c r="A21" s="113" t="s">
        <v>240</v>
      </c>
      <c r="B21" s="114" t="s">
        <v>241</v>
      </c>
      <c r="C21" s="115">
        <v>127924.29999999999</v>
      </c>
      <c r="D21" s="115">
        <v>0</v>
      </c>
      <c r="E21" s="122">
        <f t="shared" si="0"/>
        <v>127924.29999999999</v>
      </c>
    </row>
    <row r="22" spans="1:5" ht="30" x14ac:dyDescent="0.25">
      <c r="A22" s="113" t="s">
        <v>242</v>
      </c>
      <c r="B22" s="114">
        <v>8115</v>
      </c>
      <c r="C22" s="115">
        <v>977016.28</v>
      </c>
      <c r="D22" s="115">
        <v>0</v>
      </c>
      <c r="E22" s="122">
        <f>SUM(C22:D22)</f>
        <v>977016.28</v>
      </c>
    </row>
    <row r="23" spans="1:5" x14ac:dyDescent="0.25">
      <c r="A23" s="113" t="s">
        <v>243</v>
      </c>
      <c r="B23" s="114">
        <v>8123</v>
      </c>
      <c r="C23" s="115">
        <v>0</v>
      </c>
      <c r="D23" s="115">
        <v>0</v>
      </c>
      <c r="E23" s="122">
        <f>C23+D23</f>
        <v>0</v>
      </c>
    </row>
    <row r="24" spans="1:5" ht="15.75" thickBot="1" x14ac:dyDescent="0.3">
      <c r="A24" s="124" t="s">
        <v>244</v>
      </c>
      <c r="B24" s="125">
        <v>-8124</v>
      </c>
      <c r="C24" s="126">
        <v>-146875</v>
      </c>
      <c r="D24" s="126">
        <v>0</v>
      </c>
      <c r="E24" s="127">
        <f>C24+D24</f>
        <v>-146875</v>
      </c>
    </row>
    <row r="25" spans="1:5" ht="15.75" thickBot="1" x14ac:dyDescent="0.3">
      <c r="A25" s="128" t="s">
        <v>245</v>
      </c>
      <c r="B25" s="129"/>
      <c r="C25" s="130">
        <f>C3+C7+C20</f>
        <v>8230004.1399999997</v>
      </c>
      <c r="D25" s="130">
        <f>D19+D20</f>
        <v>-350.39600000000002</v>
      </c>
      <c r="E25" s="131">
        <f t="shared" si="0"/>
        <v>8229653.7439999999</v>
      </c>
    </row>
    <row r="26" spans="1:5" ht="15.75" thickBot="1" x14ac:dyDescent="0.3">
      <c r="A26" s="253" t="s">
        <v>246</v>
      </c>
      <c r="B26" s="253"/>
      <c r="C26" s="102"/>
      <c r="D26" s="102"/>
      <c r="E26" s="103" t="s">
        <v>209</v>
      </c>
    </row>
    <row r="27" spans="1:5" ht="15.75" thickBot="1" x14ac:dyDescent="0.3">
      <c r="A27" s="106" t="s">
        <v>247</v>
      </c>
      <c r="B27" s="107" t="s">
        <v>5</v>
      </c>
      <c r="C27" s="108" t="s">
        <v>212</v>
      </c>
      <c r="D27" s="108" t="s">
        <v>192</v>
      </c>
      <c r="E27" s="108" t="s">
        <v>213</v>
      </c>
    </row>
    <row r="28" spans="1:5" x14ac:dyDescent="0.25">
      <c r="A28" s="132" t="s">
        <v>248</v>
      </c>
      <c r="B28" s="133" t="s">
        <v>249</v>
      </c>
      <c r="C28" s="118">
        <v>28361.82</v>
      </c>
      <c r="D28" s="118">
        <v>0</v>
      </c>
      <c r="E28" s="134">
        <f>C28+D28</f>
        <v>28361.82</v>
      </c>
    </row>
    <row r="29" spans="1:5" x14ac:dyDescent="0.25">
      <c r="A29" s="135" t="s">
        <v>250</v>
      </c>
      <c r="B29" s="114" t="s">
        <v>249</v>
      </c>
      <c r="C29" s="115">
        <v>254521.85</v>
      </c>
      <c r="D29" s="118">
        <v>0</v>
      </c>
      <c r="E29" s="134">
        <f t="shared" ref="E29:E44" si="1">C29+D29</f>
        <v>254521.85</v>
      </c>
    </row>
    <row r="30" spans="1:5" ht="30" x14ac:dyDescent="0.25">
      <c r="A30" s="135" t="s">
        <v>251</v>
      </c>
      <c r="B30" s="114" t="s">
        <v>252</v>
      </c>
      <c r="C30" s="115">
        <v>161056.44</v>
      </c>
      <c r="D30" s="118">
        <v>0</v>
      </c>
      <c r="E30" s="134">
        <f>SUM(C30:D30)</f>
        <v>161056.44</v>
      </c>
    </row>
    <row r="31" spans="1:5" x14ac:dyDescent="0.25">
      <c r="A31" s="135" t="s">
        <v>253</v>
      </c>
      <c r="B31" s="114" t="s">
        <v>249</v>
      </c>
      <c r="C31" s="115">
        <v>943224.97</v>
      </c>
      <c r="D31" s="137">
        <v>-350.39600000000002</v>
      </c>
      <c r="E31" s="139">
        <f t="shared" si="1"/>
        <v>942874.57400000002</v>
      </c>
    </row>
    <row r="32" spans="1:5" x14ac:dyDescent="0.25">
      <c r="A32" s="135" t="s">
        <v>254</v>
      </c>
      <c r="B32" s="114" t="s">
        <v>249</v>
      </c>
      <c r="C32" s="115">
        <v>682333.05</v>
      </c>
      <c r="D32" s="118">
        <v>0</v>
      </c>
      <c r="E32" s="134">
        <f t="shared" si="1"/>
        <v>682333.05</v>
      </c>
    </row>
    <row r="33" spans="1:5" x14ac:dyDescent="0.25">
      <c r="A33" s="135" t="s">
        <v>255</v>
      </c>
      <c r="B33" s="114" t="s">
        <v>249</v>
      </c>
      <c r="C33" s="115">
        <v>3779609.16</v>
      </c>
      <c r="D33" s="118">
        <v>0</v>
      </c>
      <c r="E33" s="134">
        <f>C33+D33</f>
        <v>3779609.16</v>
      </c>
    </row>
    <row r="34" spans="1:5" ht="30" x14ac:dyDescent="0.25">
      <c r="A34" s="135" t="s">
        <v>256</v>
      </c>
      <c r="B34" s="114" t="s">
        <v>252</v>
      </c>
      <c r="C34" s="115">
        <v>527573.55999999994</v>
      </c>
      <c r="D34" s="118">
        <v>0</v>
      </c>
      <c r="E34" s="134">
        <f t="shared" si="1"/>
        <v>527573.55999999994</v>
      </c>
    </row>
    <row r="35" spans="1:5" x14ac:dyDescent="0.25">
      <c r="A35" s="135" t="s">
        <v>257</v>
      </c>
      <c r="B35" s="114" t="s">
        <v>249</v>
      </c>
      <c r="C35" s="115">
        <v>28200</v>
      </c>
      <c r="D35" s="118">
        <v>0</v>
      </c>
      <c r="E35" s="134">
        <f t="shared" si="1"/>
        <v>28200</v>
      </c>
    </row>
    <row r="36" spans="1:5" ht="30" x14ac:dyDescent="0.25">
      <c r="A36" s="135" t="s">
        <v>258</v>
      </c>
      <c r="B36" s="114" t="s">
        <v>252</v>
      </c>
      <c r="C36" s="115">
        <v>672086.89</v>
      </c>
      <c r="D36" s="118">
        <v>0</v>
      </c>
      <c r="E36" s="134">
        <f t="shared" si="1"/>
        <v>672086.89</v>
      </c>
    </row>
    <row r="37" spans="1:5" x14ac:dyDescent="0.25">
      <c r="A37" s="135" t="s">
        <v>259</v>
      </c>
      <c r="B37" s="114" t="s">
        <v>260</v>
      </c>
      <c r="C37" s="115">
        <v>0</v>
      </c>
      <c r="D37" s="118">
        <v>0</v>
      </c>
      <c r="E37" s="134">
        <f t="shared" si="1"/>
        <v>0</v>
      </c>
    </row>
    <row r="38" spans="1:5" ht="30" x14ac:dyDescent="0.25">
      <c r="A38" s="135" t="s">
        <v>261</v>
      </c>
      <c r="B38" s="114" t="s">
        <v>252</v>
      </c>
      <c r="C38" s="115">
        <v>880014.10000000009</v>
      </c>
      <c r="D38" s="118">
        <v>0</v>
      </c>
      <c r="E38" s="134">
        <f t="shared" si="1"/>
        <v>880014.10000000009</v>
      </c>
    </row>
    <row r="39" spans="1:5" ht="30" x14ac:dyDescent="0.25">
      <c r="A39" s="135" t="s">
        <v>262</v>
      </c>
      <c r="B39" s="114" t="s">
        <v>252</v>
      </c>
      <c r="C39" s="115">
        <v>20000</v>
      </c>
      <c r="D39" s="118">
        <v>0</v>
      </c>
      <c r="E39" s="134">
        <f t="shared" si="1"/>
        <v>20000</v>
      </c>
    </row>
    <row r="40" spans="1:5" x14ac:dyDescent="0.25">
      <c r="A40" s="135" t="s">
        <v>263</v>
      </c>
      <c r="B40" s="114" t="s">
        <v>249</v>
      </c>
      <c r="C40" s="115">
        <v>7787.89</v>
      </c>
      <c r="D40" s="118">
        <v>0</v>
      </c>
      <c r="E40" s="134">
        <f t="shared" si="1"/>
        <v>7787.89</v>
      </c>
    </row>
    <row r="41" spans="1:5" ht="30" x14ac:dyDescent="0.25">
      <c r="A41" s="135" t="s">
        <v>264</v>
      </c>
      <c r="B41" s="114" t="s">
        <v>252</v>
      </c>
      <c r="C41" s="115">
        <v>139252.66999999998</v>
      </c>
      <c r="D41" s="118">
        <v>0</v>
      </c>
      <c r="E41" s="134">
        <f>C41+D41</f>
        <v>139252.66999999998</v>
      </c>
    </row>
    <row r="42" spans="1:5" ht="30" x14ac:dyDescent="0.25">
      <c r="A42" s="135" t="s">
        <v>265</v>
      </c>
      <c r="B42" s="114" t="s">
        <v>252</v>
      </c>
      <c r="C42" s="115">
        <v>13993.01</v>
      </c>
      <c r="D42" s="118">
        <v>0</v>
      </c>
      <c r="E42" s="134">
        <f t="shared" si="1"/>
        <v>13993.01</v>
      </c>
    </row>
    <row r="43" spans="1:5" ht="30" x14ac:dyDescent="0.25">
      <c r="A43" s="135" t="s">
        <v>266</v>
      </c>
      <c r="B43" s="114" t="s">
        <v>252</v>
      </c>
      <c r="C43" s="115">
        <v>84728.29</v>
      </c>
      <c r="D43" s="118">
        <v>0</v>
      </c>
      <c r="E43" s="134">
        <f t="shared" si="1"/>
        <v>84728.29</v>
      </c>
    </row>
    <row r="44" spans="1:5" ht="30.75" thickBot="1" x14ac:dyDescent="0.3">
      <c r="A44" s="135" t="s">
        <v>267</v>
      </c>
      <c r="B44" s="114" t="s">
        <v>252</v>
      </c>
      <c r="C44" s="115">
        <v>7260.4400000000005</v>
      </c>
      <c r="D44" s="118">
        <v>0</v>
      </c>
      <c r="E44" s="134">
        <f t="shared" si="1"/>
        <v>7260.4400000000005</v>
      </c>
    </row>
    <row r="45" spans="1:5" ht="15.75" thickBot="1" x14ac:dyDescent="0.3">
      <c r="A45" s="136" t="s">
        <v>268</v>
      </c>
      <c r="B45" s="129"/>
      <c r="C45" s="130">
        <f>C28+C29+C31+C32+C33+C34+C35+C36+C37+C38+C39+C40+C41+C42+C43+C44+C30</f>
        <v>8230004.1399999987</v>
      </c>
      <c r="D45" s="130">
        <f>SUM(D28:D44)</f>
        <v>-350.39600000000002</v>
      </c>
      <c r="E45" s="131">
        <f>SUM(E28:E44)</f>
        <v>8229653.7439999999</v>
      </c>
    </row>
  </sheetData>
  <mergeCells count="2">
    <mergeCell ref="A1:B1"/>
    <mergeCell ref="A26:B26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2</vt:i4>
      </vt:variant>
    </vt:vector>
  </HeadingPairs>
  <TitlesOfParts>
    <vt:vector size="5" baseType="lpstr">
      <vt:lpstr>P01_913 04</vt:lpstr>
      <vt:lpstr>P01_nedaň.příjmy</vt:lpstr>
      <vt:lpstr>P01_bilance P a V</vt:lpstr>
      <vt:lpstr>'P01_913 04'!Oblast_tisku</vt:lpstr>
      <vt:lpstr>P01_nedaň.příjmy!Oblast_tisku</vt:lpstr>
    </vt:vector>
  </TitlesOfParts>
  <Company>Krajský úřad Libereckého kraje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Matouskova Anna</dc:creator>
  <cp:lastModifiedBy>Trpkosova Eva</cp:lastModifiedBy>
  <cp:lastPrinted>2016-07-28T11:13:40Z</cp:lastPrinted>
  <dcterms:created xsi:type="dcterms:W3CDTF">2015-12-02T08:32:22Z</dcterms:created>
  <dcterms:modified xsi:type="dcterms:W3CDTF">2016-08-17T09:57:45Z</dcterms:modified>
</cp:coreProperties>
</file>