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1206" sheetId="3" r:id="rId3"/>
  </sheets>
  <definedNames>
    <definedName name="_xlnm.Print_Titles" localSheetId="2">'91206'!$7:$8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<sst xmlns="http://schemas.openxmlformats.org/spreadsheetml/2006/main" count="326" uniqueCount="150">
  <si>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</si>
  <si>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</si>
  <si>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</si>
  <si>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</si>
  <si>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</si>
  <si>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</si>
  <si>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</si>
  <si>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</si>
  <si>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</si>
  <si>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</si>
  <si>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</si>
  <si>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</si>
  <si>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</si>
  <si>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</si>
  <si>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</si>
  <si>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</si>
  <si>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</si>
  <si>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</si>
  <si>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</si>
  <si>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</si>
  <si>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</si>
  <si>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</si>
  <si>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</si>
  <si>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</si>
  <si>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</si>
  <si>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</si>
  <si>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</si>
  <si>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</si>
  <si>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</si>
  <si>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</si>
  <si>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</si>
  <si>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</si>
  <si>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</si>
  <si>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</si>
  <si>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</si>
  <si>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</si>
  <si>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</si>
  <si>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</si>
  <si>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</si>
  <si>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</si>
  <si>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</si>
  <si>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</si>
  <si>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</si>
  <si>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</si>
  <si>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</si>
  <si>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</si>
  <si>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</si>
  <si>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</si>
  <si>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</si>
  <si>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</si>
  <si>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</si>
  <si>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</si>
  <si>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</si>
  <si>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</si>
  <si>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</si>
  <si>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</si>
  <si>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</si>
  <si>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</si>
  <si>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</si>
  <si>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</si>
  <si>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</si>
  <si>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</si>
  <si>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</si>
  <si>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</si>
  <si>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</si>
  <si>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</si>
  <si>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</si>
  <si>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</si>
  <si>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</si>
  <si>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</si>
  <si>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</si>
  <si>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tis.Kč</t>
  </si>
  <si>
    <t>ZDROJOVÁ  A VÝDAJOVÁ ČÁST ROZPOČTU LK 2016</t>
  </si>
  <si>
    <t>Příjmy a finanční zdroje odboru dopravy 2016</t>
  </si>
  <si>
    <t>Přijaté transfery (dotace a příspěvky) a zdroje (financování)</t>
  </si>
  <si>
    <t>ORJ</t>
  </si>
  <si>
    <t>ÚZ</t>
  </si>
  <si>
    <t>P Ř Í J M Y   A  T R A N S F E R Y   2 0 1 6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</si>
  <si>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</si>
  <si>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</si>
  <si>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</si>
  <si>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</si>
  <si>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</si>
  <si>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</si>
  <si>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</si>
  <si>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</si>
  <si>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</si>
  <si>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</si>
  <si>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</si>
  <si>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2015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</si>
  <si>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</si>
  <si>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</si>
  <si>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</si>
  <si>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</si>
  <si>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</si>
  <si>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</si>
  <si>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</si>
  <si>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3. úvěr</t>
  </si>
  <si>
    <t>4. uhrazené splátky krátkod.půjč.</t>
  </si>
  <si>
    <t>sankční platby přijaté od jiných subjektů</t>
  </si>
  <si>
    <t>290-016 - most přes Smědou za obcí Bílý Potok</t>
  </si>
  <si>
    <t>0683600000</t>
  </si>
  <si>
    <t>neinvestiční transfery zřízeným příspěvkovým organizacím</t>
  </si>
  <si>
    <t>0683670000</t>
  </si>
  <si>
    <t>III/27716 Český Dub - havárie propustku</t>
  </si>
  <si>
    <t>0683960000</t>
  </si>
  <si>
    <t>III/2931 Horka u Staré Paky</t>
  </si>
  <si>
    <t>0684020000</t>
  </si>
  <si>
    <t xml:space="preserve">III/27250 ulice Liberecká, Chrastava </t>
  </si>
  <si>
    <t>2006</t>
  </si>
  <si>
    <t xml:space="preserve">investiční přijaté transfery od obcí </t>
  </si>
  <si>
    <t>42xx</t>
  </si>
  <si>
    <t>B2) Dotace a příspěvky - investiční</t>
  </si>
  <si>
    <t>0684380000</t>
  </si>
  <si>
    <t>II/286 x II/284 Lomnice nad Popelkou - havárie zdi</t>
  </si>
  <si>
    <t>Financování silnic II. a III. třídy ve vlastnictví kraje</t>
  </si>
  <si>
    <t>91252</t>
  </si>
  <si>
    <t>neinvestiční přijaté transfery ze státních fondů</t>
  </si>
  <si>
    <t>91628</t>
  </si>
  <si>
    <t>investiční přijaté transfery ze státních fondů</t>
  </si>
  <si>
    <t xml:space="preserve">   dotace od regionální rady</t>
  </si>
  <si>
    <t xml:space="preserve">    dotace od regionální rady</t>
  </si>
  <si>
    <t>8.změna-RO č. 269/16</t>
  </si>
  <si>
    <t>Kapitola 912 06 - Účelové příspěvky PO</t>
  </si>
  <si>
    <t>06</t>
  </si>
  <si>
    <t>Ú Č E L O V É  P Ř Í S P Ě V K Y  P O</t>
  </si>
  <si>
    <t>Jmenovité investiční a neinvestiční akce resortu</t>
  </si>
  <si>
    <t>06500011601</t>
  </si>
  <si>
    <t>úprava křižovatky silnic II. třídy v lokalitě Zelený Háj</t>
  </si>
  <si>
    <t>investiční transfery zřízeným příspěvkovým organizacím</t>
  </si>
  <si>
    <t>06500021601</t>
  </si>
  <si>
    <t>údržba mostů na silnicích II. a III. třídy</t>
  </si>
  <si>
    <t>06500031601</t>
  </si>
  <si>
    <t>KSS LK - projektové dokumentace silnic na 2017 - 2018</t>
  </si>
  <si>
    <t>06500041601</t>
  </si>
  <si>
    <t>KSS LK - demolice objektu v Ralsku ev. č. 234</t>
  </si>
  <si>
    <t>06500051601</t>
  </si>
  <si>
    <t>výsadba aleje Zdislava</t>
  </si>
  <si>
    <t>06500061601</t>
  </si>
  <si>
    <t>demolice bývalého kulturního domu v Ralsku</t>
  </si>
  <si>
    <t>Změna rozpočtu - rozpočtové opatření č. 269/16</t>
  </si>
  <si>
    <t>5.změna-RO č. 269/16</t>
  </si>
  <si>
    <t>0690681601</t>
  </si>
  <si>
    <t>0690771601</t>
  </si>
  <si>
    <t>0690781601</t>
  </si>
  <si>
    <t>0690791601</t>
  </si>
  <si>
    <t>přeložka ČEZ na akci „Rekonstrukce mostu Jablonec nad Nisou, nám. B. Němcové III/28733-1“</t>
  </si>
  <si>
    <t>příprava a projektové dokumentace havarijních propustků</t>
  </si>
  <si>
    <t>příprava a projektové dokumentace velkoplošných oprav silnic II. a III. tříd</t>
  </si>
  <si>
    <t>regulace provozu a výsprava cest v areálu bývalého vojenského letiště Hradčany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</si>
</sst>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4" fontId="4" fillId="0" borderId="27" xfId="51" applyNumberFormat="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5" fillId="0" borderId="0" xfId="50" applyFont="1" applyFill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left" vertical="center"/>
      <protection/>
    </xf>
    <xf numFmtId="4" fontId="1" fillId="0" borderId="31" xfId="49" applyNumberFormat="1" applyFont="1" applyBorder="1" applyAlignment="1">
      <alignment vertical="center"/>
      <protection/>
    </xf>
    <xf numFmtId="4" fontId="1" fillId="0" borderId="27" xfId="49" applyNumberFormat="1" applyFont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" fillId="0" borderId="32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1" fillId="0" borderId="34" xfId="49" applyFont="1" applyBorder="1" applyAlignment="1">
      <alignment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1" fillId="0" borderId="35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49" fontId="38" fillId="0" borderId="36" xfId="51" applyNumberFormat="1" applyFont="1" applyFill="1" applyBorder="1" applyAlignment="1">
      <alignment horizontal="center" vertical="center"/>
      <protection/>
    </xf>
    <xf numFmtId="0" fontId="31" fillId="0" borderId="16" xfId="51" applyFont="1" applyFill="1" applyBorder="1" applyAlignment="1">
      <alignment horizontal="center" vertical="center" wrapText="1"/>
      <protection/>
    </xf>
    <xf numFmtId="49" fontId="38" fillId="0" borderId="34" xfId="51" applyNumberFormat="1" applyFont="1" applyBorder="1" applyAlignment="1">
      <alignment horizontal="center" vertical="center" wrapText="1"/>
      <protection/>
    </xf>
    <xf numFmtId="49" fontId="38" fillId="0" borderId="16" xfId="49" applyNumberFormat="1" applyFont="1" applyFill="1" applyBorder="1" applyAlignment="1">
      <alignment horizontal="center" vertical="center" wrapText="1"/>
      <protection/>
    </xf>
    <xf numFmtId="2" fontId="39" fillId="0" borderId="17" xfId="54" applyNumberFormat="1" applyFont="1" applyFill="1" applyBorder="1" applyAlignment="1">
      <alignment horizontal="left" vertical="center" wrapText="1"/>
      <protection/>
    </xf>
    <xf numFmtId="4" fontId="38" fillId="0" borderId="27" xfId="49" applyNumberFormat="1" applyFont="1" applyFill="1" applyBorder="1" applyAlignment="1">
      <alignment vertical="center" wrapText="1"/>
      <protection/>
    </xf>
    <xf numFmtId="4" fontId="38" fillId="0" borderId="37" xfId="49" applyNumberFormat="1" applyFont="1" applyFill="1" applyBorder="1" applyAlignment="1">
      <alignment vertical="center" wrapText="1"/>
      <protection/>
    </xf>
    <xf numFmtId="0" fontId="31" fillId="0" borderId="38" xfId="49" applyFont="1" applyFill="1" applyBorder="1" applyAlignment="1">
      <alignment horizontal="center" vertical="center" wrapText="1"/>
      <protection/>
    </xf>
    <xf numFmtId="49" fontId="31" fillId="0" borderId="39" xfId="49" applyNumberFormat="1" applyFont="1" applyFill="1" applyBorder="1" applyAlignment="1">
      <alignment horizontal="center" vertical="center" wrapText="1"/>
      <protection/>
    </xf>
    <xf numFmtId="49" fontId="31" fillId="0" borderId="40" xfId="49" applyNumberFormat="1" applyFont="1" applyFill="1" applyBorder="1" applyAlignment="1">
      <alignment horizontal="center" vertical="center" wrapText="1"/>
      <protection/>
    </xf>
    <xf numFmtId="4" fontId="1" fillId="0" borderId="29" xfId="50" applyNumberFormat="1" applyFont="1" applyFill="1" applyBorder="1" applyAlignment="1">
      <alignment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41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1" fillId="0" borderId="42" xfId="51" applyNumberFormat="1" applyFont="1" applyFill="1" applyBorder="1" applyAlignment="1">
      <alignment horizontal="center" vertical="center" wrapText="1"/>
      <protection/>
    </xf>
    <xf numFmtId="0" fontId="31" fillId="0" borderId="43" xfId="51" applyFont="1" applyFill="1" applyBorder="1" applyAlignment="1">
      <alignment horizontal="center" vertical="center" wrapText="1"/>
      <protection/>
    </xf>
    <xf numFmtId="49" fontId="31" fillId="0" borderId="16" xfId="51" applyNumberFormat="1" applyFont="1" applyFill="1" applyBorder="1" applyAlignment="1">
      <alignment horizontal="center" vertical="center" wrapText="1"/>
      <protection/>
    </xf>
    <xf numFmtId="0" fontId="32" fillId="0" borderId="34" xfId="48" applyFont="1" applyFill="1" applyBorder="1" applyAlignment="1">
      <alignment vertical="center"/>
      <protection/>
    </xf>
    <xf numFmtId="4" fontId="31" fillId="0" borderId="27" xfId="51" applyNumberFormat="1" applyFont="1" applyFill="1" applyBorder="1" applyAlignment="1">
      <alignment vertical="center" wrapText="1"/>
      <protection/>
    </xf>
    <xf numFmtId="49" fontId="1" fillId="0" borderId="44" xfId="51" applyNumberFormat="1" applyFont="1" applyFill="1" applyBorder="1" applyAlignment="1">
      <alignment horizontal="center" vertical="center" wrapText="1"/>
      <protection/>
    </xf>
    <xf numFmtId="0" fontId="1" fillId="0" borderId="45" xfId="51" applyFont="1" applyFill="1" applyBorder="1" applyAlignment="1">
      <alignment horizontal="center" vertical="center" wrapText="1"/>
      <protection/>
    </xf>
    <xf numFmtId="49" fontId="1" fillId="0" borderId="28" xfId="51" applyNumberFormat="1" applyFont="1" applyFill="1" applyBorder="1" applyAlignment="1">
      <alignment horizontal="center" vertical="center" wrapText="1"/>
      <protection/>
    </xf>
    <xf numFmtId="0" fontId="1" fillId="0" borderId="28" xfId="51" applyFont="1" applyFill="1" applyBorder="1" applyAlignment="1">
      <alignment horizontal="center" vertical="center" wrapText="1"/>
      <protection/>
    </xf>
    <xf numFmtId="49" fontId="1" fillId="0" borderId="35" xfId="51" applyNumberFormat="1" applyFont="1" applyFill="1" applyBorder="1" applyAlignment="1">
      <alignment horizontal="center" vertical="center" wrapText="1"/>
      <protection/>
    </xf>
    <xf numFmtId="0" fontId="1" fillId="0" borderId="35" xfId="48" applyFont="1" applyFill="1" applyBorder="1" applyAlignment="1">
      <alignment vertical="center" wrapText="1"/>
      <protection/>
    </xf>
    <xf numFmtId="4" fontId="1" fillId="0" borderId="29" xfId="51" applyNumberFormat="1" applyFont="1" applyFill="1" applyBorder="1" applyAlignment="1">
      <alignment vertical="center" wrapText="1"/>
      <protection/>
    </xf>
    <xf numFmtId="4" fontId="1" fillId="0" borderId="46" xfId="51" applyNumberFormat="1" applyFont="1" applyFill="1" applyBorder="1" applyAlignment="1">
      <alignment vertical="center"/>
      <protection/>
    </xf>
    <xf numFmtId="4" fontId="1" fillId="0" borderId="30" xfId="51" applyNumberFormat="1" applyFont="1" applyFill="1" applyBorder="1" applyAlignment="1">
      <alignment vertical="center" wrapText="1"/>
      <protection/>
    </xf>
    <xf numFmtId="4" fontId="31" fillId="0" borderId="36" xfId="51" applyNumberFormat="1" applyFont="1" applyFill="1" applyBorder="1" applyAlignment="1">
      <alignment vertical="center" wrapText="1"/>
      <protection/>
    </xf>
    <xf numFmtId="49" fontId="4" fillId="0" borderId="16" xfId="51" applyNumberFormat="1" applyFont="1" applyFill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1" fontId="1" fillId="0" borderId="47" xfId="51" applyNumberFormat="1" applyFont="1" applyFill="1" applyBorder="1" applyAlignment="1">
      <alignment horizontal="center" vertical="center"/>
      <protection/>
    </xf>
    <xf numFmtId="0" fontId="1" fillId="0" borderId="47" xfId="51" applyFont="1" applyBorder="1" applyAlignment="1">
      <alignment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49" fontId="31" fillId="0" borderId="36" xfId="51" applyNumberFormat="1" applyFont="1" applyFill="1" applyBorder="1" applyAlignment="1">
      <alignment horizontal="center" vertical="center"/>
      <protection/>
    </xf>
    <xf numFmtId="0" fontId="31" fillId="0" borderId="16" xfId="51" applyFont="1" applyFill="1" applyBorder="1" applyAlignment="1">
      <alignment horizontal="center" vertical="center"/>
      <protection/>
    </xf>
    <xf numFmtId="49" fontId="31" fillId="0" borderId="16" xfId="51" applyNumberFormat="1" applyFont="1" applyFill="1" applyBorder="1" applyAlignment="1">
      <alignment horizontal="center" vertical="center"/>
      <protection/>
    </xf>
    <xf numFmtId="0" fontId="31" fillId="0" borderId="17" xfId="48" applyFont="1" applyFill="1" applyBorder="1" applyAlignment="1">
      <alignment vertical="center"/>
      <protection/>
    </xf>
    <xf numFmtId="4" fontId="31" fillId="0" borderId="49" xfId="51" applyNumberFormat="1" applyFont="1" applyFill="1" applyBorder="1" applyAlignment="1">
      <alignment vertical="center"/>
      <protection/>
    </xf>
    <xf numFmtId="4" fontId="31" fillId="0" borderId="27" xfId="51" applyNumberFormat="1" applyFont="1" applyFill="1" applyBorder="1" applyAlignment="1">
      <alignment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50" xfId="48" applyFont="1" applyFill="1" applyBorder="1" applyAlignment="1">
      <alignment vertical="center"/>
      <protection/>
    </xf>
    <xf numFmtId="4" fontId="1" fillId="0" borderId="41" xfId="51" applyNumberFormat="1" applyFont="1" applyFill="1" applyBorder="1" applyAlignment="1">
      <alignment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9" fontId="4" fillId="24" borderId="52" xfId="51" applyNumberFormat="1" applyFont="1" applyFill="1" applyBorder="1" applyAlignment="1">
      <alignment horizontal="center" vertical="center"/>
      <protection/>
    </xf>
    <xf numFmtId="0" fontId="4" fillId="24" borderId="53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" fontId="4" fillId="24" borderId="54" xfId="51" applyNumberFormat="1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52" xfId="51" applyNumberFormat="1" applyFont="1" applyFill="1" applyBorder="1" applyAlignment="1">
      <alignment horizontal="center"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54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56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56" xfId="51" applyNumberFormat="1" applyFont="1" applyFill="1" applyBorder="1" applyAlignment="1">
      <alignment vertical="center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0" fillId="0" borderId="25" xfId="5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0" fillId="0" borderId="28" xfId="51" applyFont="1" applyFill="1" applyBorder="1" applyAlignment="1">
      <alignment vertical="center"/>
      <protection/>
    </xf>
    <xf numFmtId="171" fontId="4" fillId="0" borderId="33" xfId="51" applyNumberFormat="1" applyFont="1" applyFill="1" applyBorder="1" applyAlignment="1">
      <alignment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171" fontId="4" fillId="0" borderId="49" xfId="51" applyNumberFormat="1" applyFont="1" applyFill="1" applyBorder="1" applyAlignment="1">
      <alignment vertical="center"/>
      <protection/>
    </xf>
    <xf numFmtId="4" fontId="1" fillId="0" borderId="27" xfId="51" applyNumberFormat="1" applyFont="1" applyFill="1" applyBorder="1" applyAlignment="1">
      <alignment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0" fillId="0" borderId="35" xfId="51" applyFont="1" applyFill="1" applyBorder="1" applyAlignment="1">
      <alignment vertical="center"/>
      <protection/>
    </xf>
    <xf numFmtId="171" fontId="4" fillId="0" borderId="0" xfId="51" applyNumberFormat="1" applyFont="1" applyFill="1" applyBorder="1" applyAlignment="1">
      <alignment vertical="center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1" fillId="0" borderId="16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171" fontId="1" fillId="0" borderId="36" xfId="51" applyNumberFormat="1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49" fontId="1" fillId="0" borderId="59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0" fontId="31" fillId="0" borderId="17" xfId="48" applyFont="1" applyFill="1" applyBorder="1" applyAlignment="1">
      <alignment vertical="center" wrapText="1"/>
      <protection/>
    </xf>
    <xf numFmtId="4" fontId="31" fillId="0" borderId="49" xfId="51" applyNumberFormat="1" applyFont="1" applyFill="1" applyBorder="1" applyAlignment="1">
      <alignment vertical="center" wrapText="1"/>
      <protection/>
    </xf>
    <xf numFmtId="49" fontId="1" fillId="0" borderId="38" xfId="51" applyNumberFormat="1" applyFont="1" applyFill="1" applyBorder="1" applyAlignment="1">
      <alignment horizontal="center" vertical="center" wrapText="1"/>
      <protection/>
    </xf>
    <xf numFmtId="0" fontId="1" fillId="0" borderId="40" xfId="51" applyFont="1" applyFill="1" applyBorder="1" applyAlignment="1">
      <alignment horizontal="center" vertical="center" wrapText="1"/>
      <protection/>
    </xf>
    <xf numFmtId="49" fontId="1" fillId="0" borderId="39" xfId="51" applyNumberFormat="1" applyFont="1" applyFill="1" applyBorder="1" applyAlignment="1">
      <alignment horizontal="center" vertical="center" wrapText="1"/>
      <protection/>
    </xf>
    <xf numFmtId="0" fontId="1" fillId="0" borderId="39" xfId="51" applyFont="1" applyFill="1" applyBorder="1" applyAlignment="1">
      <alignment horizontal="center" vertical="center" wrapText="1"/>
      <protection/>
    </xf>
    <xf numFmtId="49" fontId="1" fillId="0" borderId="47" xfId="51" applyNumberFormat="1" applyFont="1" applyFill="1" applyBorder="1" applyAlignment="1">
      <alignment horizontal="center" vertical="center" wrapText="1"/>
      <protection/>
    </xf>
    <xf numFmtId="0" fontId="1" fillId="0" borderId="50" xfId="48" applyFont="1" applyFill="1" applyBorder="1" applyAlignment="1">
      <alignment vertical="center" wrapText="1"/>
      <protection/>
    </xf>
    <xf numFmtId="4" fontId="1" fillId="0" borderId="61" xfId="51" applyNumberFormat="1" applyFont="1" applyFill="1" applyBorder="1" applyAlignment="1">
      <alignment vertical="center" wrapText="1"/>
      <protection/>
    </xf>
    <xf numFmtId="4" fontId="1" fillId="0" borderId="51" xfId="51" applyNumberFormat="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32" xfId="48" applyFont="1" applyFill="1" applyBorder="1" applyAlignment="1">
      <alignment vertical="center" wrapText="1"/>
      <protection/>
    </xf>
    <xf numFmtId="4" fontId="1" fillId="0" borderId="41" xfId="51" applyNumberFormat="1" applyFont="1" applyFill="1" applyBorder="1" applyAlignment="1">
      <alignment vertical="center" wrapText="1"/>
      <protection/>
    </xf>
    <xf numFmtId="171" fontId="8" fillId="0" borderId="25" xfId="0" applyNumberFormat="1" applyFont="1" applyFill="1" applyBorder="1" applyAlignment="1">
      <alignment horizontal="right" vertical="center" wrapText="1"/>
    </xf>
    <xf numFmtId="171" fontId="31" fillId="0" borderId="36" xfId="51" applyNumberFormat="1" applyFont="1" applyFill="1" applyBorder="1" applyAlignment="1">
      <alignment vertical="center" wrapText="1"/>
      <protection/>
    </xf>
    <xf numFmtId="171" fontId="1" fillId="0" borderId="51" xfId="51" applyNumberFormat="1" applyFont="1" applyFill="1" applyBorder="1" applyAlignment="1">
      <alignment vertical="center"/>
      <protection/>
    </xf>
    <xf numFmtId="171" fontId="4" fillId="24" borderId="11" xfId="51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0" fontId="7" fillId="0" borderId="27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right" vertical="center" wrapText="1"/>
    </xf>
    <xf numFmtId="4" fontId="8" fillId="0" borderId="63" xfId="0" applyNumberFormat="1" applyFont="1" applyBorder="1" applyAlignment="1">
      <alignment horizontal="right" vertical="center" wrapText="1"/>
    </xf>
    <xf numFmtId="4" fontId="7" fillId="0" borderId="53" xfId="0" applyNumberFormat="1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49" fontId="35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" fontId="4" fillId="0" borderId="11" xfId="50" applyNumberFormat="1" applyFont="1" applyBorder="1" applyAlignment="1">
      <alignment vertical="center"/>
      <protection/>
    </xf>
    <xf numFmtId="0" fontId="4" fillId="0" borderId="42" xfId="51" applyFont="1" applyBorder="1" applyAlignment="1">
      <alignment horizontal="center" vertical="center"/>
      <protection/>
    </xf>
    <xf numFmtId="49" fontId="4" fillId="0" borderId="16" xfId="51" applyNumberFormat="1" applyFont="1" applyBorder="1" applyAlignment="1" quotePrefix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0" fontId="33" fillId="0" borderId="44" xfId="51" applyFont="1" applyFill="1" applyBorder="1" applyAlignment="1">
      <alignment horizontal="center" vertical="center"/>
      <protection/>
    </xf>
    <xf numFmtId="49" fontId="5" fillId="0" borderId="28" xfId="51" applyNumberFormat="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horizontal="center" vertical="center"/>
      <protection/>
    </xf>
    <xf numFmtId="4" fontId="36" fillId="25" borderId="29" xfId="51" applyNumberFormat="1" applyFont="1" applyFill="1" applyBorder="1" applyAlignment="1">
      <alignment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9" fontId="40" fillId="0" borderId="47" xfId="51" applyNumberFormat="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 wrapText="1"/>
      <protection/>
    </xf>
    <xf numFmtId="4" fontId="8" fillId="0" borderId="25" xfId="0" applyNumberFormat="1" applyFont="1" applyFill="1" applyBorder="1" applyAlignment="1">
      <alignment horizontal="right" vertical="center" wrapText="1"/>
    </xf>
    <xf numFmtId="0" fontId="1" fillId="0" borderId="34" xfId="51" applyFont="1" applyBorder="1" applyAlignment="1">
      <alignment horizontal="center" vertical="center"/>
      <protection/>
    </xf>
    <xf numFmtId="49" fontId="4" fillId="0" borderId="36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171" fontId="4" fillId="0" borderId="36" xfId="51" applyNumberFormat="1" applyFont="1" applyFill="1" applyBorder="1" applyAlignment="1">
      <alignment vertical="center" wrapText="1"/>
      <protection/>
    </xf>
    <xf numFmtId="171" fontId="1" fillId="0" borderId="30" xfId="51" applyNumberFormat="1" applyFont="1" applyFill="1" applyBorder="1" applyAlignment="1">
      <alignment vertical="center" wrapText="1"/>
      <protection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50" applyFont="1" applyFill="1" applyAlignment="1">
      <alignment horizontal="center" vertical="center"/>
      <protection/>
    </xf>
    <xf numFmtId="0" fontId="4" fillId="0" borderId="64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68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0" xfId="50" applyFont="1" applyFill="1" applyAlignment="1">
      <alignment horizontal="center" vertical="center"/>
      <protection/>
    </xf>
    <xf numFmtId="49" fontId="4" fillId="0" borderId="69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4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0" xfId="50" applyNumberFormat="1" applyFont="1" applyBorder="1" applyAlignment="1">
      <alignment horizontal="center" vertical="center"/>
      <protection/>
    </xf>
    <xf numFmtId="49" fontId="4" fillId="0" borderId="44" xfId="50" applyNumberFormat="1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0" fontId="4" fillId="0" borderId="71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58" xfId="50" applyFont="1" applyBorder="1" applyAlignment="1">
      <alignment horizontal="center" vertical="center"/>
      <protection/>
    </xf>
    <xf numFmtId="2" fontId="4" fillId="0" borderId="72" xfId="50" applyNumberFormat="1" applyFont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68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56" xfId="50" applyFont="1" applyFill="1" applyBorder="1" applyAlignment="1">
      <alignment horizontal="center" vertical="center"/>
      <protection/>
    </xf>
    <xf numFmtId="0" fontId="1" fillId="0" borderId="68" xfId="52" applyFont="1" applyBorder="1" applyAlignment="1">
      <alignment horizontal="center" vertical="center" textRotation="90" wrapText="1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1" fillId="0" borderId="29" xfId="52" applyFont="1" applyBorder="1" applyAlignment="1">
      <alignment horizontal="center" vertical="center" textRotation="90" wrapText="1"/>
      <protection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_04 - OSMTVS 2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28" t="s">
        <v>72</v>
      </c>
      <c r="B1" s="228"/>
      <c r="C1" s="228"/>
      <c r="D1" s="228"/>
      <c r="E1" s="228"/>
      <c r="F1" s="228"/>
    </row>
    <row r="2" ht="18" customHeight="1"/>
    <row r="3" spans="1:6" ht="16.5" customHeight="1">
      <c r="A3" s="229" t="s">
        <v>49</v>
      </c>
      <c r="B3" s="229"/>
      <c r="C3" s="229"/>
      <c r="D3" s="229"/>
      <c r="E3" s="229"/>
      <c r="F3" s="229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66</v>
      </c>
      <c r="D5" s="29" t="s">
        <v>67</v>
      </c>
      <c r="E5" s="5" t="s">
        <v>0</v>
      </c>
      <c r="F5" s="6" t="s">
        <v>68</v>
      </c>
    </row>
    <row r="6" spans="1:6" ht="15" customHeight="1">
      <c r="A6" s="7" t="s">
        <v>9</v>
      </c>
      <c r="B6" s="179" t="s">
        <v>27</v>
      </c>
      <c r="C6" s="8">
        <f>C7+C8+C9</f>
        <v>2522188</v>
      </c>
      <c r="D6" s="265">
        <f>D7+D8+D9</f>
        <v>2636550.9699999997</v>
      </c>
      <c r="E6" s="9">
        <f>SUM(E7:E9)</f>
        <v>500</v>
      </c>
      <c r="F6" s="10">
        <f>SUM(F7:F9)</f>
        <v>2637050.9699999997</v>
      </c>
    </row>
    <row r="7" spans="1:6" ht="15" customHeight="1">
      <c r="A7" s="11" t="s">
        <v>10</v>
      </c>
      <c r="B7" s="12" t="s">
        <v>11</v>
      </c>
      <c r="C7" s="14">
        <v>2461000</v>
      </c>
      <c r="D7" s="14">
        <v>2466142.71</v>
      </c>
      <c r="E7" s="21"/>
      <c r="F7" s="15">
        <f>D7+E7</f>
        <v>2466142.71</v>
      </c>
    </row>
    <row r="8" spans="1:6" ht="15" customHeight="1">
      <c r="A8" s="11" t="s">
        <v>12</v>
      </c>
      <c r="B8" s="12" t="s">
        <v>13</v>
      </c>
      <c r="C8" s="14">
        <f>18368+7500+3700+120+1200+18000+12300</f>
        <v>61188</v>
      </c>
      <c r="D8" s="14">
        <v>170192.01</v>
      </c>
      <c r="E8" s="21">
        <f>'příjmy OD'!J11</f>
        <v>500</v>
      </c>
      <c r="F8" s="15">
        <f>D8+E8</f>
        <v>170692.01</v>
      </c>
    </row>
    <row r="9" spans="1:6" ht="15" customHeight="1">
      <c r="A9" s="11" t="s">
        <v>14</v>
      </c>
      <c r="B9" s="12" t="s">
        <v>15</v>
      </c>
      <c r="C9" s="13">
        <v>0</v>
      </c>
      <c r="D9" s="14">
        <v>216.25</v>
      </c>
      <c r="E9" s="21"/>
      <c r="F9" s="15">
        <f>D9+E9</f>
        <v>216.25</v>
      </c>
    </row>
    <row r="10" spans="1:6" ht="15" customHeight="1">
      <c r="A10" s="16" t="s">
        <v>16</v>
      </c>
      <c r="B10" s="12" t="s">
        <v>17</v>
      </c>
      <c r="C10" s="17">
        <f>C11+C17</f>
        <v>87888.7</v>
      </c>
      <c r="D10" s="190">
        <f>D11+D17</f>
        <v>4635387.59</v>
      </c>
      <c r="E10" s="18">
        <f>E11+E17</f>
        <v>0</v>
      </c>
      <c r="F10" s="19">
        <f>F11+F17</f>
        <v>4603052.08</v>
      </c>
    </row>
    <row r="11" spans="1:6" ht="15" customHeight="1">
      <c r="A11" s="11" t="s">
        <v>51</v>
      </c>
      <c r="B11" s="12" t="s">
        <v>18</v>
      </c>
      <c r="C11" s="13">
        <f>SUM(C12:C16)</f>
        <v>87888.7</v>
      </c>
      <c r="D11" s="14">
        <f>SUM(D12:D16)</f>
        <v>4344866.7</v>
      </c>
      <c r="E11" s="14">
        <f>SUM(E12:E16)</f>
        <v>0</v>
      </c>
      <c r="F11" s="15">
        <f>SUM(F12:F16)</f>
        <v>4344866.7</v>
      </c>
    </row>
    <row r="12" spans="1:6" ht="15" customHeight="1">
      <c r="A12" s="11" t="s">
        <v>52</v>
      </c>
      <c r="B12" s="12" t="s">
        <v>19</v>
      </c>
      <c r="C12" s="14">
        <v>63118.7</v>
      </c>
      <c r="D12" s="14">
        <v>63118.7</v>
      </c>
      <c r="E12" s="21"/>
      <c r="F12" s="15">
        <f>D12+E12</f>
        <v>63118.7</v>
      </c>
    </row>
    <row r="13" spans="1:6" ht="15" customHeight="1">
      <c r="A13" s="11" t="s">
        <v>53</v>
      </c>
      <c r="B13" s="12" t="s">
        <v>18</v>
      </c>
      <c r="C13" s="20">
        <v>0</v>
      </c>
      <c r="D13" s="14">
        <v>4250133.24</v>
      </c>
      <c r="E13" s="21"/>
      <c r="F13" s="15">
        <f>D13+E13</f>
        <v>4250133.24</v>
      </c>
    </row>
    <row r="14" spans="1:6" ht="15" customHeight="1">
      <c r="A14" s="11" t="s">
        <v>120</v>
      </c>
      <c r="B14" s="12">
        <v>4123</v>
      </c>
      <c r="C14" s="20">
        <v>0</v>
      </c>
      <c r="D14" s="14">
        <v>6729.85</v>
      </c>
      <c r="E14" s="21"/>
      <c r="F14" s="15">
        <f>D14+E14</f>
        <v>6729.85</v>
      </c>
    </row>
    <row r="15" spans="1:6" ht="15" customHeight="1">
      <c r="A15" s="11" t="s">
        <v>59</v>
      </c>
      <c r="B15" s="12" t="s">
        <v>60</v>
      </c>
      <c r="C15" s="20">
        <v>0</v>
      </c>
      <c r="D15" s="14">
        <v>114.91</v>
      </c>
      <c r="E15" s="21"/>
      <c r="F15" s="15">
        <f>D15+E15</f>
        <v>114.91</v>
      </c>
    </row>
    <row r="16" spans="1:6" ht="15" customHeight="1">
      <c r="A16" s="11" t="s">
        <v>54</v>
      </c>
      <c r="B16" s="12">
        <v>4121</v>
      </c>
      <c r="C16" s="20">
        <v>24770</v>
      </c>
      <c r="D16" s="14">
        <v>24770</v>
      </c>
      <c r="E16" s="21"/>
      <c r="F16" s="15">
        <f>D16+E16</f>
        <v>24770</v>
      </c>
    </row>
    <row r="17" spans="1:6" ht="15" customHeight="1">
      <c r="A17" s="11" t="s">
        <v>28</v>
      </c>
      <c r="B17" s="12" t="s">
        <v>20</v>
      </c>
      <c r="C17" s="20">
        <f>SUM(C18:C21)</f>
        <v>0</v>
      </c>
      <c r="D17" s="14">
        <f>SUM(D18:D21)</f>
        <v>290520.89</v>
      </c>
      <c r="E17" s="14">
        <f>SUM(E18:E21)</f>
        <v>0</v>
      </c>
      <c r="F17" s="15">
        <f>SUM(F18:F21)</f>
        <v>258185.38000000003</v>
      </c>
    </row>
    <row r="18" spans="1:6" ht="15" customHeight="1">
      <c r="A18" s="11" t="s">
        <v>57</v>
      </c>
      <c r="B18" s="12" t="s">
        <v>20</v>
      </c>
      <c r="C18" s="20">
        <v>0</v>
      </c>
      <c r="D18" s="14">
        <v>253650.47000000003</v>
      </c>
      <c r="E18" s="21"/>
      <c r="F18" s="15">
        <f>D18+E18</f>
        <v>253650.47000000003</v>
      </c>
    </row>
    <row r="19" spans="1:6" ht="15" customHeight="1">
      <c r="A19" s="11" t="s">
        <v>58</v>
      </c>
      <c r="B19" s="12">
        <v>4221</v>
      </c>
      <c r="C19" s="20">
        <v>0</v>
      </c>
      <c r="D19" s="14">
        <v>4534.91</v>
      </c>
      <c r="E19" s="21"/>
      <c r="F19" s="15">
        <f>D19+E19</f>
        <v>4534.91</v>
      </c>
    </row>
    <row r="20" spans="1:6" ht="15" customHeight="1">
      <c r="A20" s="11" t="s">
        <v>121</v>
      </c>
      <c r="B20" s="12">
        <v>4223</v>
      </c>
      <c r="C20" s="20">
        <v>0</v>
      </c>
      <c r="D20" s="14">
        <v>32335.51</v>
      </c>
      <c r="E20" s="21"/>
      <c r="F20" s="15"/>
    </row>
    <row r="21" spans="1:6" ht="15" customHeight="1">
      <c r="A21" s="11" t="s">
        <v>61</v>
      </c>
      <c r="B21" s="12">
        <v>4232</v>
      </c>
      <c r="C21" s="20">
        <v>0</v>
      </c>
      <c r="D21" s="14">
        <v>0</v>
      </c>
      <c r="E21" s="21"/>
      <c r="F21" s="15">
        <f>D21+E21</f>
        <v>0</v>
      </c>
    </row>
    <row r="22" spans="1:6" ht="15" customHeight="1">
      <c r="A22" s="16" t="s">
        <v>21</v>
      </c>
      <c r="B22" s="22" t="s">
        <v>29</v>
      </c>
      <c r="C22" s="17">
        <f>C6+C10</f>
        <v>2610076.7</v>
      </c>
      <c r="D22" s="190">
        <f>D6+D10</f>
        <v>7271938.56</v>
      </c>
      <c r="E22" s="190">
        <f>E6+E10</f>
        <v>500</v>
      </c>
      <c r="F22" s="19">
        <f>F6+F10</f>
        <v>7240103.05</v>
      </c>
    </row>
    <row r="23" spans="1:6" ht="15" customHeight="1">
      <c r="A23" s="16" t="s">
        <v>22</v>
      </c>
      <c r="B23" s="22" t="s">
        <v>23</v>
      </c>
      <c r="C23" s="17">
        <f>SUM(C24:C27)</f>
        <v>-96875</v>
      </c>
      <c r="D23" s="190">
        <f>SUM(D24:D27)</f>
        <v>958065.5800000001</v>
      </c>
      <c r="E23" s="18">
        <f>SUM(E24:E27)</f>
        <v>0</v>
      </c>
      <c r="F23" s="23">
        <f>SUM(F24:F27)</f>
        <v>958065.5800000001</v>
      </c>
    </row>
    <row r="24" spans="1:6" ht="15" customHeight="1">
      <c r="A24" s="11" t="s">
        <v>64</v>
      </c>
      <c r="B24" s="12" t="s">
        <v>24</v>
      </c>
      <c r="C24" s="20">
        <v>0</v>
      </c>
      <c r="D24" s="14">
        <v>127924.3</v>
      </c>
      <c r="E24" s="226"/>
      <c r="F24" s="15">
        <f>D24+E24</f>
        <v>127924.3</v>
      </c>
    </row>
    <row r="25" spans="1:6" ht="15" customHeight="1">
      <c r="A25" s="11" t="s">
        <v>65</v>
      </c>
      <c r="B25" s="12" t="s">
        <v>24</v>
      </c>
      <c r="C25" s="20">
        <v>0</v>
      </c>
      <c r="D25" s="14">
        <v>977016.28</v>
      </c>
      <c r="E25" s="220"/>
      <c r="F25" s="15">
        <f>D25+E25</f>
        <v>977016.28</v>
      </c>
    </row>
    <row r="26" spans="1:6" ht="15" customHeight="1">
      <c r="A26" s="11" t="s">
        <v>97</v>
      </c>
      <c r="B26" s="12" t="s">
        <v>55</v>
      </c>
      <c r="C26" s="20">
        <v>0</v>
      </c>
      <c r="D26" s="14">
        <v>0</v>
      </c>
      <c r="E26" s="21"/>
      <c r="F26" s="15">
        <f>D26+E26</f>
        <v>0</v>
      </c>
    </row>
    <row r="27" spans="1:6" ht="15" customHeight="1" thickBot="1">
      <c r="A27" s="11" t="s">
        <v>98</v>
      </c>
      <c r="B27" s="180">
        <v>8124</v>
      </c>
      <c r="C27" s="20">
        <v>-96875</v>
      </c>
      <c r="D27" s="266">
        <v>-146875</v>
      </c>
      <c r="E27" s="21"/>
      <c r="F27" s="15">
        <f>D27+E27</f>
        <v>-146875</v>
      </c>
    </row>
    <row r="28" spans="1:6" ht="15" customHeight="1" thickBot="1">
      <c r="A28" s="24" t="s">
        <v>25</v>
      </c>
      <c r="B28" s="25"/>
      <c r="C28" s="26">
        <f>C23+C10+C6</f>
        <v>2513201.7</v>
      </c>
      <c r="D28" s="27">
        <f>D23+D10+D6</f>
        <v>8230004.14</v>
      </c>
      <c r="E28" s="227">
        <f>E6+E10+E23</f>
        <v>500</v>
      </c>
      <c r="F28" s="28">
        <f>D28+E28</f>
        <v>8230504.14</v>
      </c>
    </row>
    <row r="30" ht="9.75">
      <c r="E30" s="32"/>
    </row>
    <row r="31" spans="1:6" ht="17.25">
      <c r="A31" s="229" t="s">
        <v>50</v>
      </c>
      <c r="B31" s="229"/>
      <c r="C31" s="229"/>
      <c r="D31" s="229"/>
      <c r="E31" s="229"/>
      <c r="F31" s="229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181" t="s">
        <v>30</v>
      </c>
      <c r="B33" s="181" t="s">
        <v>2</v>
      </c>
      <c r="C33" s="185" t="s">
        <v>66</v>
      </c>
      <c r="D33" s="29" t="s">
        <v>67</v>
      </c>
      <c r="E33" s="5" t="s">
        <v>0</v>
      </c>
      <c r="F33" s="6" t="s">
        <v>68</v>
      </c>
    </row>
    <row r="34" spans="1:6" ht="15" customHeight="1">
      <c r="A34" s="182" t="s">
        <v>31</v>
      </c>
      <c r="B34" s="189" t="s">
        <v>32</v>
      </c>
      <c r="C34" s="186">
        <v>28361.82</v>
      </c>
      <c r="D34" s="30">
        <v>28361.82</v>
      </c>
      <c r="E34" s="30"/>
      <c r="F34" s="31">
        <f>D34+E34</f>
        <v>28361.82</v>
      </c>
    </row>
    <row r="35" spans="1:6" ht="15" customHeight="1">
      <c r="A35" s="183" t="s">
        <v>33</v>
      </c>
      <c r="B35" s="12" t="s">
        <v>32</v>
      </c>
      <c r="C35" s="187">
        <v>255021.85</v>
      </c>
      <c r="D35" s="14">
        <v>254521.85</v>
      </c>
      <c r="E35" s="30"/>
      <c r="F35" s="31">
        <f>D35+E35</f>
        <v>254521.85</v>
      </c>
    </row>
    <row r="36" spans="1:6" ht="15" customHeight="1">
      <c r="A36" s="183" t="s">
        <v>69</v>
      </c>
      <c r="B36" s="12" t="s">
        <v>42</v>
      </c>
      <c r="C36" s="187">
        <v>17207</v>
      </c>
      <c r="D36" s="14">
        <v>161056.44</v>
      </c>
      <c r="E36" s="30">
        <f>'91206'!I9</f>
        <v>500</v>
      </c>
      <c r="F36" s="31">
        <f>D36+E36</f>
        <v>161556.44</v>
      </c>
    </row>
    <row r="37" spans="1:6" ht="15" customHeight="1">
      <c r="A37" s="183" t="s">
        <v>34</v>
      </c>
      <c r="B37" s="12" t="s">
        <v>32</v>
      </c>
      <c r="C37" s="187">
        <v>907840</v>
      </c>
      <c r="D37" s="14">
        <v>943224.97</v>
      </c>
      <c r="E37" s="30"/>
      <c r="F37" s="31">
        <f aca="true" t="shared" si="0" ref="F37:F50">D37+E37</f>
        <v>943224.97</v>
      </c>
    </row>
    <row r="38" spans="1:6" ht="15" customHeight="1">
      <c r="A38" s="183" t="s">
        <v>35</v>
      </c>
      <c r="B38" s="12" t="s">
        <v>32</v>
      </c>
      <c r="C38" s="187">
        <v>646749.25</v>
      </c>
      <c r="D38" s="14">
        <v>682333.05</v>
      </c>
      <c r="E38" s="174"/>
      <c r="F38" s="31">
        <f>D38+E38</f>
        <v>682333.05</v>
      </c>
    </row>
    <row r="39" spans="1:6" ht="15" customHeight="1">
      <c r="A39" s="183" t="s">
        <v>36</v>
      </c>
      <c r="B39" s="12" t="s">
        <v>32</v>
      </c>
      <c r="C39" s="187">
        <v>0</v>
      </c>
      <c r="D39" s="14">
        <v>3779609.16</v>
      </c>
      <c r="E39" s="174"/>
      <c r="F39" s="31">
        <f>D39+E39</f>
        <v>3779609.16</v>
      </c>
    </row>
    <row r="40" spans="1:6" ht="15" customHeight="1">
      <c r="A40" s="183" t="s">
        <v>63</v>
      </c>
      <c r="B40" s="12" t="s">
        <v>42</v>
      </c>
      <c r="C40" s="187">
        <v>88743.71</v>
      </c>
      <c r="D40" s="14">
        <v>527573.5599999999</v>
      </c>
      <c r="E40" s="174"/>
      <c r="F40" s="31">
        <f>D40+E40</f>
        <v>527573.5599999999</v>
      </c>
    </row>
    <row r="41" spans="1:6" ht="15" customHeight="1">
      <c r="A41" s="183" t="s">
        <v>37</v>
      </c>
      <c r="B41" s="12" t="s">
        <v>32</v>
      </c>
      <c r="C41" s="187">
        <v>24600</v>
      </c>
      <c r="D41" s="14">
        <v>28200</v>
      </c>
      <c r="E41" s="174"/>
      <c r="F41" s="31">
        <f>D41+E41</f>
        <v>28200</v>
      </c>
    </row>
    <row r="42" spans="1:6" ht="15" customHeight="1">
      <c r="A42" s="183" t="s">
        <v>38</v>
      </c>
      <c r="B42" s="12" t="s">
        <v>39</v>
      </c>
      <c r="C42" s="187">
        <v>220455.88</v>
      </c>
      <c r="D42" s="14">
        <v>672086.89</v>
      </c>
      <c r="E42" s="220"/>
      <c r="F42" s="31">
        <f>D42+E42</f>
        <v>672086.89</v>
      </c>
    </row>
    <row r="43" spans="1:6" ht="15" customHeight="1">
      <c r="A43" s="183" t="s">
        <v>40</v>
      </c>
      <c r="B43" s="12" t="s">
        <v>39</v>
      </c>
      <c r="C43" s="187">
        <v>0</v>
      </c>
      <c r="D43" s="14">
        <v>0</v>
      </c>
      <c r="E43" s="220"/>
      <c r="F43" s="31">
        <f t="shared" si="0"/>
        <v>0</v>
      </c>
    </row>
    <row r="44" spans="1:6" ht="15" customHeight="1">
      <c r="A44" s="183" t="s">
        <v>41</v>
      </c>
      <c r="B44" s="12" t="s">
        <v>42</v>
      </c>
      <c r="C44" s="187">
        <v>206206.19</v>
      </c>
      <c r="D44" s="14">
        <v>880014.1000000001</v>
      </c>
      <c r="E44" s="220"/>
      <c r="F44" s="31">
        <f t="shared" si="0"/>
        <v>880014.1000000001</v>
      </c>
    </row>
    <row r="45" spans="1:8" ht="15" customHeight="1">
      <c r="A45" s="183" t="s">
        <v>43</v>
      </c>
      <c r="B45" s="12" t="s">
        <v>42</v>
      </c>
      <c r="C45" s="187">
        <v>20000</v>
      </c>
      <c r="D45" s="14">
        <v>20000</v>
      </c>
      <c r="E45" s="30"/>
      <c r="F45" s="31">
        <f t="shared" si="0"/>
        <v>20000</v>
      </c>
      <c r="H45" s="32"/>
    </row>
    <row r="46" spans="1:6" ht="15" customHeight="1">
      <c r="A46" s="183" t="s">
        <v>44</v>
      </c>
      <c r="B46" s="12" t="s">
        <v>32</v>
      </c>
      <c r="C46" s="187">
        <v>4016</v>
      </c>
      <c r="D46" s="14">
        <v>7787.89</v>
      </c>
      <c r="E46" s="30"/>
      <c r="F46" s="31">
        <f t="shared" si="0"/>
        <v>7787.89</v>
      </c>
    </row>
    <row r="47" spans="1:6" ht="15" customHeight="1">
      <c r="A47" s="183" t="s">
        <v>62</v>
      </c>
      <c r="B47" s="12" t="s">
        <v>42</v>
      </c>
      <c r="C47" s="187">
        <v>67000</v>
      </c>
      <c r="D47" s="14">
        <v>139252.66999999998</v>
      </c>
      <c r="E47" s="30"/>
      <c r="F47" s="31">
        <f t="shared" si="0"/>
        <v>139252.66999999998</v>
      </c>
    </row>
    <row r="48" spans="1:6" ht="15" customHeight="1">
      <c r="A48" s="183" t="s">
        <v>45</v>
      </c>
      <c r="B48" s="12" t="s">
        <v>42</v>
      </c>
      <c r="C48" s="187">
        <v>5000</v>
      </c>
      <c r="D48" s="14">
        <v>13993.01</v>
      </c>
      <c r="E48" s="30"/>
      <c r="F48" s="31">
        <f t="shared" si="0"/>
        <v>13993.01</v>
      </c>
    </row>
    <row r="49" spans="1:6" ht="15" customHeight="1">
      <c r="A49" s="183" t="s">
        <v>46</v>
      </c>
      <c r="B49" s="12" t="s">
        <v>42</v>
      </c>
      <c r="C49" s="187">
        <v>18000</v>
      </c>
      <c r="D49" s="14">
        <v>84728.29</v>
      </c>
      <c r="E49" s="30"/>
      <c r="F49" s="31">
        <f t="shared" si="0"/>
        <v>84728.29</v>
      </c>
    </row>
    <row r="50" spans="1:6" ht="15" customHeight="1" thickBot="1">
      <c r="A50" s="183" t="s">
        <v>47</v>
      </c>
      <c r="B50" s="12" t="s">
        <v>42</v>
      </c>
      <c r="C50" s="187">
        <v>4000</v>
      </c>
      <c r="D50" s="14">
        <v>7260.4400000000005</v>
      </c>
      <c r="E50" s="30"/>
      <c r="F50" s="31">
        <f t="shared" si="0"/>
        <v>7260.4400000000005</v>
      </c>
    </row>
    <row r="51" spans="1:6" ht="15" customHeight="1" thickBot="1">
      <c r="A51" s="184" t="s">
        <v>48</v>
      </c>
      <c r="B51" s="25"/>
      <c r="C51" s="188">
        <f>SUM(C34:C50)</f>
        <v>2513201.6999999997</v>
      </c>
      <c r="D51" s="27">
        <f>SUM(D34:D50)</f>
        <v>8230004.14</v>
      </c>
      <c r="E51" s="27">
        <f>SUM(E34:E50)</f>
        <v>500</v>
      </c>
      <c r="F51" s="28">
        <f>SUM(F34:F50)</f>
        <v>8230504.14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4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7109375" style="38" customWidth="1"/>
    <col min="2" max="2" width="3.00390625" style="38" customWidth="1"/>
    <col min="3" max="3" width="8.8515625" style="38" customWidth="1"/>
    <col min="4" max="4" width="4.28125" style="38" customWidth="1"/>
    <col min="5" max="5" width="5.28125" style="38" customWidth="1"/>
    <col min="6" max="6" width="7.8515625" style="38" bestFit="1" customWidth="1"/>
    <col min="7" max="7" width="43.7109375" style="38" customWidth="1"/>
    <col min="8" max="9" width="8.7109375" style="38" customWidth="1"/>
    <col min="10" max="10" width="9.28125" style="38" customWidth="1"/>
    <col min="11" max="11" width="9.00390625" style="38" customWidth="1"/>
    <col min="12" max="16384" width="8.8515625" style="38" customWidth="1"/>
  </cols>
  <sheetData>
    <row r="1" spans="1:11" ht="17.25">
      <c r="A1" s="230" t="s">
        <v>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7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242" t="s">
        <v>74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3.5" thickBot="1">
      <c r="A4" s="39"/>
      <c r="B4" s="39"/>
      <c r="C4" s="39"/>
      <c r="D4" s="39"/>
      <c r="E4" s="39"/>
      <c r="F4" s="39"/>
      <c r="G4" s="39"/>
      <c r="H4" s="39"/>
      <c r="I4" s="40"/>
      <c r="K4" s="40" t="s">
        <v>71</v>
      </c>
    </row>
    <row r="5" spans="1:256" ht="13.5" thickBot="1">
      <c r="A5" s="243" t="s">
        <v>75</v>
      </c>
      <c r="B5" s="231" t="s">
        <v>4</v>
      </c>
      <c r="C5" s="231" t="s">
        <v>6</v>
      </c>
      <c r="D5" s="231" t="s">
        <v>7</v>
      </c>
      <c r="E5" s="231" t="s">
        <v>8</v>
      </c>
      <c r="F5" s="231" t="s">
        <v>76</v>
      </c>
      <c r="G5" s="234" t="s">
        <v>77</v>
      </c>
      <c r="H5" s="236" t="s">
        <v>66</v>
      </c>
      <c r="I5" s="238" t="s">
        <v>67</v>
      </c>
      <c r="J5" s="240" t="s">
        <v>122</v>
      </c>
      <c r="K5" s="24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3.5" thickBot="1">
      <c r="A6" s="244"/>
      <c r="B6" s="232"/>
      <c r="C6" s="232"/>
      <c r="D6" s="232"/>
      <c r="E6" s="232"/>
      <c r="F6" s="233"/>
      <c r="G6" s="235"/>
      <c r="H6" s="237"/>
      <c r="I6" s="239"/>
      <c r="J6" s="41" t="s">
        <v>26</v>
      </c>
      <c r="K6" s="119" t="s">
        <v>68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3.5" thickBot="1">
      <c r="A7" s="120" t="s">
        <v>3</v>
      </c>
      <c r="B7" s="121" t="s">
        <v>5</v>
      </c>
      <c r="C7" s="122" t="s">
        <v>3</v>
      </c>
      <c r="D7" s="123" t="s">
        <v>3</v>
      </c>
      <c r="E7" s="123" t="s">
        <v>3</v>
      </c>
      <c r="F7" s="124"/>
      <c r="G7" s="125" t="s">
        <v>78</v>
      </c>
      <c r="H7" s="126">
        <f>H8+H11+H28+H31+H35</f>
        <v>33030</v>
      </c>
      <c r="I7" s="127">
        <f>I8+I11+I28+I31+I35</f>
        <v>186837.677</v>
      </c>
      <c r="J7" s="178">
        <f>J8+J11+J28+J31+J35</f>
        <v>500</v>
      </c>
      <c r="K7" s="129">
        <f>K8+K11+K28+K31+K35</f>
        <v>187337.677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3.5" thickBot="1">
      <c r="A8" s="111" t="s">
        <v>3</v>
      </c>
      <c r="B8" s="112" t="s">
        <v>5</v>
      </c>
      <c r="C8" s="113" t="s">
        <v>3</v>
      </c>
      <c r="D8" s="114" t="s">
        <v>3</v>
      </c>
      <c r="E8" s="114" t="s">
        <v>11</v>
      </c>
      <c r="F8" s="115"/>
      <c r="G8" s="116" t="s">
        <v>79</v>
      </c>
      <c r="H8" s="117">
        <f>H9+H10</f>
        <v>460</v>
      </c>
      <c r="I8" s="130">
        <f>I9+I10</f>
        <v>467.771</v>
      </c>
      <c r="J8" s="131">
        <f>J9+J10</f>
        <v>0</v>
      </c>
      <c r="K8" s="132">
        <f>K9+K10</f>
        <v>467.771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49" customFormat="1" ht="12.75">
      <c r="A9" s="133" t="s">
        <v>80</v>
      </c>
      <c r="B9" s="43" t="s">
        <v>81</v>
      </c>
      <c r="C9" s="134" t="s">
        <v>3</v>
      </c>
      <c r="D9" s="43" t="s">
        <v>3</v>
      </c>
      <c r="E9" s="44">
        <v>1354</v>
      </c>
      <c r="F9" s="135"/>
      <c r="G9" s="45" t="s">
        <v>82</v>
      </c>
      <c r="H9" s="46">
        <v>0</v>
      </c>
      <c r="I9" s="145">
        <v>7.771</v>
      </c>
      <c r="J9" s="136"/>
      <c r="K9" s="97">
        <f>I9+J9</f>
        <v>7.771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3.5" thickBot="1">
      <c r="A10" s="137" t="s">
        <v>80</v>
      </c>
      <c r="B10" s="50" t="s">
        <v>81</v>
      </c>
      <c r="C10" s="134" t="s">
        <v>3</v>
      </c>
      <c r="D10" s="43" t="s">
        <v>3</v>
      </c>
      <c r="E10" s="44">
        <v>1361</v>
      </c>
      <c r="F10" s="138"/>
      <c r="G10" s="51" t="s">
        <v>83</v>
      </c>
      <c r="H10" s="52">
        <v>460</v>
      </c>
      <c r="I10" s="53">
        <v>460</v>
      </c>
      <c r="J10" s="139"/>
      <c r="K10" s="140">
        <f>I10+J10</f>
        <v>460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13.5" thickBot="1">
      <c r="A11" s="111" t="s">
        <v>3</v>
      </c>
      <c r="B11" s="112" t="s">
        <v>5</v>
      </c>
      <c r="C11" s="113" t="s">
        <v>3</v>
      </c>
      <c r="D11" s="114" t="s">
        <v>3</v>
      </c>
      <c r="E11" s="114" t="s">
        <v>13</v>
      </c>
      <c r="F11" s="115"/>
      <c r="G11" s="116" t="s">
        <v>84</v>
      </c>
      <c r="H11" s="117">
        <f>H12+H13+H14+H16+H18+H20+H22+H24+H26</f>
        <v>7800</v>
      </c>
      <c r="I11" s="130">
        <f>I12+I13+I14+I16+I18+I20+I22+I24+I26</f>
        <v>27871.627999999997</v>
      </c>
      <c r="J11" s="177">
        <f>J12+J13+J14+J16+J18+J20+J22+J24+J26</f>
        <v>500</v>
      </c>
      <c r="K11" s="132">
        <f>K12+K13+K14+K16+K18+K20+K22+K24+K26</f>
        <v>28371.628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2.75">
      <c r="A12" s="141" t="s">
        <v>80</v>
      </c>
      <c r="B12" s="54" t="s">
        <v>81</v>
      </c>
      <c r="C12" s="142" t="s">
        <v>3</v>
      </c>
      <c r="D12" s="221">
        <v>2229</v>
      </c>
      <c r="E12" s="55">
        <v>2119</v>
      </c>
      <c r="F12" s="143"/>
      <c r="G12" s="56" t="s">
        <v>85</v>
      </c>
      <c r="H12" s="47">
        <v>5800</v>
      </c>
      <c r="I12" s="47">
        <v>5800</v>
      </c>
      <c r="J12" s="144"/>
      <c r="K12" s="145">
        <f>I12+J12</f>
        <v>5800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3.5" thickBot="1">
      <c r="A13" s="137" t="s">
        <v>80</v>
      </c>
      <c r="B13" s="57" t="s">
        <v>81</v>
      </c>
      <c r="C13" s="146" t="s">
        <v>3</v>
      </c>
      <c r="D13" s="215">
        <v>2299</v>
      </c>
      <c r="E13" s="58">
        <v>2212</v>
      </c>
      <c r="F13" s="147"/>
      <c r="G13" s="59" t="s">
        <v>86</v>
      </c>
      <c r="H13" s="60">
        <v>2000</v>
      </c>
      <c r="I13" s="60">
        <v>2000</v>
      </c>
      <c r="J13" s="148"/>
      <c r="K13" s="140">
        <f>I13+J13</f>
        <v>2000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2.75">
      <c r="A14" s="76" t="s">
        <v>109</v>
      </c>
      <c r="B14" s="77" t="s">
        <v>5</v>
      </c>
      <c r="C14" s="78" t="s">
        <v>101</v>
      </c>
      <c r="D14" s="62" t="s">
        <v>3</v>
      </c>
      <c r="E14" s="62" t="s">
        <v>3</v>
      </c>
      <c r="F14" s="62" t="s">
        <v>3</v>
      </c>
      <c r="G14" s="79" t="s">
        <v>100</v>
      </c>
      <c r="H14" s="80">
        <f>SUM(H15:H15)</f>
        <v>0</v>
      </c>
      <c r="I14" s="80">
        <f>SUM(I15:I15)</f>
        <v>499.399</v>
      </c>
      <c r="J14" s="90">
        <f>SUM(J15:J15)</f>
        <v>0</v>
      </c>
      <c r="K14" s="80">
        <f>SUM(K15:K15)</f>
        <v>499.399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3.5" thickBot="1">
      <c r="A15" s="81"/>
      <c r="B15" s="82"/>
      <c r="C15" s="83"/>
      <c r="D15" s="84">
        <v>2212</v>
      </c>
      <c r="E15" s="84">
        <v>2212</v>
      </c>
      <c r="F15" s="85"/>
      <c r="G15" s="86" t="s">
        <v>99</v>
      </c>
      <c r="H15" s="87">
        <v>0</v>
      </c>
      <c r="I15" s="118">
        <v>499.399</v>
      </c>
      <c r="J15" s="89"/>
      <c r="K15" s="88">
        <f>I15+J15</f>
        <v>499.399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2.75">
      <c r="A16" s="76" t="s">
        <v>109</v>
      </c>
      <c r="B16" s="77" t="s">
        <v>5</v>
      </c>
      <c r="C16" s="78" t="s">
        <v>103</v>
      </c>
      <c r="D16" s="62" t="s">
        <v>3</v>
      </c>
      <c r="E16" s="62" t="s">
        <v>3</v>
      </c>
      <c r="F16" s="62" t="s">
        <v>3</v>
      </c>
      <c r="G16" s="79" t="s">
        <v>104</v>
      </c>
      <c r="H16" s="80">
        <f>SUM(H17:H17)</f>
        <v>0</v>
      </c>
      <c r="I16" s="80">
        <f>SUM(I17:I17)</f>
        <v>0</v>
      </c>
      <c r="J16" s="175">
        <f>SUM(J17:J17)</f>
        <v>267.632</v>
      </c>
      <c r="K16" s="80">
        <f>SUM(K17:K17)</f>
        <v>267.632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3.5" thickBot="1">
      <c r="A17" s="81"/>
      <c r="B17" s="82"/>
      <c r="C17" s="83"/>
      <c r="D17" s="84">
        <v>2212</v>
      </c>
      <c r="E17" s="84">
        <v>2212</v>
      </c>
      <c r="F17" s="85"/>
      <c r="G17" s="86" t="s">
        <v>99</v>
      </c>
      <c r="H17" s="87">
        <v>0</v>
      </c>
      <c r="I17" s="118">
        <v>0</v>
      </c>
      <c r="J17" s="225">
        <v>267.632</v>
      </c>
      <c r="K17" s="88">
        <f>I17+J17</f>
        <v>267.632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0.25">
      <c r="A18" s="61" t="s">
        <v>87</v>
      </c>
      <c r="B18" s="62" t="s">
        <v>5</v>
      </c>
      <c r="C18" s="63" t="s">
        <v>88</v>
      </c>
      <c r="D18" s="64" t="s">
        <v>3</v>
      </c>
      <c r="E18" s="149" t="s">
        <v>3</v>
      </c>
      <c r="F18" s="64" t="s">
        <v>3</v>
      </c>
      <c r="G18" s="65" t="s">
        <v>89</v>
      </c>
      <c r="H18" s="66">
        <f>SUM(H19:H19)</f>
        <v>0</v>
      </c>
      <c r="I18" s="66">
        <f>SUM(I19:I19)</f>
        <v>19572.229</v>
      </c>
      <c r="J18" s="66">
        <f>SUM(J19:J19)</f>
        <v>0</v>
      </c>
      <c r="K18" s="67">
        <f>SUM(K19:K19)</f>
        <v>19572.229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3.5" thickBot="1">
      <c r="A19" s="68"/>
      <c r="B19" s="69"/>
      <c r="C19" s="70"/>
      <c r="D19" s="215">
        <v>2212</v>
      </c>
      <c r="E19" s="58">
        <v>2229</v>
      </c>
      <c r="F19" s="147"/>
      <c r="G19" s="59" t="s">
        <v>90</v>
      </c>
      <c r="H19" s="60">
        <v>0</v>
      </c>
      <c r="I19" s="118">
        <f>12572.229+7000</f>
        <v>19572.229</v>
      </c>
      <c r="J19" s="36"/>
      <c r="K19" s="118">
        <f>I19+J19</f>
        <v>19572.229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20.25">
      <c r="A20" s="222" t="s">
        <v>109</v>
      </c>
      <c r="B20" s="223" t="s">
        <v>5</v>
      </c>
      <c r="C20" s="91" t="s">
        <v>142</v>
      </c>
      <c r="D20" s="95" t="s">
        <v>3</v>
      </c>
      <c r="E20" s="95" t="s">
        <v>3</v>
      </c>
      <c r="F20" s="223" t="s">
        <v>3</v>
      </c>
      <c r="G20" s="92" t="s">
        <v>146</v>
      </c>
      <c r="H20" s="33">
        <f>SUM(H21:H21)</f>
        <v>0</v>
      </c>
      <c r="I20" s="33">
        <f>SUM(I21:I21)</f>
        <v>0</v>
      </c>
      <c r="J20" s="224">
        <f>SUM(J21:J21)</f>
        <v>22.038</v>
      </c>
      <c r="K20" s="33">
        <f>SUM(K21:K21)</f>
        <v>22.038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2.75" customHeight="1" thickBot="1">
      <c r="A21" s="68"/>
      <c r="B21" s="69"/>
      <c r="C21" s="70"/>
      <c r="D21" s="215">
        <v>6402</v>
      </c>
      <c r="E21" s="58">
        <v>2229</v>
      </c>
      <c r="F21" s="147"/>
      <c r="G21" s="59" t="s">
        <v>90</v>
      </c>
      <c r="H21" s="36">
        <v>0</v>
      </c>
      <c r="I21" s="36">
        <v>0</v>
      </c>
      <c r="J21" s="176">
        <v>22.038</v>
      </c>
      <c r="K21" s="88">
        <f>I21+J21</f>
        <v>22.038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2.75">
      <c r="A22" s="222" t="s">
        <v>109</v>
      </c>
      <c r="B22" s="223" t="s">
        <v>5</v>
      </c>
      <c r="C22" s="91" t="s">
        <v>143</v>
      </c>
      <c r="D22" s="95" t="s">
        <v>3</v>
      </c>
      <c r="E22" s="95" t="s">
        <v>3</v>
      </c>
      <c r="F22" s="223" t="s">
        <v>3</v>
      </c>
      <c r="G22" s="92" t="s">
        <v>147</v>
      </c>
      <c r="H22" s="33">
        <f>SUM(H23:H23)</f>
        <v>0</v>
      </c>
      <c r="I22" s="33">
        <f>SUM(I23:I23)</f>
        <v>0</v>
      </c>
      <c r="J22" s="224">
        <f>SUM(J23:J23)</f>
        <v>136.36</v>
      </c>
      <c r="K22" s="33">
        <f>SUM(K23:K23)</f>
        <v>136.36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2.75" customHeight="1" thickBot="1">
      <c r="A23" s="68"/>
      <c r="B23" s="69"/>
      <c r="C23" s="70"/>
      <c r="D23" s="215">
        <v>6402</v>
      </c>
      <c r="E23" s="58">
        <v>2229</v>
      </c>
      <c r="F23" s="147"/>
      <c r="G23" s="59" t="s">
        <v>90</v>
      </c>
      <c r="H23" s="36">
        <v>0</v>
      </c>
      <c r="I23" s="36">
        <v>0</v>
      </c>
      <c r="J23" s="176">
        <v>136.36</v>
      </c>
      <c r="K23" s="88">
        <f>I23+J23</f>
        <v>136.36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0.25">
      <c r="A24" s="222" t="s">
        <v>109</v>
      </c>
      <c r="B24" s="223" t="s">
        <v>5</v>
      </c>
      <c r="C24" s="91" t="s">
        <v>144</v>
      </c>
      <c r="D24" s="95" t="s">
        <v>3</v>
      </c>
      <c r="E24" s="95" t="s">
        <v>3</v>
      </c>
      <c r="F24" s="223" t="s">
        <v>3</v>
      </c>
      <c r="G24" s="92" t="s">
        <v>148</v>
      </c>
      <c r="H24" s="33">
        <f>SUM(H25:H25)</f>
        <v>0</v>
      </c>
      <c r="I24" s="33">
        <f>SUM(I25:I25)</f>
        <v>0</v>
      </c>
      <c r="J24" s="224">
        <f>SUM(J25:J25)</f>
        <v>0</v>
      </c>
      <c r="K24" s="33">
        <f>SUM(K25:K25)</f>
        <v>0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2.75" customHeight="1" thickBot="1">
      <c r="A25" s="68"/>
      <c r="B25" s="69"/>
      <c r="C25" s="70"/>
      <c r="D25" s="215">
        <v>6402</v>
      </c>
      <c r="E25" s="58">
        <v>2229</v>
      </c>
      <c r="F25" s="147"/>
      <c r="G25" s="59" t="s">
        <v>90</v>
      </c>
      <c r="H25" s="36">
        <v>0</v>
      </c>
      <c r="I25" s="36">
        <v>0</v>
      </c>
      <c r="J25" s="176"/>
      <c r="K25" s="88">
        <f>I25+J25</f>
        <v>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0.25">
      <c r="A26" s="222" t="s">
        <v>109</v>
      </c>
      <c r="B26" s="223" t="s">
        <v>5</v>
      </c>
      <c r="C26" s="91" t="s">
        <v>145</v>
      </c>
      <c r="D26" s="95" t="s">
        <v>3</v>
      </c>
      <c r="E26" s="95" t="s">
        <v>3</v>
      </c>
      <c r="F26" s="223" t="s">
        <v>3</v>
      </c>
      <c r="G26" s="92" t="s">
        <v>149</v>
      </c>
      <c r="H26" s="33">
        <f>SUM(H27:H27)</f>
        <v>0</v>
      </c>
      <c r="I26" s="33">
        <f>SUM(I27:I27)</f>
        <v>0</v>
      </c>
      <c r="J26" s="224">
        <f>SUM(J27:J27)</f>
        <v>73.97</v>
      </c>
      <c r="K26" s="33">
        <f>SUM(K27:K27)</f>
        <v>73.97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2.75" customHeight="1" thickBot="1">
      <c r="A27" s="68"/>
      <c r="B27" s="69"/>
      <c r="C27" s="70"/>
      <c r="D27" s="215">
        <v>6402</v>
      </c>
      <c r="E27" s="58">
        <v>2229</v>
      </c>
      <c r="F27" s="147"/>
      <c r="G27" s="59" t="s">
        <v>90</v>
      </c>
      <c r="H27" s="36">
        <v>0</v>
      </c>
      <c r="I27" s="36">
        <v>0</v>
      </c>
      <c r="J27" s="176">
        <v>73.97</v>
      </c>
      <c r="K27" s="88">
        <f>I27+J27</f>
        <v>73.97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3.5" thickBot="1">
      <c r="A28" s="111" t="s">
        <v>3</v>
      </c>
      <c r="B28" s="112" t="s">
        <v>5</v>
      </c>
      <c r="C28" s="113" t="s">
        <v>3</v>
      </c>
      <c r="D28" s="114" t="s">
        <v>3</v>
      </c>
      <c r="E28" s="114" t="s">
        <v>15</v>
      </c>
      <c r="F28" s="115"/>
      <c r="G28" s="116" t="s">
        <v>91</v>
      </c>
      <c r="H28" s="117">
        <f>H29+H30</f>
        <v>0</v>
      </c>
      <c r="I28" s="130">
        <f>I29+I30</f>
        <v>216.251</v>
      </c>
      <c r="J28" s="131">
        <f>J29+J30</f>
        <v>0</v>
      </c>
      <c r="K28" s="132">
        <f>K29+K30</f>
        <v>216.251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2.75">
      <c r="A29" s="141" t="s">
        <v>80</v>
      </c>
      <c r="B29" s="72" t="s">
        <v>81</v>
      </c>
      <c r="C29" s="142" t="s">
        <v>3</v>
      </c>
      <c r="D29" s="150">
        <v>6172</v>
      </c>
      <c r="E29" s="150">
        <v>3111</v>
      </c>
      <c r="F29" s="151"/>
      <c r="G29" s="152" t="s">
        <v>92</v>
      </c>
      <c r="H29" s="153">
        <v>0</v>
      </c>
      <c r="I29" s="145">
        <v>216.251</v>
      </c>
      <c r="J29" s="154"/>
      <c r="K29" s="96">
        <f>I29+J29</f>
        <v>216.251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3.5" thickBot="1">
      <c r="A30" s="137" t="s">
        <v>80</v>
      </c>
      <c r="B30" s="57" t="s">
        <v>81</v>
      </c>
      <c r="C30" s="146" t="s">
        <v>3</v>
      </c>
      <c r="D30" s="155">
        <v>6172</v>
      </c>
      <c r="E30" s="155">
        <v>3112</v>
      </c>
      <c r="F30" s="156"/>
      <c r="G30" s="157" t="s">
        <v>93</v>
      </c>
      <c r="H30" s="158">
        <v>0</v>
      </c>
      <c r="I30" s="159">
        <v>0</v>
      </c>
      <c r="J30" s="159"/>
      <c r="K30" s="140">
        <f>I30+J30</f>
        <v>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3.5" thickBot="1">
      <c r="A31" s="111" t="s">
        <v>3</v>
      </c>
      <c r="B31" s="112" t="s">
        <v>5</v>
      </c>
      <c r="C31" s="113" t="s">
        <v>3</v>
      </c>
      <c r="D31" s="114" t="s">
        <v>3</v>
      </c>
      <c r="E31" s="114" t="s">
        <v>94</v>
      </c>
      <c r="F31" s="115"/>
      <c r="G31" s="116" t="s">
        <v>95</v>
      </c>
      <c r="H31" s="117">
        <f>H32+H34</f>
        <v>24770</v>
      </c>
      <c r="I31" s="130">
        <f>I32+I34</f>
        <v>114770</v>
      </c>
      <c r="J31" s="131">
        <f>J32+J34</f>
        <v>0</v>
      </c>
      <c r="K31" s="132">
        <f>K32+K34</f>
        <v>114770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2.75">
      <c r="A32" s="76" t="s">
        <v>80</v>
      </c>
      <c r="B32" s="77" t="s">
        <v>5</v>
      </c>
      <c r="C32" s="78" t="s">
        <v>3</v>
      </c>
      <c r="D32" s="62" t="s">
        <v>3</v>
      </c>
      <c r="E32" s="62" t="s">
        <v>3</v>
      </c>
      <c r="F32" s="62" t="s">
        <v>3</v>
      </c>
      <c r="G32" s="160" t="s">
        <v>115</v>
      </c>
      <c r="H32" s="161">
        <f>SUM(H33:H33)</f>
        <v>0</v>
      </c>
      <c r="I32" s="90">
        <f>SUM(I33:I33)</f>
        <v>90000</v>
      </c>
      <c r="J32" s="90">
        <f>SUM(J33:J33)</f>
        <v>0</v>
      </c>
      <c r="K32" s="80">
        <f>SUM(K33:K33)</f>
        <v>90000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3.5" thickBot="1">
      <c r="A33" s="162"/>
      <c r="B33" s="163"/>
      <c r="C33" s="164"/>
      <c r="D33" s="165"/>
      <c r="E33" s="165">
        <v>4113</v>
      </c>
      <c r="F33" s="166" t="s">
        <v>116</v>
      </c>
      <c r="G33" s="167" t="s">
        <v>117</v>
      </c>
      <c r="H33" s="168">
        <v>0</v>
      </c>
      <c r="I33" s="169">
        <v>90000</v>
      </c>
      <c r="J33" s="169"/>
      <c r="K33" s="88">
        <f>I33+J33</f>
        <v>90000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42" customFormat="1" ht="13.5" customHeight="1" thickBot="1">
      <c r="A34" s="170" t="s">
        <v>80</v>
      </c>
      <c r="B34" s="171" t="s">
        <v>81</v>
      </c>
      <c r="C34" s="146" t="s">
        <v>3</v>
      </c>
      <c r="D34" s="50" t="s">
        <v>3</v>
      </c>
      <c r="E34" s="58">
        <v>4121</v>
      </c>
      <c r="F34" s="138"/>
      <c r="G34" s="73" t="s">
        <v>96</v>
      </c>
      <c r="H34" s="74">
        <v>24770</v>
      </c>
      <c r="I34" s="75">
        <v>24770</v>
      </c>
      <c r="J34" s="128"/>
      <c r="K34" s="36">
        <f>I34+J34</f>
        <v>24770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2" customFormat="1" ht="13.5" customHeight="1" thickBot="1">
      <c r="A35" s="111" t="s">
        <v>3</v>
      </c>
      <c r="B35" s="112" t="s">
        <v>5</v>
      </c>
      <c r="C35" s="113" t="s">
        <v>3</v>
      </c>
      <c r="D35" s="114" t="s">
        <v>3</v>
      </c>
      <c r="E35" s="114" t="s">
        <v>111</v>
      </c>
      <c r="F35" s="115"/>
      <c r="G35" s="116" t="s">
        <v>112</v>
      </c>
      <c r="H35" s="117">
        <f>H36+H38+H40+H42</f>
        <v>0</v>
      </c>
      <c r="I35" s="130">
        <f>I36+I38+I40+I42</f>
        <v>43512.027</v>
      </c>
      <c r="J35" s="131">
        <f>J36+J38+J40+J42</f>
        <v>0</v>
      </c>
      <c r="K35" s="132">
        <f>K36+K38+K40+K42</f>
        <v>43512.027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>
      <c r="A36" s="76" t="s">
        <v>80</v>
      </c>
      <c r="B36" s="77" t="s">
        <v>5</v>
      </c>
      <c r="C36" s="78" t="s">
        <v>3</v>
      </c>
      <c r="D36" s="62" t="s">
        <v>3</v>
      </c>
      <c r="E36" s="62" t="s">
        <v>3</v>
      </c>
      <c r="F36" s="62" t="s">
        <v>3</v>
      </c>
      <c r="G36" s="160" t="s">
        <v>115</v>
      </c>
      <c r="H36" s="161">
        <f>SUM(H37:H37)</f>
        <v>0</v>
      </c>
      <c r="I36" s="90">
        <f>SUM(I37:I37)</f>
        <v>37894</v>
      </c>
      <c r="J36" s="90">
        <f>SUM(J37:J37)</f>
        <v>0</v>
      </c>
      <c r="K36" s="80">
        <f>SUM(K37:K37)</f>
        <v>37894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2.75" customHeight="1" thickBot="1">
      <c r="A37" s="81"/>
      <c r="B37" s="82"/>
      <c r="C37" s="83"/>
      <c r="D37" s="84"/>
      <c r="E37" s="84">
        <v>4213</v>
      </c>
      <c r="F37" s="85" t="s">
        <v>118</v>
      </c>
      <c r="G37" s="172" t="s">
        <v>119</v>
      </c>
      <c r="H37" s="173">
        <v>0</v>
      </c>
      <c r="I37" s="89">
        <v>37894</v>
      </c>
      <c r="J37" s="169"/>
      <c r="K37" s="88">
        <f>I37+J37</f>
        <v>37894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12.75">
      <c r="A38" s="98" t="s">
        <v>109</v>
      </c>
      <c r="B38" s="99" t="s">
        <v>5</v>
      </c>
      <c r="C38" s="100" t="s">
        <v>105</v>
      </c>
      <c r="D38" s="99" t="s">
        <v>3</v>
      </c>
      <c r="E38" s="99" t="s">
        <v>3</v>
      </c>
      <c r="F38" s="62" t="s">
        <v>3</v>
      </c>
      <c r="G38" s="101" t="s">
        <v>106</v>
      </c>
      <c r="H38" s="102">
        <f>SUM(H39:H39)</f>
        <v>0</v>
      </c>
      <c r="I38" s="90">
        <f>SUM(I39:I39)</f>
        <v>1883.279</v>
      </c>
      <c r="J38" s="90">
        <f>SUM(J39:J39)</f>
        <v>0</v>
      </c>
      <c r="K38" s="103">
        <f>SUM(K39:K39)</f>
        <v>1883.279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13.5" thickBot="1">
      <c r="A39" s="104"/>
      <c r="B39" s="35"/>
      <c r="C39" s="105"/>
      <c r="D39" s="106"/>
      <c r="E39" s="106">
        <v>4221</v>
      </c>
      <c r="F39" s="107"/>
      <c r="G39" s="108" t="s">
        <v>110</v>
      </c>
      <c r="H39" s="109">
        <v>0</v>
      </c>
      <c r="I39" s="88">
        <f>1877.724+5.555</f>
        <v>1883.279</v>
      </c>
      <c r="J39" s="169"/>
      <c r="K39" s="88">
        <f>I39+J39</f>
        <v>1883.279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ht="12.75">
      <c r="A40" s="98" t="s">
        <v>109</v>
      </c>
      <c r="B40" s="99" t="s">
        <v>5</v>
      </c>
      <c r="C40" s="100" t="s">
        <v>107</v>
      </c>
      <c r="D40" s="99" t="s">
        <v>3</v>
      </c>
      <c r="E40" s="99" t="s">
        <v>3</v>
      </c>
      <c r="F40" s="62" t="s">
        <v>3</v>
      </c>
      <c r="G40" s="101" t="s">
        <v>108</v>
      </c>
      <c r="H40" s="102">
        <f>SUM(H41:H41)</f>
        <v>0</v>
      </c>
      <c r="I40" s="80">
        <f>SUM(I41:I41)</f>
        <v>2651.644</v>
      </c>
      <c r="J40" s="90">
        <f>SUM(J41:J41)</f>
        <v>0</v>
      </c>
      <c r="K40" s="103">
        <f>SUM(K41:K41)</f>
        <v>2651.644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ht="13.5" thickBot="1">
      <c r="A41" s="104"/>
      <c r="B41" s="35"/>
      <c r="C41" s="105"/>
      <c r="D41" s="106"/>
      <c r="E41" s="106">
        <v>4221</v>
      </c>
      <c r="F41" s="107"/>
      <c r="G41" s="108" t="s">
        <v>110</v>
      </c>
      <c r="H41" s="109">
        <v>0</v>
      </c>
      <c r="I41" s="88">
        <v>2651.644</v>
      </c>
      <c r="J41" s="110"/>
      <c r="K41" s="88">
        <f>I41+J41</f>
        <v>2651.644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11" ht="12.75">
      <c r="A42" s="98" t="s">
        <v>109</v>
      </c>
      <c r="B42" s="99" t="s">
        <v>5</v>
      </c>
      <c r="C42" s="100" t="s">
        <v>113</v>
      </c>
      <c r="D42" s="99" t="s">
        <v>3</v>
      </c>
      <c r="E42" s="99" t="s">
        <v>3</v>
      </c>
      <c r="F42" s="62" t="s">
        <v>3</v>
      </c>
      <c r="G42" s="101" t="s">
        <v>114</v>
      </c>
      <c r="H42" s="102">
        <f>SUM(H43:H43)</f>
        <v>0</v>
      </c>
      <c r="I42" s="80">
        <f>SUM(I43:I43)</f>
        <v>1083.104</v>
      </c>
      <c r="J42" s="90">
        <f>SUM(J43:J43)</f>
        <v>0</v>
      </c>
      <c r="K42" s="103">
        <f>SUM(K43:K43)</f>
        <v>1083.104</v>
      </c>
    </row>
    <row r="43" spans="1:11" ht="13.5" thickBot="1">
      <c r="A43" s="104"/>
      <c r="B43" s="35"/>
      <c r="C43" s="105"/>
      <c r="D43" s="106"/>
      <c r="E43" s="106">
        <v>4221</v>
      </c>
      <c r="F43" s="107"/>
      <c r="G43" s="108" t="s">
        <v>110</v>
      </c>
      <c r="H43" s="109">
        <v>0</v>
      </c>
      <c r="I43" s="110">
        <v>1083.104</v>
      </c>
      <c r="J43" s="110"/>
      <c r="K43" s="88">
        <f>I43+J43</f>
        <v>1083.104</v>
      </c>
    </row>
    <row r="53" ht="12.75" customHeight="1"/>
  </sheetData>
  <sheetProtection/>
  <mergeCells count="12">
    <mergeCell ref="A5:A6"/>
    <mergeCell ref="B5:B6"/>
    <mergeCell ref="A1:K1"/>
    <mergeCell ref="C5:C6"/>
    <mergeCell ref="D5:D6"/>
    <mergeCell ref="E5:E6"/>
    <mergeCell ref="F5:F6"/>
    <mergeCell ref="G5:G6"/>
    <mergeCell ref="H5:H6"/>
    <mergeCell ref="I5:I6"/>
    <mergeCell ref="J5:K5"/>
    <mergeCell ref="A3:K3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.8515625" style="201" customWidth="1"/>
    <col min="2" max="2" width="3.00390625" style="201" customWidth="1"/>
    <col min="3" max="3" width="10.140625" style="201" customWidth="1"/>
    <col min="4" max="4" width="4.28125" style="201" customWidth="1"/>
    <col min="5" max="5" width="5.28125" style="201" customWidth="1"/>
    <col min="6" max="6" width="40.57421875" style="201" customWidth="1"/>
    <col min="7" max="7" width="8.140625" style="201" customWidth="1"/>
    <col min="8" max="8" width="8.7109375" style="201" customWidth="1"/>
    <col min="9" max="9" width="9.00390625" style="201" customWidth="1"/>
    <col min="10" max="10" width="9.421875" style="201" customWidth="1"/>
    <col min="11" max="16384" width="9.140625" style="201" customWidth="1"/>
  </cols>
  <sheetData>
    <row r="1" spans="1:10" s="1" customFormat="1" ht="17.25">
      <c r="A1" s="245" t="s">
        <v>140</v>
      </c>
      <c r="B1" s="245"/>
      <c r="C1" s="245"/>
      <c r="D1" s="245"/>
      <c r="E1" s="245"/>
      <c r="F1" s="245"/>
      <c r="G1" s="245"/>
      <c r="H1" s="245"/>
      <c r="I1" s="245"/>
      <c r="J1" s="245"/>
    </row>
    <row r="2" s="1" customFormat="1" ht="12.75"/>
    <row r="3" spans="1:10" s="191" customFormat="1" ht="17.25">
      <c r="A3" s="246" t="s">
        <v>123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198" customFormat="1" ht="12.75">
      <c r="A4" s="192"/>
      <c r="B4" s="193"/>
      <c r="C4" s="194"/>
      <c r="D4" s="193"/>
      <c r="E4" s="193"/>
      <c r="F4" s="195"/>
      <c r="G4" s="196"/>
      <c r="H4" s="196"/>
      <c r="I4" s="196"/>
      <c r="J4" s="197"/>
    </row>
    <row r="5" spans="1:10" s="198" customFormat="1" ht="15.75" customHeight="1">
      <c r="A5" s="247" t="s">
        <v>70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3.5" thickBot="1">
      <c r="A6" s="199"/>
      <c r="B6" s="199"/>
      <c r="C6" s="199"/>
      <c r="D6" s="199"/>
      <c r="E6" s="199"/>
      <c r="F6" s="199"/>
      <c r="G6" s="199"/>
      <c r="H6" s="200"/>
      <c r="J6" s="200" t="s">
        <v>71</v>
      </c>
    </row>
    <row r="7" spans="1:10" s="1" customFormat="1" ht="12.75" customHeight="1" thickBot="1">
      <c r="A7" s="248" t="s">
        <v>124</v>
      </c>
      <c r="B7" s="250" t="s">
        <v>4</v>
      </c>
      <c r="C7" s="252" t="s">
        <v>6</v>
      </c>
      <c r="D7" s="252" t="s">
        <v>7</v>
      </c>
      <c r="E7" s="252" t="s">
        <v>8</v>
      </c>
      <c r="F7" s="254" t="s">
        <v>125</v>
      </c>
      <c r="G7" s="256" t="s">
        <v>66</v>
      </c>
      <c r="H7" s="258" t="s">
        <v>67</v>
      </c>
      <c r="I7" s="260" t="s">
        <v>141</v>
      </c>
      <c r="J7" s="261"/>
    </row>
    <row r="8" spans="1:10" s="1" customFormat="1" ht="12.75" customHeight="1" thickBot="1">
      <c r="A8" s="249"/>
      <c r="B8" s="251"/>
      <c r="C8" s="253"/>
      <c r="D8" s="253"/>
      <c r="E8" s="253"/>
      <c r="F8" s="255"/>
      <c r="G8" s="257"/>
      <c r="H8" s="259"/>
      <c r="I8" s="202" t="s">
        <v>26</v>
      </c>
      <c r="J8" s="203" t="s">
        <v>68</v>
      </c>
    </row>
    <row r="9" spans="1:10" s="1" customFormat="1" ht="12.75" customHeight="1" thickBot="1">
      <c r="A9" s="262" t="s">
        <v>56</v>
      </c>
      <c r="B9" s="204" t="s">
        <v>5</v>
      </c>
      <c r="C9" s="205" t="s">
        <v>6</v>
      </c>
      <c r="D9" s="205" t="s">
        <v>7</v>
      </c>
      <c r="E9" s="205" t="s">
        <v>8</v>
      </c>
      <c r="F9" s="206" t="s">
        <v>126</v>
      </c>
      <c r="G9" s="207">
        <f>G10+G12+G14+G16+G18+G20</f>
        <v>0</v>
      </c>
      <c r="H9" s="207">
        <f>H10+H12+H14+H16+H18+H20</f>
        <v>55070</v>
      </c>
      <c r="I9" s="207">
        <f>I10+I12+I14+I16+I18+I20</f>
        <v>500</v>
      </c>
      <c r="J9" s="207">
        <f>J10+J12+J14+J16+J18+J20</f>
        <v>55570</v>
      </c>
    </row>
    <row r="10" spans="1:10" s="212" customFormat="1" ht="12.75">
      <c r="A10" s="263"/>
      <c r="B10" s="208" t="s">
        <v>5</v>
      </c>
      <c r="C10" s="209" t="s">
        <v>127</v>
      </c>
      <c r="D10" s="210" t="s">
        <v>3</v>
      </c>
      <c r="E10" s="210" t="s">
        <v>3</v>
      </c>
      <c r="F10" s="211" t="s">
        <v>128</v>
      </c>
      <c r="G10" s="33">
        <f>SUM(G11)</f>
        <v>0</v>
      </c>
      <c r="H10" s="33">
        <f>SUM(H11)</f>
        <v>1000</v>
      </c>
      <c r="I10" s="33">
        <f>SUM(I11)</f>
        <v>500</v>
      </c>
      <c r="J10" s="33">
        <f>SUM(J11)</f>
        <v>1500</v>
      </c>
    </row>
    <row r="11" spans="1:10" s="212" customFormat="1" ht="13.5" thickBot="1">
      <c r="A11" s="263"/>
      <c r="B11" s="213"/>
      <c r="C11" s="214"/>
      <c r="D11" s="35">
        <v>2212</v>
      </c>
      <c r="E11" s="215">
        <v>6351</v>
      </c>
      <c r="F11" s="94" t="s">
        <v>129</v>
      </c>
      <c r="G11" s="216">
        <v>0</v>
      </c>
      <c r="H11" s="216">
        <v>1000</v>
      </c>
      <c r="I11" s="71">
        <v>500</v>
      </c>
      <c r="J11" s="71">
        <f>H11+I11</f>
        <v>1500</v>
      </c>
    </row>
    <row r="12" spans="1:10" s="212" customFormat="1" ht="12.75">
      <c r="A12" s="263"/>
      <c r="B12" s="208" t="s">
        <v>5</v>
      </c>
      <c r="C12" s="209" t="s">
        <v>130</v>
      </c>
      <c r="D12" s="217" t="s">
        <v>3</v>
      </c>
      <c r="E12" s="217" t="s">
        <v>3</v>
      </c>
      <c r="F12" s="34" t="s">
        <v>131</v>
      </c>
      <c r="G12" s="33">
        <f>SUM(G13)</f>
        <v>0</v>
      </c>
      <c r="H12" s="33">
        <f>SUM(H13)</f>
        <v>6000</v>
      </c>
      <c r="I12" s="33">
        <f>SUM(I13)</f>
        <v>0</v>
      </c>
      <c r="J12" s="33">
        <f>SUM(J13)</f>
        <v>6000</v>
      </c>
    </row>
    <row r="13" spans="1:10" s="212" customFormat="1" ht="13.5" thickBot="1">
      <c r="A13" s="263"/>
      <c r="B13" s="213"/>
      <c r="C13" s="218"/>
      <c r="D13" s="35">
        <v>2212</v>
      </c>
      <c r="E13" s="93">
        <v>5331</v>
      </c>
      <c r="F13" s="94" t="s">
        <v>102</v>
      </c>
      <c r="G13" s="36">
        <v>0</v>
      </c>
      <c r="H13" s="36">
        <v>6000</v>
      </c>
      <c r="I13" s="71"/>
      <c r="J13" s="71">
        <f>H13+I13</f>
        <v>6000</v>
      </c>
    </row>
    <row r="14" spans="1:10" ht="12.75">
      <c r="A14" s="263"/>
      <c r="B14" s="208" t="s">
        <v>5</v>
      </c>
      <c r="C14" s="209" t="s">
        <v>132</v>
      </c>
      <c r="D14" s="210" t="s">
        <v>3</v>
      </c>
      <c r="E14" s="210" t="s">
        <v>3</v>
      </c>
      <c r="F14" s="211" t="s">
        <v>133</v>
      </c>
      <c r="G14" s="33">
        <f>SUM(G15)</f>
        <v>0</v>
      </c>
      <c r="H14" s="33">
        <f>SUM(H15)</f>
        <v>39770</v>
      </c>
      <c r="I14" s="33">
        <f>SUM(I15)</f>
        <v>0</v>
      </c>
      <c r="J14" s="33">
        <f>SUM(J15)</f>
        <v>39770</v>
      </c>
    </row>
    <row r="15" spans="1:10" ht="13.5" thickBot="1">
      <c r="A15" s="263"/>
      <c r="B15" s="213"/>
      <c r="C15" s="214"/>
      <c r="D15" s="35">
        <v>2212</v>
      </c>
      <c r="E15" s="215">
        <v>6351</v>
      </c>
      <c r="F15" s="94" t="s">
        <v>129</v>
      </c>
      <c r="G15" s="216">
        <v>0</v>
      </c>
      <c r="H15" s="36">
        <v>39770</v>
      </c>
      <c r="I15" s="71"/>
      <c r="J15" s="71">
        <f>H15+I15</f>
        <v>39770</v>
      </c>
    </row>
    <row r="16" spans="1:10" ht="12.75">
      <c r="A16" s="263"/>
      <c r="B16" s="208" t="s">
        <v>5</v>
      </c>
      <c r="C16" s="209" t="s">
        <v>134</v>
      </c>
      <c r="D16" s="217" t="s">
        <v>3</v>
      </c>
      <c r="E16" s="217" t="s">
        <v>3</v>
      </c>
      <c r="F16" s="219" t="s">
        <v>135</v>
      </c>
      <c r="G16" s="33">
        <f>SUM(G17)</f>
        <v>0</v>
      </c>
      <c r="H16" s="33">
        <f>SUM(H17)</f>
        <v>700</v>
      </c>
      <c r="I16" s="33">
        <f>SUM(I17)</f>
        <v>0</v>
      </c>
      <c r="J16" s="33">
        <f>SUM(J17)</f>
        <v>700</v>
      </c>
    </row>
    <row r="17" spans="1:10" ht="13.5" thickBot="1">
      <c r="A17" s="263"/>
      <c r="B17" s="213"/>
      <c r="C17" s="218"/>
      <c r="D17" s="35">
        <v>2299</v>
      </c>
      <c r="E17" s="93">
        <v>5331</v>
      </c>
      <c r="F17" s="94" t="s">
        <v>102</v>
      </c>
      <c r="G17" s="36">
        <v>0</v>
      </c>
      <c r="H17" s="36">
        <v>700</v>
      </c>
      <c r="I17" s="71"/>
      <c r="J17" s="71">
        <f>H17+I17</f>
        <v>700</v>
      </c>
    </row>
    <row r="18" spans="1:10" ht="12.75">
      <c r="A18" s="263"/>
      <c r="B18" s="208" t="s">
        <v>5</v>
      </c>
      <c r="C18" s="209" t="s">
        <v>136</v>
      </c>
      <c r="D18" s="210" t="s">
        <v>3</v>
      </c>
      <c r="E18" s="210" t="s">
        <v>3</v>
      </c>
      <c r="F18" s="211" t="s">
        <v>137</v>
      </c>
      <c r="G18" s="33">
        <f>SUM(G19)</f>
        <v>0</v>
      </c>
      <c r="H18" s="33">
        <f>SUM(H19)</f>
        <v>500</v>
      </c>
      <c r="I18" s="33">
        <f>SUM(I19)</f>
        <v>0</v>
      </c>
      <c r="J18" s="33">
        <f>SUM(J19)</f>
        <v>500</v>
      </c>
    </row>
    <row r="19" spans="1:10" ht="13.5" thickBot="1">
      <c r="A19" s="263"/>
      <c r="B19" s="213"/>
      <c r="C19" s="214"/>
      <c r="D19" s="35">
        <v>2212</v>
      </c>
      <c r="E19" s="93">
        <v>5331</v>
      </c>
      <c r="F19" s="94" t="s">
        <v>102</v>
      </c>
      <c r="G19" s="216">
        <v>0</v>
      </c>
      <c r="H19" s="71">
        <v>500</v>
      </c>
      <c r="I19" s="71"/>
      <c r="J19" s="71">
        <f>H19+I19</f>
        <v>500</v>
      </c>
    </row>
    <row r="20" spans="1:10" ht="12.75">
      <c r="A20" s="263"/>
      <c r="B20" s="208" t="s">
        <v>5</v>
      </c>
      <c r="C20" s="209" t="s">
        <v>138</v>
      </c>
      <c r="D20" s="210" t="s">
        <v>3</v>
      </c>
      <c r="E20" s="210" t="s">
        <v>3</v>
      </c>
      <c r="F20" s="211" t="s">
        <v>139</v>
      </c>
      <c r="G20" s="33">
        <f>SUM(G21)</f>
        <v>0</v>
      </c>
      <c r="H20" s="33">
        <f>SUM(H21)</f>
        <v>7100</v>
      </c>
      <c r="I20" s="33">
        <f>SUM(I21)</f>
        <v>0</v>
      </c>
      <c r="J20" s="33">
        <f>SUM(J21)</f>
        <v>7100</v>
      </c>
    </row>
    <row r="21" spans="1:10" ht="13.5" thickBot="1">
      <c r="A21" s="264"/>
      <c r="B21" s="213"/>
      <c r="C21" s="214"/>
      <c r="D21" s="35">
        <v>2299</v>
      </c>
      <c r="E21" s="93">
        <v>5331</v>
      </c>
      <c r="F21" s="94" t="s">
        <v>102</v>
      </c>
      <c r="G21" s="216">
        <v>0</v>
      </c>
      <c r="H21" s="71">
        <v>7100</v>
      </c>
      <c r="I21" s="71"/>
      <c r="J21" s="71">
        <f>H21+I21</f>
        <v>7100</v>
      </c>
    </row>
  </sheetData>
  <sheetProtection/>
  <mergeCells count="13">
    <mergeCell ref="H7:H8"/>
    <mergeCell ref="I7:J7"/>
    <mergeCell ref="A9:A21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5" r:id="rId1"/>
  <headerFooter>
    <oddHeader>&amp;R&amp;F</oddHeader>
    <oddFooter>&amp;C&amp;A</oddFooter>
  </headerFooter>
  <rowBreaks count="2" manualBreakCount="2">
    <brk id="122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2016-08-08T08:11:25Z</cp:lastPrinted>
  <dcterms:created xsi:type="dcterms:W3CDTF">2006-09-25T08:49:57Z</dcterms:created>
  <dcterms:modified xsi:type="dcterms:W3CDTF">2016-08-08T08:11:27Z</dcterms:modified>
  <cp:category/>
  <cp:version/>
  <cp:contentType/>
  <cp:contentStatus/>
</cp:coreProperties>
</file>