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aV" sheetId="1" r:id="rId1"/>
    <sheet name="919_03" sheetId="2" r:id="rId2"/>
    <sheet name="920_14" sheetId="3" r:id="rId3"/>
  </sheets>
  <definedNames>
    <definedName name="_xlnm.Print_Titles" localSheetId="0">'Bilance PaV'!$9:$10</definedName>
  </definedNames>
  <calcPr fullCalcOnLoad="1"/>
</workbook>
</file>

<file path=xl/sharedStrings.xml><?xml version="1.0" encoding="utf-8"?>
<sst xmlns="http://schemas.openxmlformats.org/spreadsheetml/2006/main" count="405" uniqueCount="202">
  <si>
    <t>x</t>
  </si>
  <si>
    <t>uk.</t>
  </si>
  <si>
    <t>SU</t>
  </si>
  <si>
    <t>č.a.</t>
  </si>
  <si>
    <t>§</t>
  </si>
  <si>
    <t>pol.</t>
  </si>
  <si>
    <t>UR I 2016</t>
  </si>
  <si>
    <t>UR II 2016</t>
  </si>
  <si>
    <t>tis.Kč</t>
  </si>
  <si>
    <t>Ekonomický odbor</t>
  </si>
  <si>
    <t>P O K L A D N Í    S P R Á V A</t>
  </si>
  <si>
    <t>Běžné (neinvestiční) výdaje resortu celkem</t>
  </si>
  <si>
    <t>031900</t>
  </si>
  <si>
    <t>0000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</si>
  <si>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</si>
  <si>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</si>
  <si>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</si>
  <si>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</si>
  <si>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</si>
  <si>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</si>
  <si>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</si>
  <si>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Kapitola 919 03 - Pokladní správa</t>
  </si>
  <si>
    <t>Změna rozpočtu - rozpočtové opatření č. 298/16</t>
  </si>
  <si>
    <t>Příloha č. 1 k ZR-RO č. 298/16</t>
  </si>
  <si>
    <t>ZR-RO č.  298/16</t>
  </si>
  <si>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</si>
  <si>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</si>
  <si>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</si>
  <si>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</si>
  <si>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</si>
  <si>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</si>
  <si>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</si>
  <si>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</si>
  <si>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</si>
  <si>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</si>
  <si>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</si>
  <si>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</si>
  <si>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</si>
  <si>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</si>
  <si>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</si>
  <si>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</si>
  <si>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</si>
  <si>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</si>
  <si>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</si>
  <si>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</si>
  <si>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</si>
  <si>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</si>
  <si>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</si>
  <si>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</si>
  <si>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</si>
  <si>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</si>
  <si>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</si>
  <si>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</si>
  <si>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</si>
  <si>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</si>
  <si>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</si>
  <si>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</si>
  <si>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</si>
  <si>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</si>
  <si>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</si>
  <si>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</si>
  <si>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</si>
  <si>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</si>
  <si>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</si>
  <si>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</si>
  <si>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</si>
  <si>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</si>
  <si>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</si>
  <si>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</si>
  <si>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</si>
  <si>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</si>
  <si>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</si>
  <si>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</si>
  <si>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</si>
  <si>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</si>
  <si>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</si>
  <si>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</si>
  <si>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</si>
  <si>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</si>
  <si>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</si>
  <si>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</si>
  <si>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</si>
  <si>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</si>
  <si>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</si>
  <si>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</si>
  <si>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</si>
  <si>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</si>
  <si>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</si>
  <si>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298/16</t>
  </si>
  <si>
    <t>14 - Odbor investic a správy nemovitého majetku</t>
  </si>
  <si>
    <t>920 14 - Kapitálové výdaje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</si>
  <si>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</si>
  <si>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</si>
  <si>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</si>
  <si>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</si>
  <si>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</si>
  <si>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</si>
  <si>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</si>
  <si>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</si>
  <si>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</si>
  <si>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</si>
  <si>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</si>
  <si>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</si>
  <si>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</si>
  <si>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</si>
  <si>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ZR_RO č. 183/16</t>
  </si>
  <si>
    <t>ZR_RO č. 266/16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</si>
  <si>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</si>
  <si>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</si>
  <si>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</si>
  <si>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</si>
  <si>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</si>
  <si>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</si>
  <si>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</si>
  <si>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</si>
  <si>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</si>
  <si>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</si>
  <si>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</si>
  <si>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</si>
  <si>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</si>
  <si>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</si>
  <si>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</si>
  <si>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</si>
  <si>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</si>
  <si>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</si>
  <si>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</si>
  <si>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</si>
  <si>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</si>
  <si>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</si>
  <si>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</si>
  <si>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</si>
  <si>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</si>
  <si>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</si>
  <si>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</si>
  <si>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</si>
  <si>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</si>
  <si>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</si>
  <si>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</si>
  <si>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</si>
  <si>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</si>
  <si>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</si>
  <si>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</si>
  <si>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</si>
  <si>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</si>
  <si>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</si>
  <si>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</si>
  <si>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</si>
  <si>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</si>
  <si>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</si>
  <si>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</si>
  <si>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</si>
  <si>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</si>
  <si>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</si>
  <si>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</si>
  <si>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</si>
  <si>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</si>
  <si>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</si>
  <si>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</si>
  <si>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</si>
  <si>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</si>
  <si>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</si>
  <si>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</si>
  <si>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</si>
  <si>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</si>
  <si>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</si>
  <si>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</si>
  <si>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</si>
  <si>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</si>
  <si>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</si>
  <si>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</si>
  <si>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049172</t>
  </si>
  <si>
    <t>Výměna otvorových výplní - Gymnázium Frýdlant</t>
  </si>
  <si>
    <t>049173</t>
  </si>
  <si>
    <t>1448</t>
  </si>
  <si>
    <t>SŠ hospo. A lesnická, Frýdlant - rekonstrukce elektroinstalace DM Bělíkov</t>
  </si>
  <si>
    <t>059050</t>
  </si>
  <si>
    <t>1519</t>
  </si>
  <si>
    <t>Domov Raspenava - výstavba nového objektu</t>
  </si>
  <si>
    <t>059060</t>
  </si>
  <si>
    <t>1520</t>
  </si>
  <si>
    <t>APOSS - sanace vlhkého suterénu budova Zeyerova</t>
  </si>
  <si>
    <t>059063</t>
  </si>
  <si>
    <t>1502</t>
  </si>
  <si>
    <t>CIPS LK - rekonstrukce parkovací plochy Králův Háj</t>
  </si>
  <si>
    <t>149074</t>
  </si>
  <si>
    <t>1438</t>
  </si>
  <si>
    <t>Rekonstrukce sociálního zařízení, u schodiště A na SPŠT Jbc. N. N.</t>
  </si>
  <si>
    <t>149079</t>
  </si>
  <si>
    <t>LRN Cvikov - oprava vstupní haly</t>
  </si>
  <si>
    <t>149080</t>
  </si>
  <si>
    <t>1801</t>
  </si>
  <si>
    <t>Středisko ekologické výchovy - rekonstrukce objketu v Hejnicích</t>
  </si>
  <si>
    <t>149081</t>
  </si>
  <si>
    <t>1436</t>
  </si>
  <si>
    <t>Integrovaná střední škola Vysoké n. J. - rekonstrukce vzduchotechniky kuchyně</t>
  </si>
  <si>
    <t>149082</t>
  </si>
  <si>
    <t>Výstavba parkovacího domu</t>
  </si>
  <si>
    <t>149083</t>
  </si>
  <si>
    <t>LRN Cvikov - bezbariérový pokoj</t>
  </si>
  <si>
    <t>ZR_RO č. 298/16</t>
  </si>
  <si>
    <t>159015</t>
  </si>
  <si>
    <t>Koupě pozemků KÚ Liberec - PARK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</si>
</sst>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9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5">
      <alignment/>
      <protection/>
    </xf>
    <xf numFmtId="0" fontId="24" fillId="0" borderId="0" xfId="54">
      <alignment/>
      <protection/>
    </xf>
    <xf numFmtId="0" fontId="0" fillId="0" borderId="0" xfId="49">
      <alignment/>
      <protection/>
    </xf>
    <xf numFmtId="0" fontId="4" fillId="0" borderId="0" xfId="49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4" fontId="5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0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5" xfId="51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vertical="center" wrapText="1"/>
      <protection/>
    </xf>
    <xf numFmtId="0" fontId="4" fillId="0" borderId="16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0" borderId="17" xfId="55" applyFont="1" applyFill="1" applyBorder="1" applyAlignment="1">
      <alignment horizontal="left"/>
      <protection/>
    </xf>
    <xf numFmtId="4" fontId="4" fillId="0" borderId="18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20" xfId="55" applyFont="1" applyFill="1" applyBorder="1" applyAlignment="1">
      <alignment horizontal="center" vertical="center"/>
      <protection/>
    </xf>
    <xf numFmtId="49" fontId="4" fillId="0" borderId="21" xfId="55" applyNumberFormat="1" applyFont="1" applyFill="1" applyBorder="1" applyAlignment="1">
      <alignment horizontal="center" vertical="center"/>
      <protection/>
    </xf>
    <xf numFmtId="49" fontId="4" fillId="0" borderId="22" xfId="55" applyNumberFormat="1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vertical="center"/>
      <protection/>
    </xf>
    <xf numFmtId="4" fontId="4" fillId="0" borderId="22" xfId="35" applyNumberFormat="1" applyFont="1" applyFill="1" applyBorder="1" applyAlignment="1">
      <alignment horizontal="right" vertical="center"/>
    </xf>
    <xf numFmtId="4" fontId="4" fillId="0" borderId="24" xfId="35" applyNumberFormat="1" applyFont="1" applyFill="1" applyBorder="1" applyAlignment="1">
      <alignment horizontal="right" vertical="center"/>
    </xf>
    <xf numFmtId="0" fontId="1" fillId="0" borderId="25" xfId="55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horizontal="center" vertical="center"/>
      <protection/>
    </xf>
    <xf numFmtId="49" fontId="1" fillId="0" borderId="27" xfId="55" applyNumberFormat="1" applyFont="1" applyFill="1" applyBorder="1" applyAlignment="1">
      <alignment horizontal="center" vertical="center"/>
      <protection/>
    </xf>
    <xf numFmtId="0" fontId="1" fillId="0" borderId="28" xfId="55" applyFont="1" applyFill="1" applyBorder="1" applyAlignment="1">
      <alignment horizontal="center" vertical="center"/>
      <protection/>
    </xf>
    <xf numFmtId="49" fontId="25" fillId="0" borderId="29" xfId="49" applyNumberFormat="1" applyFont="1" applyFill="1" applyBorder="1" applyAlignment="1">
      <alignment horizontal="center" vertical="center"/>
      <protection/>
    </xf>
    <xf numFmtId="0" fontId="25" fillId="0" borderId="28" xfId="53" applyFont="1" applyFill="1" applyBorder="1" applyAlignment="1">
      <alignment vertical="center"/>
      <protection/>
    </xf>
    <xf numFmtId="4" fontId="1" fillId="0" borderId="30" xfId="35" applyNumberFormat="1" applyFont="1" applyFill="1" applyBorder="1" applyAlignment="1">
      <alignment horizontal="right" vertical="center"/>
    </xf>
    <xf numFmtId="173" fontId="1" fillId="0" borderId="28" xfId="55" applyNumberFormat="1" applyFont="1" applyFill="1" applyBorder="1" applyAlignment="1">
      <alignment vertical="center"/>
      <protection/>
    </xf>
    <xf numFmtId="4" fontId="1" fillId="0" borderId="31" xfId="35" applyNumberFormat="1" applyFont="1" applyFill="1" applyBorder="1" applyAlignment="1">
      <alignment horizontal="right" vertical="center"/>
    </xf>
    <xf numFmtId="0" fontId="4" fillId="0" borderId="23" xfId="55" applyFont="1" applyFill="1" applyBorder="1" applyAlignment="1">
      <alignment vertical="center" wrapText="1"/>
      <protection/>
    </xf>
    <xf numFmtId="4" fontId="1" fillId="0" borderId="28" xfId="55" applyNumberFormat="1" applyFont="1" applyFill="1" applyBorder="1" applyAlignment="1">
      <alignment vertical="center"/>
      <protection/>
    </xf>
    <xf numFmtId="4" fontId="0" fillId="0" borderId="0" xfId="55" applyNumberFormat="1">
      <alignment/>
      <protection/>
    </xf>
    <xf numFmtId="0" fontId="0" fillId="0" borderId="0" xfId="55" applyFill="1" applyAlignment="1">
      <alignment vertical="center"/>
      <protection/>
    </xf>
    <xf numFmtId="0" fontId="0" fillId="0" borderId="0" xfId="55" applyAlignment="1">
      <alignment horizontal="right" vertical="center"/>
      <protection/>
    </xf>
    <xf numFmtId="0" fontId="27" fillId="0" borderId="0" xfId="55" applyFont="1" applyAlignment="1">
      <alignment horizontal="right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30" fillId="19" borderId="16" xfId="0" applyFont="1" applyFill="1" applyBorder="1" applyAlignment="1">
      <alignment horizontal="center" vertical="center" wrapText="1"/>
    </xf>
    <xf numFmtId="0" fontId="30" fillId="19" borderId="17" xfId="0" applyFont="1" applyFill="1" applyBorder="1" applyAlignment="1">
      <alignment horizontal="center" vertical="center" wrapText="1"/>
    </xf>
    <xf numFmtId="0" fontId="30" fillId="19" borderId="15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31" fillId="0" borderId="33" xfId="0" applyFont="1" applyBorder="1" applyAlignment="1">
      <alignment horizontal="right" vertical="center" wrapText="1"/>
    </xf>
    <xf numFmtId="4" fontId="31" fillId="0" borderId="33" xfId="0" applyNumberFormat="1" applyFont="1" applyBorder="1" applyAlignment="1">
      <alignment horizontal="right" vertical="center" wrapText="1"/>
    </xf>
    <xf numFmtId="4" fontId="31" fillId="0" borderId="34" xfId="0" applyNumberFormat="1" applyFont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vertical="center"/>
    </xf>
    <xf numFmtId="4" fontId="32" fillId="0" borderId="37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2" fillId="0" borderId="33" xfId="0" applyNumberFormat="1" applyFont="1" applyBorder="1" applyAlignment="1">
      <alignment horizontal="right" vertical="center" wrapText="1"/>
    </xf>
    <xf numFmtId="0" fontId="31" fillId="0" borderId="35" xfId="0" applyFont="1" applyBorder="1" applyAlignment="1">
      <alignment vertical="center" wrapText="1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 wrapText="1"/>
    </xf>
    <xf numFmtId="0" fontId="31" fillId="0" borderId="36" xfId="0" applyFont="1" applyBorder="1" applyAlignment="1">
      <alignment horizontal="right" vertical="center" wrapText="1"/>
    </xf>
    <xf numFmtId="0" fontId="32" fillId="0" borderId="38" xfId="0" applyFont="1" applyBorder="1" applyAlignment="1">
      <alignment vertical="center" wrapText="1"/>
    </xf>
    <xf numFmtId="0" fontId="32" fillId="0" borderId="39" xfId="0" applyFont="1" applyBorder="1" applyAlignment="1">
      <alignment horizontal="right"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0" fontId="29" fillId="0" borderId="0" xfId="0" applyFont="1" applyFill="1" applyBorder="1" applyAlignment="1">
      <alignment/>
    </xf>
    <xf numFmtId="167" fontId="29" fillId="0" borderId="41" xfId="0" applyNumberFormat="1" applyFont="1" applyFill="1" applyBorder="1" applyAlignment="1">
      <alignment horizontal="right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right" vertical="center" wrapText="1"/>
    </xf>
    <xf numFmtId="4" fontId="32" fillId="0" borderId="34" xfId="0" applyNumberFormat="1" applyFont="1" applyBorder="1" applyAlignment="1">
      <alignment horizontal="right" vertical="center" wrapText="1"/>
    </xf>
    <xf numFmtId="0" fontId="32" fillId="0" borderId="3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177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24" fillId="0" borderId="0" xfId="54" applyNumberFormat="1">
      <alignment/>
      <protection/>
    </xf>
    <xf numFmtId="0" fontId="23" fillId="0" borderId="0" xfId="0" applyFont="1" applyAlignment="1">
      <alignment horizontal="center"/>
    </xf>
    <xf numFmtId="172" fontId="23" fillId="0" borderId="0" xfId="0" applyNumberFormat="1" applyFont="1" applyAlignment="1">
      <alignment horizontal="center"/>
    </xf>
    <xf numFmtId="0" fontId="4" fillId="0" borderId="42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44" xfId="55" applyFont="1" applyFill="1" applyBorder="1" applyAlignment="1">
      <alignment horizontal="center" vertical="center"/>
      <protection/>
    </xf>
    <xf numFmtId="172" fontId="4" fillId="0" borderId="45" xfId="0" applyNumberFormat="1" applyFont="1" applyFill="1" applyBorder="1" applyAlignment="1">
      <alignment horizontal="center" vertical="center"/>
    </xf>
    <xf numFmtId="177" fontId="4" fillId="0" borderId="46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45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0" fontId="33" fillId="0" borderId="47" xfId="55" applyFont="1" applyFill="1" applyBorder="1" applyAlignment="1">
      <alignment horizontal="center"/>
      <protection/>
    </xf>
    <xf numFmtId="0" fontId="33" fillId="0" borderId="11" xfId="55" applyFont="1" applyFill="1" applyBorder="1" applyAlignment="1">
      <alignment horizontal="center"/>
      <protection/>
    </xf>
    <xf numFmtId="0" fontId="33" fillId="0" borderId="43" xfId="55" applyFont="1" applyFill="1" applyBorder="1" applyAlignment="1">
      <alignment horizontal="center"/>
      <protection/>
    </xf>
    <xf numFmtId="0" fontId="33" fillId="0" borderId="44" xfId="55" applyFont="1" applyFill="1" applyBorder="1" applyAlignment="1">
      <alignment horizontal="left"/>
      <protection/>
    </xf>
    <xf numFmtId="172" fontId="33" fillId="0" borderId="45" xfId="55" applyNumberFormat="1" applyFont="1" applyFill="1" applyBorder="1">
      <alignment/>
      <protection/>
    </xf>
    <xf numFmtId="177" fontId="33" fillId="0" borderId="46" xfId="55" applyNumberFormat="1" applyFont="1" applyFill="1" applyBorder="1">
      <alignment/>
      <protection/>
    </xf>
    <xf numFmtId="173" fontId="33" fillId="0" borderId="17" xfId="55" applyNumberFormat="1" applyFont="1" applyFill="1" applyBorder="1">
      <alignment/>
      <protection/>
    </xf>
    <xf numFmtId="173" fontId="33" fillId="0" borderId="44" xfId="55" applyNumberFormat="1" applyFont="1" applyFill="1" applyBorder="1">
      <alignment/>
      <protection/>
    </xf>
    <xf numFmtId="173" fontId="33" fillId="0" borderId="45" xfId="55" applyNumberFormat="1" applyFont="1" applyFill="1" applyBorder="1">
      <alignment/>
      <protection/>
    </xf>
    <xf numFmtId="177" fontId="33" fillId="0" borderId="19" xfId="55" applyNumberFormat="1" applyFont="1" applyFill="1" applyBorder="1">
      <alignment/>
      <protection/>
    </xf>
    <xf numFmtId="0" fontId="34" fillId="0" borderId="20" xfId="56" applyFont="1" applyFill="1" applyBorder="1" applyAlignment="1">
      <alignment horizontal="center"/>
      <protection/>
    </xf>
    <xf numFmtId="49" fontId="34" fillId="0" borderId="21" xfId="56" applyNumberFormat="1" applyFont="1" applyFill="1" applyBorder="1" applyAlignment="1">
      <alignment horizontal="center"/>
      <protection/>
    </xf>
    <xf numFmtId="49" fontId="34" fillId="0" borderId="22" xfId="56" applyNumberFormat="1" applyFont="1" applyFill="1" applyBorder="1" applyAlignment="1">
      <alignment horizontal="center"/>
      <protection/>
    </xf>
    <xf numFmtId="49" fontId="34" fillId="0" borderId="23" xfId="56" applyNumberFormat="1" applyFont="1" applyFill="1" applyBorder="1" applyAlignment="1">
      <alignment horizontal="center"/>
      <protection/>
    </xf>
    <xf numFmtId="0" fontId="34" fillId="0" borderId="48" xfId="56" applyFont="1" applyFill="1" applyBorder="1" applyAlignment="1">
      <alignment horizontal="center"/>
      <protection/>
    </xf>
    <xf numFmtId="0" fontId="34" fillId="0" borderId="23" xfId="56" applyFont="1" applyFill="1" applyBorder="1" applyAlignment="1">
      <alignment wrapText="1"/>
      <protection/>
    </xf>
    <xf numFmtId="172" fontId="34" fillId="0" borderId="22" xfId="56" applyNumberFormat="1" applyFont="1" applyFill="1" applyBorder="1" applyAlignment="1">
      <alignment horizontal="right"/>
      <protection/>
    </xf>
    <xf numFmtId="172" fontId="34" fillId="0" borderId="49" xfId="56" applyNumberFormat="1" applyFont="1" applyFill="1" applyBorder="1">
      <alignment/>
      <protection/>
    </xf>
    <xf numFmtId="177" fontId="34" fillId="0" borderId="48" xfId="56" applyNumberFormat="1" applyFont="1" applyFill="1" applyBorder="1" applyAlignment="1">
      <alignment horizontal="right"/>
      <protection/>
    </xf>
    <xf numFmtId="173" fontId="34" fillId="0" borderId="23" xfId="56" applyNumberFormat="1" applyFont="1" applyFill="1" applyBorder="1">
      <alignment/>
      <protection/>
    </xf>
    <xf numFmtId="173" fontId="34" fillId="0" borderId="50" xfId="56" applyNumberFormat="1" applyFont="1" applyFill="1" applyBorder="1">
      <alignment/>
      <protection/>
    </xf>
    <xf numFmtId="173" fontId="34" fillId="0" borderId="33" xfId="56" applyNumberFormat="1" applyFont="1" applyFill="1" applyBorder="1">
      <alignment/>
      <protection/>
    </xf>
    <xf numFmtId="177" fontId="34" fillId="0" borderId="22" xfId="56" applyNumberFormat="1" applyFont="1" applyFill="1" applyBorder="1" applyAlignment="1">
      <alignment horizontal="right"/>
      <protection/>
    </xf>
    <xf numFmtId="173" fontId="34" fillId="0" borderId="49" xfId="56" applyNumberFormat="1" applyFont="1" applyFill="1" applyBorder="1">
      <alignment/>
      <protection/>
    </xf>
    <xf numFmtId="0" fontId="1" fillId="0" borderId="51" xfId="56" applyFont="1" applyFill="1" applyBorder="1" applyAlignment="1">
      <alignment horizontal="center"/>
      <protection/>
    </xf>
    <xf numFmtId="49" fontId="1" fillId="0" borderId="29" xfId="56" applyNumberFormat="1" applyFont="1" applyFill="1" applyBorder="1" applyAlignment="1">
      <alignment horizontal="center"/>
      <protection/>
    </xf>
    <xf numFmtId="49" fontId="1" fillId="0" borderId="30" xfId="56" applyNumberFormat="1" applyFont="1" applyFill="1" applyBorder="1" applyAlignment="1">
      <alignment horizontal="center"/>
      <protection/>
    </xf>
    <xf numFmtId="0" fontId="1" fillId="0" borderId="28" xfId="56" applyFont="1" applyFill="1" applyBorder="1" applyAlignment="1">
      <alignment horizontal="center"/>
      <protection/>
    </xf>
    <xf numFmtId="0" fontId="1" fillId="0" borderId="29" xfId="56" applyFont="1" applyFill="1" applyBorder="1" applyAlignment="1">
      <alignment horizontal="center"/>
      <protection/>
    </xf>
    <xf numFmtId="0" fontId="1" fillId="0" borderId="28" xfId="56" applyFont="1" applyFill="1" applyBorder="1" applyAlignment="1">
      <alignment wrapText="1"/>
      <protection/>
    </xf>
    <xf numFmtId="172" fontId="1" fillId="0" borderId="30" xfId="36" applyNumberFormat="1" applyFont="1" applyFill="1" applyBorder="1" applyAlignment="1">
      <alignment horizontal="right"/>
    </xf>
    <xf numFmtId="172" fontId="1" fillId="0" borderId="52" xfId="56" applyNumberFormat="1" applyFont="1" applyFill="1" applyBorder="1">
      <alignment/>
      <protection/>
    </xf>
    <xf numFmtId="177" fontId="1" fillId="0" borderId="53" xfId="36" applyNumberFormat="1" applyFont="1" applyFill="1" applyBorder="1" applyAlignment="1">
      <alignment horizontal="right"/>
    </xf>
    <xf numFmtId="173" fontId="1" fillId="0" borderId="28" xfId="56" applyNumberFormat="1" applyFont="1" applyFill="1" applyBorder="1">
      <alignment/>
      <protection/>
    </xf>
    <xf numFmtId="173" fontId="1" fillId="0" borderId="29" xfId="56" applyNumberFormat="1" applyFont="1" applyFill="1" applyBorder="1">
      <alignment/>
      <protection/>
    </xf>
    <xf numFmtId="177" fontId="1" fillId="0" borderId="30" xfId="36" applyNumberFormat="1" applyFont="1" applyFill="1" applyBorder="1" applyAlignment="1">
      <alignment horizontal="right"/>
    </xf>
    <xf numFmtId="173" fontId="1" fillId="0" borderId="52" xfId="56" applyNumberFormat="1" applyFont="1" applyFill="1" applyBorder="1">
      <alignment/>
      <protection/>
    </xf>
    <xf numFmtId="0" fontId="4" fillId="0" borderId="0" xfId="0" applyFont="1" applyBorder="1" applyAlignment="1">
      <alignment horizontal="center" vertical="center" textRotation="90"/>
    </xf>
    <xf numFmtId="49" fontId="36" fillId="24" borderId="22" xfId="56" applyNumberFormat="1" applyFont="1" applyFill="1" applyBorder="1" applyAlignment="1">
      <alignment horizontal="center"/>
      <protection/>
    </xf>
    <xf numFmtId="49" fontId="36" fillId="24" borderId="23" xfId="56" applyNumberFormat="1" applyFont="1" applyFill="1" applyBorder="1" applyAlignment="1">
      <alignment horizontal="center"/>
      <protection/>
    </xf>
    <xf numFmtId="0" fontId="36" fillId="24" borderId="48" xfId="56" applyFont="1" applyFill="1" applyBorder="1" applyAlignment="1">
      <alignment horizontal="center"/>
      <protection/>
    </xf>
    <xf numFmtId="0" fontId="36" fillId="24" borderId="12" xfId="50" applyFont="1" applyFill="1" applyBorder="1" applyAlignment="1">
      <alignment vertical="center" wrapText="1"/>
      <protection/>
    </xf>
    <xf numFmtId="172" fontId="36" fillId="24" borderId="22" xfId="56" applyNumberFormat="1" applyFont="1" applyFill="1" applyBorder="1" applyAlignment="1">
      <alignment horizontal="right"/>
      <protection/>
    </xf>
    <xf numFmtId="172" fontId="36" fillId="24" borderId="49" xfId="56" applyNumberFormat="1" applyFont="1" applyFill="1" applyBorder="1">
      <alignment/>
      <protection/>
    </xf>
    <xf numFmtId="177" fontId="36" fillId="24" borderId="48" xfId="56" applyNumberFormat="1" applyFont="1" applyFill="1" applyBorder="1" applyAlignment="1">
      <alignment horizontal="right"/>
      <protection/>
    </xf>
    <xf numFmtId="173" fontId="36" fillId="24" borderId="23" xfId="56" applyNumberFormat="1" applyFont="1" applyFill="1" applyBorder="1">
      <alignment/>
      <protection/>
    </xf>
    <xf numFmtId="173" fontId="36" fillId="24" borderId="21" xfId="56" applyNumberFormat="1" applyFont="1" applyFill="1" applyBorder="1">
      <alignment/>
      <protection/>
    </xf>
    <xf numFmtId="177" fontId="36" fillId="24" borderId="22" xfId="56" applyNumberFormat="1" applyFont="1" applyFill="1" applyBorder="1" applyAlignment="1">
      <alignment horizontal="right"/>
      <protection/>
    </xf>
    <xf numFmtId="173" fontId="36" fillId="24" borderId="49" xfId="56" applyNumberFormat="1" applyFont="1" applyFill="1" applyBorder="1">
      <alignment/>
      <protection/>
    </xf>
    <xf numFmtId="0" fontId="37" fillId="24" borderId="28" xfId="56" applyFont="1" applyFill="1" applyBorder="1" applyAlignment="1">
      <alignment horizontal="center"/>
      <protection/>
    </xf>
    <xf numFmtId="0" fontId="37" fillId="24" borderId="29" xfId="56" applyFont="1" applyFill="1" applyBorder="1" applyAlignment="1">
      <alignment horizontal="center"/>
      <protection/>
    </xf>
    <xf numFmtId="0" fontId="37" fillId="24" borderId="28" xfId="56" applyFont="1" applyFill="1" applyBorder="1">
      <alignment/>
      <protection/>
    </xf>
    <xf numFmtId="172" fontId="37" fillId="24" borderId="30" xfId="36" applyNumberFormat="1" applyFont="1" applyFill="1" applyBorder="1" applyAlignment="1">
      <alignment horizontal="right"/>
    </xf>
    <xf numFmtId="172" fontId="37" fillId="24" borderId="52" xfId="56" applyNumberFormat="1" applyFont="1" applyFill="1" applyBorder="1">
      <alignment/>
      <protection/>
    </xf>
    <xf numFmtId="177" fontId="37" fillId="24" borderId="53" xfId="36" applyNumberFormat="1" applyFont="1" applyFill="1" applyBorder="1" applyAlignment="1">
      <alignment horizontal="right"/>
    </xf>
    <xf numFmtId="173" fontId="37" fillId="24" borderId="28" xfId="56" applyNumberFormat="1" applyFont="1" applyFill="1" applyBorder="1">
      <alignment/>
      <protection/>
    </xf>
    <xf numFmtId="173" fontId="37" fillId="24" borderId="29" xfId="56" applyNumberFormat="1" applyFont="1" applyFill="1" applyBorder="1">
      <alignment/>
      <protection/>
    </xf>
    <xf numFmtId="177" fontId="37" fillId="24" borderId="30" xfId="36" applyNumberFormat="1" applyFont="1" applyFill="1" applyBorder="1" applyAlignment="1">
      <alignment horizontal="right"/>
    </xf>
    <xf numFmtId="173" fontId="37" fillId="24" borderId="52" xfId="56" applyNumberFormat="1" applyFont="1" applyFill="1" applyBorder="1">
      <alignment/>
      <protection/>
    </xf>
    <xf numFmtId="0" fontId="36" fillId="24" borderId="23" xfId="56" applyFont="1" applyFill="1" applyBorder="1">
      <alignment/>
      <protection/>
    </xf>
    <xf numFmtId="0" fontId="34" fillId="0" borderId="23" xfId="56" applyFont="1" applyFill="1" applyBorder="1">
      <alignment/>
      <protection/>
    </xf>
    <xf numFmtId="173" fontId="34" fillId="0" borderId="21" xfId="56" applyNumberFormat="1" applyFont="1" applyFill="1" applyBorder="1">
      <alignment/>
      <protection/>
    </xf>
    <xf numFmtId="0" fontId="1" fillId="0" borderId="28" xfId="56" applyFont="1" applyFill="1" applyBorder="1">
      <alignment/>
      <protection/>
    </xf>
    <xf numFmtId="0" fontId="37" fillId="24" borderId="36" xfId="56" applyFont="1" applyFill="1" applyBorder="1" applyAlignment="1">
      <alignment horizontal="center"/>
      <protection/>
    </xf>
    <xf numFmtId="0" fontId="37" fillId="24" borderId="50" xfId="56" applyFont="1" applyFill="1" applyBorder="1" applyAlignment="1">
      <alignment horizontal="center"/>
      <protection/>
    </xf>
    <xf numFmtId="0" fontId="37" fillId="24" borderId="36" xfId="56" applyFont="1" applyFill="1" applyBorder="1">
      <alignment/>
      <protection/>
    </xf>
    <xf numFmtId="172" fontId="37" fillId="24" borderId="54" xfId="36" applyNumberFormat="1" applyFont="1" applyFill="1" applyBorder="1" applyAlignment="1">
      <alignment horizontal="right"/>
    </xf>
    <xf numFmtId="172" fontId="37" fillId="24" borderId="37" xfId="56" applyNumberFormat="1" applyFont="1" applyFill="1" applyBorder="1">
      <alignment/>
      <protection/>
    </xf>
    <xf numFmtId="177" fontId="37" fillId="24" borderId="55" xfId="36" applyNumberFormat="1" applyFont="1" applyFill="1" applyBorder="1" applyAlignment="1">
      <alignment horizontal="right"/>
    </xf>
    <xf numFmtId="173" fontId="37" fillId="24" borderId="36" xfId="56" applyNumberFormat="1" applyFont="1" applyFill="1" applyBorder="1">
      <alignment/>
      <protection/>
    </xf>
    <xf numFmtId="173" fontId="37" fillId="24" borderId="55" xfId="56" applyNumberFormat="1" applyFont="1" applyFill="1" applyBorder="1">
      <alignment/>
      <protection/>
    </xf>
    <xf numFmtId="177" fontId="37" fillId="24" borderId="54" xfId="36" applyNumberFormat="1" applyFont="1" applyFill="1" applyBorder="1" applyAlignment="1">
      <alignment horizontal="right"/>
    </xf>
    <xf numFmtId="173" fontId="37" fillId="24" borderId="37" xfId="56" applyNumberFormat="1" applyFont="1" applyFill="1" applyBorder="1">
      <alignment/>
      <protection/>
    </xf>
    <xf numFmtId="0" fontId="36" fillId="24" borderId="23" xfId="56" applyFont="1" applyFill="1" applyBorder="1" applyAlignment="1">
      <alignment wrapText="1"/>
      <protection/>
    </xf>
    <xf numFmtId="0" fontId="28" fillId="19" borderId="41" xfId="0" applyFont="1" applyFill="1" applyBorder="1" applyAlignment="1">
      <alignment horizontal="center"/>
    </xf>
    <xf numFmtId="0" fontId="26" fillId="0" borderId="0" xfId="54" applyFont="1" applyFill="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0" fontId="23" fillId="0" borderId="0" xfId="49" applyFont="1" applyFill="1" applyAlignment="1">
      <alignment horizontal="center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33" fillId="0" borderId="14" xfId="55" applyFont="1" applyFill="1" applyBorder="1" applyAlignment="1">
      <alignment horizontal="center"/>
      <protection/>
    </xf>
    <xf numFmtId="0" fontId="33" fillId="0" borderId="18" xfId="55" applyFont="1" applyFill="1" applyBorder="1" applyAlignment="1">
      <alignment horizont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6" xfId="51"/>
    <cellStyle name="Normální 3" xfId="52"/>
    <cellStyle name="normální_2. čtení rozpočtu 2006 - příjmy 2" xfId="53"/>
    <cellStyle name="normální_2. Rozpočet 2007 - tabulky" xfId="54"/>
    <cellStyle name="normální_Rozpis výdajů 03 bez PO 2" xfId="55"/>
    <cellStyle name="normální_Rozpis výdajů 03 bez PO 3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72" t="s">
        <v>25</v>
      </c>
      <c r="B1" s="172"/>
      <c r="C1" s="46"/>
      <c r="D1" s="46"/>
      <c r="E1" s="47" t="s">
        <v>26</v>
      </c>
    </row>
    <row r="2" spans="1:5" ht="24.75" thickBot="1">
      <c r="A2" s="48" t="s">
        <v>27</v>
      </c>
      <c r="B2" s="49" t="s">
        <v>28</v>
      </c>
      <c r="C2" s="50" t="s">
        <v>29</v>
      </c>
      <c r="D2" s="50" t="s">
        <v>88</v>
      </c>
      <c r="E2" s="50" t="s">
        <v>30</v>
      </c>
    </row>
    <row r="3" spans="1:5" ht="15" customHeight="1">
      <c r="A3" s="51" t="s">
        <v>31</v>
      </c>
      <c r="B3" s="52" t="s">
        <v>32</v>
      </c>
      <c r="C3" s="53">
        <f>C4+C5+C6</f>
        <v>2644845.2199999997</v>
      </c>
      <c r="D3" s="53">
        <f>D4+D5+D6</f>
        <v>0</v>
      </c>
      <c r="E3" s="54">
        <f aca="true" t="shared" si="0" ref="E3:E25">C3+D3</f>
        <v>2644845.2199999997</v>
      </c>
    </row>
    <row r="4" spans="1:10" ht="15" customHeight="1">
      <c r="A4" s="55" t="s">
        <v>33</v>
      </c>
      <c r="B4" s="56" t="s">
        <v>34</v>
      </c>
      <c r="C4" s="57">
        <v>2466142.71</v>
      </c>
      <c r="D4" s="58">
        <v>0</v>
      </c>
      <c r="E4" s="59">
        <f t="shared" si="0"/>
        <v>2466142.71</v>
      </c>
      <c r="J4" s="60"/>
    </row>
    <row r="5" spans="1:5" ht="15" customHeight="1">
      <c r="A5" s="55" t="s">
        <v>35</v>
      </c>
      <c r="B5" s="56" t="s">
        <v>36</v>
      </c>
      <c r="C5" s="57">
        <v>177978.46</v>
      </c>
      <c r="D5" s="61">
        <v>0</v>
      </c>
      <c r="E5" s="59">
        <f t="shared" si="0"/>
        <v>177978.46</v>
      </c>
    </row>
    <row r="6" spans="1:5" ht="15" customHeight="1">
      <c r="A6" s="55" t="s">
        <v>37</v>
      </c>
      <c r="B6" s="56" t="s">
        <v>38</v>
      </c>
      <c r="C6" s="57">
        <v>724.05</v>
      </c>
      <c r="D6" s="57">
        <v>0</v>
      </c>
      <c r="E6" s="59">
        <f t="shared" si="0"/>
        <v>724.05</v>
      </c>
    </row>
    <row r="7" spans="1:5" ht="15" customHeight="1">
      <c r="A7" s="62" t="s">
        <v>39</v>
      </c>
      <c r="B7" s="56" t="s">
        <v>40</v>
      </c>
      <c r="C7" s="63">
        <f>C8+C14</f>
        <v>4737367.13</v>
      </c>
      <c r="D7" s="63">
        <f>D8+D14</f>
        <v>0</v>
      </c>
      <c r="E7" s="64">
        <f t="shared" si="0"/>
        <v>4737367.13</v>
      </c>
    </row>
    <row r="8" spans="1:5" ht="15" customHeight="1">
      <c r="A8" s="55" t="s">
        <v>41</v>
      </c>
      <c r="B8" s="56" t="s">
        <v>42</v>
      </c>
      <c r="C8" s="57">
        <f>C9+C10+C12+C13+C11</f>
        <v>4446846.24</v>
      </c>
      <c r="D8" s="57">
        <f>D9+D10+D12+D13</f>
        <v>0</v>
      </c>
      <c r="E8" s="65">
        <f t="shared" si="0"/>
        <v>4446846.24</v>
      </c>
    </row>
    <row r="9" spans="1:5" ht="15" customHeight="1">
      <c r="A9" s="55" t="s">
        <v>43</v>
      </c>
      <c r="B9" s="56" t="s">
        <v>44</v>
      </c>
      <c r="C9" s="57">
        <v>63118.7</v>
      </c>
      <c r="D9" s="57">
        <v>0</v>
      </c>
      <c r="E9" s="65">
        <f t="shared" si="0"/>
        <v>63118.7</v>
      </c>
    </row>
    <row r="10" spans="1:5" ht="15" customHeight="1">
      <c r="A10" s="55" t="s">
        <v>45</v>
      </c>
      <c r="B10" s="56" t="s">
        <v>42</v>
      </c>
      <c r="C10" s="57">
        <v>4352112.78</v>
      </c>
      <c r="D10" s="57">
        <v>0</v>
      </c>
      <c r="E10" s="65">
        <f t="shared" si="0"/>
        <v>4352112.78</v>
      </c>
    </row>
    <row r="11" spans="1:5" ht="15" customHeight="1">
      <c r="A11" s="55" t="s">
        <v>46</v>
      </c>
      <c r="B11" s="56">
        <v>4123</v>
      </c>
      <c r="C11" s="57">
        <v>6729.85</v>
      </c>
      <c r="D11" s="57">
        <v>0</v>
      </c>
      <c r="E11" s="65">
        <f>SUM(C11:D11)</f>
        <v>6729.85</v>
      </c>
    </row>
    <row r="12" spans="1:5" ht="15" customHeight="1">
      <c r="A12" s="55" t="s">
        <v>47</v>
      </c>
      <c r="B12" s="56" t="s">
        <v>48</v>
      </c>
      <c r="C12" s="57">
        <v>114.91</v>
      </c>
      <c r="D12" s="57">
        <v>0</v>
      </c>
      <c r="E12" s="65">
        <f>SUM(C12:D12)</f>
        <v>114.91</v>
      </c>
    </row>
    <row r="13" spans="1:5" ht="15" customHeight="1">
      <c r="A13" s="55" t="s">
        <v>49</v>
      </c>
      <c r="B13" s="56">
        <v>4121</v>
      </c>
      <c r="C13" s="57">
        <v>24770</v>
      </c>
      <c r="D13" s="57">
        <v>0</v>
      </c>
      <c r="E13" s="65">
        <f>SUM(C13:D13)</f>
        <v>24770</v>
      </c>
    </row>
    <row r="14" spans="1:5" ht="15" customHeight="1">
      <c r="A14" s="55" t="s">
        <v>50</v>
      </c>
      <c r="B14" s="56" t="s">
        <v>51</v>
      </c>
      <c r="C14" s="57">
        <f>C15+C16+C17+C18</f>
        <v>290520.89</v>
      </c>
      <c r="D14" s="57">
        <f>D15+D17+D18</f>
        <v>0</v>
      </c>
      <c r="E14" s="65">
        <f t="shared" si="0"/>
        <v>290520.89</v>
      </c>
    </row>
    <row r="15" spans="1:5" ht="15" customHeight="1">
      <c r="A15" s="55" t="s">
        <v>45</v>
      </c>
      <c r="B15" s="56" t="s">
        <v>52</v>
      </c>
      <c r="C15" s="57">
        <v>253650.47000000003</v>
      </c>
      <c r="D15" s="57">
        <v>0</v>
      </c>
      <c r="E15" s="65">
        <f t="shared" si="0"/>
        <v>253650.47000000003</v>
      </c>
    </row>
    <row r="16" spans="1:5" ht="15" customHeight="1">
      <c r="A16" s="55" t="s">
        <v>53</v>
      </c>
      <c r="B16" s="56">
        <v>4223</v>
      </c>
      <c r="C16" s="57">
        <v>32335.51</v>
      </c>
      <c r="D16" s="57">
        <v>0</v>
      </c>
      <c r="E16" s="65">
        <f>SUM(C16:D16)</f>
        <v>32335.51</v>
      </c>
    </row>
    <row r="17" spans="1:5" ht="15" customHeight="1">
      <c r="A17" s="55" t="s">
        <v>47</v>
      </c>
      <c r="B17" s="56" t="s">
        <v>54</v>
      </c>
      <c r="C17" s="57">
        <v>0</v>
      </c>
      <c r="D17" s="57">
        <v>0</v>
      </c>
      <c r="E17" s="65">
        <f>SUM(C17:D17)</f>
        <v>0</v>
      </c>
    </row>
    <row r="18" spans="1:5" ht="15" customHeight="1">
      <c r="A18" s="55" t="s">
        <v>49</v>
      </c>
      <c r="B18" s="56">
        <v>4221</v>
      </c>
      <c r="C18" s="57">
        <v>4534.91</v>
      </c>
      <c r="D18" s="57">
        <v>0</v>
      </c>
      <c r="E18" s="65">
        <f>SUM(C18:D18)</f>
        <v>4534.91</v>
      </c>
    </row>
    <row r="19" spans="1:5" ht="15" customHeight="1">
      <c r="A19" s="62" t="s">
        <v>55</v>
      </c>
      <c r="B19" s="66" t="s">
        <v>56</v>
      </c>
      <c r="C19" s="63">
        <f>C3+C7</f>
        <v>7382212.35</v>
      </c>
      <c r="D19" s="63">
        <f>D3+D7</f>
        <v>0</v>
      </c>
      <c r="E19" s="64">
        <f t="shared" si="0"/>
        <v>7382212.35</v>
      </c>
    </row>
    <row r="20" spans="1:5" ht="15" customHeight="1">
      <c r="A20" s="62" t="s">
        <v>57</v>
      </c>
      <c r="B20" s="66" t="s">
        <v>58</v>
      </c>
      <c r="C20" s="63">
        <f>SUM(C21:C24)</f>
        <v>958065.5800000001</v>
      </c>
      <c r="D20" s="63">
        <f>SUM(D21:D24)</f>
        <v>0</v>
      </c>
      <c r="E20" s="64">
        <f t="shared" si="0"/>
        <v>958065.5800000001</v>
      </c>
    </row>
    <row r="21" spans="1:5" ht="15" customHeight="1">
      <c r="A21" s="55" t="s">
        <v>59</v>
      </c>
      <c r="B21" s="56" t="s">
        <v>60</v>
      </c>
      <c r="C21" s="57">
        <v>127924.29999999999</v>
      </c>
      <c r="D21" s="57">
        <v>0</v>
      </c>
      <c r="E21" s="65">
        <f t="shared" si="0"/>
        <v>127924.29999999999</v>
      </c>
    </row>
    <row r="22" spans="1:5" ht="15" customHeight="1">
      <c r="A22" s="55" t="s">
        <v>61</v>
      </c>
      <c r="B22" s="56">
        <v>8115</v>
      </c>
      <c r="C22" s="57">
        <v>977016.28</v>
      </c>
      <c r="D22" s="57">
        <v>0</v>
      </c>
      <c r="E22" s="65">
        <f>SUM(C22:D22)</f>
        <v>977016.28</v>
      </c>
    </row>
    <row r="23" spans="1:5" ht="15" customHeight="1">
      <c r="A23" s="55" t="s">
        <v>62</v>
      </c>
      <c r="B23" s="56">
        <v>8123</v>
      </c>
      <c r="C23" s="57">
        <v>0</v>
      </c>
      <c r="D23" s="57">
        <v>0</v>
      </c>
      <c r="E23" s="65">
        <f>C23+D23</f>
        <v>0</v>
      </c>
    </row>
    <row r="24" spans="1:5" ht="15" customHeight="1" thickBot="1">
      <c r="A24" s="67" t="s">
        <v>63</v>
      </c>
      <c r="B24" s="68">
        <v>-8124</v>
      </c>
      <c r="C24" s="69">
        <v>-146875</v>
      </c>
      <c r="D24" s="69">
        <v>0</v>
      </c>
      <c r="E24" s="70">
        <f>C24+D24</f>
        <v>-146875</v>
      </c>
    </row>
    <row r="25" spans="1:5" ht="15" customHeight="1" thickBot="1">
      <c r="A25" s="71" t="s">
        <v>64</v>
      </c>
      <c r="B25" s="72"/>
      <c r="C25" s="73">
        <f>C3+C7+C20</f>
        <v>8340277.93</v>
      </c>
      <c r="D25" s="73">
        <f>D19+D20</f>
        <v>0</v>
      </c>
      <c r="E25" s="74">
        <f t="shared" si="0"/>
        <v>8340277.93</v>
      </c>
    </row>
    <row r="26" spans="1:5" ht="13.5" thickBot="1">
      <c r="A26" s="172" t="s">
        <v>65</v>
      </c>
      <c r="B26" s="172"/>
      <c r="C26" s="75"/>
      <c r="D26" s="75"/>
      <c r="E26" s="76" t="s">
        <v>26</v>
      </c>
    </row>
    <row r="27" spans="1:5" ht="24.75" thickBot="1">
      <c r="A27" s="48" t="s">
        <v>66</v>
      </c>
      <c r="B27" s="49" t="s">
        <v>5</v>
      </c>
      <c r="C27" s="50" t="s">
        <v>29</v>
      </c>
      <c r="D27" s="50" t="s">
        <v>88</v>
      </c>
      <c r="E27" s="50" t="s">
        <v>30</v>
      </c>
    </row>
    <row r="28" spans="1:5" ht="15" customHeight="1">
      <c r="A28" s="77" t="s">
        <v>67</v>
      </c>
      <c r="B28" s="78" t="s">
        <v>68</v>
      </c>
      <c r="C28" s="61">
        <v>28361.82</v>
      </c>
      <c r="D28" s="61">
        <v>0</v>
      </c>
      <c r="E28" s="79">
        <f>C28+D28</f>
        <v>28361.82</v>
      </c>
    </row>
    <row r="29" spans="1:5" ht="15" customHeight="1">
      <c r="A29" s="80" t="s">
        <v>69</v>
      </c>
      <c r="B29" s="56" t="s">
        <v>68</v>
      </c>
      <c r="C29" s="57">
        <v>254521.85</v>
      </c>
      <c r="D29" s="61">
        <v>0</v>
      </c>
      <c r="E29" s="79">
        <f aca="true" t="shared" si="1" ref="E29:E44">C29+D29</f>
        <v>254521.85</v>
      </c>
    </row>
    <row r="30" spans="1:5" ht="15" customHeight="1">
      <c r="A30" s="80" t="s">
        <v>70</v>
      </c>
      <c r="B30" s="56" t="s">
        <v>71</v>
      </c>
      <c r="C30" s="57">
        <v>170142.97</v>
      </c>
      <c r="D30" s="61">
        <v>0</v>
      </c>
      <c r="E30" s="79">
        <f>SUM(C30:D30)</f>
        <v>170142.97</v>
      </c>
    </row>
    <row r="31" spans="1:5" ht="15" customHeight="1">
      <c r="A31" s="80" t="s">
        <v>72</v>
      </c>
      <c r="B31" s="56" t="s">
        <v>68</v>
      </c>
      <c r="C31" s="57">
        <v>962709.12</v>
      </c>
      <c r="D31" s="61">
        <v>0</v>
      </c>
      <c r="E31" s="79">
        <f t="shared" si="1"/>
        <v>962709.12</v>
      </c>
    </row>
    <row r="32" spans="1:5" ht="15" customHeight="1">
      <c r="A32" s="80" t="s">
        <v>73</v>
      </c>
      <c r="B32" s="56" t="s">
        <v>68</v>
      </c>
      <c r="C32" s="57">
        <v>774494.75</v>
      </c>
      <c r="D32" s="61">
        <v>0</v>
      </c>
      <c r="E32" s="79">
        <f t="shared" si="1"/>
        <v>774494.75</v>
      </c>
    </row>
    <row r="33" spans="1:5" ht="15" customHeight="1">
      <c r="A33" s="80" t="s">
        <v>74</v>
      </c>
      <c r="B33" s="56" t="s">
        <v>68</v>
      </c>
      <c r="C33" s="57">
        <v>3785443.74</v>
      </c>
      <c r="D33" s="61">
        <v>0</v>
      </c>
      <c r="E33" s="79">
        <f>C33+D33</f>
        <v>3785443.74</v>
      </c>
    </row>
    <row r="34" spans="1:5" ht="15" customHeight="1">
      <c r="A34" s="80" t="s">
        <v>75</v>
      </c>
      <c r="B34" s="56" t="s">
        <v>71</v>
      </c>
      <c r="C34" s="57">
        <v>530392.61</v>
      </c>
      <c r="D34" s="61">
        <v>0</v>
      </c>
      <c r="E34" s="79">
        <f t="shared" si="1"/>
        <v>530392.61</v>
      </c>
    </row>
    <row r="35" spans="1:5" ht="15" customHeight="1">
      <c r="A35" s="80" t="s">
        <v>76</v>
      </c>
      <c r="B35" s="56" t="s">
        <v>68</v>
      </c>
      <c r="C35" s="57">
        <v>8200</v>
      </c>
      <c r="D35" s="61">
        <v>-2362</v>
      </c>
      <c r="E35" s="79">
        <f t="shared" si="1"/>
        <v>5838</v>
      </c>
    </row>
    <row r="36" spans="1:5" ht="15" customHeight="1">
      <c r="A36" s="80" t="s">
        <v>77</v>
      </c>
      <c r="B36" s="56" t="s">
        <v>71</v>
      </c>
      <c r="C36" s="57">
        <v>673667.89</v>
      </c>
      <c r="D36" s="61">
        <v>2362</v>
      </c>
      <c r="E36" s="79">
        <f t="shared" si="1"/>
        <v>676029.89</v>
      </c>
    </row>
    <row r="37" spans="1:5" ht="15" customHeight="1">
      <c r="A37" s="80" t="s">
        <v>78</v>
      </c>
      <c r="B37" s="56" t="s">
        <v>79</v>
      </c>
      <c r="C37" s="57">
        <v>0</v>
      </c>
      <c r="D37" s="61">
        <v>0</v>
      </c>
      <c r="E37" s="79">
        <f t="shared" si="1"/>
        <v>0</v>
      </c>
    </row>
    <row r="38" spans="1:5" ht="15" customHeight="1">
      <c r="A38" s="80" t="s">
        <v>80</v>
      </c>
      <c r="B38" s="56" t="s">
        <v>71</v>
      </c>
      <c r="C38" s="57">
        <v>876644.4299999999</v>
      </c>
      <c r="D38" s="61">
        <v>0</v>
      </c>
      <c r="E38" s="79">
        <f t="shared" si="1"/>
        <v>876644.4299999999</v>
      </c>
    </row>
    <row r="39" spans="1:5" ht="15" customHeight="1">
      <c r="A39" s="80" t="s">
        <v>81</v>
      </c>
      <c r="B39" s="56" t="s">
        <v>71</v>
      </c>
      <c r="C39" s="57">
        <v>20000</v>
      </c>
      <c r="D39" s="61">
        <v>0</v>
      </c>
      <c r="E39" s="79">
        <f t="shared" si="1"/>
        <v>20000</v>
      </c>
    </row>
    <row r="40" spans="1:5" ht="15" customHeight="1">
      <c r="A40" s="80" t="s">
        <v>82</v>
      </c>
      <c r="B40" s="56" t="s">
        <v>68</v>
      </c>
      <c r="C40" s="57">
        <v>7787.89</v>
      </c>
      <c r="D40" s="61">
        <v>0</v>
      </c>
      <c r="E40" s="79">
        <f t="shared" si="1"/>
        <v>7787.89</v>
      </c>
    </row>
    <row r="41" spans="1:5" ht="15" customHeight="1">
      <c r="A41" s="80" t="s">
        <v>83</v>
      </c>
      <c r="B41" s="56" t="s">
        <v>71</v>
      </c>
      <c r="C41" s="57">
        <v>141929.12</v>
      </c>
      <c r="D41" s="61">
        <v>0</v>
      </c>
      <c r="E41" s="79">
        <f>C41+D41</f>
        <v>141929.12</v>
      </c>
    </row>
    <row r="42" spans="1:5" ht="15" customHeight="1">
      <c r="A42" s="80" t="s">
        <v>84</v>
      </c>
      <c r="B42" s="56" t="s">
        <v>71</v>
      </c>
      <c r="C42" s="57">
        <v>13993.01</v>
      </c>
      <c r="D42" s="61">
        <v>0</v>
      </c>
      <c r="E42" s="79">
        <f t="shared" si="1"/>
        <v>13993.01</v>
      </c>
    </row>
    <row r="43" spans="1:5" ht="15" customHeight="1">
      <c r="A43" s="80" t="s">
        <v>85</v>
      </c>
      <c r="B43" s="56" t="s">
        <v>71</v>
      </c>
      <c r="C43" s="57">
        <v>84728.29</v>
      </c>
      <c r="D43" s="61">
        <v>0</v>
      </c>
      <c r="E43" s="79">
        <f t="shared" si="1"/>
        <v>84728.29</v>
      </c>
    </row>
    <row r="44" spans="1:5" ht="15" customHeight="1" thickBot="1">
      <c r="A44" s="80" t="s">
        <v>86</v>
      </c>
      <c r="B44" s="56" t="s">
        <v>71</v>
      </c>
      <c r="C44" s="57">
        <v>7260.4400000000005</v>
      </c>
      <c r="D44" s="61">
        <v>0</v>
      </c>
      <c r="E44" s="79">
        <f t="shared" si="1"/>
        <v>7260.4400000000005</v>
      </c>
    </row>
    <row r="45" spans="1:5" ht="15" customHeight="1" thickBot="1">
      <c r="A45" s="81" t="s">
        <v>87</v>
      </c>
      <c r="B45" s="72"/>
      <c r="C45" s="73">
        <f>C28+C29+C31+C32+C33+C34+C35+C36+C37+C38+C39+C40+C41+C42+C43+C44+C30</f>
        <v>8340277.93</v>
      </c>
      <c r="D45" s="73">
        <f>SUM(D28:D44)</f>
        <v>0</v>
      </c>
      <c r="E45" s="74">
        <f>SUM(E28:E44)</f>
        <v>8340277.93</v>
      </c>
    </row>
    <row r="46" spans="3:5" ht="12.75">
      <c r="C46" s="60"/>
      <c r="E46" s="60"/>
    </row>
    <row r="48" ht="12.75">
      <c r="C48" s="60"/>
    </row>
  </sheetData>
  <sheetProtection/>
  <mergeCells count="2">
    <mergeCell ref="A26:B26"/>
    <mergeCell ref="A1:B1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zoomScalePageLayoutView="0" workbookViewId="0" topLeftCell="A1">
      <selection activeCell="G25" sqref="G25"/>
    </sheetView>
  </sheetViews>
  <sheetFormatPr defaultColWidth="8.8515625" defaultRowHeight="12.75"/>
  <cols>
    <col min="1" max="1" width="3.140625" style="2" customWidth="1"/>
    <col min="2" max="2" width="6.140625" style="2" bestFit="1" customWidth="1"/>
    <col min="3" max="4" width="4.7109375" style="2" customWidth="1"/>
    <col min="5" max="5" width="4.421875" style="2" bestFit="1" customWidth="1"/>
    <col min="6" max="6" width="38.7109375" style="2" customWidth="1"/>
    <col min="7" max="7" width="9.28125" style="42" customWidth="1"/>
    <col min="8" max="8" width="10.140625" style="2" customWidth="1"/>
    <col min="9" max="9" width="8.8515625" style="2" customWidth="1"/>
    <col min="10" max="16384" width="8.8515625" style="2" customWidth="1"/>
  </cols>
  <sheetData>
    <row r="1" ht="12.75">
      <c r="I1" s="45" t="s">
        <v>23</v>
      </c>
    </row>
    <row r="2" ht="12.75">
      <c r="I2" s="44"/>
    </row>
    <row r="3" ht="12.75">
      <c r="I3" s="44"/>
    </row>
    <row r="4" spans="1:256" ht="18">
      <c r="A4" s="173" t="s">
        <v>22</v>
      </c>
      <c r="B4" s="173"/>
      <c r="C4" s="173"/>
      <c r="D4" s="173"/>
      <c r="E4" s="173"/>
      <c r="F4" s="173"/>
      <c r="G4" s="173"/>
      <c r="H4" s="173"/>
      <c r="I4" s="17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9" ht="12.75">
      <c r="A5" s="3"/>
      <c r="B5" s="3"/>
      <c r="C5" s="3"/>
      <c r="D5" s="3"/>
      <c r="E5" s="3"/>
      <c r="F5" s="3"/>
      <c r="G5" s="3"/>
      <c r="H5" s="4"/>
      <c r="I5" s="4"/>
    </row>
    <row r="6" spans="1:9" ht="15.75">
      <c r="A6" s="174" t="s">
        <v>21</v>
      </c>
      <c r="B6" s="174"/>
      <c r="C6" s="174"/>
      <c r="D6" s="174"/>
      <c r="E6" s="174"/>
      <c r="F6" s="174"/>
      <c r="G6" s="174"/>
      <c r="H6" s="174"/>
      <c r="I6" s="174"/>
    </row>
    <row r="7" spans="1:9" ht="12.75">
      <c r="A7" s="3"/>
      <c r="B7" s="3"/>
      <c r="C7" s="3"/>
      <c r="D7" s="3"/>
      <c r="E7" s="3"/>
      <c r="F7" s="3"/>
      <c r="G7" s="3"/>
      <c r="H7" s="4"/>
      <c r="I7" s="4"/>
    </row>
    <row r="8" spans="1:9" ht="15.75">
      <c r="A8" s="175" t="s">
        <v>9</v>
      </c>
      <c r="B8" s="175"/>
      <c r="C8" s="175"/>
      <c r="D8" s="175"/>
      <c r="E8" s="175"/>
      <c r="F8" s="175"/>
      <c r="G8" s="175"/>
      <c r="H8" s="175"/>
      <c r="I8" s="175"/>
    </row>
    <row r="9" spans="1:9" ht="12.75" customHeight="1">
      <c r="A9" s="3"/>
      <c r="B9" s="3"/>
      <c r="C9" s="3"/>
      <c r="D9" s="3"/>
      <c r="G9" s="4"/>
      <c r="H9" s="4"/>
      <c r="I9" s="5"/>
    </row>
    <row r="10" spans="1:256" ht="12.75" customHeight="1" thickBot="1">
      <c r="A10" s="6"/>
      <c r="B10" s="6"/>
      <c r="C10" s="6"/>
      <c r="D10" s="6"/>
      <c r="E10" s="6"/>
      <c r="F10" s="6"/>
      <c r="G10" s="7"/>
      <c r="H10" s="8"/>
      <c r="I10" s="8" t="s">
        <v>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3.25" thickBot="1">
      <c r="A11" s="10" t="s">
        <v>1</v>
      </c>
      <c r="B11" s="176" t="s">
        <v>3</v>
      </c>
      <c r="C11" s="177"/>
      <c r="D11" s="11" t="s">
        <v>4</v>
      </c>
      <c r="E11" s="12" t="s">
        <v>5</v>
      </c>
      <c r="F11" s="11" t="s">
        <v>10</v>
      </c>
      <c r="G11" s="13" t="s">
        <v>6</v>
      </c>
      <c r="H11" s="14" t="s">
        <v>24</v>
      </c>
      <c r="I11" s="15" t="s">
        <v>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 customHeight="1" thickBot="1">
      <c r="A12" s="17" t="s">
        <v>2</v>
      </c>
      <c r="B12" s="178" t="s">
        <v>0</v>
      </c>
      <c r="C12" s="179"/>
      <c r="D12" s="19" t="s">
        <v>0</v>
      </c>
      <c r="E12" s="18" t="s">
        <v>0</v>
      </c>
      <c r="F12" s="20" t="s">
        <v>11</v>
      </c>
      <c r="G12" s="21">
        <f>G13+G15+G17</f>
        <v>8200</v>
      </c>
      <c r="H12" s="21">
        <f>H13+H15+H17</f>
        <v>-2362</v>
      </c>
      <c r="I12" s="22">
        <f>I13+I15+I17</f>
        <v>5838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23" t="s">
        <v>2</v>
      </c>
      <c r="B13" s="24" t="s">
        <v>12</v>
      </c>
      <c r="C13" s="25" t="s">
        <v>13</v>
      </c>
      <c r="D13" s="26" t="s">
        <v>0</v>
      </c>
      <c r="E13" s="27" t="s">
        <v>0</v>
      </c>
      <c r="F13" s="28" t="s">
        <v>14</v>
      </c>
      <c r="G13" s="29">
        <f>G14</f>
        <v>0</v>
      </c>
      <c r="H13" s="29">
        <f>H14</f>
        <v>0</v>
      </c>
      <c r="I13" s="30">
        <f aca="true" t="shared" si="0" ref="I13:I18">G13+H13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 thickBot="1">
      <c r="A14" s="31"/>
      <c r="B14" s="32"/>
      <c r="C14" s="33"/>
      <c r="D14" s="34">
        <v>6172</v>
      </c>
      <c r="E14" s="35" t="s">
        <v>15</v>
      </c>
      <c r="F14" s="36" t="s">
        <v>16</v>
      </c>
      <c r="G14" s="37">
        <v>0</v>
      </c>
      <c r="H14" s="41"/>
      <c r="I14" s="39">
        <f t="shared" si="0"/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>
      <c r="A15" s="23" t="s">
        <v>2</v>
      </c>
      <c r="B15" s="24" t="s">
        <v>17</v>
      </c>
      <c r="C15" s="25" t="s">
        <v>13</v>
      </c>
      <c r="D15" s="26" t="s">
        <v>0</v>
      </c>
      <c r="E15" s="27" t="s">
        <v>0</v>
      </c>
      <c r="F15" s="40" t="s">
        <v>18</v>
      </c>
      <c r="G15" s="29">
        <f>G16</f>
        <v>3600</v>
      </c>
      <c r="H15" s="29">
        <f>H16</f>
        <v>0</v>
      </c>
      <c r="I15" s="30">
        <f t="shared" si="0"/>
        <v>3600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3.5" thickBot="1">
      <c r="A16" s="31"/>
      <c r="B16" s="32"/>
      <c r="C16" s="33"/>
      <c r="D16" s="34">
        <v>6172</v>
      </c>
      <c r="E16" s="35" t="s">
        <v>15</v>
      </c>
      <c r="F16" s="36" t="s">
        <v>16</v>
      </c>
      <c r="G16" s="37">
        <v>3600</v>
      </c>
      <c r="H16" s="38"/>
      <c r="I16" s="39">
        <f t="shared" si="0"/>
        <v>3600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22.5">
      <c r="A17" s="23" t="s">
        <v>2</v>
      </c>
      <c r="B17" s="24" t="s">
        <v>19</v>
      </c>
      <c r="C17" s="25" t="s">
        <v>13</v>
      </c>
      <c r="D17" s="26" t="s">
        <v>0</v>
      </c>
      <c r="E17" s="27" t="s">
        <v>0</v>
      </c>
      <c r="F17" s="40" t="s">
        <v>20</v>
      </c>
      <c r="G17" s="29">
        <f>G18</f>
        <v>4600</v>
      </c>
      <c r="H17" s="29">
        <f>H18</f>
        <v>-2362</v>
      </c>
      <c r="I17" s="30">
        <f t="shared" si="0"/>
        <v>2238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" customHeight="1" thickBot="1">
      <c r="A18" s="31"/>
      <c r="B18" s="32"/>
      <c r="C18" s="33"/>
      <c r="D18" s="34">
        <v>6172</v>
      </c>
      <c r="E18" s="35" t="s">
        <v>15</v>
      </c>
      <c r="F18" s="36" t="s">
        <v>16</v>
      </c>
      <c r="G18" s="37">
        <v>4600</v>
      </c>
      <c r="H18" s="41">
        <v>-2362</v>
      </c>
      <c r="I18" s="39">
        <f t="shared" si="0"/>
        <v>2238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20" ht="12" customHeight="1"/>
    <row r="21" ht="12.75" customHeight="1"/>
    <row r="22" ht="12.75" customHeight="1"/>
    <row r="23" ht="12" customHeight="1"/>
    <row r="24" ht="12" customHeight="1"/>
    <row r="27" ht="12" customHeight="1"/>
    <row r="30" ht="12" customHeight="1"/>
    <row r="31" ht="12" customHeight="1"/>
    <row r="32" ht="12" customHeight="1"/>
    <row r="33" ht="12" customHeight="1"/>
    <row r="34" ht="24" customHeight="1"/>
    <row r="36" ht="24.75" customHeight="1"/>
    <row r="38" ht="24" customHeight="1"/>
    <row r="44" spans="1:256" s="43" customFormat="1" ht="12.75" customHeight="1">
      <c r="A44" s="2"/>
      <c r="B44" s="2"/>
      <c r="C44" s="2"/>
      <c r="D44" s="2"/>
      <c r="E44" s="2"/>
      <c r="F44" s="2"/>
      <c r="G44" s="4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43" customFormat="1" ht="12.75" customHeight="1" hidden="1">
      <c r="A45" s="2"/>
      <c r="B45" s="2"/>
      <c r="C45" s="2"/>
      <c r="D45" s="2"/>
      <c r="E45" s="2"/>
      <c r="F45" s="2"/>
      <c r="G45" s="4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3" customFormat="1" ht="12.75" customHeight="1" hidden="1">
      <c r="A46" s="2"/>
      <c r="B46" s="2"/>
      <c r="C46" s="2"/>
      <c r="D46" s="2"/>
      <c r="E46" s="2"/>
      <c r="F46" s="2"/>
      <c r="G46" s="4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43" customFormat="1" ht="12.75" customHeight="1" hidden="1">
      <c r="A47" s="2"/>
      <c r="B47" s="2"/>
      <c r="C47" s="2"/>
      <c r="D47" s="2"/>
      <c r="E47" s="2"/>
      <c r="F47" s="2"/>
      <c r="G47" s="4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3" customFormat="1" ht="12.75" customHeight="1" hidden="1">
      <c r="A48" s="2"/>
      <c r="B48" s="2"/>
      <c r="C48" s="2"/>
      <c r="D48" s="2"/>
      <c r="E48" s="2"/>
      <c r="F48" s="2"/>
      <c r="G48" s="4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3" customFormat="1" ht="12.75" customHeight="1" hidden="1">
      <c r="A49" s="2"/>
      <c r="B49" s="2"/>
      <c r="C49" s="2"/>
      <c r="D49" s="2"/>
      <c r="E49" s="2"/>
      <c r="F49" s="2"/>
      <c r="G49" s="4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3" customFormat="1" ht="12.75" customHeight="1" hidden="1">
      <c r="A50" s="2"/>
      <c r="B50" s="2"/>
      <c r="C50" s="2"/>
      <c r="D50" s="2"/>
      <c r="E50" s="2"/>
      <c r="F50" s="2"/>
      <c r="G50" s="4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3" customFormat="1" ht="12.75" customHeight="1" hidden="1">
      <c r="A51" s="2"/>
      <c r="B51" s="2"/>
      <c r="C51" s="2"/>
      <c r="D51" s="2"/>
      <c r="E51" s="2"/>
      <c r="F51" s="2"/>
      <c r="G51" s="4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3" customFormat="1" ht="12.75" customHeight="1" hidden="1">
      <c r="A52" s="2"/>
      <c r="B52" s="2"/>
      <c r="C52" s="2"/>
      <c r="D52" s="2"/>
      <c r="E52" s="2"/>
      <c r="F52" s="2"/>
      <c r="G52" s="4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43" customFormat="1" ht="12.75" customHeight="1" hidden="1">
      <c r="A53" s="2"/>
      <c r="B53" s="2"/>
      <c r="C53" s="2"/>
      <c r="D53" s="2"/>
      <c r="E53" s="2"/>
      <c r="F53" s="2"/>
      <c r="G53" s="4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43" customFormat="1" ht="12.75" customHeight="1" hidden="1">
      <c r="A54" s="2"/>
      <c r="B54" s="2"/>
      <c r="C54" s="2"/>
      <c r="D54" s="2"/>
      <c r="E54" s="2"/>
      <c r="F54" s="2"/>
      <c r="G54" s="4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ht="12.75" customHeight="1" hidden="1"/>
    <row r="56" spans="1:256" s="43" customFormat="1" ht="12.75" customHeight="1" hidden="1">
      <c r="A56" s="2"/>
      <c r="B56" s="2"/>
      <c r="C56" s="2"/>
      <c r="D56" s="2"/>
      <c r="E56" s="2"/>
      <c r="F56" s="2"/>
      <c r="G56" s="4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3" customFormat="1" ht="12.75" customHeight="1" hidden="1">
      <c r="A57" s="2"/>
      <c r="B57" s="2"/>
      <c r="C57" s="2"/>
      <c r="D57" s="2"/>
      <c r="E57" s="2"/>
      <c r="F57" s="2"/>
      <c r="G57" s="4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43" customFormat="1" ht="12.75" customHeight="1" hidden="1">
      <c r="A58" s="2"/>
      <c r="B58" s="2"/>
      <c r="C58" s="2"/>
      <c r="D58" s="2"/>
      <c r="E58" s="2"/>
      <c r="F58" s="2"/>
      <c r="G58" s="4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3" customFormat="1" ht="12.75" customHeight="1" hidden="1">
      <c r="A59" s="2"/>
      <c r="B59" s="2"/>
      <c r="C59" s="2"/>
      <c r="D59" s="2"/>
      <c r="E59" s="2"/>
      <c r="F59" s="2"/>
      <c r="G59" s="4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3" customFormat="1" ht="12.75" customHeight="1" hidden="1">
      <c r="A60" s="2"/>
      <c r="B60" s="2"/>
      <c r="C60" s="2"/>
      <c r="D60" s="2"/>
      <c r="E60" s="2"/>
      <c r="F60" s="2"/>
      <c r="G60" s="4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3" customFormat="1" ht="12.75" customHeight="1" hidden="1">
      <c r="A61" s="2"/>
      <c r="B61" s="2"/>
      <c r="C61" s="2"/>
      <c r="D61" s="2"/>
      <c r="E61" s="2"/>
      <c r="F61" s="2"/>
      <c r="G61" s="4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ht="12.75" customHeight="1" hidden="1"/>
    <row r="63" spans="1:256" s="43" customFormat="1" ht="12.75" customHeight="1" hidden="1">
      <c r="A63" s="2"/>
      <c r="B63" s="2"/>
      <c r="C63" s="2"/>
      <c r="D63" s="2"/>
      <c r="E63" s="2"/>
      <c r="F63" s="2"/>
      <c r="G63" s="4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spans="1:256" s="43" customFormat="1" ht="12.75" customHeight="1" hidden="1">
      <c r="A93" s="2"/>
      <c r="B93" s="2"/>
      <c r="C93" s="2"/>
      <c r="D93" s="2"/>
      <c r="E93" s="2"/>
      <c r="F93" s="2"/>
      <c r="G93" s="4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ht="12.75" customHeight="1" hidden="1"/>
    <row r="95" ht="12.75" customHeight="1" hidden="1"/>
    <row r="96" ht="12.75" customHeight="1" hidden="1"/>
    <row r="97" ht="12.75" customHeight="1" hidden="1"/>
    <row r="98" spans="1:256" s="43" customFormat="1" ht="12.75" customHeight="1" hidden="1">
      <c r="A98" s="2"/>
      <c r="B98" s="2"/>
      <c r="C98" s="2"/>
      <c r="D98" s="2"/>
      <c r="E98" s="2"/>
      <c r="F98" s="2"/>
      <c r="G98" s="4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ht="12.75" customHeight="1" hidden="1"/>
    <row r="100" ht="12.75" customHeight="1" hidden="1"/>
    <row r="101" spans="1:256" s="43" customFormat="1" ht="12.75" customHeight="1" hidden="1">
      <c r="A101" s="2"/>
      <c r="B101" s="2"/>
      <c r="C101" s="2"/>
      <c r="D101" s="2"/>
      <c r="E101" s="2"/>
      <c r="F101" s="2"/>
      <c r="G101" s="4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ht="12.75" customHeight="1" hidden="1"/>
    <row r="103" ht="12.75" customHeight="1" hidden="1"/>
    <row r="104" spans="1:256" s="43" customFormat="1" ht="12.75" customHeight="1" hidden="1">
      <c r="A104" s="2"/>
      <c r="B104" s="2"/>
      <c r="C104" s="2"/>
      <c r="D104" s="2"/>
      <c r="E104" s="2"/>
      <c r="F104" s="2"/>
      <c r="G104" s="4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/>
    <row r="125" spans="1:256" s="43" customFormat="1" ht="12.75" customHeight="1" hidden="1">
      <c r="A125" s="2"/>
      <c r="B125" s="2"/>
      <c r="C125" s="2"/>
      <c r="D125" s="2"/>
      <c r="E125" s="2"/>
      <c r="F125" s="2"/>
      <c r="G125" s="4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43" customFormat="1" ht="12.75" customHeight="1" hidden="1">
      <c r="A126" s="2"/>
      <c r="B126" s="2"/>
      <c r="C126" s="2"/>
      <c r="D126" s="2"/>
      <c r="E126" s="2"/>
      <c r="F126" s="2"/>
      <c r="G126" s="4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43" customFormat="1" ht="12.75" customHeight="1" hidden="1">
      <c r="A127" s="2"/>
      <c r="B127" s="2"/>
      <c r="C127" s="2"/>
      <c r="D127" s="2"/>
      <c r="E127" s="2"/>
      <c r="F127" s="2"/>
      <c r="G127" s="4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43" customFormat="1" ht="12.75" customHeight="1" hidden="1">
      <c r="A128" s="2"/>
      <c r="B128" s="2"/>
      <c r="C128" s="2"/>
      <c r="D128" s="2"/>
      <c r="E128" s="2"/>
      <c r="F128" s="2"/>
      <c r="G128" s="4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/>
  </sheetData>
  <sheetProtection/>
  <mergeCells count="5">
    <mergeCell ref="A4:I4"/>
    <mergeCell ref="A6:I6"/>
    <mergeCell ref="A8:I8"/>
    <mergeCell ref="B11:C11"/>
    <mergeCell ref="B12:C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7"/>
  <sheetViews>
    <sheetView tabSelected="1" zoomScalePageLayoutView="0" workbookViewId="0" topLeftCell="A1">
      <selection activeCell="AE78" sqref="AE78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5.57421875" style="0" customWidth="1"/>
    <col min="8" max="8" width="13.7109375" style="82" hidden="1" customWidth="1"/>
    <col min="9" max="9" width="12.7109375" style="82" hidden="1" customWidth="1"/>
    <col min="10" max="10" width="12.28125" style="82" hidden="1" customWidth="1"/>
    <col min="11" max="11" width="14.28125" style="82" hidden="1" customWidth="1"/>
    <col min="12" max="12" width="12.28125" style="82" hidden="1" customWidth="1"/>
    <col min="13" max="14" width="14.28125" style="0" hidden="1" customWidth="1"/>
    <col min="15" max="15" width="14.28125" style="83" hidden="1" customWidth="1"/>
    <col min="16" max="17" width="14.421875" style="84" hidden="1" customWidth="1"/>
    <col min="18" max="18" width="14.421875" style="84" customWidth="1"/>
    <col min="19" max="19" width="14.8515625" style="83" hidden="1" customWidth="1"/>
    <col min="20" max="20" width="14.28125" style="84" hidden="1" customWidth="1"/>
    <col min="21" max="21" width="15.8515625" style="83" hidden="1" customWidth="1"/>
    <col min="22" max="22" width="14.28125" style="84" hidden="1" customWidth="1"/>
    <col min="23" max="23" width="15.8515625" style="83" hidden="1" customWidth="1"/>
    <col min="24" max="24" width="14.28125" style="84" hidden="1" customWidth="1"/>
    <col min="25" max="25" width="15.8515625" style="83" hidden="1" customWidth="1"/>
    <col min="26" max="26" width="14.28125" style="84" hidden="1" customWidth="1"/>
    <col min="27" max="27" width="15.8515625" style="83" hidden="1" customWidth="1"/>
    <col min="28" max="28" width="14.28125" style="84" hidden="1" customWidth="1"/>
    <col min="29" max="29" width="15.8515625" style="83" hidden="1" customWidth="1"/>
    <col min="30" max="30" width="14.28125" style="84" customWidth="1"/>
    <col min="31" max="31" width="15.8515625" style="83" customWidth="1"/>
    <col min="32" max="32" width="14.28125" style="84" customWidth="1"/>
    <col min="33" max="33" width="9.140625" style="0" customWidth="1"/>
    <col min="34" max="34" width="25.00390625" style="0" customWidth="1"/>
    <col min="35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80" t="s">
        <v>22</v>
      </c>
      <c r="B2" s="180"/>
      <c r="C2" s="180"/>
      <c r="D2" s="180"/>
      <c r="E2" s="180"/>
      <c r="F2" s="180"/>
      <c r="G2" s="180"/>
      <c r="H2" s="180"/>
    </row>
    <row r="3" spans="1:8" ht="12.75">
      <c r="A3" s="3"/>
      <c r="B3" s="3"/>
      <c r="C3" s="3"/>
      <c r="D3" s="3"/>
      <c r="E3" s="3"/>
      <c r="F3" s="3"/>
      <c r="G3" s="3"/>
      <c r="H3" s="85"/>
    </row>
    <row r="4" spans="1:8" ht="15.75">
      <c r="A4" s="181" t="s">
        <v>89</v>
      </c>
      <c r="B4" s="181"/>
      <c r="C4" s="181"/>
      <c r="D4" s="181"/>
      <c r="E4" s="181"/>
      <c r="F4" s="181"/>
      <c r="G4" s="181"/>
      <c r="H4" s="181"/>
    </row>
    <row r="5" spans="1:8" ht="12.75">
      <c r="A5" s="3"/>
      <c r="B5" s="3"/>
      <c r="C5" s="3"/>
      <c r="D5" s="3"/>
      <c r="E5" s="3"/>
      <c r="F5" s="3"/>
      <c r="G5" s="3"/>
      <c r="H5" s="85"/>
    </row>
    <row r="6" spans="1:8" ht="15.75">
      <c r="A6" s="182" t="s">
        <v>90</v>
      </c>
      <c r="B6" s="182"/>
      <c r="C6" s="182"/>
      <c r="D6" s="182"/>
      <c r="E6" s="182"/>
      <c r="F6" s="182"/>
      <c r="G6" s="182"/>
      <c r="H6" s="182"/>
    </row>
    <row r="7" spans="1:8" ht="16.5" thickBot="1">
      <c r="A7" s="86"/>
      <c r="B7" s="86"/>
      <c r="C7" s="86"/>
      <c r="D7" s="86"/>
      <c r="E7" s="86"/>
      <c r="F7" s="86"/>
      <c r="G7" s="86"/>
      <c r="H7" s="87"/>
    </row>
    <row r="8" spans="1:32" ht="23.25" customHeight="1" thickBot="1">
      <c r="A8" s="183"/>
      <c r="B8" s="88" t="s">
        <v>1</v>
      </c>
      <c r="C8" s="185" t="s">
        <v>3</v>
      </c>
      <c r="D8" s="186"/>
      <c r="E8" s="89" t="s">
        <v>4</v>
      </c>
      <c r="F8" s="90" t="s">
        <v>5</v>
      </c>
      <c r="G8" s="91" t="s">
        <v>91</v>
      </c>
      <c r="H8" s="92" t="s">
        <v>92</v>
      </c>
      <c r="I8" s="92" t="s">
        <v>93</v>
      </c>
      <c r="J8" s="92" t="s">
        <v>94</v>
      </c>
      <c r="K8" s="92" t="s">
        <v>95</v>
      </c>
      <c r="L8" s="92" t="s">
        <v>94</v>
      </c>
      <c r="M8" s="92" t="s">
        <v>96</v>
      </c>
      <c r="N8" s="92" t="s">
        <v>94</v>
      </c>
      <c r="O8" s="93" t="s">
        <v>97</v>
      </c>
      <c r="P8" s="94" t="s">
        <v>98</v>
      </c>
      <c r="Q8" s="95" t="s">
        <v>99</v>
      </c>
      <c r="R8" s="96" t="s">
        <v>98</v>
      </c>
      <c r="S8" s="97" t="s">
        <v>100</v>
      </c>
      <c r="T8" s="96" t="s">
        <v>101</v>
      </c>
      <c r="U8" s="97" t="s">
        <v>102</v>
      </c>
      <c r="V8" s="96" t="s">
        <v>103</v>
      </c>
      <c r="W8" s="97" t="s">
        <v>104</v>
      </c>
      <c r="X8" s="96" t="s">
        <v>7</v>
      </c>
      <c r="Y8" s="97" t="s">
        <v>104</v>
      </c>
      <c r="Z8" s="96" t="s">
        <v>7</v>
      </c>
      <c r="AA8" s="97" t="s">
        <v>105</v>
      </c>
      <c r="AB8" s="96" t="s">
        <v>6</v>
      </c>
      <c r="AC8" s="97" t="s">
        <v>106</v>
      </c>
      <c r="AD8" s="96" t="s">
        <v>6</v>
      </c>
      <c r="AE8" s="97" t="s">
        <v>199</v>
      </c>
      <c r="AF8" s="96" t="s">
        <v>103</v>
      </c>
    </row>
    <row r="9" spans="1:32" ht="13.5" thickBot="1">
      <c r="A9" s="184"/>
      <c r="B9" s="98" t="s">
        <v>2</v>
      </c>
      <c r="C9" s="187" t="s">
        <v>0</v>
      </c>
      <c r="D9" s="188"/>
      <c r="E9" s="99" t="s">
        <v>0</v>
      </c>
      <c r="F9" s="100" t="s">
        <v>0</v>
      </c>
      <c r="G9" s="101" t="s">
        <v>107</v>
      </c>
      <c r="H9" s="102" t="e">
        <f>#REF!+#REF!+#REF!+H10+#REF!+#REF!+#REF!+#REF!+#REF!+#REF!+#REF!+#REF!+#REF!+H24+#REF!+#REF!</f>
        <v>#REF!</v>
      </c>
      <c r="I9" s="102" t="e">
        <f>#REF!+#REF!+#REF!+I10+#REF!+#REF!+#REF!+#REF!+#REF!+#REF!+#REF!+#REF!+#REF!+I24+#REF!+#REF!</f>
        <v>#REF!</v>
      </c>
      <c r="J9" s="102" t="e">
        <f>#REF!+#REF!+#REF!+J10+#REF!+#REF!+#REF!+#REF!+#REF!+#REF!+#REF!+#REF!+#REF!+J24+#REF!+#REF!</f>
        <v>#REF!</v>
      </c>
      <c r="K9" s="102" t="e">
        <f>#REF!+#REF!+#REF!+K10+#REF!+#REF!+#REF!+#REF!+#REF!+#REF!+#REF!+#REF!+#REF!+K24+#REF!+#REF!+K26</f>
        <v>#REF!</v>
      </c>
      <c r="L9" s="102" t="e">
        <f>#REF!+#REF!+#REF!+L10+#REF!+#REF!+#REF!+#REF!+#REF!+#REF!+#REF!+#REF!+#REF!+L24+#REF!+#REF!+L26+L28+#REF!+#REF!+#REF!</f>
        <v>#REF!</v>
      </c>
      <c r="M9" s="102" t="e">
        <f>#REF!+#REF!+#REF!+M10+#REF!+#REF!+#REF!+#REF!+#REF!+#REF!+#REF!+#REF!+#REF!+M24+#REF!+#REF!+M26+M28+#REF!+#REF!+#REF!</f>
        <v>#REF!</v>
      </c>
      <c r="N9" s="102" t="e">
        <f>#REF!+#REF!+#REF!+N10+#REF!+#REF!+#REF!+#REF!+#REF!+#REF!+#REF!+#REF!+#REF!+N24+#REF!+#REF!+N26+N28+#REF!+#REF!+#REF!</f>
        <v>#REF!</v>
      </c>
      <c r="O9" s="103" t="e">
        <f>#REF!+#REF!+#REF!+O10+#REF!+#REF!+#REF!+#REF!+#REF!+#REF!+#REF!+#REF!+#REF!+O24+#REF!+#REF!+O26+O28+#REF!+#REF!+#REF!+#REF!</f>
        <v>#REF!</v>
      </c>
      <c r="P9" s="104">
        <f>SUM(P10+P12+P14+P16+P18+P20+P22+P24+P26+P28+P30)</f>
        <v>0</v>
      </c>
      <c r="Q9" s="105">
        <f>SUM(Q10+Q12+Q14+Q16+Q18+Q20+Q22+Q24+Q26+Q28+Q30)</f>
        <v>36391.50517</v>
      </c>
      <c r="R9" s="106">
        <f>SUM(R10+R12+R14+R16+R18+R20+R22+R24+R26+R28+R30)</f>
        <v>36391.50517</v>
      </c>
      <c r="S9" s="107">
        <f>SUM(S10+S12+S14+S16+S18+S20+S22+S24+S26+S28+S30)</f>
        <v>801.156</v>
      </c>
      <c r="T9" s="106">
        <f>T10+T12+T14+T16+T18+T20+T22+T24+T26+T28+T30</f>
        <v>37192.66117</v>
      </c>
      <c r="U9" s="107">
        <f>SUM(U10+U12+U14+U16+U18+U20+U22+U24+U26+U28+U30+U32)</f>
        <v>910.96</v>
      </c>
      <c r="V9" s="106">
        <f>V10+V12+V14+V16+V18+V20+V22+V24+V26+V28+V30+V32</f>
        <v>38103.62117</v>
      </c>
      <c r="W9" s="107">
        <f>SUM(W10+W12+W14+W16+W18+W20+W22+W24+W26+W28+W30+W32+W34+W36+W38+W40+W42+W44+W46+W48+W50+W52+W54+W56+W58+W60+W62+W64+W66+W68)</f>
        <v>59552.49</v>
      </c>
      <c r="X9" s="106">
        <f>X10+X12+X14+X16+X18+X20+X22+X24+X26+X28+X30+X32+X34+X36+X38+X40+X42+X44+X46+X48+X50+X52+X54+X56+X58+X60+X62+X64+X66+X68</f>
        <v>99986.11117</v>
      </c>
      <c r="Y9" s="107">
        <f>SUM(Y10+Y12+Y14+Y16+Y18+Y20+Y22+Y24+Y26+Y28+Y30+Y32+Y34+Y36+Y38+Y40+Y42+Y44+Y46+Y48+Y50+Y52+Y54+Y56+Y58+Y60+Y62+Y64+Y66+Y68+Y70)</f>
        <v>2721</v>
      </c>
      <c r="Z9" s="106">
        <f>Z10+Z12+Z14+Z16+Z18+Z20+Z22+Z24+Z26+Z28+Z30+Z32+Z34+Z36+Z38+Z40+Z42+Z44+Z46+Z48+Z50+Z52+Z54+Z56+Z58+Z60+Z62+Z64+Z66+Z68+Z70</f>
        <v>100907.11117</v>
      </c>
      <c r="AA9" s="107">
        <f>SUM(AA10+AA12+AA14+AA16+AA18+AA20+AA22+AA24+AA26+AA28+AA30+AA32+AA34+AA36+AA38+AA40+AA42+AA44+AA46+AA48+AA50+AA52+AA54+AA56+AA58+AA60+AA62+AA64+AA66+AA68+AA70)</f>
        <v>0</v>
      </c>
      <c r="AB9" s="106">
        <f>AB10+AB12+AB14+AB16+AB18+AB20+AB22+AB24+AB26+AB28+AB30+AB32+AB34+AB36+AB38+AB40+AB42+AB44+AB46+AB48+AB50+AB52+AB54+AB56+AB58+AB60+AB62+AB64+AB66+AB68+AB70+AB72</f>
        <v>101907.11117</v>
      </c>
      <c r="AC9" s="107">
        <f>SUM(AC10+AC12+AC14+AC16+AC18+AC20+AC22+AC24+AC26+AC28+AC30+AC32+AC34+AC36+AC38+AC40+AC42+AC44+AC46+AC48+AC50+AC52+AC54+AC56+AC58+AC60+AC62+AC64+AC66+AC68+AC70+AC72+AC74)</f>
        <v>302.31</v>
      </c>
      <c r="AD9" s="106">
        <f>AD10+AD12+AD14+AD16+AD18+AD20+AD22+AD24+AD26+AD28+AD30+AD32+AD34+AD36+AD38+AD40+AD42+AD44+AD46+AD48+AD50+AD52+AD54+AD56+AD58+AD60+AD62+AD64+AD66+AD68+AD70+AD72+AD74</f>
        <v>102209.42117</v>
      </c>
      <c r="AE9" s="107">
        <f>SUM(AE10+AE12+AE14+AE16+AE18+AE20+AE22+AE24+AE26+AE28+AE30+AE32+AE34+AE36+AE38+AE40+AE42+AE44+AE46+AE48+AE50+AE52+AE54+AE56+AE58+AE60+AE62+AE64+AE66+AE68+AE70+AE72+AE74+AE76)</f>
        <v>2362</v>
      </c>
      <c r="AF9" s="106">
        <f>AF10+AF12+AF14+AF16+AF18+AF20+AF22+AF24+AF26+AF28+AF30+AF32+AF34+AF36+AF38+AF40+AF42+AF44+AF46+AF48+AF50+AF52+AF54+AF56+AF58+AF60+AF62+AF64+AF66+AF68+AF70+AF72+AF74+AF76</f>
        <v>104571.42117</v>
      </c>
    </row>
    <row r="10" spans="1:32" ht="22.5">
      <c r="A10" s="184"/>
      <c r="B10" s="108" t="s">
        <v>2</v>
      </c>
      <c r="C10" s="109" t="s">
        <v>108</v>
      </c>
      <c r="D10" s="110" t="s">
        <v>109</v>
      </c>
      <c r="E10" s="111" t="s">
        <v>0</v>
      </c>
      <c r="F10" s="112" t="s">
        <v>0</v>
      </c>
      <c r="G10" s="113" t="s">
        <v>110</v>
      </c>
      <c r="H10" s="114">
        <f aca="true" t="shared" si="0" ref="H10:AF10">H11</f>
        <v>2700.785</v>
      </c>
      <c r="I10" s="114">
        <f t="shared" si="0"/>
        <v>0</v>
      </c>
      <c r="J10" s="115">
        <f t="shared" si="0"/>
        <v>2700.785</v>
      </c>
      <c r="K10" s="114">
        <f t="shared" si="0"/>
        <v>0</v>
      </c>
      <c r="L10" s="115">
        <f t="shared" si="0"/>
        <v>2700.785</v>
      </c>
      <c r="M10" s="114">
        <f t="shared" si="0"/>
        <v>0</v>
      </c>
      <c r="N10" s="115">
        <f t="shared" si="0"/>
        <v>2700.785</v>
      </c>
      <c r="O10" s="116">
        <f t="shared" si="0"/>
        <v>0</v>
      </c>
      <c r="P10" s="117">
        <f t="shared" si="0"/>
        <v>0</v>
      </c>
      <c r="Q10" s="118">
        <f t="shared" si="0"/>
        <v>989.464</v>
      </c>
      <c r="R10" s="119">
        <f t="shared" si="0"/>
        <v>989.464</v>
      </c>
      <c r="S10" s="120">
        <f t="shared" si="0"/>
        <v>124.348</v>
      </c>
      <c r="T10" s="121">
        <f t="shared" si="0"/>
        <v>1113.8120000000001</v>
      </c>
      <c r="U10" s="120">
        <f t="shared" si="0"/>
        <v>0</v>
      </c>
      <c r="V10" s="121">
        <f t="shared" si="0"/>
        <v>1113.8120000000001</v>
      </c>
      <c r="W10" s="120">
        <f t="shared" si="0"/>
        <v>0</v>
      </c>
      <c r="X10" s="121">
        <f t="shared" si="0"/>
        <v>1113.8120000000001</v>
      </c>
      <c r="Y10" s="120">
        <f t="shared" si="0"/>
        <v>0</v>
      </c>
      <c r="Z10" s="121">
        <f t="shared" si="0"/>
        <v>1113.8120000000001</v>
      </c>
      <c r="AA10" s="120">
        <f t="shared" si="0"/>
        <v>0</v>
      </c>
      <c r="AB10" s="121">
        <f t="shared" si="0"/>
        <v>1113.8120000000001</v>
      </c>
      <c r="AC10" s="120">
        <f t="shared" si="0"/>
        <v>0</v>
      </c>
      <c r="AD10" s="121">
        <f t="shared" si="0"/>
        <v>1113.8120000000001</v>
      </c>
      <c r="AE10" s="120">
        <f t="shared" si="0"/>
        <v>0</v>
      </c>
      <c r="AF10" s="121">
        <f t="shared" si="0"/>
        <v>1113.8120000000001</v>
      </c>
    </row>
    <row r="11" spans="1:32" ht="13.5" thickBot="1">
      <c r="A11" s="184"/>
      <c r="B11" s="122"/>
      <c r="C11" s="123"/>
      <c r="D11" s="124"/>
      <c r="E11" s="125">
        <v>3123</v>
      </c>
      <c r="F11" s="126">
        <v>6121</v>
      </c>
      <c r="G11" s="127" t="s">
        <v>111</v>
      </c>
      <c r="H11" s="128">
        <v>2700.785</v>
      </c>
      <c r="I11" s="128">
        <v>0</v>
      </c>
      <c r="J11" s="129">
        <f>SUM(H11:I11)</f>
        <v>2700.785</v>
      </c>
      <c r="K11" s="128">
        <v>0</v>
      </c>
      <c r="L11" s="129">
        <f>SUM(J11:K11)</f>
        <v>2700.785</v>
      </c>
      <c r="M11" s="128">
        <v>0</v>
      </c>
      <c r="N11" s="129">
        <f>SUM(L11:M11)</f>
        <v>2700.785</v>
      </c>
      <c r="O11" s="130">
        <v>0</v>
      </c>
      <c r="P11" s="131">
        <v>0</v>
      </c>
      <c r="Q11" s="132">
        <v>989.464</v>
      </c>
      <c r="R11" s="131">
        <v>989.464</v>
      </c>
      <c r="S11" s="133">
        <v>124.348</v>
      </c>
      <c r="T11" s="134">
        <f>SUM(R11:S11)</f>
        <v>1113.8120000000001</v>
      </c>
      <c r="U11" s="133">
        <v>0</v>
      </c>
      <c r="V11" s="134">
        <f>SUM(T11:U11)</f>
        <v>1113.8120000000001</v>
      </c>
      <c r="W11" s="133">
        <v>0</v>
      </c>
      <c r="X11" s="134">
        <f>SUM(V11:W11)</f>
        <v>1113.8120000000001</v>
      </c>
      <c r="Y11" s="133">
        <v>0</v>
      </c>
      <c r="Z11" s="134">
        <f>SUM(X11:Y11)</f>
        <v>1113.8120000000001</v>
      </c>
      <c r="AA11" s="133">
        <v>0</v>
      </c>
      <c r="AB11" s="134">
        <f>SUM(Z11:AA11)</f>
        <v>1113.8120000000001</v>
      </c>
      <c r="AC11" s="133">
        <v>0</v>
      </c>
      <c r="AD11" s="134">
        <f>SUM(AB11:AC11)</f>
        <v>1113.8120000000001</v>
      </c>
      <c r="AE11" s="133">
        <v>0</v>
      </c>
      <c r="AF11" s="134">
        <f>SUM(AD11:AE11)</f>
        <v>1113.8120000000001</v>
      </c>
    </row>
    <row r="12" spans="1:32" ht="23.25" thickBot="1">
      <c r="A12" s="135"/>
      <c r="B12" s="108" t="s">
        <v>2</v>
      </c>
      <c r="C12" s="109" t="s">
        <v>112</v>
      </c>
      <c r="D12" s="136" t="s">
        <v>109</v>
      </c>
      <c r="E12" s="137" t="s">
        <v>0</v>
      </c>
      <c r="F12" s="138" t="s">
        <v>0</v>
      </c>
      <c r="G12" s="139" t="s">
        <v>113</v>
      </c>
      <c r="H12" s="140">
        <f aca="true" t="shared" si="1" ref="H12:AF12">H13</f>
        <v>0</v>
      </c>
      <c r="I12" s="140">
        <f t="shared" si="1"/>
        <v>0</v>
      </c>
      <c r="J12" s="141">
        <f t="shared" si="1"/>
        <v>0</v>
      </c>
      <c r="K12" s="140">
        <f t="shared" si="1"/>
        <v>0</v>
      </c>
      <c r="L12" s="141">
        <f t="shared" si="1"/>
        <v>0</v>
      </c>
      <c r="M12" s="140">
        <f t="shared" si="1"/>
        <v>0</v>
      </c>
      <c r="N12" s="141">
        <f t="shared" si="1"/>
        <v>0</v>
      </c>
      <c r="O12" s="142">
        <f t="shared" si="1"/>
        <v>0</v>
      </c>
      <c r="P12" s="143">
        <f t="shared" si="1"/>
        <v>0</v>
      </c>
      <c r="Q12" s="144">
        <f t="shared" si="1"/>
        <v>17004.70345</v>
      </c>
      <c r="R12" s="143">
        <f t="shared" si="1"/>
        <v>17004.70345</v>
      </c>
      <c r="S12" s="145">
        <f t="shared" si="1"/>
        <v>676.808</v>
      </c>
      <c r="T12" s="146">
        <f t="shared" si="1"/>
        <v>17681.51145</v>
      </c>
      <c r="U12" s="145">
        <f t="shared" si="1"/>
        <v>0</v>
      </c>
      <c r="V12" s="146">
        <f t="shared" si="1"/>
        <v>17681.51145</v>
      </c>
      <c r="W12" s="145">
        <f t="shared" si="1"/>
        <v>648.99</v>
      </c>
      <c r="X12" s="146">
        <f t="shared" si="1"/>
        <v>18330.501450000003</v>
      </c>
      <c r="Y12" s="145">
        <f t="shared" si="1"/>
        <v>0</v>
      </c>
      <c r="Z12" s="146">
        <f t="shared" si="1"/>
        <v>18330.501450000003</v>
      </c>
      <c r="AA12" s="145">
        <f t="shared" si="1"/>
        <v>0</v>
      </c>
      <c r="AB12" s="146">
        <f t="shared" si="1"/>
        <v>18330.501450000003</v>
      </c>
      <c r="AC12" s="145">
        <f t="shared" si="1"/>
        <v>0</v>
      </c>
      <c r="AD12" s="146">
        <f t="shared" si="1"/>
        <v>18330.501450000003</v>
      </c>
      <c r="AE12" s="145">
        <f t="shared" si="1"/>
        <v>0</v>
      </c>
      <c r="AF12" s="146">
        <f t="shared" si="1"/>
        <v>18330.501450000003</v>
      </c>
    </row>
    <row r="13" spans="1:32" ht="13.5" thickBot="1">
      <c r="A13" s="135"/>
      <c r="B13" s="122"/>
      <c r="C13" s="109"/>
      <c r="D13" s="136"/>
      <c r="E13" s="147">
        <v>3123</v>
      </c>
      <c r="F13" s="148">
        <v>6121</v>
      </c>
      <c r="G13" s="149" t="s">
        <v>111</v>
      </c>
      <c r="H13" s="150">
        <v>0</v>
      </c>
      <c r="I13" s="150">
        <v>0</v>
      </c>
      <c r="J13" s="151">
        <f>SUM(H13:I13)</f>
        <v>0</v>
      </c>
      <c r="K13" s="150">
        <v>0</v>
      </c>
      <c r="L13" s="151">
        <f>SUM(J13:K13)</f>
        <v>0</v>
      </c>
      <c r="M13" s="150">
        <v>0</v>
      </c>
      <c r="N13" s="151">
        <f>SUM(L13:M13)</f>
        <v>0</v>
      </c>
      <c r="O13" s="152">
        <v>0</v>
      </c>
      <c r="P13" s="153">
        <v>0</v>
      </c>
      <c r="Q13" s="154">
        <v>17004.70345</v>
      </c>
      <c r="R13" s="153">
        <v>17004.70345</v>
      </c>
      <c r="S13" s="155">
        <v>676.808</v>
      </c>
      <c r="T13" s="156">
        <f>SUM(R13:S13)</f>
        <v>17681.51145</v>
      </c>
      <c r="U13" s="155">
        <v>0</v>
      </c>
      <c r="V13" s="156">
        <f>SUM(T13:U13)</f>
        <v>17681.51145</v>
      </c>
      <c r="W13" s="155">
        <v>648.99</v>
      </c>
      <c r="X13" s="156">
        <f>SUM(V13:W13)</f>
        <v>18330.501450000003</v>
      </c>
      <c r="Y13" s="155">
        <v>0</v>
      </c>
      <c r="Z13" s="156">
        <f>SUM(X13:Y13)</f>
        <v>18330.501450000003</v>
      </c>
      <c r="AA13" s="155">
        <v>0</v>
      </c>
      <c r="AB13" s="156">
        <f>SUM(Z13:AA13)</f>
        <v>18330.501450000003</v>
      </c>
      <c r="AC13" s="155">
        <v>0</v>
      </c>
      <c r="AD13" s="156">
        <f>SUM(AB13:AC13)</f>
        <v>18330.501450000003</v>
      </c>
      <c r="AE13" s="155">
        <v>0</v>
      </c>
      <c r="AF13" s="156">
        <f>SUM(AD13:AE13)</f>
        <v>18330.501450000003</v>
      </c>
    </row>
    <row r="14" spans="1:32" ht="13.5" thickBot="1">
      <c r="A14" s="135"/>
      <c r="B14" s="108" t="s">
        <v>2</v>
      </c>
      <c r="C14" s="109" t="s">
        <v>114</v>
      </c>
      <c r="D14" s="136" t="s">
        <v>115</v>
      </c>
      <c r="E14" s="137" t="s">
        <v>0</v>
      </c>
      <c r="F14" s="138" t="s">
        <v>0</v>
      </c>
      <c r="G14" s="139" t="s">
        <v>116</v>
      </c>
      <c r="H14" s="140">
        <f aca="true" t="shared" si="2" ref="H14:AF14">H15</f>
        <v>0</v>
      </c>
      <c r="I14" s="140">
        <f t="shared" si="2"/>
        <v>0</v>
      </c>
      <c r="J14" s="141">
        <f t="shared" si="2"/>
        <v>0</v>
      </c>
      <c r="K14" s="140">
        <f t="shared" si="2"/>
        <v>0</v>
      </c>
      <c r="L14" s="141">
        <f t="shared" si="2"/>
        <v>0</v>
      </c>
      <c r="M14" s="140">
        <f t="shared" si="2"/>
        <v>0</v>
      </c>
      <c r="N14" s="141">
        <f t="shared" si="2"/>
        <v>0</v>
      </c>
      <c r="O14" s="142">
        <f t="shared" si="2"/>
        <v>0</v>
      </c>
      <c r="P14" s="143">
        <f t="shared" si="2"/>
        <v>0</v>
      </c>
      <c r="Q14" s="144">
        <f t="shared" si="2"/>
        <v>2700</v>
      </c>
      <c r="R14" s="143">
        <f t="shared" si="2"/>
        <v>2700</v>
      </c>
      <c r="S14" s="145">
        <f t="shared" si="2"/>
        <v>0</v>
      </c>
      <c r="T14" s="146">
        <f t="shared" si="2"/>
        <v>2700</v>
      </c>
      <c r="U14" s="145">
        <f t="shared" si="2"/>
        <v>0</v>
      </c>
      <c r="V14" s="146">
        <f t="shared" si="2"/>
        <v>2700</v>
      </c>
      <c r="W14" s="145">
        <f t="shared" si="2"/>
        <v>0</v>
      </c>
      <c r="X14" s="146">
        <f t="shared" si="2"/>
        <v>2700</v>
      </c>
      <c r="Y14" s="145">
        <f t="shared" si="2"/>
        <v>0</v>
      </c>
      <c r="Z14" s="146">
        <f t="shared" si="2"/>
        <v>2700</v>
      </c>
      <c r="AA14" s="145">
        <f t="shared" si="2"/>
        <v>0</v>
      </c>
      <c r="AB14" s="146">
        <f t="shared" si="2"/>
        <v>2700</v>
      </c>
      <c r="AC14" s="145">
        <f t="shared" si="2"/>
        <v>0</v>
      </c>
      <c r="AD14" s="146">
        <f t="shared" si="2"/>
        <v>2700</v>
      </c>
      <c r="AE14" s="145">
        <f t="shared" si="2"/>
        <v>0</v>
      </c>
      <c r="AF14" s="146">
        <f t="shared" si="2"/>
        <v>2700</v>
      </c>
    </row>
    <row r="15" spans="1:32" ht="13.5" thickBot="1">
      <c r="A15" s="135"/>
      <c r="B15" s="122"/>
      <c r="C15" s="109"/>
      <c r="D15" s="136"/>
      <c r="E15" s="147">
        <v>3122</v>
      </c>
      <c r="F15" s="148">
        <v>6121</v>
      </c>
      <c r="G15" s="149" t="s">
        <v>111</v>
      </c>
      <c r="H15" s="150">
        <v>0</v>
      </c>
      <c r="I15" s="150">
        <v>0</v>
      </c>
      <c r="J15" s="151">
        <f>SUM(H15:I15)</f>
        <v>0</v>
      </c>
      <c r="K15" s="150">
        <v>0</v>
      </c>
      <c r="L15" s="151">
        <f>SUM(J15:K15)</f>
        <v>0</v>
      </c>
      <c r="M15" s="150">
        <v>0</v>
      </c>
      <c r="N15" s="151">
        <f>SUM(L15:M15)</f>
        <v>0</v>
      </c>
      <c r="O15" s="152">
        <v>0</v>
      </c>
      <c r="P15" s="153">
        <v>0</v>
      </c>
      <c r="Q15" s="154">
        <v>2700</v>
      </c>
      <c r="R15" s="153">
        <v>2700</v>
      </c>
      <c r="S15" s="155">
        <v>0</v>
      </c>
      <c r="T15" s="156">
        <f>SUM(R15:S15)</f>
        <v>2700</v>
      </c>
      <c r="U15" s="155">
        <v>0</v>
      </c>
      <c r="V15" s="156">
        <f>SUM(T15:U15)</f>
        <v>2700</v>
      </c>
      <c r="W15" s="155">
        <v>0</v>
      </c>
      <c r="X15" s="156">
        <f>SUM(V15:W15)</f>
        <v>2700</v>
      </c>
      <c r="Y15" s="155">
        <v>0</v>
      </c>
      <c r="Z15" s="156">
        <f>SUM(X15:Y15)</f>
        <v>2700</v>
      </c>
      <c r="AA15" s="155">
        <v>0</v>
      </c>
      <c r="AB15" s="156">
        <f>SUM(Z15:AA15)</f>
        <v>2700</v>
      </c>
      <c r="AC15" s="155">
        <v>0</v>
      </c>
      <c r="AD15" s="156">
        <f>SUM(AB15:AC15)</f>
        <v>2700</v>
      </c>
      <c r="AE15" s="155">
        <v>0</v>
      </c>
      <c r="AF15" s="156">
        <f>SUM(AD15:AE15)</f>
        <v>2700</v>
      </c>
    </row>
    <row r="16" spans="1:32" ht="13.5" thickBot="1">
      <c r="A16" s="135"/>
      <c r="B16" s="108" t="s">
        <v>2</v>
      </c>
      <c r="C16" s="109" t="s">
        <v>117</v>
      </c>
      <c r="D16" s="136" t="s">
        <v>118</v>
      </c>
      <c r="E16" s="137" t="s">
        <v>0</v>
      </c>
      <c r="F16" s="138" t="s">
        <v>0</v>
      </c>
      <c r="G16" s="139" t="s">
        <v>119</v>
      </c>
      <c r="H16" s="140">
        <f aca="true" t="shared" si="3" ref="H16:AF16">H17</f>
        <v>0</v>
      </c>
      <c r="I16" s="140">
        <f t="shared" si="3"/>
        <v>0</v>
      </c>
      <c r="J16" s="141">
        <f t="shared" si="3"/>
        <v>0</v>
      </c>
      <c r="K16" s="140">
        <f t="shared" si="3"/>
        <v>0</v>
      </c>
      <c r="L16" s="141">
        <f t="shared" si="3"/>
        <v>0</v>
      </c>
      <c r="M16" s="140">
        <f t="shared" si="3"/>
        <v>0</v>
      </c>
      <c r="N16" s="141">
        <f t="shared" si="3"/>
        <v>0</v>
      </c>
      <c r="O16" s="142">
        <f t="shared" si="3"/>
        <v>0</v>
      </c>
      <c r="P16" s="143">
        <f t="shared" si="3"/>
        <v>0</v>
      </c>
      <c r="Q16" s="144">
        <f t="shared" si="3"/>
        <v>380</v>
      </c>
      <c r="R16" s="143">
        <f t="shared" si="3"/>
        <v>380</v>
      </c>
      <c r="S16" s="145">
        <f t="shared" si="3"/>
        <v>0</v>
      </c>
      <c r="T16" s="146">
        <f t="shared" si="3"/>
        <v>380</v>
      </c>
      <c r="U16" s="145">
        <f t="shared" si="3"/>
        <v>0</v>
      </c>
      <c r="V16" s="146">
        <f t="shared" si="3"/>
        <v>380</v>
      </c>
      <c r="W16" s="145">
        <f t="shared" si="3"/>
        <v>0</v>
      </c>
      <c r="X16" s="146">
        <f t="shared" si="3"/>
        <v>380</v>
      </c>
      <c r="Y16" s="145">
        <f t="shared" si="3"/>
        <v>0</v>
      </c>
      <c r="Z16" s="146">
        <f t="shared" si="3"/>
        <v>380</v>
      </c>
      <c r="AA16" s="145">
        <f t="shared" si="3"/>
        <v>0</v>
      </c>
      <c r="AB16" s="146">
        <f t="shared" si="3"/>
        <v>380</v>
      </c>
      <c r="AC16" s="145">
        <f t="shared" si="3"/>
        <v>0</v>
      </c>
      <c r="AD16" s="146">
        <f t="shared" si="3"/>
        <v>380</v>
      </c>
      <c r="AE16" s="145">
        <f t="shared" si="3"/>
        <v>0</v>
      </c>
      <c r="AF16" s="146">
        <f t="shared" si="3"/>
        <v>380</v>
      </c>
    </row>
    <row r="17" spans="1:32" ht="13.5" thickBot="1">
      <c r="A17" s="135"/>
      <c r="B17" s="122"/>
      <c r="C17" s="109"/>
      <c r="D17" s="136"/>
      <c r="E17" s="147">
        <v>3122</v>
      </c>
      <c r="F17" s="148">
        <v>6121</v>
      </c>
      <c r="G17" s="149" t="s">
        <v>111</v>
      </c>
      <c r="H17" s="150">
        <v>0</v>
      </c>
      <c r="I17" s="150">
        <v>0</v>
      </c>
      <c r="J17" s="151">
        <f>SUM(H17:I17)</f>
        <v>0</v>
      </c>
      <c r="K17" s="150">
        <v>0</v>
      </c>
      <c r="L17" s="151">
        <f>SUM(J17:K17)</f>
        <v>0</v>
      </c>
      <c r="M17" s="150">
        <v>0</v>
      </c>
      <c r="N17" s="151">
        <f>SUM(L17:M17)</f>
        <v>0</v>
      </c>
      <c r="O17" s="152">
        <v>0</v>
      </c>
      <c r="P17" s="153">
        <v>0</v>
      </c>
      <c r="Q17" s="154">
        <v>380</v>
      </c>
      <c r="R17" s="153">
        <v>380</v>
      </c>
      <c r="S17" s="155">
        <v>0</v>
      </c>
      <c r="T17" s="156">
        <f>SUM(R17:S17)</f>
        <v>380</v>
      </c>
      <c r="U17" s="155">
        <v>0</v>
      </c>
      <c r="V17" s="156">
        <f>SUM(T17:U17)</f>
        <v>380</v>
      </c>
      <c r="W17" s="155">
        <v>0</v>
      </c>
      <c r="X17" s="156">
        <f>SUM(V17:W17)</f>
        <v>380</v>
      </c>
      <c r="Y17" s="155">
        <v>0</v>
      </c>
      <c r="Z17" s="156">
        <f>SUM(X17:Y17)</f>
        <v>380</v>
      </c>
      <c r="AA17" s="155">
        <v>0</v>
      </c>
      <c r="AB17" s="156">
        <f>SUM(Z17:AA17)</f>
        <v>380</v>
      </c>
      <c r="AC17" s="155">
        <v>0</v>
      </c>
      <c r="AD17" s="156">
        <f>SUM(AB17:AC17)</f>
        <v>380</v>
      </c>
      <c r="AE17" s="155">
        <v>0</v>
      </c>
      <c r="AF17" s="156">
        <f>SUM(AD17:AE17)</f>
        <v>380</v>
      </c>
    </row>
    <row r="18" spans="1:32" ht="13.5" thickBot="1">
      <c r="A18" s="135"/>
      <c r="B18" s="108" t="s">
        <v>2</v>
      </c>
      <c r="C18" s="109" t="s">
        <v>120</v>
      </c>
      <c r="D18" s="136" t="s">
        <v>121</v>
      </c>
      <c r="E18" s="137" t="s">
        <v>0</v>
      </c>
      <c r="F18" s="138" t="s">
        <v>0</v>
      </c>
      <c r="G18" s="157" t="s">
        <v>122</v>
      </c>
      <c r="H18" s="140">
        <f aca="true" t="shared" si="4" ref="H18:AF18">H19</f>
        <v>0</v>
      </c>
      <c r="I18" s="140">
        <f t="shared" si="4"/>
        <v>0</v>
      </c>
      <c r="J18" s="141">
        <f t="shared" si="4"/>
        <v>0</v>
      </c>
      <c r="K18" s="140">
        <f t="shared" si="4"/>
        <v>0</v>
      </c>
      <c r="L18" s="141">
        <f t="shared" si="4"/>
        <v>0</v>
      </c>
      <c r="M18" s="140">
        <f t="shared" si="4"/>
        <v>0</v>
      </c>
      <c r="N18" s="141">
        <f t="shared" si="4"/>
        <v>0</v>
      </c>
      <c r="O18" s="142">
        <f t="shared" si="4"/>
        <v>0</v>
      </c>
      <c r="P18" s="143">
        <f t="shared" si="4"/>
        <v>0</v>
      </c>
      <c r="Q18" s="144">
        <f t="shared" si="4"/>
        <v>2500</v>
      </c>
      <c r="R18" s="143">
        <f t="shared" si="4"/>
        <v>2500</v>
      </c>
      <c r="S18" s="145">
        <f t="shared" si="4"/>
        <v>0</v>
      </c>
      <c r="T18" s="146">
        <f t="shared" si="4"/>
        <v>2500</v>
      </c>
      <c r="U18" s="145">
        <f t="shared" si="4"/>
        <v>0</v>
      </c>
      <c r="V18" s="146">
        <f t="shared" si="4"/>
        <v>2500</v>
      </c>
      <c r="W18" s="145">
        <f t="shared" si="4"/>
        <v>700</v>
      </c>
      <c r="X18" s="146">
        <f t="shared" si="4"/>
        <v>3200</v>
      </c>
      <c r="Y18" s="145">
        <f t="shared" si="4"/>
        <v>0</v>
      </c>
      <c r="Z18" s="146">
        <f t="shared" si="4"/>
        <v>3200</v>
      </c>
      <c r="AA18" s="145">
        <f t="shared" si="4"/>
        <v>2200</v>
      </c>
      <c r="AB18" s="146">
        <f t="shared" si="4"/>
        <v>5400</v>
      </c>
      <c r="AC18" s="145">
        <f t="shared" si="4"/>
        <v>0</v>
      </c>
      <c r="AD18" s="146">
        <f t="shared" si="4"/>
        <v>5400</v>
      </c>
      <c r="AE18" s="145">
        <f t="shared" si="4"/>
        <v>0</v>
      </c>
      <c r="AF18" s="146">
        <f t="shared" si="4"/>
        <v>5400</v>
      </c>
    </row>
    <row r="19" spans="1:32" ht="13.5" thickBot="1">
      <c r="A19" s="135"/>
      <c r="B19" s="122"/>
      <c r="C19" s="109"/>
      <c r="D19" s="136"/>
      <c r="E19" s="147">
        <v>4357</v>
      </c>
      <c r="F19" s="148">
        <v>6121</v>
      </c>
      <c r="G19" s="149" t="s">
        <v>111</v>
      </c>
      <c r="H19" s="150">
        <v>0</v>
      </c>
      <c r="I19" s="150">
        <v>0</v>
      </c>
      <c r="J19" s="151">
        <f>SUM(H19:I19)</f>
        <v>0</v>
      </c>
      <c r="K19" s="150">
        <v>0</v>
      </c>
      <c r="L19" s="151">
        <f>SUM(J19:K19)</f>
        <v>0</v>
      </c>
      <c r="M19" s="150">
        <v>0</v>
      </c>
      <c r="N19" s="151">
        <f>SUM(L19:M19)</f>
        <v>0</v>
      </c>
      <c r="O19" s="152">
        <v>0</v>
      </c>
      <c r="P19" s="153">
        <v>0</v>
      </c>
      <c r="Q19" s="154">
        <v>2500</v>
      </c>
      <c r="R19" s="153">
        <v>2500</v>
      </c>
      <c r="S19" s="155">
        <v>0</v>
      </c>
      <c r="T19" s="156">
        <f>SUM(R19:S19)</f>
        <v>2500</v>
      </c>
      <c r="U19" s="155">
        <v>0</v>
      </c>
      <c r="V19" s="156">
        <f>SUM(T19:U19)</f>
        <v>2500</v>
      </c>
      <c r="W19" s="155">
        <v>700</v>
      </c>
      <c r="X19" s="156">
        <f>SUM(V19:W19)</f>
        <v>3200</v>
      </c>
      <c r="Y19" s="155">
        <v>0</v>
      </c>
      <c r="Z19" s="156">
        <f>SUM(X19:Y19)</f>
        <v>3200</v>
      </c>
      <c r="AA19" s="155">
        <v>2200</v>
      </c>
      <c r="AB19" s="156">
        <f>SUM(Z19:AA19)</f>
        <v>5400</v>
      </c>
      <c r="AC19" s="155">
        <v>0</v>
      </c>
      <c r="AD19" s="156">
        <f>SUM(AB19:AC19)</f>
        <v>5400</v>
      </c>
      <c r="AE19" s="155">
        <v>0</v>
      </c>
      <c r="AF19" s="156">
        <f>SUM(AD19:AE19)</f>
        <v>5400</v>
      </c>
    </row>
    <row r="20" spans="1:32" ht="13.5" thickBot="1">
      <c r="A20" s="135"/>
      <c r="B20" s="108" t="s">
        <v>2</v>
      </c>
      <c r="C20" s="109" t="s">
        <v>123</v>
      </c>
      <c r="D20" s="136" t="s">
        <v>124</v>
      </c>
      <c r="E20" s="137" t="s">
        <v>0</v>
      </c>
      <c r="F20" s="138" t="s">
        <v>0</v>
      </c>
      <c r="G20" s="157" t="s">
        <v>125</v>
      </c>
      <c r="H20" s="140">
        <f aca="true" t="shared" si="5" ref="H20:AF20">H21</f>
        <v>0</v>
      </c>
      <c r="I20" s="140">
        <f t="shared" si="5"/>
        <v>0</v>
      </c>
      <c r="J20" s="141">
        <f t="shared" si="5"/>
        <v>0</v>
      </c>
      <c r="K20" s="140">
        <f t="shared" si="5"/>
        <v>0</v>
      </c>
      <c r="L20" s="141">
        <f t="shared" si="5"/>
        <v>0</v>
      </c>
      <c r="M20" s="140">
        <f t="shared" si="5"/>
        <v>0</v>
      </c>
      <c r="N20" s="141">
        <f t="shared" si="5"/>
        <v>0</v>
      </c>
      <c r="O20" s="142">
        <f t="shared" si="5"/>
        <v>0</v>
      </c>
      <c r="P20" s="143">
        <f t="shared" si="5"/>
        <v>0</v>
      </c>
      <c r="Q20" s="144">
        <f t="shared" si="5"/>
        <v>1000</v>
      </c>
      <c r="R20" s="143">
        <f t="shared" si="5"/>
        <v>1000</v>
      </c>
      <c r="S20" s="145">
        <f t="shared" si="5"/>
        <v>0</v>
      </c>
      <c r="T20" s="146">
        <f t="shared" si="5"/>
        <v>1000</v>
      </c>
      <c r="U20" s="145">
        <f t="shared" si="5"/>
        <v>0</v>
      </c>
      <c r="V20" s="146">
        <f t="shared" si="5"/>
        <v>1000</v>
      </c>
      <c r="W20" s="145">
        <f t="shared" si="5"/>
        <v>0</v>
      </c>
      <c r="X20" s="146">
        <f t="shared" si="5"/>
        <v>1000</v>
      </c>
      <c r="Y20" s="145">
        <f t="shared" si="5"/>
        <v>0</v>
      </c>
      <c r="Z20" s="146">
        <f t="shared" si="5"/>
        <v>1000</v>
      </c>
      <c r="AA20" s="145">
        <f t="shared" si="5"/>
        <v>0</v>
      </c>
      <c r="AB20" s="146">
        <f t="shared" si="5"/>
        <v>1000</v>
      </c>
      <c r="AC20" s="145">
        <f t="shared" si="5"/>
        <v>0</v>
      </c>
      <c r="AD20" s="146">
        <f t="shared" si="5"/>
        <v>1000</v>
      </c>
      <c r="AE20" s="145">
        <f t="shared" si="5"/>
        <v>0</v>
      </c>
      <c r="AF20" s="146">
        <f t="shared" si="5"/>
        <v>1000</v>
      </c>
    </row>
    <row r="21" spans="1:32" ht="13.5" thickBot="1">
      <c r="A21" s="135"/>
      <c r="B21" s="122"/>
      <c r="C21" s="109"/>
      <c r="D21" s="136"/>
      <c r="E21" s="147">
        <v>4357</v>
      </c>
      <c r="F21" s="148">
        <v>6121</v>
      </c>
      <c r="G21" s="149" t="s">
        <v>111</v>
      </c>
      <c r="H21" s="150">
        <v>0</v>
      </c>
      <c r="I21" s="150">
        <v>0</v>
      </c>
      <c r="J21" s="151">
        <f>SUM(H21:I21)</f>
        <v>0</v>
      </c>
      <c r="K21" s="150">
        <v>0</v>
      </c>
      <c r="L21" s="151">
        <f>SUM(J21:K21)</f>
        <v>0</v>
      </c>
      <c r="M21" s="150">
        <v>0</v>
      </c>
      <c r="N21" s="151">
        <f>SUM(L21:M21)</f>
        <v>0</v>
      </c>
      <c r="O21" s="152">
        <v>0</v>
      </c>
      <c r="P21" s="153">
        <v>0</v>
      </c>
      <c r="Q21" s="154">
        <v>1000</v>
      </c>
      <c r="R21" s="153">
        <v>1000</v>
      </c>
      <c r="S21" s="155">
        <v>0</v>
      </c>
      <c r="T21" s="156">
        <f>SUM(R21:S21)</f>
        <v>1000</v>
      </c>
      <c r="U21" s="155">
        <v>0</v>
      </c>
      <c r="V21" s="156">
        <f>SUM(T21:U21)</f>
        <v>1000</v>
      </c>
      <c r="W21" s="155">
        <v>0</v>
      </c>
      <c r="X21" s="156">
        <f>SUM(V21:W21)</f>
        <v>1000</v>
      </c>
      <c r="Y21" s="155">
        <v>0</v>
      </c>
      <c r="Z21" s="156">
        <f>SUM(X21:Y21)</f>
        <v>1000</v>
      </c>
      <c r="AA21" s="155">
        <v>0</v>
      </c>
      <c r="AB21" s="156">
        <f>SUM(Z21:AA21)</f>
        <v>1000</v>
      </c>
      <c r="AC21" s="155">
        <v>0</v>
      </c>
      <c r="AD21" s="156">
        <f>SUM(AB21:AC21)</f>
        <v>1000</v>
      </c>
      <c r="AE21" s="155">
        <v>0</v>
      </c>
      <c r="AF21" s="156">
        <f>SUM(AD21:AE21)</f>
        <v>1000</v>
      </c>
    </row>
    <row r="22" spans="1:32" ht="13.5" thickBot="1">
      <c r="A22" s="135"/>
      <c r="B22" s="108" t="s">
        <v>2</v>
      </c>
      <c r="C22" s="109" t="s">
        <v>126</v>
      </c>
      <c r="D22" s="136" t="s">
        <v>127</v>
      </c>
      <c r="E22" s="137" t="s">
        <v>0</v>
      </c>
      <c r="F22" s="138" t="s">
        <v>0</v>
      </c>
      <c r="G22" s="157" t="s">
        <v>128</v>
      </c>
      <c r="H22" s="140">
        <f aca="true" t="shared" si="6" ref="H22:AF22">H23</f>
        <v>0</v>
      </c>
      <c r="I22" s="140">
        <f t="shared" si="6"/>
        <v>0</v>
      </c>
      <c r="J22" s="141">
        <f t="shared" si="6"/>
        <v>0</v>
      </c>
      <c r="K22" s="140">
        <f t="shared" si="6"/>
        <v>0</v>
      </c>
      <c r="L22" s="141">
        <f t="shared" si="6"/>
        <v>0</v>
      </c>
      <c r="M22" s="140">
        <f t="shared" si="6"/>
        <v>0</v>
      </c>
      <c r="N22" s="141">
        <f t="shared" si="6"/>
        <v>0</v>
      </c>
      <c r="O22" s="142">
        <f t="shared" si="6"/>
        <v>0</v>
      </c>
      <c r="P22" s="143">
        <f t="shared" si="6"/>
        <v>0</v>
      </c>
      <c r="Q22" s="144">
        <f t="shared" si="6"/>
        <v>850</v>
      </c>
      <c r="R22" s="143">
        <f t="shared" si="6"/>
        <v>850</v>
      </c>
      <c r="S22" s="145">
        <f t="shared" si="6"/>
        <v>0</v>
      </c>
      <c r="T22" s="146">
        <f t="shared" si="6"/>
        <v>850</v>
      </c>
      <c r="U22" s="145">
        <f t="shared" si="6"/>
        <v>0</v>
      </c>
      <c r="V22" s="146">
        <f t="shared" si="6"/>
        <v>850</v>
      </c>
      <c r="W22" s="145">
        <f t="shared" si="6"/>
        <v>0</v>
      </c>
      <c r="X22" s="146">
        <f t="shared" si="6"/>
        <v>850</v>
      </c>
      <c r="Y22" s="145">
        <f t="shared" si="6"/>
        <v>0</v>
      </c>
      <c r="Z22" s="146">
        <f t="shared" si="6"/>
        <v>850</v>
      </c>
      <c r="AA22" s="145">
        <f t="shared" si="6"/>
        <v>0</v>
      </c>
      <c r="AB22" s="146">
        <f t="shared" si="6"/>
        <v>850</v>
      </c>
      <c r="AC22" s="145">
        <f t="shared" si="6"/>
        <v>0</v>
      </c>
      <c r="AD22" s="146">
        <f t="shared" si="6"/>
        <v>850</v>
      </c>
      <c r="AE22" s="145">
        <f t="shared" si="6"/>
        <v>0</v>
      </c>
      <c r="AF22" s="146">
        <f t="shared" si="6"/>
        <v>850</v>
      </c>
    </row>
    <row r="23" spans="1:32" ht="13.5" thickBot="1">
      <c r="A23" s="135"/>
      <c r="B23" s="122"/>
      <c r="C23" s="109"/>
      <c r="D23" s="136"/>
      <c r="E23" s="147">
        <v>4357</v>
      </c>
      <c r="F23" s="148">
        <v>6121</v>
      </c>
      <c r="G23" s="149" t="s">
        <v>111</v>
      </c>
      <c r="H23" s="150">
        <v>0</v>
      </c>
      <c r="I23" s="150">
        <v>0</v>
      </c>
      <c r="J23" s="151">
        <f>SUM(H23:I23)</f>
        <v>0</v>
      </c>
      <c r="K23" s="150">
        <v>0</v>
      </c>
      <c r="L23" s="151">
        <f>SUM(J23:K23)</f>
        <v>0</v>
      </c>
      <c r="M23" s="150">
        <v>0</v>
      </c>
      <c r="N23" s="151">
        <f>SUM(L23:M23)</f>
        <v>0</v>
      </c>
      <c r="O23" s="152">
        <v>0</v>
      </c>
      <c r="P23" s="153">
        <v>0</v>
      </c>
      <c r="Q23" s="154">
        <v>850</v>
      </c>
      <c r="R23" s="153">
        <v>850</v>
      </c>
      <c r="S23" s="155">
        <v>0</v>
      </c>
      <c r="T23" s="156">
        <f>SUM(R23:S23)</f>
        <v>850</v>
      </c>
      <c r="U23" s="155">
        <v>0</v>
      </c>
      <c r="V23" s="156">
        <f>SUM(T23:U23)</f>
        <v>850</v>
      </c>
      <c r="W23" s="155">
        <v>0</v>
      </c>
      <c r="X23" s="156">
        <f>SUM(V23:W23)</f>
        <v>850</v>
      </c>
      <c r="Y23" s="155">
        <v>0</v>
      </c>
      <c r="Z23" s="156">
        <f>SUM(X23:Y23)</f>
        <v>850</v>
      </c>
      <c r="AA23" s="155">
        <v>0</v>
      </c>
      <c r="AB23" s="156">
        <f>SUM(Z23:AA23)</f>
        <v>850</v>
      </c>
      <c r="AC23" s="155">
        <v>0</v>
      </c>
      <c r="AD23" s="156">
        <f>SUM(AB23:AC23)</f>
        <v>850</v>
      </c>
      <c r="AE23" s="155">
        <v>0</v>
      </c>
      <c r="AF23" s="156">
        <f>SUM(AD23:AE23)</f>
        <v>850</v>
      </c>
    </row>
    <row r="24" spans="2:32" ht="13.5" thickBot="1">
      <c r="B24" s="108" t="s">
        <v>2</v>
      </c>
      <c r="C24" s="109" t="s">
        <v>129</v>
      </c>
      <c r="D24" s="110" t="s">
        <v>130</v>
      </c>
      <c r="E24" s="111" t="s">
        <v>0</v>
      </c>
      <c r="F24" s="112" t="s">
        <v>0</v>
      </c>
      <c r="G24" s="158" t="s">
        <v>131</v>
      </c>
      <c r="H24" s="114">
        <f aca="true" t="shared" si="7" ref="H24:AF24">H25</f>
        <v>2500</v>
      </c>
      <c r="I24" s="114">
        <f t="shared" si="7"/>
        <v>0</v>
      </c>
      <c r="J24" s="115">
        <f t="shared" si="7"/>
        <v>2500</v>
      </c>
      <c r="K24" s="114">
        <f t="shared" si="7"/>
        <v>0</v>
      </c>
      <c r="L24" s="115">
        <f t="shared" si="7"/>
        <v>2500</v>
      </c>
      <c r="M24" s="114">
        <f t="shared" si="7"/>
        <v>0</v>
      </c>
      <c r="N24" s="115">
        <f t="shared" si="7"/>
        <v>2500</v>
      </c>
      <c r="O24" s="116">
        <f t="shared" si="7"/>
        <v>0</v>
      </c>
      <c r="P24" s="117">
        <f t="shared" si="7"/>
        <v>0</v>
      </c>
      <c r="Q24" s="159">
        <f t="shared" si="7"/>
        <v>4249.723</v>
      </c>
      <c r="R24" s="117">
        <f t="shared" si="7"/>
        <v>4249.723</v>
      </c>
      <c r="S24" s="120">
        <f t="shared" si="7"/>
        <v>0</v>
      </c>
      <c r="T24" s="121">
        <f t="shared" si="7"/>
        <v>4249.723</v>
      </c>
      <c r="U24" s="120">
        <f t="shared" si="7"/>
        <v>0</v>
      </c>
      <c r="V24" s="121">
        <f t="shared" si="7"/>
        <v>4249.723</v>
      </c>
      <c r="W24" s="120">
        <f t="shared" si="7"/>
        <v>1064</v>
      </c>
      <c r="X24" s="121">
        <f t="shared" si="7"/>
        <v>5313.723</v>
      </c>
      <c r="Y24" s="120">
        <f t="shared" si="7"/>
        <v>0</v>
      </c>
      <c r="Z24" s="121">
        <f t="shared" si="7"/>
        <v>5313.723</v>
      </c>
      <c r="AA24" s="120">
        <f t="shared" si="7"/>
        <v>0</v>
      </c>
      <c r="AB24" s="121">
        <f t="shared" si="7"/>
        <v>5313.723</v>
      </c>
      <c r="AC24" s="120">
        <f t="shared" si="7"/>
        <v>0</v>
      </c>
      <c r="AD24" s="121">
        <f t="shared" si="7"/>
        <v>5313.723</v>
      </c>
      <c r="AE24" s="120">
        <f t="shared" si="7"/>
        <v>0</v>
      </c>
      <c r="AF24" s="121">
        <f t="shared" si="7"/>
        <v>5313.723</v>
      </c>
    </row>
    <row r="25" spans="2:32" ht="13.5" thickBot="1">
      <c r="B25" s="122"/>
      <c r="C25" s="109"/>
      <c r="D25" s="110"/>
      <c r="E25" s="125">
        <v>3523</v>
      </c>
      <c r="F25" s="126">
        <v>6121</v>
      </c>
      <c r="G25" s="160" t="s">
        <v>111</v>
      </c>
      <c r="H25" s="128">
        <v>2500</v>
      </c>
      <c r="I25" s="128">
        <v>0</v>
      </c>
      <c r="J25" s="129">
        <f>SUM(H25:I25)</f>
        <v>2500</v>
      </c>
      <c r="K25" s="128">
        <v>0</v>
      </c>
      <c r="L25" s="129">
        <f>SUM(J25:K25)</f>
        <v>2500</v>
      </c>
      <c r="M25" s="128">
        <v>0</v>
      </c>
      <c r="N25" s="129">
        <f>SUM(L25:M25)</f>
        <v>2500</v>
      </c>
      <c r="O25" s="130">
        <v>0</v>
      </c>
      <c r="P25" s="131">
        <v>0</v>
      </c>
      <c r="Q25" s="132">
        <v>4249.723</v>
      </c>
      <c r="R25" s="131">
        <v>4249.723</v>
      </c>
      <c r="S25" s="133">
        <v>0</v>
      </c>
      <c r="T25" s="134">
        <f>SUM(R25:S25)</f>
        <v>4249.723</v>
      </c>
      <c r="U25" s="133">
        <v>0</v>
      </c>
      <c r="V25" s="134">
        <f>SUM(T25:U25)</f>
        <v>4249.723</v>
      </c>
      <c r="W25" s="133">
        <v>1064</v>
      </c>
      <c r="X25" s="134">
        <f>SUM(V25:W25)</f>
        <v>5313.723</v>
      </c>
      <c r="Y25" s="133">
        <v>0</v>
      </c>
      <c r="Z25" s="134">
        <f>SUM(X25:Y25)</f>
        <v>5313.723</v>
      </c>
      <c r="AA25" s="133">
        <v>0</v>
      </c>
      <c r="AB25" s="134">
        <f>SUM(Z25:AA25)</f>
        <v>5313.723</v>
      </c>
      <c r="AC25" s="133">
        <v>0</v>
      </c>
      <c r="AD25" s="134">
        <f>SUM(AB25:AC25)</f>
        <v>5313.723</v>
      </c>
      <c r="AE25" s="133">
        <v>0</v>
      </c>
      <c r="AF25" s="134">
        <f>SUM(AD25:AE25)</f>
        <v>5313.723</v>
      </c>
    </row>
    <row r="26" spans="2:32" ht="13.5" thickBot="1">
      <c r="B26" s="108" t="s">
        <v>2</v>
      </c>
      <c r="C26" s="109" t="s">
        <v>132</v>
      </c>
      <c r="D26" s="110" t="s">
        <v>133</v>
      </c>
      <c r="E26" s="111" t="s">
        <v>0</v>
      </c>
      <c r="F26" s="112" t="s">
        <v>0</v>
      </c>
      <c r="G26" s="158" t="s">
        <v>134</v>
      </c>
      <c r="H26" s="114">
        <f aca="true" t="shared" si="8" ref="H26:AF26">H27</f>
        <v>0</v>
      </c>
      <c r="I26" s="114">
        <f t="shared" si="8"/>
        <v>0</v>
      </c>
      <c r="J26" s="115">
        <f t="shared" si="8"/>
        <v>0</v>
      </c>
      <c r="K26" s="114">
        <f t="shared" si="8"/>
        <v>1591.518</v>
      </c>
      <c r="L26" s="115">
        <f t="shared" si="8"/>
        <v>1591.518</v>
      </c>
      <c r="M26" s="114">
        <f t="shared" si="8"/>
        <v>0</v>
      </c>
      <c r="N26" s="115">
        <f t="shared" si="8"/>
        <v>1591.518</v>
      </c>
      <c r="O26" s="116">
        <f t="shared" si="8"/>
        <v>0</v>
      </c>
      <c r="P26" s="117">
        <f t="shared" si="8"/>
        <v>0</v>
      </c>
      <c r="Q26" s="159">
        <f t="shared" si="8"/>
        <v>1511.518</v>
      </c>
      <c r="R26" s="117">
        <f t="shared" si="8"/>
        <v>1511.518</v>
      </c>
      <c r="S26" s="120">
        <f t="shared" si="8"/>
        <v>0</v>
      </c>
      <c r="T26" s="121">
        <f t="shared" si="8"/>
        <v>1511.518</v>
      </c>
      <c r="U26" s="120">
        <f t="shared" si="8"/>
        <v>0</v>
      </c>
      <c r="V26" s="121">
        <f t="shared" si="8"/>
        <v>1511.518</v>
      </c>
      <c r="W26" s="120">
        <f t="shared" si="8"/>
        <v>0</v>
      </c>
      <c r="X26" s="121">
        <f t="shared" si="8"/>
        <v>1511.518</v>
      </c>
      <c r="Y26" s="120">
        <f t="shared" si="8"/>
        <v>0</v>
      </c>
      <c r="Z26" s="121">
        <f t="shared" si="8"/>
        <v>1511.518</v>
      </c>
      <c r="AA26" s="120">
        <f t="shared" si="8"/>
        <v>0</v>
      </c>
      <c r="AB26" s="121">
        <f t="shared" si="8"/>
        <v>1511.518</v>
      </c>
      <c r="AC26" s="120">
        <f t="shared" si="8"/>
        <v>0</v>
      </c>
      <c r="AD26" s="121">
        <f t="shared" si="8"/>
        <v>1511.518</v>
      </c>
      <c r="AE26" s="120">
        <f t="shared" si="8"/>
        <v>0</v>
      </c>
      <c r="AF26" s="121">
        <f t="shared" si="8"/>
        <v>1511.518</v>
      </c>
    </row>
    <row r="27" spans="2:32" ht="13.5" thickBot="1">
      <c r="B27" s="122"/>
      <c r="C27" s="109"/>
      <c r="D27" s="110"/>
      <c r="E27" s="125">
        <v>4357</v>
      </c>
      <c r="F27" s="126">
        <v>6121</v>
      </c>
      <c r="G27" s="160" t="s">
        <v>111</v>
      </c>
      <c r="H27" s="128">
        <v>0</v>
      </c>
      <c r="I27" s="128">
        <v>0</v>
      </c>
      <c r="J27" s="129">
        <f>SUM(H27:I27)</f>
        <v>0</v>
      </c>
      <c r="K27" s="128">
        <v>1591.518</v>
      </c>
      <c r="L27" s="129">
        <f>SUM(J27:K27)</f>
        <v>1591.518</v>
      </c>
      <c r="M27" s="128">
        <v>0</v>
      </c>
      <c r="N27" s="129">
        <f>SUM(L27:M27)</f>
        <v>1591.518</v>
      </c>
      <c r="O27" s="130">
        <v>0</v>
      </c>
      <c r="P27" s="131">
        <v>0</v>
      </c>
      <c r="Q27" s="132">
        <v>1511.518</v>
      </c>
      <c r="R27" s="131">
        <v>1511.518</v>
      </c>
      <c r="S27" s="133">
        <v>0</v>
      </c>
      <c r="T27" s="134">
        <f>SUM(R27:S27)</f>
        <v>1511.518</v>
      </c>
      <c r="U27" s="133">
        <v>0</v>
      </c>
      <c r="V27" s="134">
        <f>SUM(T27:U27)</f>
        <v>1511.518</v>
      </c>
      <c r="W27" s="133">
        <v>0</v>
      </c>
      <c r="X27" s="134">
        <f>SUM(V27:W27)</f>
        <v>1511.518</v>
      </c>
      <c r="Y27" s="133">
        <v>0</v>
      </c>
      <c r="Z27" s="134">
        <f>SUM(X27:Y27)</f>
        <v>1511.518</v>
      </c>
      <c r="AA27" s="133">
        <v>0</v>
      </c>
      <c r="AB27" s="134">
        <f>SUM(Z27:AA27)</f>
        <v>1511.518</v>
      </c>
      <c r="AC27" s="133">
        <v>0</v>
      </c>
      <c r="AD27" s="134">
        <f>SUM(AB27:AC27)</f>
        <v>1511.518</v>
      </c>
      <c r="AE27" s="133">
        <v>0</v>
      </c>
      <c r="AF27" s="134">
        <f>SUM(AD27:AE27)</f>
        <v>1511.518</v>
      </c>
    </row>
    <row r="28" spans="2:32" ht="13.5" thickBot="1">
      <c r="B28" s="108" t="s">
        <v>2</v>
      </c>
      <c r="C28" s="109" t="s">
        <v>135</v>
      </c>
      <c r="D28" s="136" t="s">
        <v>136</v>
      </c>
      <c r="E28" s="137" t="s">
        <v>0</v>
      </c>
      <c r="F28" s="138" t="s">
        <v>0</v>
      </c>
      <c r="G28" s="157" t="s">
        <v>137</v>
      </c>
      <c r="H28" s="140">
        <f aca="true" t="shared" si="9" ref="H28:AF28">H29</f>
        <v>0</v>
      </c>
      <c r="I28" s="140">
        <f t="shared" si="9"/>
        <v>0</v>
      </c>
      <c r="J28" s="141">
        <f t="shared" si="9"/>
        <v>0</v>
      </c>
      <c r="K28" s="140">
        <f t="shared" si="9"/>
        <v>0</v>
      </c>
      <c r="L28" s="141">
        <f t="shared" si="9"/>
        <v>0</v>
      </c>
      <c r="M28" s="140">
        <f t="shared" si="9"/>
        <v>290.2</v>
      </c>
      <c r="N28" s="141">
        <f t="shared" si="9"/>
        <v>290.2</v>
      </c>
      <c r="O28" s="142">
        <f t="shared" si="9"/>
        <v>0</v>
      </c>
      <c r="P28" s="143">
        <f t="shared" si="9"/>
        <v>0</v>
      </c>
      <c r="Q28" s="144">
        <f t="shared" si="9"/>
        <v>290.2</v>
      </c>
      <c r="R28" s="143">
        <f t="shared" si="9"/>
        <v>290.2</v>
      </c>
      <c r="S28" s="145">
        <f t="shared" si="9"/>
        <v>0</v>
      </c>
      <c r="T28" s="146">
        <f t="shared" si="9"/>
        <v>290.2</v>
      </c>
      <c r="U28" s="145">
        <f t="shared" si="9"/>
        <v>0</v>
      </c>
      <c r="V28" s="146">
        <f t="shared" si="9"/>
        <v>290.2</v>
      </c>
      <c r="W28" s="145">
        <f t="shared" si="9"/>
        <v>0</v>
      </c>
      <c r="X28" s="146">
        <f t="shared" si="9"/>
        <v>290.2</v>
      </c>
      <c r="Y28" s="145">
        <f t="shared" si="9"/>
        <v>0</v>
      </c>
      <c r="Z28" s="146">
        <f t="shared" si="9"/>
        <v>290.2</v>
      </c>
      <c r="AA28" s="145">
        <f t="shared" si="9"/>
        <v>0</v>
      </c>
      <c r="AB28" s="146">
        <f t="shared" si="9"/>
        <v>290.2</v>
      </c>
      <c r="AC28" s="145">
        <f t="shared" si="9"/>
        <v>0</v>
      </c>
      <c r="AD28" s="146">
        <f t="shared" si="9"/>
        <v>290.2</v>
      </c>
      <c r="AE28" s="145">
        <f t="shared" si="9"/>
        <v>0</v>
      </c>
      <c r="AF28" s="146">
        <f t="shared" si="9"/>
        <v>290.2</v>
      </c>
    </row>
    <row r="29" spans="2:32" ht="13.5" thickBot="1">
      <c r="B29" s="122"/>
      <c r="C29" s="109"/>
      <c r="D29" s="136"/>
      <c r="E29" s="147">
        <v>3122</v>
      </c>
      <c r="F29" s="148">
        <v>6121</v>
      </c>
      <c r="G29" s="149" t="s">
        <v>111</v>
      </c>
      <c r="H29" s="150">
        <v>0</v>
      </c>
      <c r="I29" s="150">
        <v>0</v>
      </c>
      <c r="J29" s="151">
        <f>SUM(H29:I29)</f>
        <v>0</v>
      </c>
      <c r="K29" s="150">
        <v>0</v>
      </c>
      <c r="L29" s="151">
        <f>SUM(J29:K29)</f>
        <v>0</v>
      </c>
      <c r="M29" s="150">
        <v>290.2</v>
      </c>
      <c r="N29" s="151">
        <f>SUM(L29:M29)</f>
        <v>290.2</v>
      </c>
      <c r="O29" s="152">
        <v>0</v>
      </c>
      <c r="P29" s="153">
        <v>0</v>
      </c>
      <c r="Q29" s="154">
        <v>290.2</v>
      </c>
      <c r="R29" s="153">
        <f>SUM(N29:O29)</f>
        <v>290.2</v>
      </c>
      <c r="S29" s="155">
        <v>0</v>
      </c>
      <c r="T29" s="156">
        <f>SUM(R29:S29)</f>
        <v>290.2</v>
      </c>
      <c r="U29" s="155">
        <v>0</v>
      </c>
      <c r="V29" s="156">
        <f>SUM(T29:U29)</f>
        <v>290.2</v>
      </c>
      <c r="W29" s="155">
        <v>0</v>
      </c>
      <c r="X29" s="156">
        <f>SUM(V29:W29)</f>
        <v>290.2</v>
      </c>
      <c r="Y29" s="155">
        <v>0</v>
      </c>
      <c r="Z29" s="156">
        <f>SUM(X29:Y29)</f>
        <v>290.2</v>
      </c>
      <c r="AA29" s="155">
        <v>0</v>
      </c>
      <c r="AB29" s="156">
        <f>SUM(Z29:AA29)</f>
        <v>290.2</v>
      </c>
      <c r="AC29" s="155">
        <v>0</v>
      </c>
      <c r="AD29" s="156">
        <f>SUM(AB29:AC29)</f>
        <v>290.2</v>
      </c>
      <c r="AE29" s="155">
        <v>0</v>
      </c>
      <c r="AF29" s="156">
        <f>SUM(AD29:AE29)</f>
        <v>290.2</v>
      </c>
    </row>
    <row r="30" spans="2:32" ht="13.5" thickBot="1">
      <c r="B30" s="108" t="s">
        <v>2</v>
      </c>
      <c r="C30" s="109" t="s">
        <v>138</v>
      </c>
      <c r="D30" s="136" t="s">
        <v>139</v>
      </c>
      <c r="E30" s="137" t="s">
        <v>0</v>
      </c>
      <c r="F30" s="138" t="s">
        <v>0</v>
      </c>
      <c r="G30" s="157" t="s">
        <v>140</v>
      </c>
      <c r="H30" s="140">
        <f aca="true" t="shared" si="10" ref="H30:AF30">H31</f>
        <v>0</v>
      </c>
      <c r="I30" s="140">
        <f t="shared" si="10"/>
        <v>0</v>
      </c>
      <c r="J30" s="141">
        <f t="shared" si="10"/>
        <v>0</v>
      </c>
      <c r="K30" s="140">
        <f t="shared" si="10"/>
        <v>0</v>
      </c>
      <c r="L30" s="141">
        <f t="shared" si="10"/>
        <v>0</v>
      </c>
      <c r="M30" s="140">
        <f t="shared" si="10"/>
        <v>290.2</v>
      </c>
      <c r="N30" s="141">
        <f t="shared" si="10"/>
        <v>290.2</v>
      </c>
      <c r="O30" s="142">
        <f t="shared" si="10"/>
        <v>0</v>
      </c>
      <c r="P30" s="143">
        <f t="shared" si="10"/>
        <v>0</v>
      </c>
      <c r="Q30" s="144">
        <f t="shared" si="10"/>
        <v>4915.89672</v>
      </c>
      <c r="R30" s="143">
        <f t="shared" si="10"/>
        <v>4915.89672</v>
      </c>
      <c r="S30" s="145">
        <f t="shared" si="10"/>
        <v>0</v>
      </c>
      <c r="T30" s="146">
        <f t="shared" si="10"/>
        <v>4915.89672</v>
      </c>
      <c r="U30" s="145">
        <f t="shared" si="10"/>
        <v>0</v>
      </c>
      <c r="V30" s="146">
        <f t="shared" si="10"/>
        <v>4915.89672</v>
      </c>
      <c r="W30" s="145">
        <f t="shared" si="10"/>
        <v>0</v>
      </c>
      <c r="X30" s="146">
        <f t="shared" si="10"/>
        <v>7245.89672</v>
      </c>
      <c r="Y30" s="145">
        <f t="shared" si="10"/>
        <v>0</v>
      </c>
      <c r="Z30" s="146">
        <f t="shared" si="10"/>
        <v>7245.89672</v>
      </c>
      <c r="AA30" s="145">
        <f t="shared" si="10"/>
        <v>-600</v>
      </c>
      <c r="AB30" s="146">
        <f t="shared" si="10"/>
        <v>6645.89672</v>
      </c>
      <c r="AC30" s="145">
        <f t="shared" si="10"/>
        <v>0</v>
      </c>
      <c r="AD30" s="146">
        <f t="shared" si="10"/>
        <v>6645.89672</v>
      </c>
      <c r="AE30" s="145">
        <f t="shared" si="10"/>
        <v>0</v>
      </c>
      <c r="AF30" s="146">
        <f t="shared" si="10"/>
        <v>6645.89672</v>
      </c>
    </row>
    <row r="31" spans="2:32" ht="13.5" thickBot="1">
      <c r="B31" s="122"/>
      <c r="C31" s="109"/>
      <c r="D31" s="136"/>
      <c r="E31" s="161">
        <v>3122</v>
      </c>
      <c r="F31" s="162">
        <v>6121</v>
      </c>
      <c r="G31" s="163" t="s">
        <v>111</v>
      </c>
      <c r="H31" s="164">
        <v>0</v>
      </c>
      <c r="I31" s="164">
        <v>0</v>
      </c>
      <c r="J31" s="165">
        <f>SUM(H31:I31)</f>
        <v>0</v>
      </c>
      <c r="K31" s="164">
        <v>0</v>
      </c>
      <c r="L31" s="165">
        <f>SUM(J31:K31)</f>
        <v>0</v>
      </c>
      <c r="M31" s="164">
        <v>290.2</v>
      </c>
      <c r="N31" s="165">
        <f>SUM(L31:M31)</f>
        <v>290.2</v>
      </c>
      <c r="O31" s="166">
        <v>0</v>
      </c>
      <c r="P31" s="167">
        <v>0</v>
      </c>
      <c r="Q31" s="168">
        <v>4915.89672</v>
      </c>
      <c r="R31" s="167">
        <v>4915.89672</v>
      </c>
      <c r="S31" s="169">
        <v>0</v>
      </c>
      <c r="T31" s="170">
        <f>SUM(R31:S31)</f>
        <v>4915.89672</v>
      </c>
      <c r="U31" s="169">
        <v>0</v>
      </c>
      <c r="V31" s="170">
        <f>SUM(T31:U31)</f>
        <v>4915.89672</v>
      </c>
      <c r="W31" s="169">
        <v>0</v>
      </c>
      <c r="X31" s="170">
        <v>7245.89672</v>
      </c>
      <c r="Y31" s="169">
        <v>0</v>
      </c>
      <c r="Z31" s="170">
        <v>7245.89672</v>
      </c>
      <c r="AA31" s="169">
        <v>-600</v>
      </c>
      <c r="AB31" s="170">
        <f>SUM(Z31:AA31)</f>
        <v>6645.89672</v>
      </c>
      <c r="AC31" s="169">
        <v>0</v>
      </c>
      <c r="AD31" s="170">
        <f>SUM(AB31:AC31)</f>
        <v>6645.89672</v>
      </c>
      <c r="AE31" s="169">
        <v>0</v>
      </c>
      <c r="AF31" s="170">
        <f>SUM(AD31:AE31)</f>
        <v>6645.89672</v>
      </c>
    </row>
    <row r="32" spans="2:32" ht="23.25" thickBot="1">
      <c r="B32" s="108" t="s">
        <v>2</v>
      </c>
      <c r="C32" s="109" t="s">
        <v>141</v>
      </c>
      <c r="D32" s="136" t="s">
        <v>142</v>
      </c>
      <c r="E32" s="137" t="s">
        <v>0</v>
      </c>
      <c r="F32" s="138" t="s">
        <v>0</v>
      </c>
      <c r="G32" s="171" t="s">
        <v>143</v>
      </c>
      <c r="H32" s="140">
        <f aca="true" t="shared" si="11" ref="H32:AF32">H33</f>
        <v>0</v>
      </c>
      <c r="I32" s="140">
        <f t="shared" si="11"/>
        <v>0</v>
      </c>
      <c r="J32" s="141">
        <f t="shared" si="11"/>
        <v>0</v>
      </c>
      <c r="K32" s="140">
        <f t="shared" si="11"/>
        <v>0</v>
      </c>
      <c r="L32" s="141">
        <f t="shared" si="11"/>
        <v>0</v>
      </c>
      <c r="M32" s="140">
        <f t="shared" si="11"/>
        <v>290.2</v>
      </c>
      <c r="N32" s="141">
        <f t="shared" si="11"/>
        <v>290.2</v>
      </c>
      <c r="O32" s="142">
        <f t="shared" si="11"/>
        <v>0</v>
      </c>
      <c r="P32" s="143">
        <f t="shared" si="11"/>
        <v>0</v>
      </c>
      <c r="Q32" s="144">
        <f t="shared" si="11"/>
        <v>0</v>
      </c>
      <c r="R32" s="143">
        <f t="shared" si="11"/>
        <v>0</v>
      </c>
      <c r="S32" s="145">
        <f t="shared" si="11"/>
        <v>0</v>
      </c>
      <c r="T32" s="146">
        <f t="shared" si="11"/>
        <v>0</v>
      </c>
      <c r="U32" s="145">
        <f t="shared" si="11"/>
        <v>910.96</v>
      </c>
      <c r="V32" s="146">
        <f t="shared" si="11"/>
        <v>910.96</v>
      </c>
      <c r="W32" s="145">
        <f t="shared" si="11"/>
        <v>0</v>
      </c>
      <c r="X32" s="146">
        <f t="shared" si="11"/>
        <v>910.96</v>
      </c>
      <c r="Y32" s="145">
        <f t="shared" si="11"/>
        <v>0</v>
      </c>
      <c r="Z32" s="146">
        <f t="shared" si="11"/>
        <v>910.96</v>
      </c>
      <c r="AA32" s="145">
        <f t="shared" si="11"/>
        <v>0</v>
      </c>
      <c r="AB32" s="146">
        <f t="shared" si="11"/>
        <v>910.96</v>
      </c>
      <c r="AC32" s="145">
        <f t="shared" si="11"/>
        <v>0</v>
      </c>
      <c r="AD32" s="146">
        <f t="shared" si="11"/>
        <v>910.96</v>
      </c>
      <c r="AE32" s="145">
        <f t="shared" si="11"/>
        <v>0</v>
      </c>
      <c r="AF32" s="146">
        <f t="shared" si="11"/>
        <v>910.96</v>
      </c>
    </row>
    <row r="33" spans="2:32" ht="13.5" thickBot="1">
      <c r="B33" s="122"/>
      <c r="C33" s="109"/>
      <c r="D33" s="136"/>
      <c r="E33" s="161">
        <v>3123</v>
      </c>
      <c r="F33" s="162">
        <v>6121</v>
      </c>
      <c r="G33" s="163" t="s">
        <v>111</v>
      </c>
      <c r="H33" s="164">
        <v>0</v>
      </c>
      <c r="I33" s="164">
        <v>0</v>
      </c>
      <c r="J33" s="165">
        <f>SUM(H33:I33)</f>
        <v>0</v>
      </c>
      <c r="K33" s="164">
        <v>0</v>
      </c>
      <c r="L33" s="165">
        <f>SUM(J33:K33)</f>
        <v>0</v>
      </c>
      <c r="M33" s="164">
        <v>290.2</v>
      </c>
      <c r="N33" s="165">
        <f>SUM(L33:M33)</f>
        <v>290.2</v>
      </c>
      <c r="O33" s="166">
        <v>0</v>
      </c>
      <c r="P33" s="167">
        <v>0</v>
      </c>
      <c r="Q33" s="168">
        <v>0</v>
      </c>
      <c r="R33" s="167">
        <v>0</v>
      </c>
      <c r="S33" s="169">
        <v>0</v>
      </c>
      <c r="T33" s="170">
        <f>SUM(R33:S33)</f>
        <v>0</v>
      </c>
      <c r="U33" s="169">
        <v>910.96</v>
      </c>
      <c r="V33" s="170">
        <f>SUM(T33:U33)</f>
        <v>910.96</v>
      </c>
      <c r="W33" s="169">
        <v>0</v>
      </c>
      <c r="X33" s="170">
        <f>SUM(V33:W33)</f>
        <v>910.96</v>
      </c>
      <c r="Y33" s="169">
        <v>0</v>
      </c>
      <c r="Z33" s="170">
        <f>SUM(X33:Y33)</f>
        <v>910.96</v>
      </c>
      <c r="AA33" s="169">
        <v>0</v>
      </c>
      <c r="AB33" s="170">
        <f>SUM(Z33:AA33)</f>
        <v>910.96</v>
      </c>
      <c r="AC33" s="169">
        <v>0</v>
      </c>
      <c r="AD33" s="170">
        <f>SUM(AB33:AC33)</f>
        <v>910.96</v>
      </c>
      <c r="AE33" s="169">
        <v>0</v>
      </c>
      <c r="AF33" s="170">
        <f>SUM(AD33:AE33)</f>
        <v>910.96</v>
      </c>
    </row>
    <row r="34" spans="2:32" ht="13.5" thickBot="1">
      <c r="B34" s="108" t="s">
        <v>2</v>
      </c>
      <c r="C34" s="109" t="s">
        <v>144</v>
      </c>
      <c r="D34" s="136" t="s">
        <v>145</v>
      </c>
      <c r="E34" s="137" t="s">
        <v>0</v>
      </c>
      <c r="F34" s="138" t="s">
        <v>0</v>
      </c>
      <c r="G34" s="171" t="s">
        <v>146</v>
      </c>
      <c r="H34" s="140">
        <f aca="true" t="shared" si="12" ref="H34:AF34">H35</f>
        <v>0</v>
      </c>
      <c r="I34" s="140">
        <f t="shared" si="12"/>
        <v>0</v>
      </c>
      <c r="J34" s="141">
        <f t="shared" si="12"/>
        <v>0</v>
      </c>
      <c r="K34" s="140">
        <f t="shared" si="12"/>
        <v>0</v>
      </c>
      <c r="L34" s="141">
        <f t="shared" si="12"/>
        <v>0</v>
      </c>
      <c r="M34" s="140">
        <f t="shared" si="12"/>
        <v>290.2</v>
      </c>
      <c r="N34" s="141">
        <f t="shared" si="12"/>
        <v>290.2</v>
      </c>
      <c r="O34" s="142">
        <f t="shared" si="12"/>
        <v>0</v>
      </c>
      <c r="P34" s="143">
        <f t="shared" si="12"/>
        <v>0</v>
      </c>
      <c r="Q34" s="144">
        <f t="shared" si="12"/>
        <v>0</v>
      </c>
      <c r="R34" s="143">
        <f t="shared" si="12"/>
        <v>0</v>
      </c>
      <c r="S34" s="145">
        <f t="shared" si="12"/>
        <v>0</v>
      </c>
      <c r="T34" s="146">
        <f t="shared" si="12"/>
        <v>0</v>
      </c>
      <c r="U34" s="145">
        <f t="shared" si="12"/>
        <v>0</v>
      </c>
      <c r="V34" s="146">
        <f t="shared" si="12"/>
        <v>0</v>
      </c>
      <c r="W34" s="145">
        <f t="shared" si="12"/>
        <v>6700</v>
      </c>
      <c r="X34" s="146">
        <f t="shared" si="12"/>
        <v>6700</v>
      </c>
      <c r="Y34" s="145">
        <f t="shared" si="12"/>
        <v>0</v>
      </c>
      <c r="Z34" s="146">
        <f t="shared" si="12"/>
        <v>6700</v>
      </c>
      <c r="AA34" s="145">
        <f t="shared" si="12"/>
        <v>0</v>
      </c>
      <c r="AB34" s="146">
        <f t="shared" si="12"/>
        <v>6700</v>
      </c>
      <c r="AC34" s="145">
        <f t="shared" si="12"/>
        <v>0</v>
      </c>
      <c r="AD34" s="146">
        <f t="shared" si="12"/>
        <v>6700</v>
      </c>
      <c r="AE34" s="145">
        <f t="shared" si="12"/>
        <v>0</v>
      </c>
      <c r="AF34" s="146">
        <f t="shared" si="12"/>
        <v>6700</v>
      </c>
    </row>
    <row r="35" spans="2:32" ht="13.5" thickBot="1">
      <c r="B35" s="122"/>
      <c r="C35" s="109"/>
      <c r="D35" s="136"/>
      <c r="E35" s="161">
        <v>3121</v>
      </c>
      <c r="F35" s="162">
        <v>6121</v>
      </c>
      <c r="G35" s="163" t="s">
        <v>111</v>
      </c>
      <c r="H35" s="164">
        <v>0</v>
      </c>
      <c r="I35" s="164">
        <v>0</v>
      </c>
      <c r="J35" s="165">
        <f>SUM(H35:I35)</f>
        <v>0</v>
      </c>
      <c r="K35" s="164">
        <v>0</v>
      </c>
      <c r="L35" s="165">
        <f>SUM(J35:K35)</f>
        <v>0</v>
      </c>
      <c r="M35" s="164">
        <v>290.2</v>
      </c>
      <c r="N35" s="165">
        <f>SUM(L35:M35)</f>
        <v>290.2</v>
      </c>
      <c r="O35" s="166">
        <v>0</v>
      </c>
      <c r="P35" s="167">
        <v>0</v>
      </c>
      <c r="Q35" s="168">
        <v>0</v>
      </c>
      <c r="R35" s="167">
        <v>0</v>
      </c>
      <c r="S35" s="169">
        <v>0</v>
      </c>
      <c r="T35" s="170">
        <f>SUM(R35:S35)</f>
        <v>0</v>
      </c>
      <c r="U35" s="169">
        <v>0</v>
      </c>
      <c r="V35" s="170">
        <f>SUM(T35:U35)</f>
        <v>0</v>
      </c>
      <c r="W35" s="169">
        <v>6700</v>
      </c>
      <c r="X35" s="170">
        <f>SUM(V35:W35)</f>
        <v>6700</v>
      </c>
      <c r="Y35" s="169">
        <v>0</v>
      </c>
      <c r="Z35" s="170">
        <f>SUM(X35:Y35)</f>
        <v>6700</v>
      </c>
      <c r="AA35" s="169">
        <v>0</v>
      </c>
      <c r="AB35" s="170">
        <f>SUM(Z35:AA35)</f>
        <v>6700</v>
      </c>
      <c r="AC35" s="169">
        <v>0</v>
      </c>
      <c r="AD35" s="170">
        <f>SUM(AB35:AC35)</f>
        <v>6700</v>
      </c>
      <c r="AE35" s="169">
        <v>0</v>
      </c>
      <c r="AF35" s="170">
        <f>SUM(AD35:AE35)</f>
        <v>6700</v>
      </c>
    </row>
    <row r="36" spans="2:32" ht="13.5" thickBot="1">
      <c r="B36" s="108" t="s">
        <v>2</v>
      </c>
      <c r="C36" s="109" t="s">
        <v>147</v>
      </c>
      <c r="D36" s="136" t="s">
        <v>148</v>
      </c>
      <c r="E36" s="137" t="s">
        <v>0</v>
      </c>
      <c r="F36" s="138" t="s">
        <v>0</v>
      </c>
      <c r="G36" s="171" t="s">
        <v>149</v>
      </c>
      <c r="H36" s="140">
        <f aca="true" t="shared" si="13" ref="H36:AF36">H37</f>
        <v>0</v>
      </c>
      <c r="I36" s="140">
        <f t="shared" si="13"/>
        <v>0</v>
      </c>
      <c r="J36" s="141">
        <f t="shared" si="13"/>
        <v>0</v>
      </c>
      <c r="K36" s="140">
        <f t="shared" si="13"/>
        <v>0</v>
      </c>
      <c r="L36" s="141">
        <f t="shared" si="13"/>
        <v>0</v>
      </c>
      <c r="M36" s="140">
        <f t="shared" si="13"/>
        <v>290.2</v>
      </c>
      <c r="N36" s="141">
        <f t="shared" si="13"/>
        <v>290.2</v>
      </c>
      <c r="O36" s="142">
        <f t="shared" si="13"/>
        <v>0</v>
      </c>
      <c r="P36" s="143">
        <f t="shared" si="13"/>
        <v>0</v>
      </c>
      <c r="Q36" s="144">
        <f t="shared" si="13"/>
        <v>0</v>
      </c>
      <c r="R36" s="143">
        <f t="shared" si="13"/>
        <v>0</v>
      </c>
      <c r="S36" s="145">
        <f t="shared" si="13"/>
        <v>0</v>
      </c>
      <c r="T36" s="146">
        <f t="shared" si="13"/>
        <v>0</v>
      </c>
      <c r="U36" s="145">
        <f t="shared" si="13"/>
        <v>0</v>
      </c>
      <c r="V36" s="146">
        <f t="shared" si="13"/>
        <v>0</v>
      </c>
      <c r="W36" s="145">
        <f t="shared" si="13"/>
        <v>3300</v>
      </c>
      <c r="X36" s="146">
        <f t="shared" si="13"/>
        <v>3300</v>
      </c>
      <c r="Y36" s="145">
        <f t="shared" si="13"/>
        <v>0</v>
      </c>
      <c r="Z36" s="146">
        <f t="shared" si="13"/>
        <v>3300</v>
      </c>
      <c r="AA36" s="145">
        <f t="shared" si="13"/>
        <v>0</v>
      </c>
      <c r="AB36" s="146">
        <f t="shared" si="13"/>
        <v>3300</v>
      </c>
      <c r="AC36" s="145">
        <f t="shared" si="13"/>
        <v>0</v>
      </c>
      <c r="AD36" s="146">
        <f t="shared" si="13"/>
        <v>3300</v>
      </c>
      <c r="AE36" s="145">
        <f t="shared" si="13"/>
        <v>0</v>
      </c>
      <c r="AF36" s="146">
        <f t="shared" si="13"/>
        <v>3300</v>
      </c>
    </row>
    <row r="37" spans="2:32" ht="13.5" thickBot="1">
      <c r="B37" s="122"/>
      <c r="C37" s="109"/>
      <c r="D37" s="136"/>
      <c r="E37" s="161">
        <v>3122</v>
      </c>
      <c r="F37" s="162">
        <v>6121</v>
      </c>
      <c r="G37" s="163" t="s">
        <v>111</v>
      </c>
      <c r="H37" s="164">
        <v>0</v>
      </c>
      <c r="I37" s="164">
        <v>0</v>
      </c>
      <c r="J37" s="165">
        <f>SUM(H37:I37)</f>
        <v>0</v>
      </c>
      <c r="K37" s="164">
        <v>0</v>
      </c>
      <c r="L37" s="165">
        <f>SUM(J37:K37)</f>
        <v>0</v>
      </c>
      <c r="M37" s="164">
        <v>290.2</v>
      </c>
      <c r="N37" s="165">
        <f>SUM(L37:M37)</f>
        <v>290.2</v>
      </c>
      <c r="O37" s="166">
        <v>0</v>
      </c>
      <c r="P37" s="167">
        <v>0</v>
      </c>
      <c r="Q37" s="168">
        <v>0</v>
      </c>
      <c r="R37" s="167">
        <v>0</v>
      </c>
      <c r="S37" s="169">
        <v>0</v>
      </c>
      <c r="T37" s="170">
        <f>SUM(R37:S37)</f>
        <v>0</v>
      </c>
      <c r="U37" s="169">
        <v>0</v>
      </c>
      <c r="V37" s="170">
        <f>SUM(T37:U37)</f>
        <v>0</v>
      </c>
      <c r="W37" s="169">
        <v>3300</v>
      </c>
      <c r="X37" s="170">
        <f>SUM(V37:W37)</f>
        <v>3300</v>
      </c>
      <c r="Y37" s="169">
        <v>0</v>
      </c>
      <c r="Z37" s="170">
        <f>SUM(X37:Y37)</f>
        <v>3300</v>
      </c>
      <c r="AA37" s="169">
        <v>0</v>
      </c>
      <c r="AB37" s="170">
        <f>SUM(Z37:AA37)</f>
        <v>3300</v>
      </c>
      <c r="AC37" s="169">
        <v>0</v>
      </c>
      <c r="AD37" s="170">
        <f>SUM(AB37:AC37)</f>
        <v>3300</v>
      </c>
      <c r="AE37" s="169">
        <v>0</v>
      </c>
      <c r="AF37" s="170">
        <f>SUM(AD37:AE37)</f>
        <v>3300</v>
      </c>
    </row>
    <row r="38" spans="2:32" ht="13.5" thickBot="1">
      <c r="B38" s="108" t="s">
        <v>2</v>
      </c>
      <c r="C38" s="109" t="s">
        <v>150</v>
      </c>
      <c r="D38" s="136" t="s">
        <v>151</v>
      </c>
      <c r="E38" s="137" t="s">
        <v>0</v>
      </c>
      <c r="F38" s="138" t="s">
        <v>0</v>
      </c>
      <c r="G38" s="171" t="s">
        <v>152</v>
      </c>
      <c r="H38" s="140">
        <f aca="true" t="shared" si="14" ref="H38:AF38">H39</f>
        <v>0</v>
      </c>
      <c r="I38" s="140">
        <f t="shared" si="14"/>
        <v>0</v>
      </c>
      <c r="J38" s="141">
        <f t="shared" si="14"/>
        <v>0</v>
      </c>
      <c r="K38" s="140">
        <f t="shared" si="14"/>
        <v>0</v>
      </c>
      <c r="L38" s="141">
        <f t="shared" si="14"/>
        <v>0</v>
      </c>
      <c r="M38" s="140">
        <f t="shared" si="14"/>
        <v>290.2</v>
      </c>
      <c r="N38" s="141">
        <f t="shared" si="14"/>
        <v>290.2</v>
      </c>
      <c r="O38" s="142">
        <f t="shared" si="14"/>
        <v>0</v>
      </c>
      <c r="P38" s="143">
        <f t="shared" si="14"/>
        <v>0</v>
      </c>
      <c r="Q38" s="144">
        <f t="shared" si="14"/>
        <v>0</v>
      </c>
      <c r="R38" s="143">
        <f t="shared" si="14"/>
        <v>0</v>
      </c>
      <c r="S38" s="145">
        <f t="shared" si="14"/>
        <v>0</v>
      </c>
      <c r="T38" s="146">
        <f t="shared" si="14"/>
        <v>0</v>
      </c>
      <c r="U38" s="145">
        <f t="shared" si="14"/>
        <v>0</v>
      </c>
      <c r="V38" s="146">
        <f t="shared" si="14"/>
        <v>0</v>
      </c>
      <c r="W38" s="145">
        <f t="shared" si="14"/>
        <v>7500</v>
      </c>
      <c r="X38" s="146">
        <f t="shared" si="14"/>
        <v>7500</v>
      </c>
      <c r="Y38" s="145">
        <f t="shared" si="14"/>
        <v>0</v>
      </c>
      <c r="Z38" s="146">
        <f t="shared" si="14"/>
        <v>7500</v>
      </c>
      <c r="AA38" s="145">
        <f t="shared" si="14"/>
        <v>0</v>
      </c>
      <c r="AB38" s="146">
        <f t="shared" si="14"/>
        <v>7500</v>
      </c>
      <c r="AC38" s="145">
        <f t="shared" si="14"/>
        <v>0</v>
      </c>
      <c r="AD38" s="146">
        <f t="shared" si="14"/>
        <v>7500</v>
      </c>
      <c r="AE38" s="145">
        <f t="shared" si="14"/>
        <v>0</v>
      </c>
      <c r="AF38" s="146">
        <f t="shared" si="14"/>
        <v>7500</v>
      </c>
    </row>
    <row r="39" spans="2:32" ht="13.5" thickBot="1">
      <c r="B39" s="122"/>
      <c r="C39" s="109"/>
      <c r="D39" s="136"/>
      <c r="E39" s="161">
        <v>3121</v>
      </c>
      <c r="F39" s="162">
        <v>6121</v>
      </c>
      <c r="G39" s="163" t="s">
        <v>111</v>
      </c>
      <c r="H39" s="164">
        <v>0</v>
      </c>
      <c r="I39" s="164">
        <v>0</v>
      </c>
      <c r="J39" s="165">
        <f>SUM(H39:I39)</f>
        <v>0</v>
      </c>
      <c r="K39" s="164">
        <v>0</v>
      </c>
      <c r="L39" s="165">
        <f>SUM(J39:K39)</f>
        <v>0</v>
      </c>
      <c r="M39" s="164">
        <v>290.2</v>
      </c>
      <c r="N39" s="165">
        <f>SUM(L39:M39)</f>
        <v>290.2</v>
      </c>
      <c r="O39" s="166">
        <v>0</v>
      </c>
      <c r="P39" s="167">
        <v>0</v>
      </c>
      <c r="Q39" s="168">
        <v>0</v>
      </c>
      <c r="R39" s="167">
        <v>0</v>
      </c>
      <c r="S39" s="169">
        <v>0</v>
      </c>
      <c r="T39" s="170">
        <f>SUM(R39:S39)</f>
        <v>0</v>
      </c>
      <c r="U39" s="169">
        <v>0</v>
      </c>
      <c r="V39" s="170">
        <f>SUM(T39:U39)</f>
        <v>0</v>
      </c>
      <c r="W39" s="169">
        <v>7500</v>
      </c>
      <c r="X39" s="170">
        <f>SUM(V39:W39)</f>
        <v>7500</v>
      </c>
      <c r="Y39" s="169">
        <v>0</v>
      </c>
      <c r="Z39" s="170">
        <f>SUM(X39:Y39)</f>
        <v>7500</v>
      </c>
      <c r="AA39" s="169">
        <v>0</v>
      </c>
      <c r="AB39" s="170">
        <f>SUM(Z39:AA39)</f>
        <v>7500</v>
      </c>
      <c r="AC39" s="169">
        <v>0</v>
      </c>
      <c r="AD39" s="170">
        <f>SUM(AB39:AC39)</f>
        <v>7500</v>
      </c>
      <c r="AE39" s="169">
        <v>0</v>
      </c>
      <c r="AF39" s="170">
        <f>SUM(AD39:AE39)</f>
        <v>7500</v>
      </c>
    </row>
    <row r="40" spans="2:32" ht="13.5" thickBot="1">
      <c r="B40" s="108" t="s">
        <v>2</v>
      </c>
      <c r="C40" s="109" t="s">
        <v>153</v>
      </c>
      <c r="D40" s="136" t="s">
        <v>118</v>
      </c>
      <c r="E40" s="137" t="s">
        <v>0</v>
      </c>
      <c r="F40" s="138" t="s">
        <v>0</v>
      </c>
      <c r="G40" s="171" t="s">
        <v>154</v>
      </c>
      <c r="H40" s="140">
        <f aca="true" t="shared" si="15" ref="H40:AF40">H41</f>
        <v>0</v>
      </c>
      <c r="I40" s="140">
        <f t="shared" si="15"/>
        <v>0</v>
      </c>
      <c r="J40" s="141">
        <f t="shared" si="15"/>
        <v>0</v>
      </c>
      <c r="K40" s="140">
        <f t="shared" si="15"/>
        <v>0</v>
      </c>
      <c r="L40" s="141">
        <f t="shared" si="15"/>
        <v>0</v>
      </c>
      <c r="M40" s="140">
        <f t="shared" si="15"/>
        <v>290.2</v>
      </c>
      <c r="N40" s="141">
        <f t="shared" si="15"/>
        <v>290.2</v>
      </c>
      <c r="O40" s="142">
        <f t="shared" si="15"/>
        <v>0</v>
      </c>
      <c r="P40" s="143">
        <f t="shared" si="15"/>
        <v>0</v>
      </c>
      <c r="Q40" s="144">
        <f t="shared" si="15"/>
        <v>0</v>
      </c>
      <c r="R40" s="143">
        <f t="shared" si="15"/>
        <v>0</v>
      </c>
      <c r="S40" s="145">
        <f t="shared" si="15"/>
        <v>0</v>
      </c>
      <c r="T40" s="146">
        <f t="shared" si="15"/>
        <v>0</v>
      </c>
      <c r="U40" s="145">
        <f t="shared" si="15"/>
        <v>0</v>
      </c>
      <c r="V40" s="146">
        <f t="shared" si="15"/>
        <v>0</v>
      </c>
      <c r="W40" s="145">
        <f t="shared" si="15"/>
        <v>4600</v>
      </c>
      <c r="X40" s="146">
        <f t="shared" si="15"/>
        <v>4600</v>
      </c>
      <c r="Y40" s="145">
        <f t="shared" si="15"/>
        <v>1000</v>
      </c>
      <c r="Z40" s="146">
        <f t="shared" si="15"/>
        <v>5600</v>
      </c>
      <c r="AA40" s="145">
        <f t="shared" si="15"/>
        <v>600</v>
      </c>
      <c r="AB40" s="146">
        <f t="shared" si="15"/>
        <v>6200</v>
      </c>
      <c r="AC40" s="145">
        <f t="shared" si="15"/>
        <v>0</v>
      </c>
      <c r="AD40" s="146">
        <f t="shared" si="15"/>
        <v>6200</v>
      </c>
      <c r="AE40" s="145">
        <f t="shared" si="15"/>
        <v>0</v>
      </c>
      <c r="AF40" s="146">
        <f t="shared" si="15"/>
        <v>6200</v>
      </c>
    </row>
    <row r="41" spans="2:32" ht="13.5" thickBot="1">
      <c r="B41" s="122"/>
      <c r="C41" s="109"/>
      <c r="D41" s="136"/>
      <c r="E41" s="161">
        <v>3122</v>
      </c>
      <c r="F41" s="162">
        <v>6121</v>
      </c>
      <c r="G41" s="163" t="s">
        <v>111</v>
      </c>
      <c r="H41" s="164">
        <v>0</v>
      </c>
      <c r="I41" s="164">
        <v>0</v>
      </c>
      <c r="J41" s="165">
        <f>SUM(H41:I41)</f>
        <v>0</v>
      </c>
      <c r="K41" s="164">
        <v>0</v>
      </c>
      <c r="L41" s="165">
        <f>SUM(J41:K41)</f>
        <v>0</v>
      </c>
      <c r="M41" s="164">
        <v>290.2</v>
      </c>
      <c r="N41" s="165">
        <f>SUM(L41:M41)</f>
        <v>290.2</v>
      </c>
      <c r="O41" s="166">
        <v>0</v>
      </c>
      <c r="P41" s="167">
        <v>0</v>
      </c>
      <c r="Q41" s="168">
        <v>0</v>
      </c>
      <c r="R41" s="167">
        <v>0</v>
      </c>
      <c r="S41" s="169">
        <v>0</v>
      </c>
      <c r="T41" s="170">
        <f>SUM(R41:S41)</f>
        <v>0</v>
      </c>
      <c r="U41" s="169">
        <v>0</v>
      </c>
      <c r="V41" s="170">
        <f>SUM(T41:U41)</f>
        <v>0</v>
      </c>
      <c r="W41" s="169">
        <v>4600</v>
      </c>
      <c r="X41" s="170">
        <f>SUM(V41:W41)</f>
        <v>4600</v>
      </c>
      <c r="Y41" s="169">
        <v>1000</v>
      </c>
      <c r="Z41" s="170">
        <f>SUM(X41:Y41)</f>
        <v>5600</v>
      </c>
      <c r="AA41" s="169">
        <v>600</v>
      </c>
      <c r="AB41" s="170">
        <f>SUM(Z41:AA41)</f>
        <v>6200</v>
      </c>
      <c r="AC41" s="169">
        <v>0</v>
      </c>
      <c r="AD41" s="170">
        <f>SUM(AB41:AC41)</f>
        <v>6200</v>
      </c>
      <c r="AE41" s="169">
        <v>0</v>
      </c>
      <c r="AF41" s="170">
        <f>SUM(AD41:AE41)</f>
        <v>6200</v>
      </c>
    </row>
    <row r="42" spans="2:32" ht="13.5" thickBot="1">
      <c r="B42" s="108" t="s">
        <v>2</v>
      </c>
      <c r="C42" s="109" t="s">
        <v>155</v>
      </c>
      <c r="D42" s="136" t="s">
        <v>156</v>
      </c>
      <c r="E42" s="137" t="s">
        <v>0</v>
      </c>
      <c r="F42" s="138" t="s">
        <v>0</v>
      </c>
      <c r="G42" s="171" t="s">
        <v>157</v>
      </c>
      <c r="H42" s="140">
        <f aca="true" t="shared" si="16" ref="H42:AF42">H43</f>
        <v>0</v>
      </c>
      <c r="I42" s="140">
        <f t="shared" si="16"/>
        <v>0</v>
      </c>
      <c r="J42" s="141">
        <f t="shared" si="16"/>
        <v>0</v>
      </c>
      <c r="K42" s="140">
        <f t="shared" si="16"/>
        <v>0</v>
      </c>
      <c r="L42" s="141">
        <f t="shared" si="16"/>
        <v>0</v>
      </c>
      <c r="M42" s="140">
        <f t="shared" si="16"/>
        <v>290.2</v>
      </c>
      <c r="N42" s="141">
        <f t="shared" si="16"/>
        <v>290.2</v>
      </c>
      <c r="O42" s="142">
        <f t="shared" si="16"/>
        <v>0</v>
      </c>
      <c r="P42" s="143">
        <f t="shared" si="16"/>
        <v>0</v>
      </c>
      <c r="Q42" s="144">
        <f t="shared" si="16"/>
        <v>0</v>
      </c>
      <c r="R42" s="143">
        <f t="shared" si="16"/>
        <v>0</v>
      </c>
      <c r="S42" s="145">
        <f t="shared" si="16"/>
        <v>0</v>
      </c>
      <c r="T42" s="146">
        <f t="shared" si="16"/>
        <v>0</v>
      </c>
      <c r="U42" s="145">
        <f t="shared" si="16"/>
        <v>0</v>
      </c>
      <c r="V42" s="146">
        <f t="shared" si="16"/>
        <v>0</v>
      </c>
      <c r="W42" s="145">
        <f t="shared" si="16"/>
        <v>8000</v>
      </c>
      <c r="X42" s="146">
        <f t="shared" si="16"/>
        <v>8000</v>
      </c>
      <c r="Y42" s="145">
        <f t="shared" si="16"/>
        <v>0</v>
      </c>
      <c r="Z42" s="146">
        <f t="shared" si="16"/>
        <v>8000</v>
      </c>
      <c r="AA42" s="145">
        <f t="shared" si="16"/>
        <v>0</v>
      </c>
      <c r="AB42" s="146">
        <f t="shared" si="16"/>
        <v>8000</v>
      </c>
      <c r="AC42" s="145">
        <f t="shared" si="16"/>
        <v>0</v>
      </c>
      <c r="AD42" s="146">
        <f t="shared" si="16"/>
        <v>8000</v>
      </c>
      <c r="AE42" s="145">
        <f t="shared" si="16"/>
        <v>0</v>
      </c>
      <c r="AF42" s="146">
        <f t="shared" si="16"/>
        <v>8000</v>
      </c>
    </row>
    <row r="43" spans="2:32" ht="13.5" thickBot="1">
      <c r="B43" s="122"/>
      <c r="C43" s="109"/>
      <c r="D43" s="136"/>
      <c r="E43" s="161">
        <v>4357</v>
      </c>
      <c r="F43" s="162">
        <v>6121</v>
      </c>
      <c r="G43" s="163" t="s">
        <v>111</v>
      </c>
      <c r="H43" s="164">
        <v>0</v>
      </c>
      <c r="I43" s="164">
        <v>0</v>
      </c>
      <c r="J43" s="165">
        <f>SUM(H43:I43)</f>
        <v>0</v>
      </c>
      <c r="K43" s="164">
        <v>0</v>
      </c>
      <c r="L43" s="165">
        <f>SUM(J43:K43)</f>
        <v>0</v>
      </c>
      <c r="M43" s="164">
        <v>290.2</v>
      </c>
      <c r="N43" s="165">
        <f>SUM(L43:M43)</f>
        <v>290.2</v>
      </c>
      <c r="O43" s="166">
        <v>0</v>
      </c>
      <c r="P43" s="167">
        <v>0</v>
      </c>
      <c r="Q43" s="168">
        <v>0</v>
      </c>
      <c r="R43" s="167">
        <v>0</v>
      </c>
      <c r="S43" s="169">
        <v>0</v>
      </c>
      <c r="T43" s="170">
        <f>SUM(R43:S43)</f>
        <v>0</v>
      </c>
      <c r="U43" s="169">
        <v>0</v>
      </c>
      <c r="V43" s="170">
        <f>SUM(T43:U43)</f>
        <v>0</v>
      </c>
      <c r="W43" s="169">
        <v>8000</v>
      </c>
      <c r="X43" s="170">
        <f>SUM(V43:W43)</f>
        <v>8000</v>
      </c>
      <c r="Y43" s="169">
        <v>0</v>
      </c>
      <c r="Z43" s="170">
        <f>SUM(X43:Y43)</f>
        <v>8000</v>
      </c>
      <c r="AA43" s="169">
        <v>0</v>
      </c>
      <c r="AB43" s="170">
        <f>SUM(Z43:AA43)</f>
        <v>8000</v>
      </c>
      <c r="AC43" s="169">
        <v>0</v>
      </c>
      <c r="AD43" s="170">
        <f>SUM(AB43:AC43)</f>
        <v>8000</v>
      </c>
      <c r="AE43" s="169">
        <v>0</v>
      </c>
      <c r="AF43" s="170">
        <f>SUM(AD43:AE43)</f>
        <v>8000</v>
      </c>
    </row>
    <row r="44" spans="2:32" ht="13.5" thickBot="1">
      <c r="B44" s="108" t="s">
        <v>2</v>
      </c>
      <c r="C44" s="109" t="s">
        <v>158</v>
      </c>
      <c r="D44" s="136" t="s">
        <v>133</v>
      </c>
      <c r="E44" s="137" t="s">
        <v>0</v>
      </c>
      <c r="F44" s="138" t="s">
        <v>0</v>
      </c>
      <c r="G44" s="171" t="s">
        <v>159</v>
      </c>
      <c r="H44" s="140">
        <f aca="true" t="shared" si="17" ref="H44:AF44">H45</f>
        <v>0</v>
      </c>
      <c r="I44" s="140">
        <f t="shared" si="17"/>
        <v>0</v>
      </c>
      <c r="J44" s="141">
        <f t="shared" si="17"/>
        <v>0</v>
      </c>
      <c r="K44" s="140">
        <f t="shared" si="17"/>
        <v>0</v>
      </c>
      <c r="L44" s="141">
        <f t="shared" si="17"/>
        <v>0</v>
      </c>
      <c r="M44" s="140">
        <f t="shared" si="17"/>
        <v>290.2</v>
      </c>
      <c r="N44" s="141">
        <f t="shared" si="17"/>
        <v>290.2</v>
      </c>
      <c r="O44" s="142">
        <f t="shared" si="17"/>
        <v>0</v>
      </c>
      <c r="P44" s="143">
        <f t="shared" si="17"/>
        <v>0</v>
      </c>
      <c r="Q44" s="144">
        <f t="shared" si="17"/>
        <v>0</v>
      </c>
      <c r="R44" s="143">
        <f t="shared" si="17"/>
        <v>0</v>
      </c>
      <c r="S44" s="145">
        <f t="shared" si="17"/>
        <v>0</v>
      </c>
      <c r="T44" s="146">
        <f t="shared" si="17"/>
        <v>0</v>
      </c>
      <c r="U44" s="145">
        <f t="shared" si="17"/>
        <v>0</v>
      </c>
      <c r="V44" s="146">
        <f t="shared" si="17"/>
        <v>0</v>
      </c>
      <c r="W44" s="145">
        <f t="shared" si="17"/>
        <v>800</v>
      </c>
      <c r="X44" s="146">
        <f t="shared" si="17"/>
        <v>800</v>
      </c>
      <c r="Y44" s="145">
        <f t="shared" si="17"/>
        <v>0</v>
      </c>
      <c r="Z44" s="146">
        <f t="shared" si="17"/>
        <v>800</v>
      </c>
      <c r="AA44" s="145">
        <f t="shared" si="17"/>
        <v>-800</v>
      </c>
      <c r="AB44" s="146">
        <f t="shared" si="17"/>
        <v>0</v>
      </c>
      <c r="AC44" s="145">
        <f t="shared" si="17"/>
        <v>0</v>
      </c>
      <c r="AD44" s="146">
        <f t="shared" si="17"/>
        <v>0</v>
      </c>
      <c r="AE44" s="145">
        <f t="shared" si="17"/>
        <v>0</v>
      </c>
      <c r="AF44" s="146">
        <f t="shared" si="17"/>
        <v>0</v>
      </c>
    </row>
    <row r="45" spans="2:32" ht="13.5" thickBot="1">
      <c r="B45" s="122"/>
      <c r="C45" s="109"/>
      <c r="D45" s="136"/>
      <c r="E45" s="161">
        <v>4357</v>
      </c>
      <c r="F45" s="162">
        <v>6121</v>
      </c>
      <c r="G45" s="163" t="s">
        <v>111</v>
      </c>
      <c r="H45" s="164">
        <v>0</v>
      </c>
      <c r="I45" s="164">
        <v>0</v>
      </c>
      <c r="J45" s="165">
        <f>SUM(H45:I45)</f>
        <v>0</v>
      </c>
      <c r="K45" s="164">
        <v>0</v>
      </c>
      <c r="L45" s="165">
        <f>SUM(J45:K45)</f>
        <v>0</v>
      </c>
      <c r="M45" s="164">
        <v>290.2</v>
      </c>
      <c r="N45" s="165">
        <f>SUM(L45:M45)</f>
        <v>290.2</v>
      </c>
      <c r="O45" s="166">
        <v>0</v>
      </c>
      <c r="P45" s="167">
        <v>0</v>
      </c>
      <c r="Q45" s="168">
        <v>0</v>
      </c>
      <c r="R45" s="167">
        <v>0</v>
      </c>
      <c r="S45" s="169">
        <v>0</v>
      </c>
      <c r="T45" s="170">
        <f>SUM(R45:S45)</f>
        <v>0</v>
      </c>
      <c r="U45" s="169">
        <v>0</v>
      </c>
      <c r="V45" s="170">
        <f>SUM(T45:U45)</f>
        <v>0</v>
      </c>
      <c r="W45" s="169">
        <v>800</v>
      </c>
      <c r="X45" s="170">
        <f>SUM(V45:W45)</f>
        <v>800</v>
      </c>
      <c r="Y45" s="169">
        <v>0</v>
      </c>
      <c r="Z45" s="170">
        <f>SUM(X45:Y45)</f>
        <v>800</v>
      </c>
      <c r="AA45" s="169">
        <v>-800</v>
      </c>
      <c r="AB45" s="170">
        <f>SUM(Z45:AA45)</f>
        <v>0</v>
      </c>
      <c r="AC45" s="169">
        <v>0</v>
      </c>
      <c r="AD45" s="170">
        <f>SUM(AB45:AC45)</f>
        <v>0</v>
      </c>
      <c r="AE45" s="169">
        <v>0</v>
      </c>
      <c r="AF45" s="170">
        <f>SUM(AD45:AE45)</f>
        <v>0</v>
      </c>
    </row>
    <row r="46" spans="2:32" ht="13.5" thickBot="1">
      <c r="B46" s="108" t="s">
        <v>2</v>
      </c>
      <c r="C46" s="109" t="s">
        <v>160</v>
      </c>
      <c r="D46" s="136" t="s">
        <v>133</v>
      </c>
      <c r="E46" s="137" t="s">
        <v>0</v>
      </c>
      <c r="F46" s="138" t="s">
        <v>0</v>
      </c>
      <c r="G46" s="171" t="s">
        <v>161</v>
      </c>
      <c r="H46" s="140">
        <f aca="true" t="shared" si="18" ref="H46:AF46">H47</f>
        <v>0</v>
      </c>
      <c r="I46" s="140">
        <f t="shared" si="18"/>
        <v>0</v>
      </c>
      <c r="J46" s="141">
        <f t="shared" si="18"/>
        <v>0</v>
      </c>
      <c r="K46" s="140">
        <f t="shared" si="18"/>
        <v>0</v>
      </c>
      <c r="L46" s="141">
        <f t="shared" si="18"/>
        <v>0</v>
      </c>
      <c r="M46" s="140">
        <f t="shared" si="18"/>
        <v>290.2</v>
      </c>
      <c r="N46" s="141">
        <f t="shared" si="18"/>
        <v>290.2</v>
      </c>
      <c r="O46" s="142">
        <f t="shared" si="18"/>
        <v>0</v>
      </c>
      <c r="P46" s="143">
        <f t="shared" si="18"/>
        <v>0</v>
      </c>
      <c r="Q46" s="144">
        <f t="shared" si="18"/>
        <v>0</v>
      </c>
      <c r="R46" s="143">
        <f t="shared" si="18"/>
        <v>0</v>
      </c>
      <c r="S46" s="145">
        <f t="shared" si="18"/>
        <v>0</v>
      </c>
      <c r="T46" s="146">
        <f t="shared" si="18"/>
        <v>0</v>
      </c>
      <c r="U46" s="145">
        <f t="shared" si="18"/>
        <v>0</v>
      </c>
      <c r="V46" s="146">
        <f t="shared" si="18"/>
        <v>0</v>
      </c>
      <c r="W46" s="145">
        <f t="shared" si="18"/>
        <v>1400</v>
      </c>
      <c r="X46" s="146">
        <f t="shared" si="18"/>
        <v>1400</v>
      </c>
      <c r="Y46" s="145">
        <f t="shared" si="18"/>
        <v>0</v>
      </c>
      <c r="Z46" s="146">
        <f t="shared" si="18"/>
        <v>1400</v>
      </c>
      <c r="AA46" s="145">
        <f t="shared" si="18"/>
        <v>-1400</v>
      </c>
      <c r="AB46" s="146">
        <f t="shared" si="18"/>
        <v>0</v>
      </c>
      <c r="AC46" s="145">
        <f t="shared" si="18"/>
        <v>0</v>
      </c>
      <c r="AD46" s="146">
        <f t="shared" si="18"/>
        <v>0</v>
      </c>
      <c r="AE46" s="145">
        <f t="shared" si="18"/>
        <v>0</v>
      </c>
      <c r="AF46" s="146">
        <f t="shared" si="18"/>
        <v>0</v>
      </c>
    </row>
    <row r="47" spans="2:32" ht="13.5" thickBot="1">
      <c r="B47" s="122"/>
      <c r="C47" s="109"/>
      <c r="D47" s="136"/>
      <c r="E47" s="161">
        <v>4357</v>
      </c>
      <c r="F47" s="162">
        <v>6121</v>
      </c>
      <c r="G47" s="163" t="s">
        <v>111</v>
      </c>
      <c r="H47" s="164">
        <v>0</v>
      </c>
      <c r="I47" s="164">
        <v>0</v>
      </c>
      <c r="J47" s="165">
        <f>SUM(H47:I47)</f>
        <v>0</v>
      </c>
      <c r="K47" s="164">
        <v>0</v>
      </c>
      <c r="L47" s="165">
        <f>SUM(J47:K47)</f>
        <v>0</v>
      </c>
      <c r="M47" s="164">
        <v>290.2</v>
      </c>
      <c r="N47" s="165">
        <f>SUM(L47:M47)</f>
        <v>290.2</v>
      </c>
      <c r="O47" s="166">
        <v>0</v>
      </c>
      <c r="P47" s="167">
        <v>0</v>
      </c>
      <c r="Q47" s="168">
        <v>0</v>
      </c>
      <c r="R47" s="167">
        <v>0</v>
      </c>
      <c r="S47" s="169">
        <v>0</v>
      </c>
      <c r="T47" s="170">
        <f>SUM(R47:S47)</f>
        <v>0</v>
      </c>
      <c r="U47" s="169">
        <v>0</v>
      </c>
      <c r="V47" s="170">
        <f>SUM(T47:U47)</f>
        <v>0</v>
      </c>
      <c r="W47" s="169">
        <v>1400</v>
      </c>
      <c r="X47" s="170">
        <f>SUM(V47:W47)</f>
        <v>1400</v>
      </c>
      <c r="Y47" s="169">
        <v>0</v>
      </c>
      <c r="Z47" s="170">
        <f>SUM(X47:Y47)</f>
        <v>1400</v>
      </c>
      <c r="AA47" s="169">
        <v>-1400</v>
      </c>
      <c r="AB47" s="170">
        <f>SUM(Z47:AA47)</f>
        <v>0</v>
      </c>
      <c r="AC47" s="169">
        <v>0</v>
      </c>
      <c r="AD47" s="170">
        <f>SUM(AB47:AC47)</f>
        <v>0</v>
      </c>
      <c r="AE47" s="169">
        <v>0</v>
      </c>
      <c r="AF47" s="170">
        <f>SUM(AD47:AE47)</f>
        <v>0</v>
      </c>
    </row>
    <row r="48" spans="2:32" ht="12.75" customHeight="1" thickBot="1">
      <c r="B48" s="108" t="s">
        <v>2</v>
      </c>
      <c r="C48" s="109" t="s">
        <v>162</v>
      </c>
      <c r="D48" s="136" t="s">
        <v>163</v>
      </c>
      <c r="E48" s="137" t="s">
        <v>0</v>
      </c>
      <c r="F48" s="138" t="s">
        <v>0</v>
      </c>
      <c r="G48" s="171" t="s">
        <v>164</v>
      </c>
      <c r="H48" s="140">
        <f aca="true" t="shared" si="19" ref="H48:AF48">H49</f>
        <v>0</v>
      </c>
      <c r="I48" s="140">
        <f t="shared" si="19"/>
        <v>0</v>
      </c>
      <c r="J48" s="141">
        <f t="shared" si="19"/>
        <v>0</v>
      </c>
      <c r="K48" s="140">
        <f t="shared" si="19"/>
        <v>0</v>
      </c>
      <c r="L48" s="141">
        <f t="shared" si="19"/>
        <v>0</v>
      </c>
      <c r="M48" s="140">
        <f t="shared" si="19"/>
        <v>290.2</v>
      </c>
      <c r="N48" s="141">
        <f t="shared" si="19"/>
        <v>290.2</v>
      </c>
      <c r="O48" s="142">
        <f t="shared" si="19"/>
        <v>0</v>
      </c>
      <c r="P48" s="143">
        <f t="shared" si="19"/>
        <v>0</v>
      </c>
      <c r="Q48" s="144">
        <f t="shared" si="19"/>
        <v>0</v>
      </c>
      <c r="R48" s="143">
        <f t="shared" si="19"/>
        <v>0</v>
      </c>
      <c r="S48" s="145">
        <f t="shared" si="19"/>
        <v>0</v>
      </c>
      <c r="T48" s="146">
        <f t="shared" si="19"/>
        <v>0</v>
      </c>
      <c r="U48" s="145">
        <f t="shared" si="19"/>
        <v>0</v>
      </c>
      <c r="V48" s="146">
        <f t="shared" si="19"/>
        <v>0</v>
      </c>
      <c r="W48" s="145">
        <f t="shared" si="19"/>
        <v>1700</v>
      </c>
      <c r="X48" s="146">
        <f t="shared" si="19"/>
        <v>1700</v>
      </c>
      <c r="Y48" s="145">
        <f t="shared" si="19"/>
        <v>0</v>
      </c>
      <c r="Z48" s="146">
        <f t="shared" si="19"/>
        <v>1700</v>
      </c>
      <c r="AA48" s="145">
        <f t="shared" si="19"/>
        <v>0</v>
      </c>
      <c r="AB48" s="146">
        <f t="shared" si="19"/>
        <v>1700</v>
      </c>
      <c r="AC48" s="145">
        <f t="shared" si="19"/>
        <v>0</v>
      </c>
      <c r="AD48" s="146">
        <f t="shared" si="19"/>
        <v>1700</v>
      </c>
      <c r="AE48" s="145">
        <f t="shared" si="19"/>
        <v>0</v>
      </c>
      <c r="AF48" s="146">
        <f t="shared" si="19"/>
        <v>1700</v>
      </c>
    </row>
    <row r="49" spans="2:32" ht="13.5" thickBot="1">
      <c r="B49" s="122"/>
      <c r="C49" s="109"/>
      <c r="D49" s="136"/>
      <c r="E49" s="161">
        <v>4357</v>
      </c>
      <c r="F49" s="162">
        <v>6121</v>
      </c>
      <c r="G49" s="163" t="s">
        <v>111</v>
      </c>
      <c r="H49" s="164">
        <v>0</v>
      </c>
      <c r="I49" s="164">
        <v>0</v>
      </c>
      <c r="J49" s="165">
        <f>SUM(H49:I49)</f>
        <v>0</v>
      </c>
      <c r="K49" s="164">
        <v>0</v>
      </c>
      <c r="L49" s="165">
        <f>SUM(J49:K49)</f>
        <v>0</v>
      </c>
      <c r="M49" s="164">
        <v>290.2</v>
      </c>
      <c r="N49" s="165">
        <f>SUM(L49:M49)</f>
        <v>290.2</v>
      </c>
      <c r="O49" s="166">
        <v>0</v>
      </c>
      <c r="P49" s="167">
        <v>0</v>
      </c>
      <c r="Q49" s="168">
        <v>0</v>
      </c>
      <c r="R49" s="167">
        <v>0</v>
      </c>
      <c r="S49" s="169">
        <v>0</v>
      </c>
      <c r="T49" s="170">
        <f>SUM(R49:S49)</f>
        <v>0</v>
      </c>
      <c r="U49" s="169">
        <v>0</v>
      </c>
      <c r="V49" s="170">
        <f>SUM(T49:U49)</f>
        <v>0</v>
      </c>
      <c r="W49" s="169">
        <v>1700</v>
      </c>
      <c r="X49" s="170">
        <f>SUM(V49:W49)</f>
        <v>1700</v>
      </c>
      <c r="Y49" s="169">
        <v>0</v>
      </c>
      <c r="Z49" s="170">
        <f>SUM(X49:Y49)</f>
        <v>1700</v>
      </c>
      <c r="AA49" s="169">
        <v>0</v>
      </c>
      <c r="AB49" s="170">
        <f>SUM(Z49:AA49)</f>
        <v>1700</v>
      </c>
      <c r="AC49" s="169">
        <v>0</v>
      </c>
      <c r="AD49" s="170">
        <f>SUM(AB49:AC49)</f>
        <v>1700</v>
      </c>
      <c r="AE49" s="169">
        <v>0</v>
      </c>
      <c r="AF49" s="170">
        <f>SUM(AD49:AE49)</f>
        <v>1700</v>
      </c>
    </row>
    <row r="50" spans="2:32" ht="12.75" customHeight="1" thickBot="1">
      <c r="B50" s="108" t="s">
        <v>2</v>
      </c>
      <c r="C50" s="109" t="s">
        <v>165</v>
      </c>
      <c r="D50" s="136" t="s">
        <v>127</v>
      </c>
      <c r="E50" s="137" t="s">
        <v>0</v>
      </c>
      <c r="F50" s="138" t="s">
        <v>0</v>
      </c>
      <c r="G50" s="171" t="s">
        <v>166</v>
      </c>
      <c r="H50" s="140">
        <f aca="true" t="shared" si="20" ref="H50:AF50">H51</f>
        <v>0</v>
      </c>
      <c r="I50" s="140">
        <f t="shared" si="20"/>
        <v>0</v>
      </c>
      <c r="J50" s="141">
        <f t="shared" si="20"/>
        <v>0</v>
      </c>
      <c r="K50" s="140">
        <f t="shared" si="20"/>
        <v>0</v>
      </c>
      <c r="L50" s="141">
        <f t="shared" si="20"/>
        <v>0</v>
      </c>
      <c r="M50" s="140">
        <f t="shared" si="20"/>
        <v>290.2</v>
      </c>
      <c r="N50" s="141">
        <f t="shared" si="20"/>
        <v>290.2</v>
      </c>
      <c r="O50" s="142">
        <f t="shared" si="20"/>
        <v>0</v>
      </c>
      <c r="P50" s="143">
        <f t="shared" si="20"/>
        <v>0</v>
      </c>
      <c r="Q50" s="144">
        <f t="shared" si="20"/>
        <v>0</v>
      </c>
      <c r="R50" s="143">
        <f t="shared" si="20"/>
        <v>0</v>
      </c>
      <c r="S50" s="145">
        <f t="shared" si="20"/>
        <v>0</v>
      </c>
      <c r="T50" s="146">
        <f t="shared" si="20"/>
        <v>0</v>
      </c>
      <c r="U50" s="145">
        <f t="shared" si="20"/>
        <v>0</v>
      </c>
      <c r="V50" s="146">
        <f t="shared" si="20"/>
        <v>0</v>
      </c>
      <c r="W50" s="145">
        <f t="shared" si="20"/>
        <v>500</v>
      </c>
      <c r="X50" s="146">
        <f t="shared" si="20"/>
        <v>500</v>
      </c>
      <c r="Y50" s="145">
        <f t="shared" si="20"/>
        <v>0</v>
      </c>
      <c r="Z50" s="146">
        <f t="shared" si="20"/>
        <v>500</v>
      </c>
      <c r="AA50" s="145">
        <f t="shared" si="20"/>
        <v>0</v>
      </c>
      <c r="AB50" s="146">
        <f t="shared" si="20"/>
        <v>500</v>
      </c>
      <c r="AC50" s="145">
        <f t="shared" si="20"/>
        <v>0</v>
      </c>
      <c r="AD50" s="146">
        <f t="shared" si="20"/>
        <v>500</v>
      </c>
      <c r="AE50" s="145">
        <f t="shared" si="20"/>
        <v>0</v>
      </c>
      <c r="AF50" s="146">
        <f t="shared" si="20"/>
        <v>500</v>
      </c>
    </row>
    <row r="51" spans="2:32" ht="13.5" thickBot="1">
      <c r="B51" s="122"/>
      <c r="C51" s="109"/>
      <c r="D51" s="136"/>
      <c r="E51" s="161">
        <v>4357</v>
      </c>
      <c r="F51" s="162">
        <v>6121</v>
      </c>
      <c r="G51" s="163" t="s">
        <v>111</v>
      </c>
      <c r="H51" s="164">
        <v>0</v>
      </c>
      <c r="I51" s="164">
        <v>0</v>
      </c>
      <c r="J51" s="165">
        <f>SUM(H51:I51)</f>
        <v>0</v>
      </c>
      <c r="K51" s="164">
        <v>0</v>
      </c>
      <c r="L51" s="165">
        <f>SUM(J51:K51)</f>
        <v>0</v>
      </c>
      <c r="M51" s="164">
        <v>290.2</v>
      </c>
      <c r="N51" s="165">
        <f>SUM(L51:M51)</f>
        <v>290.2</v>
      </c>
      <c r="O51" s="166">
        <v>0</v>
      </c>
      <c r="P51" s="167">
        <v>0</v>
      </c>
      <c r="Q51" s="168">
        <v>0</v>
      </c>
      <c r="R51" s="167">
        <v>0</v>
      </c>
      <c r="S51" s="169">
        <v>0</v>
      </c>
      <c r="T51" s="170">
        <f>SUM(R51:S51)</f>
        <v>0</v>
      </c>
      <c r="U51" s="169">
        <v>0</v>
      </c>
      <c r="V51" s="170">
        <f>SUM(T51:U51)</f>
        <v>0</v>
      </c>
      <c r="W51" s="169">
        <v>500</v>
      </c>
      <c r="X51" s="170">
        <f>SUM(V51:W51)</f>
        <v>500</v>
      </c>
      <c r="Y51" s="169">
        <v>0</v>
      </c>
      <c r="Z51" s="170">
        <f>SUM(X51:Y51)</f>
        <v>500</v>
      </c>
      <c r="AA51" s="169">
        <v>0</v>
      </c>
      <c r="AB51" s="170">
        <f>SUM(Z51:AA51)</f>
        <v>500</v>
      </c>
      <c r="AC51" s="169">
        <v>0</v>
      </c>
      <c r="AD51" s="170">
        <f>SUM(AB51:AC51)</f>
        <v>500</v>
      </c>
      <c r="AE51" s="169">
        <v>0</v>
      </c>
      <c r="AF51" s="170">
        <f>SUM(AD51:AE51)</f>
        <v>500</v>
      </c>
    </row>
    <row r="52" spans="2:32" ht="12.75" customHeight="1" thickBot="1">
      <c r="B52" s="108" t="s">
        <v>2</v>
      </c>
      <c r="C52" s="109" t="s">
        <v>167</v>
      </c>
      <c r="D52" s="136" t="s">
        <v>168</v>
      </c>
      <c r="E52" s="137" t="s">
        <v>0</v>
      </c>
      <c r="F52" s="138" t="s">
        <v>0</v>
      </c>
      <c r="G52" s="171" t="s">
        <v>169</v>
      </c>
      <c r="H52" s="140">
        <f aca="true" t="shared" si="21" ref="H52:AF52">H53</f>
        <v>0</v>
      </c>
      <c r="I52" s="140">
        <f t="shared" si="21"/>
        <v>0</v>
      </c>
      <c r="J52" s="141">
        <f t="shared" si="21"/>
        <v>0</v>
      </c>
      <c r="K52" s="140">
        <f t="shared" si="21"/>
        <v>0</v>
      </c>
      <c r="L52" s="141">
        <f t="shared" si="21"/>
        <v>0</v>
      </c>
      <c r="M52" s="140">
        <f t="shared" si="21"/>
        <v>290.2</v>
      </c>
      <c r="N52" s="141">
        <f t="shared" si="21"/>
        <v>290.2</v>
      </c>
      <c r="O52" s="142">
        <f t="shared" si="21"/>
        <v>0</v>
      </c>
      <c r="P52" s="143">
        <f t="shared" si="21"/>
        <v>0</v>
      </c>
      <c r="Q52" s="144">
        <f t="shared" si="21"/>
        <v>0</v>
      </c>
      <c r="R52" s="143">
        <f t="shared" si="21"/>
        <v>0</v>
      </c>
      <c r="S52" s="145">
        <f t="shared" si="21"/>
        <v>0</v>
      </c>
      <c r="T52" s="146">
        <f t="shared" si="21"/>
        <v>0</v>
      </c>
      <c r="U52" s="145">
        <f t="shared" si="21"/>
        <v>0</v>
      </c>
      <c r="V52" s="146">
        <f t="shared" si="21"/>
        <v>0</v>
      </c>
      <c r="W52" s="145">
        <f t="shared" si="21"/>
        <v>1800</v>
      </c>
      <c r="X52" s="146">
        <f t="shared" si="21"/>
        <v>1800</v>
      </c>
      <c r="Y52" s="145">
        <f t="shared" si="21"/>
        <v>0</v>
      </c>
      <c r="Z52" s="146">
        <f t="shared" si="21"/>
        <v>0</v>
      </c>
      <c r="AA52" s="145">
        <f t="shared" si="21"/>
        <v>0</v>
      </c>
      <c r="AB52" s="146">
        <f t="shared" si="21"/>
        <v>0</v>
      </c>
      <c r="AC52" s="145">
        <f t="shared" si="21"/>
        <v>0</v>
      </c>
      <c r="AD52" s="146">
        <f t="shared" si="21"/>
        <v>0</v>
      </c>
      <c r="AE52" s="145">
        <f t="shared" si="21"/>
        <v>0</v>
      </c>
      <c r="AF52" s="146">
        <f t="shared" si="21"/>
        <v>0</v>
      </c>
    </row>
    <row r="53" spans="2:32" ht="13.5" thickBot="1">
      <c r="B53" s="122"/>
      <c r="C53" s="109"/>
      <c r="D53" s="136"/>
      <c r="E53" s="161">
        <v>4357</v>
      </c>
      <c r="F53" s="162">
        <v>6121</v>
      </c>
      <c r="G53" s="163" t="s">
        <v>111</v>
      </c>
      <c r="H53" s="164">
        <v>0</v>
      </c>
      <c r="I53" s="164">
        <v>0</v>
      </c>
      <c r="J53" s="165">
        <f>SUM(H53:I53)</f>
        <v>0</v>
      </c>
      <c r="K53" s="164">
        <v>0</v>
      </c>
      <c r="L53" s="165">
        <f>SUM(J53:K53)</f>
        <v>0</v>
      </c>
      <c r="M53" s="164">
        <v>290.2</v>
      </c>
      <c r="N53" s="165">
        <f>SUM(L53:M53)</f>
        <v>290.2</v>
      </c>
      <c r="O53" s="166">
        <v>0</v>
      </c>
      <c r="P53" s="167">
        <v>0</v>
      </c>
      <c r="Q53" s="168">
        <v>0</v>
      </c>
      <c r="R53" s="167">
        <v>0</v>
      </c>
      <c r="S53" s="169">
        <v>0</v>
      </c>
      <c r="T53" s="170">
        <f>SUM(R53:S53)</f>
        <v>0</v>
      </c>
      <c r="U53" s="169">
        <v>0</v>
      </c>
      <c r="V53" s="170">
        <f>SUM(T53:U53)</f>
        <v>0</v>
      </c>
      <c r="W53" s="169">
        <v>1800</v>
      </c>
      <c r="X53" s="170">
        <f>SUM(V53:W53)</f>
        <v>1800</v>
      </c>
      <c r="Y53" s="169">
        <v>0</v>
      </c>
      <c r="Z53" s="170">
        <v>0</v>
      </c>
      <c r="AA53" s="169">
        <v>0</v>
      </c>
      <c r="AB53" s="170">
        <f>SUM(Z53:AA53)</f>
        <v>0</v>
      </c>
      <c r="AC53" s="169">
        <v>0</v>
      </c>
      <c r="AD53" s="170">
        <f>SUM(AB53:AC53)</f>
        <v>0</v>
      </c>
      <c r="AE53" s="169">
        <v>0</v>
      </c>
      <c r="AF53" s="170">
        <f>SUM(AD53:AE53)</f>
        <v>0</v>
      </c>
    </row>
    <row r="54" spans="2:32" ht="13.5" thickBot="1">
      <c r="B54" s="108" t="s">
        <v>2</v>
      </c>
      <c r="C54" s="109" t="s">
        <v>170</v>
      </c>
      <c r="D54" s="136" t="s">
        <v>151</v>
      </c>
      <c r="E54" s="137" t="s">
        <v>0</v>
      </c>
      <c r="F54" s="138" t="s">
        <v>0</v>
      </c>
      <c r="G54" s="171" t="s">
        <v>171</v>
      </c>
      <c r="H54" s="140">
        <f aca="true" t="shared" si="22" ref="H54:AF54">H55</f>
        <v>0</v>
      </c>
      <c r="I54" s="140">
        <f t="shared" si="22"/>
        <v>0</v>
      </c>
      <c r="J54" s="141">
        <f t="shared" si="22"/>
        <v>0</v>
      </c>
      <c r="K54" s="140">
        <f t="shared" si="22"/>
        <v>0</v>
      </c>
      <c r="L54" s="141">
        <f t="shared" si="22"/>
        <v>0</v>
      </c>
      <c r="M54" s="140">
        <f t="shared" si="22"/>
        <v>290.2</v>
      </c>
      <c r="N54" s="141">
        <f t="shared" si="22"/>
        <v>290.2</v>
      </c>
      <c r="O54" s="142">
        <f t="shared" si="22"/>
        <v>0</v>
      </c>
      <c r="P54" s="143">
        <f t="shared" si="22"/>
        <v>0</v>
      </c>
      <c r="Q54" s="144">
        <f t="shared" si="22"/>
        <v>0</v>
      </c>
      <c r="R54" s="143">
        <f t="shared" si="22"/>
        <v>0</v>
      </c>
      <c r="S54" s="145">
        <f t="shared" si="22"/>
        <v>0</v>
      </c>
      <c r="T54" s="146">
        <f t="shared" si="22"/>
        <v>0</v>
      </c>
      <c r="U54" s="145">
        <f t="shared" si="22"/>
        <v>0</v>
      </c>
      <c r="V54" s="146">
        <f t="shared" si="22"/>
        <v>0</v>
      </c>
      <c r="W54" s="145">
        <f t="shared" si="22"/>
        <v>2100</v>
      </c>
      <c r="X54" s="146">
        <f t="shared" si="22"/>
        <v>2100</v>
      </c>
      <c r="Y54" s="145">
        <f t="shared" si="22"/>
        <v>0</v>
      </c>
      <c r="Z54" s="146">
        <f t="shared" si="22"/>
        <v>2100</v>
      </c>
      <c r="AA54" s="145">
        <f t="shared" si="22"/>
        <v>0</v>
      </c>
      <c r="AB54" s="146">
        <f t="shared" si="22"/>
        <v>2100</v>
      </c>
      <c r="AC54" s="145">
        <f t="shared" si="22"/>
        <v>0</v>
      </c>
      <c r="AD54" s="146">
        <f t="shared" si="22"/>
        <v>2100</v>
      </c>
      <c r="AE54" s="145">
        <f t="shared" si="22"/>
        <v>0</v>
      </c>
      <c r="AF54" s="146">
        <f t="shared" si="22"/>
        <v>2100</v>
      </c>
    </row>
    <row r="55" spans="2:32" ht="13.5" thickBot="1">
      <c r="B55" s="122"/>
      <c r="C55" s="109"/>
      <c r="D55" s="136"/>
      <c r="E55" s="161">
        <v>3121</v>
      </c>
      <c r="F55" s="162">
        <v>6121</v>
      </c>
      <c r="G55" s="163" t="s">
        <v>111</v>
      </c>
      <c r="H55" s="164">
        <v>0</v>
      </c>
      <c r="I55" s="164">
        <v>0</v>
      </c>
      <c r="J55" s="165">
        <f>SUM(H55:I55)</f>
        <v>0</v>
      </c>
      <c r="K55" s="164">
        <v>0</v>
      </c>
      <c r="L55" s="165">
        <f>SUM(J55:K55)</f>
        <v>0</v>
      </c>
      <c r="M55" s="164">
        <v>290.2</v>
      </c>
      <c r="N55" s="165">
        <f>SUM(L55:M55)</f>
        <v>290.2</v>
      </c>
      <c r="O55" s="166">
        <v>0</v>
      </c>
      <c r="P55" s="167">
        <v>0</v>
      </c>
      <c r="Q55" s="168">
        <v>0</v>
      </c>
      <c r="R55" s="167">
        <v>0</v>
      </c>
      <c r="S55" s="169">
        <v>0</v>
      </c>
      <c r="T55" s="170">
        <f>SUM(R55:S55)</f>
        <v>0</v>
      </c>
      <c r="U55" s="169">
        <v>0</v>
      </c>
      <c r="V55" s="170">
        <f>SUM(T55:U55)</f>
        <v>0</v>
      </c>
      <c r="W55" s="169">
        <v>2100</v>
      </c>
      <c r="X55" s="170">
        <f>SUM(V55:W55)</f>
        <v>2100</v>
      </c>
      <c r="Y55" s="169">
        <v>0</v>
      </c>
      <c r="Z55" s="170">
        <f>SUM(X55:Y55)</f>
        <v>2100</v>
      </c>
      <c r="AA55" s="169">
        <v>0</v>
      </c>
      <c r="AB55" s="170">
        <f>SUM(Z55:AA55)</f>
        <v>2100</v>
      </c>
      <c r="AC55" s="169">
        <v>0</v>
      </c>
      <c r="AD55" s="170">
        <f>SUM(AB55:AC55)</f>
        <v>2100</v>
      </c>
      <c r="AE55" s="169">
        <v>0</v>
      </c>
      <c r="AF55" s="170">
        <f>SUM(AD55:AE55)</f>
        <v>2100</v>
      </c>
    </row>
    <row r="56" spans="2:32" ht="13.5" thickBot="1">
      <c r="B56" s="108" t="s">
        <v>2</v>
      </c>
      <c r="C56" s="109" t="s">
        <v>172</v>
      </c>
      <c r="D56" s="136" t="s">
        <v>173</v>
      </c>
      <c r="E56" s="137" t="s">
        <v>0</v>
      </c>
      <c r="F56" s="138" t="s">
        <v>0</v>
      </c>
      <c r="G56" s="171" t="s">
        <v>174</v>
      </c>
      <c r="H56" s="140">
        <f aca="true" t="shared" si="23" ref="H56:AF56">H57</f>
        <v>0</v>
      </c>
      <c r="I56" s="140">
        <f t="shared" si="23"/>
        <v>0</v>
      </c>
      <c r="J56" s="141">
        <f t="shared" si="23"/>
        <v>0</v>
      </c>
      <c r="K56" s="140">
        <f t="shared" si="23"/>
        <v>0</v>
      </c>
      <c r="L56" s="141">
        <f t="shared" si="23"/>
        <v>0</v>
      </c>
      <c r="M56" s="140">
        <f t="shared" si="23"/>
        <v>290.2</v>
      </c>
      <c r="N56" s="141">
        <f t="shared" si="23"/>
        <v>290.2</v>
      </c>
      <c r="O56" s="142">
        <f t="shared" si="23"/>
        <v>0</v>
      </c>
      <c r="P56" s="143">
        <f t="shared" si="23"/>
        <v>0</v>
      </c>
      <c r="Q56" s="144">
        <f t="shared" si="23"/>
        <v>0</v>
      </c>
      <c r="R56" s="143">
        <f t="shared" si="23"/>
        <v>0</v>
      </c>
      <c r="S56" s="145">
        <f t="shared" si="23"/>
        <v>0</v>
      </c>
      <c r="T56" s="146">
        <f t="shared" si="23"/>
        <v>0</v>
      </c>
      <c r="U56" s="145">
        <f t="shared" si="23"/>
        <v>0</v>
      </c>
      <c r="V56" s="146">
        <f t="shared" si="23"/>
        <v>0</v>
      </c>
      <c r="W56" s="145">
        <f t="shared" si="23"/>
        <v>3000</v>
      </c>
      <c r="X56" s="146">
        <f t="shared" si="23"/>
        <v>3000</v>
      </c>
      <c r="Y56" s="145">
        <f t="shared" si="23"/>
        <v>0</v>
      </c>
      <c r="Z56" s="146">
        <f t="shared" si="23"/>
        <v>3000</v>
      </c>
      <c r="AA56" s="145">
        <f t="shared" si="23"/>
        <v>0</v>
      </c>
      <c r="AB56" s="146">
        <f t="shared" si="23"/>
        <v>3000</v>
      </c>
      <c r="AC56" s="145">
        <f t="shared" si="23"/>
        <v>0</v>
      </c>
      <c r="AD56" s="146">
        <f t="shared" si="23"/>
        <v>3000</v>
      </c>
      <c r="AE56" s="145">
        <f t="shared" si="23"/>
        <v>0</v>
      </c>
      <c r="AF56" s="146">
        <f t="shared" si="23"/>
        <v>3000</v>
      </c>
    </row>
    <row r="57" spans="2:32" ht="13.5" thickBot="1">
      <c r="B57" s="122"/>
      <c r="C57" s="109"/>
      <c r="D57" s="136"/>
      <c r="E57" s="161">
        <v>3123</v>
      </c>
      <c r="F57" s="162">
        <v>6121</v>
      </c>
      <c r="G57" s="163" t="s">
        <v>111</v>
      </c>
      <c r="H57" s="164">
        <v>0</v>
      </c>
      <c r="I57" s="164">
        <v>0</v>
      </c>
      <c r="J57" s="165">
        <f>SUM(H57:I57)</f>
        <v>0</v>
      </c>
      <c r="K57" s="164">
        <v>0</v>
      </c>
      <c r="L57" s="165">
        <f>SUM(J57:K57)</f>
        <v>0</v>
      </c>
      <c r="M57" s="164">
        <v>290.2</v>
      </c>
      <c r="N57" s="165">
        <f>SUM(L57:M57)</f>
        <v>290.2</v>
      </c>
      <c r="O57" s="166">
        <v>0</v>
      </c>
      <c r="P57" s="167">
        <v>0</v>
      </c>
      <c r="Q57" s="168">
        <v>0</v>
      </c>
      <c r="R57" s="167">
        <v>0</v>
      </c>
      <c r="S57" s="169">
        <v>0</v>
      </c>
      <c r="T57" s="170">
        <f>SUM(R57:S57)</f>
        <v>0</v>
      </c>
      <c r="U57" s="169">
        <v>0</v>
      </c>
      <c r="V57" s="170">
        <f>SUM(T57:U57)</f>
        <v>0</v>
      </c>
      <c r="W57" s="169">
        <v>3000</v>
      </c>
      <c r="X57" s="170">
        <f>SUM(V57:W57)</f>
        <v>3000</v>
      </c>
      <c r="Y57" s="169">
        <v>0</v>
      </c>
      <c r="Z57" s="170">
        <f>SUM(X57:Y57)</f>
        <v>3000</v>
      </c>
      <c r="AA57" s="169">
        <v>0</v>
      </c>
      <c r="AB57" s="170">
        <f>SUM(Z57:AA57)</f>
        <v>3000</v>
      </c>
      <c r="AC57" s="169">
        <v>0</v>
      </c>
      <c r="AD57" s="170">
        <f>SUM(AB57:AC57)</f>
        <v>3000</v>
      </c>
      <c r="AE57" s="169">
        <v>0</v>
      </c>
      <c r="AF57" s="170">
        <f>SUM(AD57:AE57)</f>
        <v>3000</v>
      </c>
    </row>
    <row r="58" spans="2:32" ht="13.5" thickBot="1">
      <c r="B58" s="108" t="s">
        <v>2</v>
      </c>
      <c r="C58" s="109" t="s">
        <v>175</v>
      </c>
      <c r="D58" s="136" t="s">
        <v>176</v>
      </c>
      <c r="E58" s="137" t="s">
        <v>0</v>
      </c>
      <c r="F58" s="138" t="s">
        <v>0</v>
      </c>
      <c r="G58" s="171" t="s">
        <v>177</v>
      </c>
      <c r="H58" s="140">
        <f aca="true" t="shared" si="24" ref="H58:AF58">H59</f>
        <v>0</v>
      </c>
      <c r="I58" s="140">
        <f t="shared" si="24"/>
        <v>0</v>
      </c>
      <c r="J58" s="141">
        <f t="shared" si="24"/>
        <v>0</v>
      </c>
      <c r="K58" s="140">
        <f t="shared" si="24"/>
        <v>0</v>
      </c>
      <c r="L58" s="141">
        <f t="shared" si="24"/>
        <v>0</v>
      </c>
      <c r="M58" s="140">
        <f t="shared" si="24"/>
        <v>290.2</v>
      </c>
      <c r="N58" s="141">
        <f t="shared" si="24"/>
        <v>290.2</v>
      </c>
      <c r="O58" s="142">
        <f t="shared" si="24"/>
        <v>0</v>
      </c>
      <c r="P58" s="143">
        <f t="shared" si="24"/>
        <v>0</v>
      </c>
      <c r="Q58" s="144">
        <f t="shared" si="24"/>
        <v>0</v>
      </c>
      <c r="R58" s="143">
        <f t="shared" si="24"/>
        <v>0</v>
      </c>
      <c r="S58" s="145">
        <f t="shared" si="24"/>
        <v>0</v>
      </c>
      <c r="T58" s="146">
        <f t="shared" si="24"/>
        <v>0</v>
      </c>
      <c r="U58" s="145">
        <f t="shared" si="24"/>
        <v>0</v>
      </c>
      <c r="V58" s="146">
        <f t="shared" si="24"/>
        <v>0</v>
      </c>
      <c r="W58" s="145">
        <f t="shared" si="24"/>
        <v>8000</v>
      </c>
      <c r="X58" s="146">
        <f t="shared" si="24"/>
        <v>8000</v>
      </c>
      <c r="Y58" s="145">
        <f t="shared" si="24"/>
        <v>0</v>
      </c>
      <c r="Z58" s="146">
        <f t="shared" si="24"/>
        <v>8000</v>
      </c>
      <c r="AA58" s="145">
        <f t="shared" si="24"/>
        <v>0</v>
      </c>
      <c r="AB58" s="146">
        <f t="shared" si="24"/>
        <v>8000</v>
      </c>
      <c r="AC58" s="145">
        <f t="shared" si="24"/>
        <v>0</v>
      </c>
      <c r="AD58" s="146">
        <f t="shared" si="24"/>
        <v>8000</v>
      </c>
      <c r="AE58" s="145">
        <f t="shared" si="24"/>
        <v>0</v>
      </c>
      <c r="AF58" s="146">
        <f t="shared" si="24"/>
        <v>8000</v>
      </c>
    </row>
    <row r="59" spans="2:32" ht="13.5" thickBot="1">
      <c r="B59" s="122"/>
      <c r="C59" s="109"/>
      <c r="D59" s="136"/>
      <c r="E59" s="161">
        <v>4357</v>
      </c>
      <c r="F59" s="162">
        <v>6121</v>
      </c>
      <c r="G59" s="163" t="s">
        <v>111</v>
      </c>
      <c r="H59" s="164">
        <v>0</v>
      </c>
      <c r="I59" s="164">
        <v>0</v>
      </c>
      <c r="J59" s="165">
        <f>SUM(H59:I59)</f>
        <v>0</v>
      </c>
      <c r="K59" s="164">
        <v>0</v>
      </c>
      <c r="L59" s="165">
        <f>SUM(J59:K59)</f>
        <v>0</v>
      </c>
      <c r="M59" s="164">
        <v>290.2</v>
      </c>
      <c r="N59" s="165">
        <f>SUM(L59:M59)</f>
        <v>290.2</v>
      </c>
      <c r="O59" s="166">
        <v>0</v>
      </c>
      <c r="P59" s="167">
        <v>0</v>
      </c>
      <c r="Q59" s="168">
        <v>0</v>
      </c>
      <c r="R59" s="167">
        <v>0</v>
      </c>
      <c r="S59" s="169">
        <v>0</v>
      </c>
      <c r="T59" s="170">
        <f>SUM(R59:S59)</f>
        <v>0</v>
      </c>
      <c r="U59" s="169">
        <v>0</v>
      </c>
      <c r="V59" s="170">
        <f>SUM(T59:U59)</f>
        <v>0</v>
      </c>
      <c r="W59" s="169">
        <v>8000</v>
      </c>
      <c r="X59" s="170">
        <f>SUM(V59:W59)</f>
        <v>8000</v>
      </c>
      <c r="Y59" s="169">
        <v>0</v>
      </c>
      <c r="Z59" s="170">
        <f>SUM(X59:Y59)</f>
        <v>8000</v>
      </c>
      <c r="AA59" s="169">
        <v>0</v>
      </c>
      <c r="AB59" s="170">
        <f>SUM(Z59:AA59)</f>
        <v>8000</v>
      </c>
      <c r="AC59" s="169">
        <v>0</v>
      </c>
      <c r="AD59" s="170">
        <f>SUM(AB59:AC59)</f>
        <v>8000</v>
      </c>
      <c r="AE59" s="169">
        <v>0</v>
      </c>
      <c r="AF59" s="170">
        <f>SUM(AD59:AE59)</f>
        <v>8000</v>
      </c>
    </row>
    <row r="60" spans="2:32" ht="13.5" thickBot="1">
      <c r="B60" s="108" t="s">
        <v>2</v>
      </c>
      <c r="C60" s="109" t="s">
        <v>178</v>
      </c>
      <c r="D60" s="136" t="s">
        <v>179</v>
      </c>
      <c r="E60" s="137" t="s">
        <v>0</v>
      </c>
      <c r="F60" s="138" t="s">
        <v>0</v>
      </c>
      <c r="G60" s="171" t="s">
        <v>180</v>
      </c>
      <c r="H60" s="140">
        <f aca="true" t="shared" si="25" ref="H60:AF60">H61</f>
        <v>0</v>
      </c>
      <c r="I60" s="140">
        <f t="shared" si="25"/>
        <v>0</v>
      </c>
      <c r="J60" s="141">
        <f t="shared" si="25"/>
        <v>0</v>
      </c>
      <c r="K60" s="140">
        <f t="shared" si="25"/>
        <v>0</v>
      </c>
      <c r="L60" s="141">
        <f t="shared" si="25"/>
        <v>0</v>
      </c>
      <c r="M60" s="140">
        <f t="shared" si="25"/>
        <v>290.2</v>
      </c>
      <c r="N60" s="141">
        <f t="shared" si="25"/>
        <v>290.2</v>
      </c>
      <c r="O60" s="142">
        <f t="shared" si="25"/>
        <v>0</v>
      </c>
      <c r="P60" s="143">
        <f t="shared" si="25"/>
        <v>0</v>
      </c>
      <c r="Q60" s="144">
        <f t="shared" si="25"/>
        <v>0</v>
      </c>
      <c r="R60" s="143">
        <f t="shared" si="25"/>
        <v>0</v>
      </c>
      <c r="S60" s="145">
        <f t="shared" si="25"/>
        <v>0</v>
      </c>
      <c r="T60" s="146">
        <f t="shared" si="25"/>
        <v>0</v>
      </c>
      <c r="U60" s="145">
        <f t="shared" si="25"/>
        <v>0</v>
      </c>
      <c r="V60" s="146">
        <f t="shared" si="25"/>
        <v>0</v>
      </c>
      <c r="W60" s="145">
        <f t="shared" si="25"/>
        <v>3000</v>
      </c>
      <c r="X60" s="146">
        <f t="shared" si="25"/>
        <v>3000</v>
      </c>
      <c r="Y60" s="145">
        <f t="shared" si="25"/>
        <v>0</v>
      </c>
      <c r="Z60" s="146">
        <f t="shared" si="25"/>
        <v>3000</v>
      </c>
      <c r="AA60" s="145">
        <f t="shared" si="25"/>
        <v>0</v>
      </c>
      <c r="AB60" s="146">
        <f t="shared" si="25"/>
        <v>3000</v>
      </c>
      <c r="AC60" s="145">
        <f t="shared" si="25"/>
        <v>0</v>
      </c>
      <c r="AD60" s="146">
        <f t="shared" si="25"/>
        <v>3000</v>
      </c>
      <c r="AE60" s="145">
        <f t="shared" si="25"/>
        <v>0</v>
      </c>
      <c r="AF60" s="146">
        <f t="shared" si="25"/>
        <v>3000</v>
      </c>
    </row>
    <row r="61" spans="2:32" ht="13.5" thickBot="1">
      <c r="B61" s="122"/>
      <c r="C61" s="109"/>
      <c r="D61" s="136"/>
      <c r="E61" s="161">
        <v>4357</v>
      </c>
      <c r="F61" s="162">
        <v>6121</v>
      </c>
      <c r="G61" s="163" t="s">
        <v>111</v>
      </c>
      <c r="H61" s="164">
        <v>0</v>
      </c>
      <c r="I61" s="164">
        <v>0</v>
      </c>
      <c r="J61" s="165">
        <f>SUM(H61:I61)</f>
        <v>0</v>
      </c>
      <c r="K61" s="164">
        <v>0</v>
      </c>
      <c r="L61" s="165">
        <f>SUM(J61:K61)</f>
        <v>0</v>
      </c>
      <c r="M61" s="164">
        <v>290.2</v>
      </c>
      <c r="N61" s="165">
        <f>SUM(L61:M61)</f>
        <v>290.2</v>
      </c>
      <c r="O61" s="166">
        <v>0</v>
      </c>
      <c r="P61" s="167">
        <v>0</v>
      </c>
      <c r="Q61" s="168">
        <v>0</v>
      </c>
      <c r="R61" s="167">
        <v>0</v>
      </c>
      <c r="S61" s="169">
        <v>0</v>
      </c>
      <c r="T61" s="170">
        <f>SUM(R61:S61)</f>
        <v>0</v>
      </c>
      <c r="U61" s="169">
        <v>0</v>
      </c>
      <c r="V61" s="170">
        <f>SUM(T61:U61)</f>
        <v>0</v>
      </c>
      <c r="W61" s="169">
        <v>3000</v>
      </c>
      <c r="X61" s="170">
        <f>SUM(V61:W61)</f>
        <v>3000</v>
      </c>
      <c r="Y61" s="169">
        <v>0</v>
      </c>
      <c r="Z61" s="170">
        <f>SUM(X61:Y61)</f>
        <v>3000</v>
      </c>
      <c r="AA61" s="169">
        <v>0</v>
      </c>
      <c r="AB61" s="170">
        <f>SUM(Z61:AA61)</f>
        <v>3000</v>
      </c>
      <c r="AC61" s="169">
        <v>0</v>
      </c>
      <c r="AD61" s="170">
        <f>SUM(AB61:AC61)</f>
        <v>3000</v>
      </c>
      <c r="AE61" s="169">
        <v>0</v>
      </c>
      <c r="AF61" s="170">
        <f>SUM(AD61:AE61)</f>
        <v>3000</v>
      </c>
    </row>
    <row r="62" spans="2:32" ht="13.5" thickBot="1">
      <c r="B62" s="108" t="s">
        <v>2</v>
      </c>
      <c r="C62" s="109" t="s">
        <v>181</v>
      </c>
      <c r="D62" s="136" t="s">
        <v>182</v>
      </c>
      <c r="E62" s="137" t="s">
        <v>0</v>
      </c>
      <c r="F62" s="138" t="s">
        <v>0</v>
      </c>
      <c r="G62" s="171" t="s">
        <v>183</v>
      </c>
      <c r="H62" s="140">
        <f aca="true" t="shared" si="26" ref="H62:U62">H63</f>
        <v>0</v>
      </c>
      <c r="I62" s="140">
        <f t="shared" si="26"/>
        <v>0</v>
      </c>
      <c r="J62" s="141">
        <f t="shared" si="26"/>
        <v>0</v>
      </c>
      <c r="K62" s="140">
        <f t="shared" si="26"/>
        <v>0</v>
      </c>
      <c r="L62" s="141">
        <f t="shared" si="26"/>
        <v>0</v>
      </c>
      <c r="M62" s="140">
        <f t="shared" si="26"/>
        <v>290.2</v>
      </c>
      <c r="N62" s="141">
        <f t="shared" si="26"/>
        <v>290.2</v>
      </c>
      <c r="O62" s="142">
        <f t="shared" si="26"/>
        <v>0</v>
      </c>
      <c r="P62" s="143">
        <f t="shared" si="26"/>
        <v>0</v>
      </c>
      <c r="Q62" s="144">
        <f t="shared" si="26"/>
        <v>0</v>
      </c>
      <c r="R62" s="143">
        <f t="shared" si="26"/>
        <v>0</v>
      </c>
      <c r="S62" s="145">
        <f t="shared" si="26"/>
        <v>0</v>
      </c>
      <c r="T62" s="146">
        <f t="shared" si="26"/>
        <v>0</v>
      </c>
      <c r="U62" s="145">
        <f t="shared" si="26"/>
        <v>0</v>
      </c>
      <c r="V62" s="146">
        <f aca="true" t="shared" si="27" ref="V62:V76">V63</f>
        <v>0</v>
      </c>
      <c r="W62" s="145">
        <f aca="true" t="shared" si="28" ref="W62:AF62">W63</f>
        <v>500</v>
      </c>
      <c r="X62" s="146">
        <f t="shared" si="28"/>
        <v>500</v>
      </c>
      <c r="Y62" s="145">
        <f t="shared" si="28"/>
        <v>0</v>
      </c>
      <c r="Z62" s="146">
        <f t="shared" si="28"/>
        <v>500</v>
      </c>
      <c r="AA62" s="145">
        <f t="shared" si="28"/>
        <v>0</v>
      </c>
      <c r="AB62" s="146">
        <f t="shared" si="28"/>
        <v>500</v>
      </c>
      <c r="AC62" s="145">
        <f t="shared" si="28"/>
        <v>0</v>
      </c>
      <c r="AD62" s="146">
        <f t="shared" si="28"/>
        <v>500</v>
      </c>
      <c r="AE62" s="145">
        <f t="shared" si="28"/>
        <v>0</v>
      </c>
      <c r="AF62" s="146">
        <f t="shared" si="28"/>
        <v>500</v>
      </c>
    </row>
    <row r="63" spans="2:32" ht="13.5" thickBot="1">
      <c r="B63" s="122"/>
      <c r="C63" s="109"/>
      <c r="D63" s="136"/>
      <c r="E63" s="161">
        <v>4357</v>
      </c>
      <c r="F63" s="162">
        <v>6121</v>
      </c>
      <c r="G63" s="163" t="s">
        <v>111</v>
      </c>
      <c r="H63" s="164">
        <v>0</v>
      </c>
      <c r="I63" s="164">
        <v>0</v>
      </c>
      <c r="J63" s="165">
        <f>SUM(H63:I63)</f>
        <v>0</v>
      </c>
      <c r="K63" s="164">
        <v>0</v>
      </c>
      <c r="L63" s="165">
        <f>SUM(J63:K63)</f>
        <v>0</v>
      </c>
      <c r="M63" s="164">
        <v>290.2</v>
      </c>
      <c r="N63" s="165">
        <f>SUM(L63:M63)</f>
        <v>290.2</v>
      </c>
      <c r="O63" s="166">
        <v>0</v>
      </c>
      <c r="P63" s="167">
        <v>0</v>
      </c>
      <c r="Q63" s="168">
        <v>0</v>
      </c>
      <c r="R63" s="167">
        <v>0</v>
      </c>
      <c r="S63" s="169">
        <v>0</v>
      </c>
      <c r="T63" s="170">
        <f>SUM(R63:S63)</f>
        <v>0</v>
      </c>
      <c r="U63" s="169">
        <v>0</v>
      </c>
      <c r="V63" s="170">
        <f>SUM(T63:U63)</f>
        <v>0</v>
      </c>
      <c r="W63" s="169">
        <v>500</v>
      </c>
      <c r="X63" s="170">
        <f>SUM(V63:W63)</f>
        <v>500</v>
      </c>
      <c r="Y63" s="169">
        <v>0</v>
      </c>
      <c r="Z63" s="170">
        <f>SUM(X63:Y63)</f>
        <v>500</v>
      </c>
      <c r="AA63" s="169">
        <v>0</v>
      </c>
      <c r="AB63" s="170">
        <f>SUM(Z63:AA63)</f>
        <v>500</v>
      </c>
      <c r="AC63" s="169">
        <v>0</v>
      </c>
      <c r="AD63" s="170">
        <f>SUM(AB63:AC63)</f>
        <v>500</v>
      </c>
      <c r="AE63" s="169">
        <v>0</v>
      </c>
      <c r="AF63" s="170">
        <f>SUM(AD63:AE63)</f>
        <v>500</v>
      </c>
    </row>
    <row r="64" spans="2:32" ht="13.5" thickBot="1">
      <c r="B64" s="108" t="s">
        <v>2</v>
      </c>
      <c r="C64" s="109" t="s">
        <v>184</v>
      </c>
      <c r="D64" s="136" t="s">
        <v>185</v>
      </c>
      <c r="E64" s="137" t="s">
        <v>0</v>
      </c>
      <c r="F64" s="138" t="s">
        <v>0</v>
      </c>
      <c r="G64" s="171" t="s">
        <v>186</v>
      </c>
      <c r="H64" s="140">
        <f aca="true" t="shared" si="29" ref="H64:U76">H65</f>
        <v>0</v>
      </c>
      <c r="I64" s="140">
        <f t="shared" si="29"/>
        <v>0</v>
      </c>
      <c r="J64" s="141">
        <f t="shared" si="29"/>
        <v>0</v>
      </c>
      <c r="K64" s="140">
        <f t="shared" si="29"/>
        <v>0</v>
      </c>
      <c r="L64" s="141">
        <f t="shared" si="29"/>
        <v>0</v>
      </c>
      <c r="M64" s="140">
        <f t="shared" si="29"/>
        <v>290.2</v>
      </c>
      <c r="N64" s="141">
        <f t="shared" si="29"/>
        <v>290.2</v>
      </c>
      <c r="O64" s="142">
        <f t="shared" si="29"/>
        <v>0</v>
      </c>
      <c r="P64" s="143">
        <f t="shared" si="29"/>
        <v>0</v>
      </c>
      <c r="Q64" s="144">
        <f t="shared" si="29"/>
        <v>0</v>
      </c>
      <c r="R64" s="143">
        <f t="shared" si="29"/>
        <v>0</v>
      </c>
      <c r="S64" s="145">
        <f t="shared" si="29"/>
        <v>0</v>
      </c>
      <c r="T64" s="146">
        <f t="shared" si="29"/>
        <v>0</v>
      </c>
      <c r="U64" s="145">
        <f t="shared" si="29"/>
        <v>0</v>
      </c>
      <c r="V64" s="146">
        <f t="shared" si="27"/>
        <v>0</v>
      </c>
      <c r="W64" s="145">
        <f aca="true" t="shared" si="30" ref="W64:AF64">W65</f>
        <v>2339.5</v>
      </c>
      <c r="X64" s="146">
        <f t="shared" si="30"/>
        <v>2339.5</v>
      </c>
      <c r="Y64" s="145">
        <f t="shared" si="30"/>
        <v>0</v>
      </c>
      <c r="Z64" s="146">
        <f t="shared" si="30"/>
        <v>2339.5</v>
      </c>
      <c r="AA64" s="145">
        <f t="shared" si="30"/>
        <v>0</v>
      </c>
      <c r="AB64" s="146">
        <f t="shared" si="30"/>
        <v>2339.5</v>
      </c>
      <c r="AC64" s="145">
        <f t="shared" si="30"/>
        <v>0</v>
      </c>
      <c r="AD64" s="146">
        <f t="shared" si="30"/>
        <v>2339.5</v>
      </c>
      <c r="AE64" s="145">
        <f t="shared" si="30"/>
        <v>0</v>
      </c>
      <c r="AF64" s="146">
        <f t="shared" si="30"/>
        <v>2339.5</v>
      </c>
    </row>
    <row r="65" spans="2:32" ht="13.5" thickBot="1">
      <c r="B65" s="122"/>
      <c r="C65" s="109"/>
      <c r="D65" s="136"/>
      <c r="E65" s="161">
        <v>3122</v>
      </c>
      <c r="F65" s="162">
        <v>6121</v>
      </c>
      <c r="G65" s="163" t="s">
        <v>111</v>
      </c>
      <c r="H65" s="164">
        <v>0</v>
      </c>
      <c r="I65" s="164">
        <v>0</v>
      </c>
      <c r="J65" s="165">
        <f>SUM(H65:I65)</f>
        <v>0</v>
      </c>
      <c r="K65" s="164">
        <v>0</v>
      </c>
      <c r="L65" s="165">
        <f>SUM(J65:K65)</f>
        <v>0</v>
      </c>
      <c r="M65" s="164">
        <v>290.2</v>
      </c>
      <c r="N65" s="165">
        <f>SUM(L65:M65)</f>
        <v>290.2</v>
      </c>
      <c r="O65" s="166">
        <v>0</v>
      </c>
      <c r="P65" s="167">
        <v>0</v>
      </c>
      <c r="Q65" s="168">
        <v>0</v>
      </c>
      <c r="R65" s="167">
        <v>0</v>
      </c>
      <c r="S65" s="169">
        <v>0</v>
      </c>
      <c r="T65" s="170">
        <f>SUM(R65:S65)</f>
        <v>0</v>
      </c>
      <c r="U65" s="169">
        <v>0</v>
      </c>
      <c r="V65" s="170">
        <f>SUM(T65:U65)</f>
        <v>0</v>
      </c>
      <c r="W65" s="169">
        <v>2339.5</v>
      </c>
      <c r="X65" s="170">
        <f>SUM(V65:W65)</f>
        <v>2339.5</v>
      </c>
      <c r="Y65" s="169">
        <v>0</v>
      </c>
      <c r="Z65" s="170">
        <f>SUM(X65:Y65)</f>
        <v>2339.5</v>
      </c>
      <c r="AA65" s="169">
        <v>0</v>
      </c>
      <c r="AB65" s="170">
        <f>SUM(Z65:AA65)</f>
        <v>2339.5</v>
      </c>
      <c r="AC65" s="169">
        <v>0</v>
      </c>
      <c r="AD65" s="170">
        <f>SUM(AB65:AC65)</f>
        <v>2339.5</v>
      </c>
      <c r="AE65" s="169">
        <v>0</v>
      </c>
      <c r="AF65" s="170">
        <f>SUM(AD65:AE65)</f>
        <v>2339.5</v>
      </c>
    </row>
    <row r="66" spans="2:32" ht="13.5" thickBot="1">
      <c r="B66" s="108" t="s">
        <v>2</v>
      </c>
      <c r="C66" s="109" t="s">
        <v>187</v>
      </c>
      <c r="D66" s="136" t="s">
        <v>130</v>
      </c>
      <c r="E66" s="137" t="s">
        <v>0</v>
      </c>
      <c r="F66" s="138" t="s">
        <v>0</v>
      </c>
      <c r="G66" s="171" t="s">
        <v>188</v>
      </c>
      <c r="H66" s="140">
        <f t="shared" si="29"/>
        <v>0</v>
      </c>
      <c r="I66" s="140">
        <f t="shared" si="29"/>
        <v>0</v>
      </c>
      <c r="J66" s="141">
        <f t="shared" si="29"/>
        <v>0</v>
      </c>
      <c r="K66" s="140">
        <f t="shared" si="29"/>
        <v>0</v>
      </c>
      <c r="L66" s="141">
        <f t="shared" si="29"/>
        <v>0</v>
      </c>
      <c r="M66" s="140">
        <f t="shared" si="29"/>
        <v>290.2</v>
      </c>
      <c r="N66" s="141">
        <f t="shared" si="29"/>
        <v>290.2</v>
      </c>
      <c r="O66" s="142">
        <f t="shared" si="29"/>
        <v>0</v>
      </c>
      <c r="P66" s="143">
        <f t="shared" si="29"/>
        <v>0</v>
      </c>
      <c r="Q66" s="144">
        <f t="shared" si="29"/>
        <v>0</v>
      </c>
      <c r="R66" s="143">
        <f t="shared" si="29"/>
        <v>0</v>
      </c>
      <c r="S66" s="145">
        <f t="shared" si="29"/>
        <v>0</v>
      </c>
      <c r="T66" s="146">
        <f t="shared" si="29"/>
        <v>0</v>
      </c>
      <c r="U66" s="145">
        <f t="shared" si="29"/>
        <v>0</v>
      </c>
      <c r="V66" s="146">
        <f t="shared" si="27"/>
        <v>0</v>
      </c>
      <c r="W66" s="145">
        <f aca="true" t="shared" si="31" ref="W66:AF66">W67</f>
        <v>900</v>
      </c>
      <c r="X66" s="146">
        <f t="shared" si="31"/>
        <v>900</v>
      </c>
      <c r="Y66" s="145">
        <f t="shared" si="31"/>
        <v>0</v>
      </c>
      <c r="Z66" s="146">
        <f t="shared" si="31"/>
        <v>900</v>
      </c>
      <c r="AA66" s="145">
        <f t="shared" si="31"/>
        <v>0</v>
      </c>
      <c r="AB66" s="146">
        <f t="shared" si="31"/>
        <v>900</v>
      </c>
      <c r="AC66" s="145">
        <f t="shared" si="31"/>
        <v>0</v>
      </c>
      <c r="AD66" s="146">
        <f t="shared" si="31"/>
        <v>900</v>
      </c>
      <c r="AE66" s="145">
        <f t="shared" si="31"/>
        <v>0</v>
      </c>
      <c r="AF66" s="146">
        <f t="shared" si="31"/>
        <v>900</v>
      </c>
    </row>
    <row r="67" spans="2:32" ht="13.5" thickBot="1">
      <c r="B67" s="122"/>
      <c r="C67" s="109"/>
      <c r="D67" s="136"/>
      <c r="E67" s="161">
        <v>3523</v>
      </c>
      <c r="F67" s="162">
        <v>6121</v>
      </c>
      <c r="G67" s="163" t="s">
        <v>111</v>
      </c>
      <c r="H67" s="164">
        <v>0</v>
      </c>
      <c r="I67" s="164">
        <v>0</v>
      </c>
      <c r="J67" s="165">
        <f>SUM(H67:I67)</f>
        <v>0</v>
      </c>
      <c r="K67" s="164">
        <v>0</v>
      </c>
      <c r="L67" s="165">
        <f>SUM(J67:K67)</f>
        <v>0</v>
      </c>
      <c r="M67" s="164">
        <v>290.2</v>
      </c>
      <c r="N67" s="165">
        <f>SUM(L67:M67)</f>
        <v>290.2</v>
      </c>
      <c r="O67" s="166">
        <v>0</v>
      </c>
      <c r="P67" s="167">
        <v>0</v>
      </c>
      <c r="Q67" s="168">
        <v>0</v>
      </c>
      <c r="R67" s="167">
        <v>0</v>
      </c>
      <c r="S67" s="169">
        <v>0</v>
      </c>
      <c r="T67" s="170">
        <f>SUM(R67:S67)</f>
        <v>0</v>
      </c>
      <c r="U67" s="169">
        <v>0</v>
      </c>
      <c r="V67" s="170">
        <f>SUM(T67:U67)</f>
        <v>0</v>
      </c>
      <c r="W67" s="169">
        <v>900</v>
      </c>
      <c r="X67" s="170">
        <f>SUM(V67:W67)</f>
        <v>900</v>
      </c>
      <c r="Y67" s="169">
        <v>0</v>
      </c>
      <c r="Z67" s="170">
        <f>SUM(X67:Y67)</f>
        <v>900</v>
      </c>
      <c r="AA67" s="169">
        <v>0</v>
      </c>
      <c r="AB67" s="170">
        <f>SUM(Z67:AA67)</f>
        <v>900</v>
      </c>
      <c r="AC67" s="169">
        <v>0</v>
      </c>
      <c r="AD67" s="170">
        <f>SUM(AB67:AC67)</f>
        <v>900</v>
      </c>
      <c r="AE67" s="169">
        <v>0</v>
      </c>
      <c r="AF67" s="170">
        <f>SUM(AD67:AE67)</f>
        <v>900</v>
      </c>
    </row>
    <row r="68" spans="2:32" ht="13.5" thickBot="1">
      <c r="B68" s="108" t="s">
        <v>2</v>
      </c>
      <c r="C68" s="109" t="s">
        <v>189</v>
      </c>
      <c r="D68" s="136" t="s">
        <v>190</v>
      </c>
      <c r="E68" s="137" t="s">
        <v>0</v>
      </c>
      <c r="F68" s="138" t="s">
        <v>0</v>
      </c>
      <c r="G68" s="171" t="s">
        <v>191</v>
      </c>
      <c r="H68" s="140">
        <f t="shared" si="29"/>
        <v>0</v>
      </c>
      <c r="I68" s="140">
        <f t="shared" si="29"/>
        <v>0</v>
      </c>
      <c r="J68" s="141">
        <f t="shared" si="29"/>
        <v>0</v>
      </c>
      <c r="K68" s="140">
        <f t="shared" si="29"/>
        <v>0</v>
      </c>
      <c r="L68" s="141">
        <f t="shared" si="29"/>
        <v>0</v>
      </c>
      <c r="M68" s="140">
        <f t="shared" si="29"/>
        <v>290.2</v>
      </c>
      <c r="N68" s="141">
        <f t="shared" si="29"/>
        <v>290.2</v>
      </c>
      <c r="O68" s="142">
        <f t="shared" si="29"/>
        <v>0</v>
      </c>
      <c r="P68" s="143">
        <f t="shared" si="29"/>
        <v>0</v>
      </c>
      <c r="Q68" s="144">
        <f t="shared" si="29"/>
        <v>0</v>
      </c>
      <c r="R68" s="143">
        <f t="shared" si="29"/>
        <v>0</v>
      </c>
      <c r="S68" s="145">
        <f t="shared" si="29"/>
        <v>0</v>
      </c>
      <c r="T68" s="146">
        <f t="shared" si="29"/>
        <v>0</v>
      </c>
      <c r="U68" s="145">
        <f t="shared" si="29"/>
        <v>0</v>
      </c>
      <c r="V68" s="146">
        <f t="shared" si="27"/>
        <v>0</v>
      </c>
      <c r="W68" s="145">
        <f aca="true" t="shared" si="32" ref="W68:AF68">W69</f>
        <v>1000</v>
      </c>
      <c r="X68" s="146">
        <f t="shared" si="32"/>
        <v>1000</v>
      </c>
      <c r="Y68" s="145">
        <f t="shared" si="32"/>
        <v>0</v>
      </c>
      <c r="Z68" s="146">
        <f t="shared" si="32"/>
        <v>1000</v>
      </c>
      <c r="AA68" s="145">
        <f t="shared" si="32"/>
        <v>0</v>
      </c>
      <c r="AB68" s="146">
        <f t="shared" si="32"/>
        <v>1000</v>
      </c>
      <c r="AC68" s="145">
        <f t="shared" si="32"/>
        <v>0</v>
      </c>
      <c r="AD68" s="146">
        <f t="shared" si="32"/>
        <v>1000</v>
      </c>
      <c r="AE68" s="145">
        <f t="shared" si="32"/>
        <v>0</v>
      </c>
      <c r="AF68" s="146">
        <f t="shared" si="32"/>
        <v>1000</v>
      </c>
    </row>
    <row r="69" spans="2:32" ht="13.5" thickBot="1">
      <c r="B69" s="122"/>
      <c r="C69" s="109"/>
      <c r="D69" s="136"/>
      <c r="E69" s="161">
        <v>3792</v>
      </c>
      <c r="F69" s="162">
        <v>6121</v>
      </c>
      <c r="G69" s="163" t="s">
        <v>111</v>
      </c>
      <c r="H69" s="164">
        <v>0</v>
      </c>
      <c r="I69" s="164">
        <v>0</v>
      </c>
      <c r="J69" s="165">
        <f>SUM(H69:I69)</f>
        <v>0</v>
      </c>
      <c r="K69" s="164">
        <v>0</v>
      </c>
      <c r="L69" s="165">
        <f>SUM(J69:K69)</f>
        <v>0</v>
      </c>
      <c r="M69" s="164">
        <v>290.2</v>
      </c>
      <c r="N69" s="165">
        <f>SUM(L69:M69)</f>
        <v>290.2</v>
      </c>
      <c r="O69" s="166">
        <v>0</v>
      </c>
      <c r="P69" s="167">
        <v>0</v>
      </c>
      <c r="Q69" s="168">
        <v>0</v>
      </c>
      <c r="R69" s="167">
        <v>0</v>
      </c>
      <c r="S69" s="169">
        <v>0</v>
      </c>
      <c r="T69" s="170">
        <f>SUM(R69:S69)</f>
        <v>0</v>
      </c>
      <c r="U69" s="169">
        <v>0</v>
      </c>
      <c r="V69" s="170">
        <f>SUM(T69:U69)</f>
        <v>0</v>
      </c>
      <c r="W69" s="169">
        <v>1000</v>
      </c>
      <c r="X69" s="170">
        <f>SUM(V69:W69)</f>
        <v>1000</v>
      </c>
      <c r="Y69" s="169">
        <v>0</v>
      </c>
      <c r="Z69" s="170">
        <f>SUM(X69:Y69)</f>
        <v>1000</v>
      </c>
      <c r="AA69" s="169">
        <v>0</v>
      </c>
      <c r="AB69" s="170">
        <f>SUM(Z69:AA69)</f>
        <v>1000</v>
      </c>
      <c r="AC69" s="169">
        <v>0</v>
      </c>
      <c r="AD69" s="170">
        <f>SUM(AB69:AC69)</f>
        <v>1000</v>
      </c>
      <c r="AE69" s="169">
        <v>0</v>
      </c>
      <c r="AF69" s="170">
        <f>SUM(AD69:AE69)</f>
        <v>1000</v>
      </c>
    </row>
    <row r="70" spans="2:32" ht="23.25" thickBot="1">
      <c r="B70" s="108" t="s">
        <v>2</v>
      </c>
      <c r="C70" s="109" t="s">
        <v>192</v>
      </c>
      <c r="D70" s="136" t="s">
        <v>193</v>
      </c>
      <c r="E70" s="137" t="s">
        <v>0</v>
      </c>
      <c r="F70" s="138" t="s">
        <v>0</v>
      </c>
      <c r="G70" s="171" t="s">
        <v>194</v>
      </c>
      <c r="H70" s="140">
        <f t="shared" si="29"/>
        <v>0</v>
      </c>
      <c r="I70" s="140">
        <f t="shared" si="29"/>
        <v>0</v>
      </c>
      <c r="J70" s="141">
        <f t="shared" si="29"/>
        <v>0</v>
      </c>
      <c r="K70" s="140">
        <f t="shared" si="29"/>
        <v>0</v>
      </c>
      <c r="L70" s="141">
        <f t="shared" si="29"/>
        <v>0</v>
      </c>
      <c r="M70" s="140">
        <f t="shared" si="29"/>
        <v>290.2</v>
      </c>
      <c r="N70" s="141">
        <f t="shared" si="29"/>
        <v>290.2</v>
      </c>
      <c r="O70" s="142">
        <f t="shared" si="29"/>
        <v>0</v>
      </c>
      <c r="P70" s="143">
        <f t="shared" si="29"/>
        <v>0</v>
      </c>
      <c r="Q70" s="144">
        <f t="shared" si="29"/>
        <v>0</v>
      </c>
      <c r="R70" s="143">
        <f t="shared" si="29"/>
        <v>0</v>
      </c>
      <c r="S70" s="145">
        <f t="shared" si="29"/>
        <v>0</v>
      </c>
      <c r="T70" s="146">
        <f t="shared" si="29"/>
        <v>0</v>
      </c>
      <c r="U70" s="145">
        <f t="shared" si="29"/>
        <v>0</v>
      </c>
      <c r="V70" s="146">
        <f t="shared" si="27"/>
        <v>0</v>
      </c>
      <c r="W70" s="145">
        <f aca="true" t="shared" si="33" ref="W70:AF70">W71</f>
        <v>0</v>
      </c>
      <c r="X70" s="146">
        <f t="shared" si="33"/>
        <v>0</v>
      </c>
      <c r="Y70" s="145">
        <f t="shared" si="33"/>
        <v>1721</v>
      </c>
      <c r="Z70" s="146">
        <f t="shared" si="33"/>
        <v>1721</v>
      </c>
      <c r="AA70" s="145">
        <f t="shared" si="33"/>
        <v>0</v>
      </c>
      <c r="AB70" s="146">
        <f t="shared" si="33"/>
        <v>1721</v>
      </c>
      <c r="AC70" s="145">
        <f t="shared" si="33"/>
        <v>0</v>
      </c>
      <c r="AD70" s="146">
        <f t="shared" si="33"/>
        <v>1721</v>
      </c>
      <c r="AE70" s="145">
        <f t="shared" si="33"/>
        <v>0</v>
      </c>
      <c r="AF70" s="146">
        <f t="shared" si="33"/>
        <v>1721</v>
      </c>
    </row>
    <row r="71" spans="2:32" ht="13.5" thickBot="1">
      <c r="B71" s="122"/>
      <c r="C71" s="109"/>
      <c r="D71" s="136"/>
      <c r="E71" s="161">
        <v>3123</v>
      </c>
      <c r="F71" s="162">
        <v>6121</v>
      </c>
      <c r="G71" s="163" t="s">
        <v>111</v>
      </c>
      <c r="H71" s="164">
        <v>0</v>
      </c>
      <c r="I71" s="164">
        <v>0</v>
      </c>
      <c r="J71" s="165">
        <f>SUM(H71:I71)</f>
        <v>0</v>
      </c>
      <c r="K71" s="164">
        <v>0</v>
      </c>
      <c r="L71" s="165">
        <f>SUM(J71:K71)</f>
        <v>0</v>
      </c>
      <c r="M71" s="164">
        <v>290.2</v>
      </c>
      <c r="N71" s="165">
        <f>SUM(L71:M71)</f>
        <v>290.2</v>
      </c>
      <c r="O71" s="166">
        <v>0</v>
      </c>
      <c r="P71" s="167">
        <v>0</v>
      </c>
      <c r="Q71" s="168">
        <v>0</v>
      </c>
      <c r="R71" s="167">
        <v>0</v>
      </c>
      <c r="S71" s="169">
        <v>0</v>
      </c>
      <c r="T71" s="170">
        <f>SUM(R71:S71)</f>
        <v>0</v>
      </c>
      <c r="U71" s="169">
        <v>0</v>
      </c>
      <c r="V71" s="170">
        <f>SUM(T71:U71)</f>
        <v>0</v>
      </c>
      <c r="W71" s="169">
        <v>0</v>
      </c>
      <c r="X71" s="170">
        <f>SUM(V71:W71)</f>
        <v>0</v>
      </c>
      <c r="Y71" s="169">
        <v>1721</v>
      </c>
      <c r="Z71" s="170">
        <f>SUM(X71:Y71)</f>
        <v>1721</v>
      </c>
      <c r="AA71" s="169">
        <v>0</v>
      </c>
      <c r="AB71" s="170">
        <f>SUM(Z71:AA71)</f>
        <v>1721</v>
      </c>
      <c r="AC71" s="169">
        <v>0</v>
      </c>
      <c r="AD71" s="170">
        <f>SUM(AB71:AC71)</f>
        <v>1721</v>
      </c>
      <c r="AE71" s="169">
        <v>0</v>
      </c>
      <c r="AF71" s="170">
        <f>SUM(AD71:AE71)</f>
        <v>1721</v>
      </c>
    </row>
    <row r="72" spans="2:32" ht="13.5" thickBot="1">
      <c r="B72" s="108" t="s">
        <v>2</v>
      </c>
      <c r="C72" s="109" t="s">
        <v>195</v>
      </c>
      <c r="D72" s="136" t="s">
        <v>13</v>
      </c>
      <c r="E72" s="137" t="s">
        <v>0</v>
      </c>
      <c r="F72" s="138" t="s">
        <v>0</v>
      </c>
      <c r="G72" s="171" t="s">
        <v>196</v>
      </c>
      <c r="H72" s="140">
        <f t="shared" si="29"/>
        <v>0</v>
      </c>
      <c r="I72" s="140">
        <f t="shared" si="29"/>
        <v>0</v>
      </c>
      <c r="J72" s="141">
        <f t="shared" si="29"/>
        <v>0</v>
      </c>
      <c r="K72" s="140">
        <f t="shared" si="29"/>
        <v>0</v>
      </c>
      <c r="L72" s="141">
        <f t="shared" si="29"/>
        <v>0</v>
      </c>
      <c r="M72" s="140">
        <f t="shared" si="29"/>
        <v>290.2</v>
      </c>
      <c r="N72" s="141">
        <f t="shared" si="29"/>
        <v>290.2</v>
      </c>
      <c r="O72" s="142">
        <f t="shared" si="29"/>
        <v>0</v>
      </c>
      <c r="P72" s="143">
        <f t="shared" si="29"/>
        <v>0</v>
      </c>
      <c r="Q72" s="144">
        <f t="shared" si="29"/>
        <v>0</v>
      </c>
      <c r="R72" s="143">
        <f t="shared" si="29"/>
        <v>0</v>
      </c>
      <c r="S72" s="145">
        <f t="shared" si="29"/>
        <v>0</v>
      </c>
      <c r="T72" s="146">
        <f t="shared" si="29"/>
        <v>0</v>
      </c>
      <c r="U72" s="145">
        <f t="shared" si="29"/>
        <v>0</v>
      </c>
      <c r="V72" s="146">
        <f t="shared" si="27"/>
        <v>0</v>
      </c>
      <c r="W72" s="145">
        <f aca="true" t="shared" si="34" ref="W72:AF72">W73</f>
        <v>0</v>
      </c>
      <c r="X72" s="146">
        <f t="shared" si="34"/>
        <v>0</v>
      </c>
      <c r="Y72" s="145">
        <f t="shared" si="34"/>
        <v>1000</v>
      </c>
      <c r="Z72" s="146">
        <f t="shared" si="34"/>
        <v>1000</v>
      </c>
      <c r="AA72" s="145">
        <f t="shared" si="34"/>
        <v>0</v>
      </c>
      <c r="AB72" s="146">
        <f t="shared" si="34"/>
        <v>1000</v>
      </c>
      <c r="AC72" s="145">
        <f t="shared" si="34"/>
        <v>0</v>
      </c>
      <c r="AD72" s="146">
        <f t="shared" si="34"/>
        <v>1000</v>
      </c>
      <c r="AE72" s="145">
        <f t="shared" si="34"/>
        <v>0</v>
      </c>
      <c r="AF72" s="146">
        <f t="shared" si="34"/>
        <v>1000</v>
      </c>
    </row>
    <row r="73" spans="2:32" ht="13.5" thickBot="1">
      <c r="B73" s="122"/>
      <c r="C73" s="109"/>
      <c r="D73" s="136"/>
      <c r="E73" s="161">
        <v>6172</v>
      </c>
      <c r="F73" s="162">
        <v>6121</v>
      </c>
      <c r="G73" s="163" t="s">
        <v>111</v>
      </c>
      <c r="H73" s="164">
        <v>0</v>
      </c>
      <c r="I73" s="164">
        <v>0</v>
      </c>
      <c r="J73" s="165">
        <f>SUM(H73:I73)</f>
        <v>0</v>
      </c>
      <c r="K73" s="164">
        <v>0</v>
      </c>
      <c r="L73" s="165">
        <f>SUM(J73:K73)</f>
        <v>0</v>
      </c>
      <c r="M73" s="164">
        <v>290.2</v>
      </c>
      <c r="N73" s="165">
        <f>SUM(L73:M73)</f>
        <v>290.2</v>
      </c>
      <c r="O73" s="166">
        <v>0</v>
      </c>
      <c r="P73" s="167">
        <v>0</v>
      </c>
      <c r="Q73" s="168">
        <v>0</v>
      </c>
      <c r="R73" s="167">
        <v>0</v>
      </c>
      <c r="S73" s="169">
        <v>0</v>
      </c>
      <c r="T73" s="170">
        <f>SUM(R73:S73)</f>
        <v>0</v>
      </c>
      <c r="U73" s="169">
        <v>0</v>
      </c>
      <c r="V73" s="170">
        <f>SUM(T73:U73)</f>
        <v>0</v>
      </c>
      <c r="W73" s="169">
        <v>0</v>
      </c>
      <c r="X73" s="170">
        <f>SUM(V73:W73)</f>
        <v>0</v>
      </c>
      <c r="Y73" s="169">
        <v>1000</v>
      </c>
      <c r="Z73" s="170">
        <f>SUM(X73:Y73)</f>
        <v>1000</v>
      </c>
      <c r="AA73" s="169">
        <v>0</v>
      </c>
      <c r="AB73" s="170">
        <f>SUM(Z73:AA73)</f>
        <v>1000</v>
      </c>
      <c r="AC73" s="169">
        <v>0</v>
      </c>
      <c r="AD73" s="170">
        <f>SUM(AB73:AC73)</f>
        <v>1000</v>
      </c>
      <c r="AE73" s="169">
        <v>0</v>
      </c>
      <c r="AF73" s="170">
        <f>SUM(AD73:AE73)</f>
        <v>1000</v>
      </c>
    </row>
    <row r="74" spans="2:32" ht="13.5" thickBot="1">
      <c r="B74" s="108" t="s">
        <v>2</v>
      </c>
      <c r="C74" s="109" t="s">
        <v>197</v>
      </c>
      <c r="D74" s="136" t="s">
        <v>130</v>
      </c>
      <c r="E74" s="137" t="s">
        <v>0</v>
      </c>
      <c r="F74" s="138" t="s">
        <v>0</v>
      </c>
      <c r="G74" s="171" t="s">
        <v>198</v>
      </c>
      <c r="H74" s="140">
        <f t="shared" si="29"/>
        <v>0</v>
      </c>
      <c r="I74" s="140">
        <f t="shared" si="29"/>
        <v>0</v>
      </c>
      <c r="J74" s="141">
        <f t="shared" si="29"/>
        <v>0</v>
      </c>
      <c r="K74" s="140">
        <f t="shared" si="29"/>
        <v>0</v>
      </c>
      <c r="L74" s="141">
        <f t="shared" si="29"/>
        <v>0</v>
      </c>
      <c r="M74" s="140">
        <f t="shared" si="29"/>
        <v>290.2</v>
      </c>
      <c r="N74" s="141">
        <f t="shared" si="29"/>
        <v>290.2</v>
      </c>
      <c r="O74" s="142">
        <f t="shared" si="29"/>
        <v>0</v>
      </c>
      <c r="P74" s="143">
        <f t="shared" si="29"/>
        <v>0</v>
      </c>
      <c r="Q74" s="144">
        <f t="shared" si="29"/>
        <v>0</v>
      </c>
      <c r="R74" s="143">
        <f t="shared" si="29"/>
        <v>0</v>
      </c>
      <c r="S74" s="145">
        <f t="shared" si="29"/>
        <v>0</v>
      </c>
      <c r="T74" s="146">
        <f t="shared" si="29"/>
        <v>0</v>
      </c>
      <c r="U74" s="145">
        <f t="shared" si="29"/>
        <v>0</v>
      </c>
      <c r="V74" s="146">
        <f t="shared" si="27"/>
        <v>0</v>
      </c>
      <c r="W74" s="145">
        <f aca="true" t="shared" si="35" ref="W74:AF74">W75</f>
        <v>0</v>
      </c>
      <c r="X74" s="146">
        <f t="shared" si="35"/>
        <v>0</v>
      </c>
      <c r="Y74" s="145">
        <f t="shared" si="35"/>
        <v>0</v>
      </c>
      <c r="Z74" s="146">
        <f t="shared" si="35"/>
        <v>0</v>
      </c>
      <c r="AA74" s="145">
        <f t="shared" si="35"/>
        <v>0</v>
      </c>
      <c r="AB74" s="146">
        <f t="shared" si="35"/>
        <v>0</v>
      </c>
      <c r="AC74" s="145">
        <f t="shared" si="35"/>
        <v>302.31</v>
      </c>
      <c r="AD74" s="146">
        <f t="shared" si="35"/>
        <v>302.31</v>
      </c>
      <c r="AE74" s="145">
        <f t="shared" si="35"/>
        <v>0</v>
      </c>
      <c r="AF74" s="146">
        <f t="shared" si="35"/>
        <v>302.31</v>
      </c>
    </row>
    <row r="75" spans="2:32" ht="13.5" thickBot="1">
      <c r="B75" s="122"/>
      <c r="C75" s="109"/>
      <c r="D75" s="136"/>
      <c r="E75" s="161">
        <v>3523</v>
      </c>
      <c r="F75" s="162">
        <v>6121</v>
      </c>
      <c r="G75" s="163" t="s">
        <v>111</v>
      </c>
      <c r="H75" s="164">
        <v>0</v>
      </c>
      <c r="I75" s="164">
        <v>0</v>
      </c>
      <c r="J75" s="165">
        <f>SUM(H75:I75)</f>
        <v>0</v>
      </c>
      <c r="K75" s="164">
        <v>0</v>
      </c>
      <c r="L75" s="165">
        <f>SUM(J75:K75)</f>
        <v>0</v>
      </c>
      <c r="M75" s="164">
        <v>290.2</v>
      </c>
      <c r="N75" s="165">
        <f>SUM(L75:M75)</f>
        <v>290.2</v>
      </c>
      <c r="O75" s="166">
        <v>0</v>
      </c>
      <c r="P75" s="167">
        <v>0</v>
      </c>
      <c r="Q75" s="168">
        <v>0</v>
      </c>
      <c r="R75" s="167">
        <v>0</v>
      </c>
      <c r="S75" s="169">
        <v>0</v>
      </c>
      <c r="T75" s="170">
        <f>SUM(R75:S75)</f>
        <v>0</v>
      </c>
      <c r="U75" s="169">
        <v>0</v>
      </c>
      <c r="V75" s="170">
        <f>SUM(T75:U75)</f>
        <v>0</v>
      </c>
      <c r="W75" s="169">
        <v>0</v>
      </c>
      <c r="X75" s="170">
        <f>SUM(V75:W75)</f>
        <v>0</v>
      </c>
      <c r="Y75" s="169">
        <v>0</v>
      </c>
      <c r="Z75" s="170">
        <f>SUM(X75:Y75)</f>
        <v>0</v>
      </c>
      <c r="AA75" s="169">
        <v>0</v>
      </c>
      <c r="AB75" s="170">
        <f>SUM(Z75:AA75)</f>
        <v>0</v>
      </c>
      <c r="AC75" s="169">
        <v>302.31</v>
      </c>
      <c r="AD75" s="170">
        <f>SUM(AB75:AC75)</f>
        <v>302.31</v>
      </c>
      <c r="AE75" s="169">
        <v>0</v>
      </c>
      <c r="AF75" s="170">
        <f>SUM(AD75:AE75)</f>
        <v>302.31</v>
      </c>
    </row>
    <row r="76" spans="2:32" ht="13.5" thickBot="1">
      <c r="B76" s="108" t="s">
        <v>2</v>
      </c>
      <c r="C76" s="109" t="s">
        <v>200</v>
      </c>
      <c r="D76" s="136" t="s">
        <v>13</v>
      </c>
      <c r="E76" s="137" t="s">
        <v>0</v>
      </c>
      <c r="F76" s="138" t="s">
        <v>0</v>
      </c>
      <c r="G76" s="171" t="s">
        <v>201</v>
      </c>
      <c r="H76" s="140">
        <f t="shared" si="29"/>
        <v>0</v>
      </c>
      <c r="I76" s="140">
        <f t="shared" si="29"/>
        <v>0</v>
      </c>
      <c r="J76" s="141">
        <f t="shared" si="29"/>
        <v>0</v>
      </c>
      <c r="K76" s="140">
        <f t="shared" si="29"/>
        <v>0</v>
      </c>
      <c r="L76" s="141">
        <f t="shared" si="29"/>
        <v>0</v>
      </c>
      <c r="M76" s="140">
        <f t="shared" si="29"/>
        <v>290.2</v>
      </c>
      <c r="N76" s="141">
        <f t="shared" si="29"/>
        <v>290.2</v>
      </c>
      <c r="O76" s="142">
        <f t="shared" si="29"/>
        <v>0</v>
      </c>
      <c r="P76" s="143">
        <f t="shared" si="29"/>
        <v>0</v>
      </c>
      <c r="Q76" s="144">
        <f t="shared" si="29"/>
        <v>0</v>
      </c>
      <c r="R76" s="143">
        <f t="shared" si="29"/>
        <v>0</v>
      </c>
      <c r="S76" s="145">
        <f t="shared" si="29"/>
        <v>0</v>
      </c>
      <c r="T76" s="146">
        <f t="shared" si="29"/>
        <v>0</v>
      </c>
      <c r="U76" s="145">
        <f t="shared" si="29"/>
        <v>0</v>
      </c>
      <c r="V76" s="146">
        <f t="shared" si="27"/>
        <v>0</v>
      </c>
      <c r="W76" s="145">
        <f aca="true" t="shared" si="36" ref="W76:AF76">W77</f>
        <v>0</v>
      </c>
      <c r="X76" s="146">
        <f t="shared" si="36"/>
        <v>0</v>
      </c>
      <c r="Y76" s="145">
        <f t="shared" si="36"/>
        <v>0</v>
      </c>
      <c r="Z76" s="146">
        <f t="shared" si="36"/>
        <v>0</v>
      </c>
      <c r="AA76" s="145">
        <f t="shared" si="36"/>
        <v>0</v>
      </c>
      <c r="AB76" s="146">
        <f t="shared" si="36"/>
        <v>0</v>
      </c>
      <c r="AC76" s="145">
        <f t="shared" si="36"/>
        <v>0</v>
      </c>
      <c r="AD76" s="146">
        <f t="shared" si="36"/>
        <v>0</v>
      </c>
      <c r="AE76" s="145">
        <f t="shared" si="36"/>
        <v>2362</v>
      </c>
      <c r="AF76" s="146">
        <f t="shared" si="36"/>
        <v>2362</v>
      </c>
    </row>
    <row r="77" spans="2:32" ht="13.5" thickBot="1">
      <c r="B77" s="122"/>
      <c r="C77" s="109"/>
      <c r="D77" s="136"/>
      <c r="E77" s="161">
        <v>6172</v>
      </c>
      <c r="F77" s="162">
        <v>6121</v>
      </c>
      <c r="G77" s="163" t="s">
        <v>111</v>
      </c>
      <c r="H77" s="164">
        <v>0</v>
      </c>
      <c r="I77" s="164">
        <v>0</v>
      </c>
      <c r="J77" s="165">
        <f>SUM(H77:I77)</f>
        <v>0</v>
      </c>
      <c r="K77" s="164">
        <v>0</v>
      </c>
      <c r="L77" s="165">
        <f>SUM(J77:K77)</f>
        <v>0</v>
      </c>
      <c r="M77" s="164">
        <v>290.2</v>
      </c>
      <c r="N77" s="165">
        <f>SUM(L77:M77)</f>
        <v>290.2</v>
      </c>
      <c r="O77" s="166">
        <v>0</v>
      </c>
      <c r="P77" s="167">
        <v>0</v>
      </c>
      <c r="Q77" s="168">
        <v>0</v>
      </c>
      <c r="R77" s="167">
        <v>0</v>
      </c>
      <c r="S77" s="169">
        <v>0</v>
      </c>
      <c r="T77" s="170">
        <f>SUM(R77:S77)</f>
        <v>0</v>
      </c>
      <c r="U77" s="169">
        <v>0</v>
      </c>
      <c r="V77" s="170">
        <f>SUM(T77:U77)</f>
        <v>0</v>
      </c>
      <c r="W77" s="169">
        <v>0</v>
      </c>
      <c r="X77" s="170">
        <f>SUM(V77:W77)</f>
        <v>0</v>
      </c>
      <c r="Y77" s="169">
        <v>0</v>
      </c>
      <c r="Z77" s="170">
        <f>SUM(X77:Y77)</f>
        <v>0</v>
      </c>
      <c r="AA77" s="169">
        <v>0</v>
      </c>
      <c r="AB77" s="170">
        <f>SUM(Z77:AA77)</f>
        <v>0</v>
      </c>
      <c r="AC77" s="169">
        <v>0</v>
      </c>
      <c r="AD77" s="170">
        <f>SUM(AB77:AC77)</f>
        <v>0</v>
      </c>
      <c r="AE77" s="169">
        <v>2362</v>
      </c>
      <c r="AF77" s="170">
        <f>SUM(AD77:AE77)</f>
        <v>2362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Srpova Irena</cp:lastModifiedBy>
  <cp:lastPrinted>2016-08-31T14:54:38Z</cp:lastPrinted>
  <dcterms:created xsi:type="dcterms:W3CDTF">2006-09-25T08:49:57Z</dcterms:created>
  <dcterms:modified xsi:type="dcterms:W3CDTF">2016-08-31T15:05:25Z</dcterms:modified>
  <cp:category/>
  <cp:version/>
  <cp:contentType/>
  <cp:contentStatus/>
</cp:coreProperties>
</file>