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/>
  </bookViews>
  <sheets>
    <sheet name="91204" sheetId="3" r:id="rId1"/>
    <sheet name="92004" sheetId="4" r:id="rId2"/>
    <sheet name="Bilance P a V" sheetId="2" r:id="rId3"/>
  </sheets>
  <definedNames>
    <definedName name="_xlnm.Print_Area" localSheetId="1">'92004'!$A$1:$L$20</definedName>
  </definedNames>
  <calcPr calcId="145621"/>
</workbook>
</file>

<file path=xl/calcChain.xml><?xml version="1.0" encoding="utf-8"?>
<calcChain xmlns="http://schemas.openxmlformats.org/spreadsheetml/2006/main">
  <c r="D45" i="2" l="1"/>
  <c r="C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45" i="2" s="1"/>
  <c r="E29" i="2"/>
  <c r="E28" i="2"/>
  <c r="E24" i="2"/>
  <c r="E23" i="2"/>
  <c r="E22" i="2"/>
  <c r="D21" i="2"/>
  <c r="C21" i="2"/>
  <c r="E21" i="2" s="1"/>
  <c r="E19" i="2"/>
  <c r="E18" i="2"/>
  <c r="E17" i="2"/>
  <c r="E16" i="2"/>
  <c r="D15" i="2"/>
  <c r="E15" i="2" s="1"/>
  <c r="C15" i="2"/>
  <c r="C14" i="2"/>
  <c r="C9" i="2" s="1"/>
  <c r="E13" i="2"/>
  <c r="E12" i="2"/>
  <c r="E11" i="2"/>
  <c r="E10" i="2"/>
  <c r="D9" i="2"/>
  <c r="D8" i="2"/>
  <c r="E7" i="2"/>
  <c r="E6" i="2"/>
  <c r="E5" i="2"/>
  <c r="D4" i="2"/>
  <c r="D20" i="2" s="1"/>
  <c r="D25" i="2" s="1"/>
  <c r="C4" i="2"/>
  <c r="E9" i="2" l="1"/>
  <c r="C8" i="2"/>
  <c r="E8" i="2" s="1"/>
  <c r="C20" i="2"/>
  <c r="E20" i="2" s="1"/>
  <c r="E14" i="2"/>
  <c r="E4" i="2"/>
  <c r="C25" i="2"/>
  <c r="W152" i="3"/>
  <c r="V151" i="3"/>
  <c r="W151" i="3" s="1"/>
  <c r="W150" i="3"/>
  <c r="W149" i="3"/>
  <c r="V149" i="3"/>
  <c r="U148" i="3"/>
  <c r="W148" i="3" s="1"/>
  <c r="T147" i="3"/>
  <c r="U147" i="3" s="1"/>
  <c r="W147" i="3" s="1"/>
  <c r="W146" i="3"/>
  <c r="U146" i="3"/>
  <c r="S146" i="3"/>
  <c r="W145" i="3"/>
  <c r="U145" i="3"/>
  <c r="S145" i="3"/>
  <c r="R145" i="3"/>
  <c r="W144" i="3"/>
  <c r="U144" i="3"/>
  <c r="S144" i="3"/>
  <c r="Q144" i="3"/>
  <c r="W143" i="3"/>
  <c r="U143" i="3"/>
  <c r="P143" i="3"/>
  <c r="Q143" i="3" s="1"/>
  <c r="S143" i="3" s="1"/>
  <c r="Q142" i="3"/>
  <c r="S142" i="3" s="1"/>
  <c r="U142" i="3" s="1"/>
  <c r="W142" i="3" s="1"/>
  <c r="P141" i="3"/>
  <c r="Q141" i="3" s="1"/>
  <c r="S141" i="3" s="1"/>
  <c r="U141" i="3" s="1"/>
  <c r="W141" i="3" s="1"/>
  <c r="S140" i="3"/>
  <c r="U140" i="3" s="1"/>
  <c r="W140" i="3" s="1"/>
  <c r="Q140" i="3"/>
  <c r="Q139" i="3"/>
  <c r="S139" i="3" s="1"/>
  <c r="U139" i="3" s="1"/>
  <c r="W139" i="3" s="1"/>
  <c r="P139" i="3"/>
  <c r="U138" i="3"/>
  <c r="W138" i="3" s="1"/>
  <c r="S138" i="3"/>
  <c r="Q138" i="3"/>
  <c r="O138" i="3"/>
  <c r="O137" i="3"/>
  <c r="Q137" i="3" s="1"/>
  <c r="S137" i="3" s="1"/>
  <c r="U137" i="3" s="1"/>
  <c r="W137" i="3" s="1"/>
  <c r="W136" i="3"/>
  <c r="Q136" i="3"/>
  <c r="S136" i="3" s="1"/>
  <c r="U136" i="3" s="1"/>
  <c r="O136" i="3"/>
  <c r="S135" i="3"/>
  <c r="U135" i="3" s="1"/>
  <c r="W135" i="3" s="1"/>
  <c r="Q135" i="3"/>
  <c r="O135" i="3"/>
  <c r="S134" i="3"/>
  <c r="U134" i="3" s="1"/>
  <c r="W134" i="3" s="1"/>
  <c r="Q134" i="3"/>
  <c r="O134" i="3"/>
  <c r="V133" i="3"/>
  <c r="Q133" i="3"/>
  <c r="S133" i="3" s="1"/>
  <c r="U133" i="3" s="1"/>
  <c r="W133" i="3" s="1"/>
  <c r="P133" i="3"/>
  <c r="O133" i="3"/>
  <c r="S132" i="3"/>
  <c r="U132" i="3" s="1"/>
  <c r="W132" i="3" s="1"/>
  <c r="Q132" i="3"/>
  <c r="O132" i="3"/>
  <c r="U131" i="3"/>
  <c r="W131" i="3" s="1"/>
  <c r="O131" i="3"/>
  <c r="Q131" i="3" s="1"/>
  <c r="S131" i="3" s="1"/>
  <c r="O130" i="3"/>
  <c r="Q130" i="3" s="1"/>
  <c r="S130" i="3" s="1"/>
  <c r="U130" i="3" s="1"/>
  <c r="W130" i="3" s="1"/>
  <c r="S129" i="3"/>
  <c r="U129" i="3" s="1"/>
  <c r="W129" i="3" s="1"/>
  <c r="Q129" i="3"/>
  <c r="O129" i="3"/>
  <c r="M129" i="3"/>
  <c r="G129" i="3"/>
  <c r="Q128" i="3"/>
  <c r="S128" i="3" s="1"/>
  <c r="U128" i="3" s="1"/>
  <c r="W128" i="3" s="1"/>
  <c r="O128" i="3"/>
  <c r="S127" i="3"/>
  <c r="U127" i="3" s="1"/>
  <c r="W127" i="3" s="1"/>
  <c r="Q127" i="3"/>
  <c r="O127" i="3"/>
  <c r="K126" i="3"/>
  <c r="M126" i="3" s="1"/>
  <c r="O126" i="3" s="1"/>
  <c r="Q126" i="3" s="1"/>
  <c r="S126" i="3" s="1"/>
  <c r="U126" i="3" s="1"/>
  <c r="W126" i="3" s="1"/>
  <c r="S125" i="3"/>
  <c r="U125" i="3" s="1"/>
  <c r="W125" i="3" s="1"/>
  <c r="J125" i="3"/>
  <c r="K125" i="3" s="1"/>
  <c r="M125" i="3" s="1"/>
  <c r="O125" i="3" s="1"/>
  <c r="Q125" i="3" s="1"/>
  <c r="I125" i="3"/>
  <c r="H125" i="3"/>
  <c r="G125" i="3"/>
  <c r="W124" i="3"/>
  <c r="Q124" i="3"/>
  <c r="S124" i="3" s="1"/>
  <c r="U124" i="3" s="1"/>
  <c r="O124" i="3"/>
  <c r="M124" i="3"/>
  <c r="K124" i="3"/>
  <c r="P123" i="3"/>
  <c r="J123" i="3"/>
  <c r="I123" i="3"/>
  <c r="H123" i="3"/>
  <c r="G123" i="3"/>
  <c r="W122" i="3"/>
  <c r="M122" i="3"/>
  <c r="O122" i="3" s="1"/>
  <c r="Q122" i="3" s="1"/>
  <c r="S122" i="3" s="1"/>
  <c r="U122" i="3" s="1"/>
  <c r="K122" i="3"/>
  <c r="J121" i="3"/>
  <c r="I121" i="3"/>
  <c r="H121" i="3"/>
  <c r="K121" i="3" s="1"/>
  <c r="M121" i="3" s="1"/>
  <c r="O121" i="3" s="1"/>
  <c r="Q121" i="3" s="1"/>
  <c r="S121" i="3" s="1"/>
  <c r="U121" i="3" s="1"/>
  <c r="W121" i="3" s="1"/>
  <c r="G121" i="3"/>
  <c r="K120" i="3"/>
  <c r="M120" i="3" s="1"/>
  <c r="O120" i="3" s="1"/>
  <c r="Q120" i="3" s="1"/>
  <c r="S120" i="3" s="1"/>
  <c r="U120" i="3" s="1"/>
  <c r="W120" i="3" s="1"/>
  <c r="J119" i="3"/>
  <c r="I119" i="3"/>
  <c r="H119" i="3"/>
  <c r="G119" i="3"/>
  <c r="W118" i="3"/>
  <c r="U118" i="3"/>
  <c r="O118" i="3"/>
  <c r="Q118" i="3" s="1"/>
  <c r="S118" i="3" s="1"/>
  <c r="M118" i="3"/>
  <c r="K118" i="3"/>
  <c r="U117" i="3"/>
  <c r="W117" i="3" s="1"/>
  <c r="K117" i="3"/>
  <c r="M117" i="3" s="1"/>
  <c r="O117" i="3" s="1"/>
  <c r="Q117" i="3" s="1"/>
  <c r="S117" i="3" s="1"/>
  <c r="J117" i="3"/>
  <c r="I117" i="3"/>
  <c r="H117" i="3"/>
  <c r="G117" i="3"/>
  <c r="S116" i="3"/>
  <c r="U116" i="3" s="1"/>
  <c r="W116" i="3" s="1"/>
  <c r="Q116" i="3"/>
  <c r="K116" i="3"/>
  <c r="M116" i="3" s="1"/>
  <c r="O116" i="3" s="1"/>
  <c r="R115" i="3"/>
  <c r="J115" i="3"/>
  <c r="K115" i="3" s="1"/>
  <c r="M115" i="3" s="1"/>
  <c r="O115" i="3" s="1"/>
  <c r="Q115" i="3" s="1"/>
  <c r="S115" i="3" s="1"/>
  <c r="U115" i="3" s="1"/>
  <c r="W115" i="3" s="1"/>
  <c r="I115" i="3"/>
  <c r="H115" i="3"/>
  <c r="G115" i="3"/>
  <c r="W114" i="3"/>
  <c r="Q114" i="3"/>
  <c r="S114" i="3" s="1"/>
  <c r="U114" i="3" s="1"/>
  <c r="O114" i="3"/>
  <c r="I114" i="3"/>
  <c r="K114" i="3" s="1"/>
  <c r="M114" i="3" s="1"/>
  <c r="W113" i="3"/>
  <c r="Q113" i="3"/>
  <c r="S113" i="3" s="1"/>
  <c r="U113" i="3" s="1"/>
  <c r="H113" i="3"/>
  <c r="I113" i="3" s="1"/>
  <c r="K113" i="3" s="1"/>
  <c r="M113" i="3" s="1"/>
  <c r="O113" i="3" s="1"/>
  <c r="I112" i="3"/>
  <c r="K112" i="3" s="1"/>
  <c r="M112" i="3" s="1"/>
  <c r="O112" i="3" s="1"/>
  <c r="Q112" i="3" s="1"/>
  <c r="S112" i="3" s="1"/>
  <c r="U112" i="3" s="1"/>
  <c r="W112" i="3" s="1"/>
  <c r="S111" i="3"/>
  <c r="U111" i="3" s="1"/>
  <c r="W111" i="3" s="1"/>
  <c r="I111" i="3"/>
  <c r="K111" i="3" s="1"/>
  <c r="M111" i="3" s="1"/>
  <c r="O111" i="3" s="1"/>
  <c r="Q111" i="3" s="1"/>
  <c r="H111" i="3"/>
  <c r="M110" i="3"/>
  <c r="O110" i="3" s="1"/>
  <c r="Q110" i="3" s="1"/>
  <c r="S110" i="3" s="1"/>
  <c r="U110" i="3" s="1"/>
  <c r="W110" i="3" s="1"/>
  <c r="K110" i="3"/>
  <c r="I110" i="3"/>
  <c r="M109" i="3"/>
  <c r="O109" i="3" s="1"/>
  <c r="Q109" i="3" s="1"/>
  <c r="S109" i="3" s="1"/>
  <c r="U109" i="3" s="1"/>
  <c r="W109" i="3" s="1"/>
  <c r="K109" i="3"/>
  <c r="I109" i="3"/>
  <c r="H109" i="3"/>
  <c r="W108" i="3"/>
  <c r="M108" i="3"/>
  <c r="O108" i="3" s="1"/>
  <c r="Q108" i="3" s="1"/>
  <c r="S108" i="3" s="1"/>
  <c r="U108" i="3" s="1"/>
  <c r="K108" i="3"/>
  <c r="I108" i="3"/>
  <c r="U107" i="3"/>
  <c r="W107" i="3" s="1"/>
  <c r="O107" i="3"/>
  <c r="Q107" i="3" s="1"/>
  <c r="S107" i="3" s="1"/>
  <c r="M107" i="3"/>
  <c r="H107" i="3"/>
  <c r="I107" i="3" s="1"/>
  <c r="K107" i="3" s="1"/>
  <c r="W106" i="3"/>
  <c r="Q106" i="3"/>
  <c r="S106" i="3" s="1"/>
  <c r="U106" i="3" s="1"/>
  <c r="O106" i="3"/>
  <c r="I106" i="3"/>
  <c r="K106" i="3" s="1"/>
  <c r="M106" i="3" s="1"/>
  <c r="W105" i="3"/>
  <c r="Q105" i="3"/>
  <c r="S105" i="3" s="1"/>
  <c r="U105" i="3" s="1"/>
  <c r="H105" i="3"/>
  <c r="I105" i="3" s="1"/>
  <c r="K105" i="3" s="1"/>
  <c r="M105" i="3" s="1"/>
  <c r="O105" i="3" s="1"/>
  <c r="I104" i="3"/>
  <c r="K104" i="3" s="1"/>
  <c r="M104" i="3" s="1"/>
  <c r="O104" i="3" s="1"/>
  <c r="Q104" i="3" s="1"/>
  <c r="S104" i="3" s="1"/>
  <c r="U104" i="3" s="1"/>
  <c r="W104" i="3" s="1"/>
  <c r="S103" i="3"/>
  <c r="U103" i="3" s="1"/>
  <c r="W103" i="3" s="1"/>
  <c r="I103" i="3"/>
  <c r="K103" i="3" s="1"/>
  <c r="M103" i="3" s="1"/>
  <c r="O103" i="3" s="1"/>
  <c r="Q103" i="3" s="1"/>
  <c r="H103" i="3"/>
  <c r="M102" i="3"/>
  <c r="O102" i="3" s="1"/>
  <c r="Q102" i="3" s="1"/>
  <c r="S102" i="3" s="1"/>
  <c r="U102" i="3" s="1"/>
  <c r="W102" i="3" s="1"/>
  <c r="K102" i="3"/>
  <c r="I102" i="3"/>
  <c r="M101" i="3"/>
  <c r="O101" i="3" s="1"/>
  <c r="Q101" i="3" s="1"/>
  <c r="S101" i="3" s="1"/>
  <c r="U101" i="3" s="1"/>
  <c r="W101" i="3" s="1"/>
  <c r="K101" i="3"/>
  <c r="I101" i="3"/>
  <c r="H101" i="3"/>
  <c r="W100" i="3"/>
  <c r="M100" i="3"/>
  <c r="O100" i="3" s="1"/>
  <c r="Q100" i="3" s="1"/>
  <c r="S100" i="3" s="1"/>
  <c r="U100" i="3" s="1"/>
  <c r="K100" i="3"/>
  <c r="I100" i="3"/>
  <c r="U99" i="3"/>
  <c r="W99" i="3" s="1"/>
  <c r="O99" i="3"/>
  <c r="Q99" i="3" s="1"/>
  <c r="S99" i="3" s="1"/>
  <c r="M99" i="3"/>
  <c r="H99" i="3"/>
  <c r="I99" i="3" s="1"/>
  <c r="K99" i="3" s="1"/>
  <c r="W98" i="3"/>
  <c r="Q98" i="3"/>
  <c r="S98" i="3" s="1"/>
  <c r="U98" i="3" s="1"/>
  <c r="O98" i="3"/>
  <c r="I98" i="3"/>
  <c r="K98" i="3" s="1"/>
  <c r="M98" i="3" s="1"/>
  <c r="W97" i="3"/>
  <c r="Q97" i="3"/>
  <c r="S97" i="3" s="1"/>
  <c r="U97" i="3" s="1"/>
  <c r="H97" i="3"/>
  <c r="I97" i="3" s="1"/>
  <c r="K97" i="3" s="1"/>
  <c r="M97" i="3" s="1"/>
  <c r="O97" i="3" s="1"/>
  <c r="K96" i="3"/>
  <c r="M96" i="3" s="1"/>
  <c r="O96" i="3" s="1"/>
  <c r="Q96" i="3" s="1"/>
  <c r="S96" i="3" s="1"/>
  <c r="U96" i="3" s="1"/>
  <c r="W96" i="3" s="1"/>
  <c r="I96" i="3"/>
  <c r="H95" i="3"/>
  <c r="I95" i="3" s="1"/>
  <c r="K95" i="3" s="1"/>
  <c r="M95" i="3" s="1"/>
  <c r="O95" i="3" s="1"/>
  <c r="Q95" i="3" s="1"/>
  <c r="S95" i="3" s="1"/>
  <c r="U95" i="3" s="1"/>
  <c r="W95" i="3" s="1"/>
  <c r="K94" i="3"/>
  <c r="M94" i="3" s="1"/>
  <c r="O94" i="3" s="1"/>
  <c r="Q94" i="3" s="1"/>
  <c r="S94" i="3" s="1"/>
  <c r="U94" i="3" s="1"/>
  <c r="W94" i="3" s="1"/>
  <c r="I94" i="3"/>
  <c r="I93" i="3"/>
  <c r="K93" i="3" s="1"/>
  <c r="M93" i="3" s="1"/>
  <c r="O93" i="3" s="1"/>
  <c r="Q93" i="3" s="1"/>
  <c r="S93" i="3" s="1"/>
  <c r="U93" i="3" s="1"/>
  <c r="W93" i="3" s="1"/>
  <c r="H93" i="3"/>
  <c r="S92" i="3"/>
  <c r="U92" i="3" s="1"/>
  <c r="W92" i="3" s="1"/>
  <c r="O92" i="3"/>
  <c r="Q92" i="3" s="1"/>
  <c r="M92" i="3"/>
  <c r="K92" i="3"/>
  <c r="I92" i="3"/>
  <c r="M91" i="3"/>
  <c r="O91" i="3" s="1"/>
  <c r="Q91" i="3" s="1"/>
  <c r="S91" i="3" s="1"/>
  <c r="U91" i="3" s="1"/>
  <c r="W91" i="3" s="1"/>
  <c r="K91" i="3"/>
  <c r="H91" i="3"/>
  <c r="I91" i="3" s="1"/>
  <c r="U90" i="3"/>
  <c r="W90" i="3" s="1"/>
  <c r="O90" i="3"/>
  <c r="Q90" i="3" s="1"/>
  <c r="S90" i="3" s="1"/>
  <c r="M90" i="3"/>
  <c r="K90" i="3"/>
  <c r="I90" i="3"/>
  <c r="M89" i="3"/>
  <c r="O89" i="3" s="1"/>
  <c r="Q89" i="3" s="1"/>
  <c r="S89" i="3" s="1"/>
  <c r="U89" i="3" s="1"/>
  <c r="W89" i="3" s="1"/>
  <c r="H89" i="3"/>
  <c r="I89" i="3" s="1"/>
  <c r="K89" i="3" s="1"/>
  <c r="O88" i="3"/>
  <c r="Q88" i="3" s="1"/>
  <c r="S88" i="3" s="1"/>
  <c r="U88" i="3" s="1"/>
  <c r="W88" i="3" s="1"/>
  <c r="I88" i="3"/>
  <c r="K88" i="3" s="1"/>
  <c r="M88" i="3" s="1"/>
  <c r="O87" i="3"/>
  <c r="Q87" i="3" s="1"/>
  <c r="S87" i="3" s="1"/>
  <c r="U87" i="3" s="1"/>
  <c r="W87" i="3" s="1"/>
  <c r="I87" i="3"/>
  <c r="K87" i="3" s="1"/>
  <c r="M87" i="3" s="1"/>
  <c r="H87" i="3"/>
  <c r="Q86" i="3"/>
  <c r="S86" i="3" s="1"/>
  <c r="U86" i="3" s="1"/>
  <c r="W86" i="3" s="1"/>
  <c r="K86" i="3"/>
  <c r="M86" i="3" s="1"/>
  <c r="O86" i="3" s="1"/>
  <c r="I86" i="3"/>
  <c r="Q85" i="3"/>
  <c r="S85" i="3" s="1"/>
  <c r="U85" i="3" s="1"/>
  <c r="W85" i="3" s="1"/>
  <c r="K85" i="3"/>
  <c r="M85" i="3" s="1"/>
  <c r="O85" i="3" s="1"/>
  <c r="I85" i="3"/>
  <c r="H85" i="3"/>
  <c r="K84" i="3"/>
  <c r="M84" i="3" s="1"/>
  <c r="O84" i="3" s="1"/>
  <c r="Q84" i="3" s="1"/>
  <c r="S84" i="3" s="1"/>
  <c r="U84" i="3" s="1"/>
  <c r="W84" i="3" s="1"/>
  <c r="I84" i="3"/>
  <c r="K83" i="3"/>
  <c r="M83" i="3" s="1"/>
  <c r="O83" i="3" s="1"/>
  <c r="Q83" i="3" s="1"/>
  <c r="S83" i="3" s="1"/>
  <c r="U83" i="3" s="1"/>
  <c r="W83" i="3" s="1"/>
  <c r="I83" i="3"/>
  <c r="H83" i="3"/>
  <c r="U82" i="3"/>
  <c r="W82" i="3" s="1"/>
  <c r="O82" i="3"/>
  <c r="Q82" i="3" s="1"/>
  <c r="S82" i="3" s="1"/>
  <c r="M82" i="3"/>
  <c r="K82" i="3"/>
  <c r="I82" i="3"/>
  <c r="M81" i="3"/>
  <c r="O81" i="3" s="1"/>
  <c r="Q81" i="3" s="1"/>
  <c r="S81" i="3" s="1"/>
  <c r="U81" i="3" s="1"/>
  <c r="W81" i="3" s="1"/>
  <c r="H81" i="3"/>
  <c r="I81" i="3" s="1"/>
  <c r="K81" i="3" s="1"/>
  <c r="O80" i="3"/>
  <c r="Q80" i="3" s="1"/>
  <c r="S80" i="3" s="1"/>
  <c r="U80" i="3" s="1"/>
  <c r="W80" i="3" s="1"/>
  <c r="I80" i="3"/>
  <c r="K80" i="3" s="1"/>
  <c r="M80" i="3" s="1"/>
  <c r="O79" i="3"/>
  <c r="Q79" i="3" s="1"/>
  <c r="S79" i="3" s="1"/>
  <c r="U79" i="3" s="1"/>
  <c r="W79" i="3" s="1"/>
  <c r="I79" i="3"/>
  <c r="K79" i="3" s="1"/>
  <c r="M79" i="3" s="1"/>
  <c r="H79" i="3"/>
  <c r="Q78" i="3"/>
  <c r="S78" i="3" s="1"/>
  <c r="U78" i="3" s="1"/>
  <c r="W78" i="3" s="1"/>
  <c r="O78" i="3"/>
  <c r="N77" i="3"/>
  <c r="O77" i="3" s="1"/>
  <c r="Q77" i="3" s="1"/>
  <c r="S77" i="3" s="1"/>
  <c r="U77" i="3" s="1"/>
  <c r="W77" i="3" s="1"/>
  <c r="O76" i="3"/>
  <c r="Q76" i="3" s="1"/>
  <c r="S76" i="3" s="1"/>
  <c r="U76" i="3" s="1"/>
  <c r="W76" i="3" s="1"/>
  <c r="S75" i="3"/>
  <c r="U75" i="3" s="1"/>
  <c r="W75" i="3" s="1"/>
  <c r="Q75" i="3"/>
  <c r="O75" i="3"/>
  <c r="N75" i="3"/>
  <c r="W74" i="3"/>
  <c r="U74" i="3"/>
  <c r="O74" i="3"/>
  <c r="Q74" i="3" s="1"/>
  <c r="S74" i="3" s="1"/>
  <c r="Q73" i="3"/>
  <c r="S73" i="3" s="1"/>
  <c r="U73" i="3" s="1"/>
  <c r="W73" i="3" s="1"/>
  <c r="O73" i="3"/>
  <c r="N73" i="3"/>
  <c r="S72" i="3"/>
  <c r="U72" i="3" s="1"/>
  <c r="W72" i="3" s="1"/>
  <c r="Q72" i="3"/>
  <c r="O72" i="3"/>
  <c r="U71" i="3"/>
  <c r="W71" i="3" s="1"/>
  <c r="O71" i="3"/>
  <c r="Q71" i="3" s="1"/>
  <c r="S71" i="3" s="1"/>
  <c r="N71" i="3"/>
  <c r="Q70" i="3"/>
  <c r="S70" i="3" s="1"/>
  <c r="U70" i="3" s="1"/>
  <c r="W70" i="3" s="1"/>
  <c r="K70" i="3"/>
  <c r="M70" i="3" s="1"/>
  <c r="O70" i="3" s="1"/>
  <c r="I70" i="3"/>
  <c r="Q69" i="3"/>
  <c r="S69" i="3" s="1"/>
  <c r="U69" i="3" s="1"/>
  <c r="W69" i="3" s="1"/>
  <c r="N69" i="3"/>
  <c r="K69" i="3"/>
  <c r="M69" i="3" s="1"/>
  <c r="O69" i="3" s="1"/>
  <c r="I69" i="3"/>
  <c r="G69" i="3"/>
  <c r="O68" i="3"/>
  <c r="Q68" i="3" s="1"/>
  <c r="S68" i="3" s="1"/>
  <c r="U68" i="3" s="1"/>
  <c r="W68" i="3" s="1"/>
  <c r="M68" i="3"/>
  <c r="K68" i="3"/>
  <c r="I68" i="3"/>
  <c r="G67" i="3"/>
  <c r="I66" i="3"/>
  <c r="K66" i="3" s="1"/>
  <c r="M66" i="3" s="1"/>
  <c r="O66" i="3" s="1"/>
  <c r="Q66" i="3" s="1"/>
  <c r="S66" i="3" s="1"/>
  <c r="U66" i="3" s="1"/>
  <c r="W66" i="3" s="1"/>
  <c r="I65" i="3"/>
  <c r="K65" i="3" s="1"/>
  <c r="M65" i="3" s="1"/>
  <c r="O65" i="3" s="1"/>
  <c r="Q65" i="3" s="1"/>
  <c r="S65" i="3" s="1"/>
  <c r="U65" i="3" s="1"/>
  <c r="W65" i="3" s="1"/>
  <c r="G65" i="3"/>
  <c r="K64" i="3"/>
  <c r="M64" i="3" s="1"/>
  <c r="O64" i="3" s="1"/>
  <c r="Q64" i="3" s="1"/>
  <c r="S64" i="3" s="1"/>
  <c r="U64" i="3" s="1"/>
  <c r="W64" i="3" s="1"/>
  <c r="I64" i="3"/>
  <c r="K63" i="3"/>
  <c r="M63" i="3" s="1"/>
  <c r="O63" i="3" s="1"/>
  <c r="Q63" i="3" s="1"/>
  <c r="S63" i="3" s="1"/>
  <c r="U63" i="3" s="1"/>
  <c r="W63" i="3" s="1"/>
  <c r="I63" i="3"/>
  <c r="G63" i="3"/>
  <c r="S62" i="3"/>
  <c r="U62" i="3" s="1"/>
  <c r="W62" i="3" s="1"/>
  <c r="M62" i="3"/>
  <c r="O62" i="3" s="1"/>
  <c r="Q62" i="3" s="1"/>
  <c r="K62" i="3"/>
  <c r="I62" i="3"/>
  <c r="K61" i="3"/>
  <c r="M61" i="3" s="1"/>
  <c r="O61" i="3" s="1"/>
  <c r="Q61" i="3" s="1"/>
  <c r="S61" i="3" s="1"/>
  <c r="U61" i="3" s="1"/>
  <c r="W61" i="3" s="1"/>
  <c r="I61" i="3"/>
  <c r="G61" i="3"/>
  <c r="O60" i="3"/>
  <c r="Q60" i="3" s="1"/>
  <c r="S60" i="3" s="1"/>
  <c r="U60" i="3" s="1"/>
  <c r="W60" i="3" s="1"/>
  <c r="M60" i="3"/>
  <c r="L59" i="3"/>
  <c r="M59" i="3" s="1"/>
  <c r="O59" i="3" s="1"/>
  <c r="Q59" i="3" s="1"/>
  <c r="S59" i="3" s="1"/>
  <c r="U59" i="3" s="1"/>
  <c r="W59" i="3" s="1"/>
  <c r="O58" i="3"/>
  <c r="Q58" i="3" s="1"/>
  <c r="S58" i="3" s="1"/>
  <c r="U58" i="3" s="1"/>
  <c r="W58" i="3" s="1"/>
  <c r="S57" i="3"/>
  <c r="U57" i="3" s="1"/>
  <c r="W57" i="3" s="1"/>
  <c r="Q57" i="3"/>
  <c r="O57" i="3"/>
  <c r="N57" i="3"/>
  <c r="W56" i="3"/>
  <c r="U56" i="3"/>
  <c r="O56" i="3"/>
  <c r="Q56" i="3" s="1"/>
  <c r="S56" i="3" s="1"/>
  <c r="Q55" i="3"/>
  <c r="S55" i="3" s="1"/>
  <c r="U55" i="3" s="1"/>
  <c r="W55" i="3" s="1"/>
  <c r="O55" i="3"/>
  <c r="N55" i="3"/>
  <c r="S54" i="3"/>
  <c r="U54" i="3" s="1"/>
  <c r="W54" i="3" s="1"/>
  <c r="Q54" i="3"/>
  <c r="O54" i="3"/>
  <c r="U53" i="3"/>
  <c r="W53" i="3" s="1"/>
  <c r="O53" i="3"/>
  <c r="Q53" i="3" s="1"/>
  <c r="S53" i="3" s="1"/>
  <c r="N53" i="3"/>
  <c r="Q52" i="3"/>
  <c r="S52" i="3" s="1"/>
  <c r="U52" i="3" s="1"/>
  <c r="W52" i="3" s="1"/>
  <c r="K52" i="3"/>
  <c r="M52" i="3" s="1"/>
  <c r="O52" i="3" s="1"/>
  <c r="I52" i="3"/>
  <c r="R51" i="3"/>
  <c r="N51" i="3"/>
  <c r="L51" i="3"/>
  <c r="I51" i="3"/>
  <c r="K51" i="3" s="1"/>
  <c r="M51" i="3" s="1"/>
  <c r="O51" i="3" s="1"/>
  <c r="Q51" i="3" s="1"/>
  <c r="S51" i="3" s="1"/>
  <c r="U51" i="3" s="1"/>
  <c r="W51" i="3" s="1"/>
  <c r="G51" i="3"/>
  <c r="S50" i="3"/>
  <c r="U50" i="3" s="1"/>
  <c r="W50" i="3" s="1"/>
  <c r="Q50" i="3"/>
  <c r="Q49" i="3"/>
  <c r="S49" i="3" s="1"/>
  <c r="U49" i="3" s="1"/>
  <c r="W49" i="3" s="1"/>
  <c r="P49" i="3"/>
  <c r="Q48" i="3"/>
  <c r="S48" i="3" s="1"/>
  <c r="U48" i="3" s="1"/>
  <c r="W48" i="3" s="1"/>
  <c r="Q47" i="3"/>
  <c r="S47" i="3" s="1"/>
  <c r="U47" i="3" s="1"/>
  <c r="W47" i="3" s="1"/>
  <c r="P47" i="3"/>
  <c r="S46" i="3"/>
  <c r="U46" i="3" s="1"/>
  <c r="W46" i="3" s="1"/>
  <c r="Q46" i="3"/>
  <c r="P45" i="3"/>
  <c r="Q45" i="3" s="1"/>
  <c r="S45" i="3" s="1"/>
  <c r="U45" i="3" s="1"/>
  <c r="W45" i="3" s="1"/>
  <c r="Q44" i="3"/>
  <c r="S44" i="3" s="1"/>
  <c r="U44" i="3" s="1"/>
  <c r="W44" i="3" s="1"/>
  <c r="W43" i="3"/>
  <c r="P43" i="3"/>
  <c r="Q43" i="3" s="1"/>
  <c r="S43" i="3" s="1"/>
  <c r="U43" i="3" s="1"/>
  <c r="W42" i="3"/>
  <c r="S42" i="3"/>
  <c r="U42" i="3" s="1"/>
  <c r="Q42" i="3"/>
  <c r="S41" i="3"/>
  <c r="U41" i="3" s="1"/>
  <c r="W41" i="3" s="1"/>
  <c r="Q41" i="3"/>
  <c r="P41" i="3"/>
  <c r="S40" i="3"/>
  <c r="U40" i="3" s="1"/>
  <c r="W40" i="3" s="1"/>
  <c r="Q40" i="3"/>
  <c r="Q39" i="3"/>
  <c r="S39" i="3" s="1"/>
  <c r="U39" i="3" s="1"/>
  <c r="W39" i="3" s="1"/>
  <c r="P39" i="3"/>
  <c r="S38" i="3"/>
  <c r="U38" i="3" s="1"/>
  <c r="W38" i="3" s="1"/>
  <c r="Q38" i="3"/>
  <c r="S37" i="3"/>
  <c r="U37" i="3" s="1"/>
  <c r="W37" i="3" s="1"/>
  <c r="P37" i="3"/>
  <c r="Q37" i="3" s="1"/>
  <c r="Q36" i="3"/>
  <c r="S36" i="3" s="1"/>
  <c r="U36" i="3" s="1"/>
  <c r="W36" i="3" s="1"/>
  <c r="P35" i="3"/>
  <c r="O34" i="3"/>
  <c r="Q34" i="3" s="1"/>
  <c r="S34" i="3" s="1"/>
  <c r="U34" i="3" s="1"/>
  <c r="W34" i="3" s="1"/>
  <c r="K34" i="3"/>
  <c r="M34" i="3" s="1"/>
  <c r="I34" i="3"/>
  <c r="P33" i="3"/>
  <c r="K33" i="3"/>
  <c r="M33" i="3" s="1"/>
  <c r="O33" i="3" s="1"/>
  <c r="Q33" i="3" s="1"/>
  <c r="S33" i="3" s="1"/>
  <c r="U33" i="3" s="1"/>
  <c r="W33" i="3" s="1"/>
  <c r="I33" i="3"/>
  <c r="G33" i="3"/>
  <c r="M32" i="3"/>
  <c r="O32" i="3" s="1"/>
  <c r="Q32" i="3" s="1"/>
  <c r="S32" i="3" s="1"/>
  <c r="U32" i="3" s="1"/>
  <c r="W32" i="3" s="1"/>
  <c r="W31" i="3"/>
  <c r="L31" i="3"/>
  <c r="M31" i="3" s="1"/>
  <c r="O31" i="3" s="1"/>
  <c r="Q31" i="3" s="1"/>
  <c r="S31" i="3" s="1"/>
  <c r="U31" i="3" s="1"/>
  <c r="O30" i="3"/>
  <c r="Q30" i="3" s="1"/>
  <c r="S30" i="3" s="1"/>
  <c r="U30" i="3" s="1"/>
  <c r="W30" i="3" s="1"/>
  <c r="M30" i="3"/>
  <c r="Q29" i="3"/>
  <c r="S29" i="3" s="1"/>
  <c r="U29" i="3" s="1"/>
  <c r="W29" i="3" s="1"/>
  <c r="L29" i="3"/>
  <c r="M29" i="3" s="1"/>
  <c r="O29" i="3" s="1"/>
  <c r="O28" i="3"/>
  <c r="Q28" i="3" s="1"/>
  <c r="S28" i="3" s="1"/>
  <c r="U28" i="3" s="1"/>
  <c r="W28" i="3" s="1"/>
  <c r="M28" i="3"/>
  <c r="L27" i="3"/>
  <c r="M27" i="3" s="1"/>
  <c r="O27" i="3" s="1"/>
  <c r="Q27" i="3" s="1"/>
  <c r="S27" i="3" s="1"/>
  <c r="U27" i="3" s="1"/>
  <c r="W27" i="3" s="1"/>
  <c r="Q26" i="3"/>
  <c r="S26" i="3" s="1"/>
  <c r="U26" i="3" s="1"/>
  <c r="W26" i="3" s="1"/>
  <c r="O26" i="3"/>
  <c r="M26" i="3"/>
  <c r="M25" i="3"/>
  <c r="O25" i="3" s="1"/>
  <c r="Q25" i="3" s="1"/>
  <c r="S25" i="3" s="1"/>
  <c r="U25" i="3" s="1"/>
  <c r="W25" i="3" s="1"/>
  <c r="L25" i="3"/>
  <c r="M24" i="3"/>
  <c r="O24" i="3" s="1"/>
  <c r="Q24" i="3" s="1"/>
  <c r="S24" i="3" s="1"/>
  <c r="U24" i="3" s="1"/>
  <c r="W24" i="3" s="1"/>
  <c r="W23" i="3"/>
  <c r="O23" i="3"/>
  <c r="Q23" i="3" s="1"/>
  <c r="S23" i="3" s="1"/>
  <c r="U23" i="3" s="1"/>
  <c r="M23" i="3"/>
  <c r="L23" i="3"/>
  <c r="U22" i="3"/>
  <c r="W22" i="3" s="1"/>
  <c r="M22" i="3"/>
  <c r="O22" i="3" s="1"/>
  <c r="Q22" i="3" s="1"/>
  <c r="S22" i="3" s="1"/>
  <c r="L21" i="3"/>
  <c r="M21" i="3" s="1"/>
  <c r="O21" i="3" s="1"/>
  <c r="Q21" i="3" s="1"/>
  <c r="S21" i="3" s="1"/>
  <c r="U21" i="3" s="1"/>
  <c r="W21" i="3" s="1"/>
  <c r="W20" i="3"/>
  <c r="O20" i="3"/>
  <c r="Q20" i="3" s="1"/>
  <c r="S20" i="3" s="1"/>
  <c r="U20" i="3" s="1"/>
  <c r="M20" i="3"/>
  <c r="L19" i="3"/>
  <c r="M19" i="3" s="1"/>
  <c r="O19" i="3" s="1"/>
  <c r="Q19" i="3" s="1"/>
  <c r="S19" i="3" s="1"/>
  <c r="U19" i="3" s="1"/>
  <c r="W19" i="3" s="1"/>
  <c r="Q18" i="3"/>
  <c r="S18" i="3" s="1"/>
  <c r="U18" i="3" s="1"/>
  <c r="W18" i="3" s="1"/>
  <c r="O18" i="3"/>
  <c r="M18" i="3"/>
  <c r="U17" i="3"/>
  <c r="W17" i="3" s="1"/>
  <c r="M17" i="3"/>
  <c r="O17" i="3" s="1"/>
  <c r="Q17" i="3" s="1"/>
  <c r="S17" i="3" s="1"/>
  <c r="L17" i="3"/>
  <c r="M16" i="3"/>
  <c r="O16" i="3" s="1"/>
  <c r="Q16" i="3" s="1"/>
  <c r="S16" i="3" s="1"/>
  <c r="U16" i="3" s="1"/>
  <c r="W16" i="3" s="1"/>
  <c r="W15" i="3"/>
  <c r="O15" i="3"/>
  <c r="Q15" i="3" s="1"/>
  <c r="S15" i="3" s="1"/>
  <c r="U15" i="3" s="1"/>
  <c r="M15" i="3"/>
  <c r="L15" i="3"/>
  <c r="U14" i="3"/>
  <c r="W14" i="3" s="1"/>
  <c r="M14" i="3"/>
  <c r="O14" i="3" s="1"/>
  <c r="Q14" i="3" s="1"/>
  <c r="S14" i="3" s="1"/>
  <c r="L13" i="3"/>
  <c r="M13" i="3" s="1"/>
  <c r="O13" i="3" s="1"/>
  <c r="Q13" i="3" s="1"/>
  <c r="S13" i="3" s="1"/>
  <c r="U13" i="3" s="1"/>
  <c r="W13" i="3" s="1"/>
  <c r="I12" i="3"/>
  <c r="K12" i="3" s="1"/>
  <c r="M12" i="3" s="1"/>
  <c r="O12" i="3" s="1"/>
  <c r="Q12" i="3" s="1"/>
  <c r="S12" i="3" s="1"/>
  <c r="U12" i="3" s="1"/>
  <c r="W12" i="3" s="1"/>
  <c r="T11" i="3"/>
  <c r="L11" i="3"/>
  <c r="K11" i="3"/>
  <c r="M11" i="3" s="1"/>
  <c r="O11" i="3" s="1"/>
  <c r="Q11" i="3" s="1"/>
  <c r="S11" i="3" s="1"/>
  <c r="U11" i="3" s="1"/>
  <c r="W11" i="3" s="1"/>
  <c r="I11" i="3"/>
  <c r="G11" i="3"/>
  <c r="V10" i="3"/>
  <c r="R10" i="3"/>
  <c r="N10" i="3"/>
  <c r="J10" i="3"/>
  <c r="E25" i="2" l="1"/>
  <c r="L10" i="3"/>
  <c r="I67" i="3"/>
  <c r="K67" i="3" s="1"/>
  <c r="M67" i="3" s="1"/>
  <c r="O67" i="3" s="1"/>
  <c r="Q67" i="3" s="1"/>
  <c r="S67" i="3" s="1"/>
  <c r="U67" i="3" s="1"/>
  <c r="W67" i="3" s="1"/>
  <c r="G10" i="3"/>
  <c r="I10" i="3" s="1"/>
  <c r="K10" i="3" s="1"/>
  <c r="P10" i="3"/>
  <c r="Q35" i="3"/>
  <c r="S35" i="3" s="1"/>
  <c r="U35" i="3" s="1"/>
  <c r="W35" i="3" s="1"/>
  <c r="H10" i="3"/>
  <c r="T10" i="3"/>
  <c r="K123" i="3"/>
  <c r="M123" i="3" s="1"/>
  <c r="O123" i="3" s="1"/>
  <c r="Q123" i="3" s="1"/>
  <c r="S123" i="3" s="1"/>
  <c r="U123" i="3" s="1"/>
  <c r="W123" i="3" s="1"/>
  <c r="K119" i="3"/>
  <c r="M119" i="3" s="1"/>
  <c r="O119" i="3" s="1"/>
  <c r="Q119" i="3" s="1"/>
  <c r="S119" i="3" s="1"/>
  <c r="U119" i="3" s="1"/>
  <c r="W119" i="3" s="1"/>
  <c r="I18" i="4"/>
  <c r="K18" i="4" s="1"/>
  <c r="J17" i="4"/>
  <c r="H17" i="4"/>
  <c r="G17" i="4"/>
  <c r="I17" i="4" s="1"/>
  <c r="I16" i="4"/>
  <c r="K16" i="4" s="1"/>
  <c r="I15" i="4"/>
  <c r="K15" i="4" s="1"/>
  <c r="G15" i="4"/>
  <c r="I14" i="4"/>
  <c r="K14" i="4" s="1"/>
  <c r="H13" i="4"/>
  <c r="G13" i="4"/>
  <c r="I13" i="4" s="1"/>
  <c r="K13" i="4" s="1"/>
  <c r="K12" i="4"/>
  <c r="I12" i="4"/>
  <c r="G11" i="4"/>
  <c r="G10" i="4" s="1"/>
  <c r="I10" i="4" s="1"/>
  <c r="J10" i="4"/>
  <c r="H10" i="4"/>
  <c r="K10" i="4" l="1"/>
  <c r="K17" i="4"/>
  <c r="M10" i="3"/>
  <c r="O10" i="3" s="1"/>
  <c r="Q10" i="3" s="1"/>
  <c r="S10" i="3" s="1"/>
  <c r="U10" i="3" s="1"/>
  <c r="W10" i="3" s="1"/>
  <c r="I11" i="4"/>
  <c r="K11" i="4" s="1"/>
</calcChain>
</file>

<file path=xl/sharedStrings.xml><?xml version="1.0" encoding="utf-8"?>
<sst xmlns="http://schemas.openxmlformats.org/spreadsheetml/2006/main" count="658" uniqueCount="284">
  <si>
    <t>Odbor školství, mládeže, tělovýchovy a sportu</t>
  </si>
  <si>
    <t>tis.Kč</t>
  </si>
  <si>
    <t>uk.</t>
  </si>
  <si>
    <t>§</t>
  </si>
  <si>
    <t>pol.</t>
  </si>
  <si>
    <t>SR 2017</t>
  </si>
  <si>
    <t>UR 2017</t>
  </si>
  <si>
    <t>SU</t>
  </si>
  <si>
    <t>x</t>
  </si>
  <si>
    <t>DU</t>
  </si>
  <si>
    <t>1411</t>
  </si>
  <si>
    <t>1448</t>
  </si>
  <si>
    <t>1433</t>
  </si>
  <si>
    <t>1432</t>
  </si>
  <si>
    <t>1450</t>
  </si>
  <si>
    <t>1455</t>
  </si>
  <si>
    <t>1456</t>
  </si>
  <si>
    <t>1493</t>
  </si>
  <si>
    <t>1460</t>
  </si>
  <si>
    <t>1427</t>
  </si>
  <si>
    <t>1413</t>
  </si>
  <si>
    <t>1438</t>
  </si>
  <si>
    <t>1440</t>
  </si>
  <si>
    <t>1474</t>
  </si>
  <si>
    <t>1457</t>
  </si>
  <si>
    <t>1492</t>
  </si>
  <si>
    <t>1418</t>
  </si>
  <si>
    <t>1437</t>
  </si>
  <si>
    <t>1424</t>
  </si>
  <si>
    <t>1425</t>
  </si>
  <si>
    <t>1470</t>
  </si>
  <si>
    <t>1491</t>
  </si>
  <si>
    <t>1410</t>
  </si>
  <si>
    <t>1407</t>
  </si>
  <si>
    <t>1434</t>
  </si>
  <si>
    <t>1436</t>
  </si>
  <si>
    <t>1494</t>
  </si>
  <si>
    <t>1452</t>
  </si>
  <si>
    <t>0000</t>
  </si>
  <si>
    <t>neinvestiční příspěvky zřízeným příspěvkovým organizacím</t>
  </si>
  <si>
    <t>Změna rozpočtu - rozpočtové opatření č. 316/17</t>
  </si>
  <si>
    <t xml:space="preserve">912 04 - účelové příspěvky PO </t>
  </si>
  <si>
    <t>tis. Kč</t>
  </si>
  <si>
    <t>č.a.</t>
  </si>
  <si>
    <t>91204 - Ú Č E L O V É  P Ř Í S P Ě V K Y  P O</t>
  </si>
  <si>
    <t>RO č. 13/17</t>
  </si>
  <si>
    <t>ZR-RO č. 20,38/17</t>
  </si>
  <si>
    <t>RO č. 62/17</t>
  </si>
  <si>
    <t>RO č. 103,107,ZR 120/17</t>
  </si>
  <si>
    <t>RO č. 153,158,128/17</t>
  </si>
  <si>
    <t>ZR - RO č. 221,200/17</t>
  </si>
  <si>
    <t>ZR - RO č. 271/17</t>
  </si>
  <si>
    <t>ZR - RO č. 316/17</t>
  </si>
  <si>
    <t>Jmenovité inv. a neinv. akce resortu</t>
  </si>
  <si>
    <t>ZR-RO č. 316/17</t>
  </si>
  <si>
    <t>0450001</t>
  </si>
  <si>
    <t>Stipendijní program pro žáky odborných škol</t>
  </si>
  <si>
    <t>0450063</t>
  </si>
  <si>
    <t>SOŠ a SOU, Česká Lípa, 28. října 2707, p.o. - Stipendijní program pro žáky odborných škol</t>
  </si>
  <si>
    <t>0450064</t>
  </si>
  <si>
    <t>SŠSSaD, Liberec II, Truhlářská 360/3, p.o. - Stipendijní program pro žáky odborných škol</t>
  </si>
  <si>
    <t>0450065</t>
  </si>
  <si>
    <t>SŠ hospodářská a lesnická, Frýdlant, Bělíkova 1387, p.o. - Stipendijní program pro žáky odborných škol</t>
  </si>
  <si>
    <t>0450066</t>
  </si>
  <si>
    <t>VOŠ sklářská a SŠ, Nový Bor, Wolkerova 316, p.o. - Stipendijní program pro žáky odborných škol</t>
  </si>
  <si>
    <t>0450067</t>
  </si>
  <si>
    <t>ISŠ, Semily, 28. října 607, Semily, p.o. - Stipendijní program pro žáky odborných škol</t>
  </si>
  <si>
    <t>0450068</t>
  </si>
  <si>
    <t>OA, HŠ a SOŠ, Turnov, Zborovská 519, p.o. - Stipendijní program pro žáky odborných škol</t>
  </si>
  <si>
    <t>0450069</t>
  </si>
  <si>
    <t>SPŠ technická, Jablonec n/N, Belgická 4852, p.o. - Stipendijní program pro žáky odborných škol</t>
  </si>
  <si>
    <t>0450070</t>
  </si>
  <si>
    <t>SŠ a MŠ, Liberec, Na Bojišti 15, p.o. - Stipendijní program pro žáky odborných škol</t>
  </si>
  <si>
    <t>0450071</t>
  </si>
  <si>
    <t>SŠ řemesel a služeb, Jablonec n/N, Smetanova 66, p.o. - Stipendijní program pro žáky odborných škol</t>
  </si>
  <si>
    <t>0450072</t>
  </si>
  <si>
    <t>SUPŠ sklářská, Železný Brod, Smetanovo zátiší 470, p.o - Stipendijní program pro žáky odborných škol</t>
  </si>
  <si>
    <t>0450002</t>
  </si>
  <si>
    <t>Diagnostické nástroje pro školská poradenská zařízení</t>
  </si>
  <si>
    <t>0450090</t>
  </si>
  <si>
    <t>PPP, Liberec 2, Truhlářská 3, p.o. - Diagnostické nástroje pro školská poradenská zařízení</t>
  </si>
  <si>
    <t>0450091</t>
  </si>
  <si>
    <t>PPP, Jablonec n/N, p.o. - Diagnostické nástroje pro školská poradenská zařízení</t>
  </si>
  <si>
    <t>investiční transfery zřízeným příspěvkovým organizacím</t>
  </si>
  <si>
    <t>0450092</t>
  </si>
  <si>
    <t>PPP a SPC, Semily, p.o. - Diagnostické nástroje pro školská poradenská zařízení</t>
  </si>
  <si>
    <t>0450093</t>
  </si>
  <si>
    <t>PPP, Česká Lípa, Havlíčkova 443, p.o. - Diagnostické nástroje pro školská poradenská zařízení</t>
  </si>
  <si>
    <t>0450094</t>
  </si>
  <si>
    <t>ZŠ a MŠ pro tělesně postižené, Liberec, Lužická 920/7, p.o. - Diagnostické nástroje pro školská poradenská zařízení</t>
  </si>
  <si>
    <t>0450095</t>
  </si>
  <si>
    <t>ZŠ a MŠ logopedická, Liberec, p.o. - Diagnostické nástroje pro školská poradenská zařízení</t>
  </si>
  <si>
    <t>0450096</t>
  </si>
  <si>
    <t>ZŠ, Jablonec n/N, Liberecká 1734/31 - Diagnostické nástroje pro školská poradenská zařízení</t>
  </si>
  <si>
    <t>0450097</t>
  </si>
  <si>
    <t>ZŠ a MŠ při nemocnici, Liberec, Husova 357/10, p.o. - Diagnostické nástroje pro školská poradenská zařízení</t>
  </si>
  <si>
    <t>0450005</t>
  </si>
  <si>
    <t>Podpora aktivit příspěvkových organizací</t>
  </si>
  <si>
    <t>0450074</t>
  </si>
  <si>
    <t>1406</t>
  </si>
  <si>
    <t xml:space="preserve">Gymnázium, Frýdlant, Mládeže 884, p.o. - Spolupráce s Divadlem F.X.Š. Liberec </t>
  </si>
  <si>
    <t>0450075</t>
  </si>
  <si>
    <t xml:space="preserve">SUPŠ sklářská, Kamenický Šenov, Havlíčkova 57, p.o. - Spolupráce s Divadlem F.X.Š. Liberec </t>
  </si>
  <si>
    <t>0450076</t>
  </si>
  <si>
    <t xml:space="preserve">SUPŠ sklářská, Železný Brod, Smetanovo zátiší 470, p.o. - Spolupráce s Divadlem F.X.Š. Liberec </t>
  </si>
  <si>
    <t>0450073</t>
  </si>
  <si>
    <t>SPŠ technická, Jablonec n/N, Belgická 4852, p.o. - Krajské kolo soutěže Automechanik Junior 2017</t>
  </si>
  <si>
    <t>0450044</t>
  </si>
  <si>
    <t>Základní škola a mateřská škola logopedická, Liberec - unifikace el. napětí</t>
  </si>
  <si>
    <t>0450045</t>
  </si>
  <si>
    <t>Střední odborná škola, Liberec - unikace el. napětí</t>
  </si>
  <si>
    <t>0450046</t>
  </si>
  <si>
    <t>Střední škola strojní, stavební a dopravní, Liberec - unifikace el.napětí</t>
  </si>
  <si>
    <t>0450047</t>
  </si>
  <si>
    <t>Střední škola strojní, stavební a dopravní, Liberec - vybavení interiéru domova mládeže, Truhlářská</t>
  </si>
  <si>
    <t>0450048</t>
  </si>
  <si>
    <t>Gymnázium a Střední odborná škola, Jilemnice - dokončení reko. areálu školy</t>
  </si>
  <si>
    <t>0450077</t>
  </si>
  <si>
    <t>Gymnázium a SOŠ, Jilemnice, Tkalcovská 460, p.o. - Oprava části fasády do dvora vč. souvisejících inženýrských činností</t>
  </si>
  <si>
    <t>0450078</t>
  </si>
  <si>
    <t>Gymnázium a SOŠ, Jilemnice, Tkalcovská 460, p.o. - Úprava ploch dvora včetně odstranění přístřešků</t>
  </si>
  <si>
    <t>0450079</t>
  </si>
  <si>
    <t>Gymnázium a SOŠ, Jilemnice, Tkalcovská 460, p.o. - Stavební úpravy prostor pro 2 nové učebny a 2 kabinety</t>
  </si>
  <si>
    <t>0450080</t>
  </si>
  <si>
    <t>Gymnázium a SOŠ, Jilemnice, Tkalcovská 460, p.o. - Pořízení bezpečnostních dveří - hlavní a boční vchod</t>
  </si>
  <si>
    <t>0480326</t>
  </si>
  <si>
    <t>SZŠ a VOŠ zdravotnická, Liberec, Kostelní 9,p.o.-Nákup učebních pomůcek pro obor Ošetřovatelství</t>
  </si>
  <si>
    <t>0450007</t>
  </si>
  <si>
    <t>1421</t>
  </si>
  <si>
    <t>SPŠSaE a VOŠ, Liberec, Masarykova 3 - Výměna otvorových výplní a oprava fasády vč. termoizolačního nátěru</t>
  </si>
  <si>
    <t>0450010</t>
  </si>
  <si>
    <t>SPŠ, Česká Lípa, Havlíčkova 426, p.o. - Částečná oprava fasády hlavního objektu</t>
  </si>
  <si>
    <t>0049172</t>
  </si>
  <si>
    <t>Gymnázium, Frýdlant - výměna otvorových výplní (PD a inžen.činnost)</t>
  </si>
  <si>
    <t>0450025</t>
  </si>
  <si>
    <t>SUPŠ sklářská, Kamenický Šenov, Havlíčkova 57, p.o. - Projektová dokumentace - Centrum odbor. vzdělávání</t>
  </si>
  <si>
    <t>0450026</t>
  </si>
  <si>
    <t>OA, HŠ a SOŠ, Turnov, Zborovská 519, p.o. - Projektová dokumentace - Centrum odbor. vzdělávání</t>
  </si>
  <si>
    <t>0450027</t>
  </si>
  <si>
    <t>SPŠ, Česká Lípa, Havlíčkova 426, p.o. - Projektová dokumentace - Centrum odbor. vzdělávání</t>
  </si>
  <si>
    <t>0450028</t>
  </si>
  <si>
    <t>SPŠSaE a VOŠ, Liberec, Masarykova 3, p.o. - Projektová dokumentace - Centrum odbor. vzdělávání</t>
  </si>
  <si>
    <t>0450029</t>
  </si>
  <si>
    <t>SOŠ a SOU, Česká Lípa, 28.října 2707, p.o. - Projektová dokumentace - Centrum odbor. vzdělávání</t>
  </si>
  <si>
    <t>0450030</t>
  </si>
  <si>
    <t>SŠ řemesel a služeb, Jablonec n/N,Smetanova 66, p.o. - Projektová dokumentace - Centrum odbor. vzdělávání</t>
  </si>
  <si>
    <t>0450031</t>
  </si>
  <si>
    <t>ISŠ, Vysoké n/J, Dr. Farského 300, p.o. -Projektová dokumentace - Centrum odbor.  vzdělávání</t>
  </si>
  <si>
    <t>0450032</t>
  </si>
  <si>
    <t>SŠHaL, Frýdlant, Bělíkova 1387, p.o. - Projektová dokumentace - Centrum odbor. vzdělávání</t>
  </si>
  <si>
    <t>0450035</t>
  </si>
  <si>
    <t>SUPŠ sklářská, Železný Brod, Smetanovo zátiší 470, p.o - Pořízení projekt.záměru a projetk.dokumentace k rekonstrukci domova mládeže</t>
  </si>
  <si>
    <t>0450039</t>
  </si>
  <si>
    <t>SŠHaL, Frýdlant, Bělíkova 1387, p.o. - Zpracování PD - Snížení energetické náročnosti budovy školy v ul. Zámecká</t>
  </si>
  <si>
    <t>0450040</t>
  </si>
  <si>
    <t>SŚ a MŠ, Liberec, Na Bojišti 15, p.o. - Zpracování PD - Snížení energetické náročnosti budovy jídelny, dílen a tělocvičny</t>
  </si>
  <si>
    <t>0450041</t>
  </si>
  <si>
    <t>SOŠ a SOU, Česká Lípa, 28. října 2707, p.o. - Zpracování PD - Snížení energetické náročnosti budovy dílen Svojsíkova</t>
  </si>
  <si>
    <t>0450042</t>
  </si>
  <si>
    <t>SUPŚ Kamenický Šenov, Havlíčkova 57, p.o. - Inkubátor výtvarných talentů 160-zprac.PD vč. souvis.inž.čin.</t>
  </si>
  <si>
    <t>0450051</t>
  </si>
  <si>
    <t>VOŠMO a OA, Jablonec n/N, Horní náměstí 15, p.o. - Pořízení PD na zateplení fasády včetně souvisejících inžen.činností</t>
  </si>
  <si>
    <t>0049156</t>
  </si>
  <si>
    <t>SUPŠ sklářská, Železný Brod, Smetanovo zátiší 470, p.o. - výměna otvorových výplní</t>
  </si>
  <si>
    <t>0450008</t>
  </si>
  <si>
    <t>Gymnázium a SOŠ pedagogická, Liberec, Jeronýmova 425/27, p.o. - Výměna umělého trávníku víceúčelového hřiště a pořízení mantinelového systému</t>
  </si>
  <si>
    <t>0450059</t>
  </si>
  <si>
    <t>Dětský domov, Česká Lípa - oprava střechy - pořízení PD vč.souvisejících inženýrských činností</t>
  </si>
  <si>
    <t>0450060</t>
  </si>
  <si>
    <t>Střední škola řemesel a služeb, Jablonec n. N. - reko. sociál. zařízení - tělocvična Podhorská ul. - pořízení PD vč.souvisejících inženýrských činností</t>
  </si>
  <si>
    <t>0450061</t>
  </si>
  <si>
    <t>Střední průmyslová škola strojní a elektrotechnická a Vyšší odborná škola, Liberec - oprava střechy na hlavní budově Masarykova ul. Liberec - pořízení PD vč.souvisejících inženýrských činností</t>
  </si>
  <si>
    <t>0450062</t>
  </si>
  <si>
    <t>Gymnázium a Střední odb.škola pedagog., Liberec - výměna oken na objektu gymnázia - pořízení PD vč.souvisejících inženýrských činností</t>
  </si>
  <si>
    <t>0450081</t>
  </si>
  <si>
    <t>Gymnázium, U Balvanu, Jablonec nad Nisou - výměna oken na objektu gymnázia, ul. U Balvanu</t>
  </si>
  <si>
    <t>Neinvestiční příspěvky zřízeným příspěvkovým organizacím</t>
  </si>
  <si>
    <t>0450082</t>
  </si>
  <si>
    <t>Střední škola a Mateřská škola, Liberec - pořízení válcové zkušebny brzd</t>
  </si>
  <si>
    <t>Invest. transf.zřízeným příspěvkovým organizacím</t>
  </si>
  <si>
    <t>0450083</t>
  </si>
  <si>
    <t>Gymnázium I. Olbrachta, Semily - rekonstrukce rozvodů vody - zhotovení projektové dokumentace a zajištění souvisejících inženýrských činností</t>
  </si>
  <si>
    <t>0450084</t>
  </si>
  <si>
    <t>Střední škola řemesel a služeb, Jablonec n. N. - obnova vnitřního vybavení domova mládeže</t>
  </si>
  <si>
    <t>0450085</t>
  </si>
  <si>
    <t>Střední uměleckoprůmyslová škola sklářská, Kamenický Šenov - oprava kanalizace - objekt DM v ul. 9. května 228, Kamenický Šenov</t>
  </si>
  <si>
    <t>0450086</t>
  </si>
  <si>
    <t>Střední uměleckoprůmyslová škola a Vyšší odborná škola, Turnov - oprava komponentů kotelny vč. výměny termostatických ventilů - objekt v ul. Skálova, Turnov</t>
  </si>
  <si>
    <t>0450087</t>
  </si>
  <si>
    <t>Střední uměleckoprůmyslová škola, Železný Brod, Smetanovo zátiší 470, p.o. - zhotovení PD vč. souvisejících inženýr.činností na rekonstrukci části objektu domova mládeže</t>
  </si>
  <si>
    <t>0450088</t>
  </si>
  <si>
    <t>SŠHaL, Frýdlant, Bělíkova 1387, p.o. - oprava havarij. stavu střechy souvis.se zateplením objektu - zpracování PD a souvis.inženýr.činností, Zámecká ul., Frýdlant</t>
  </si>
  <si>
    <t>0450089</t>
  </si>
  <si>
    <t>Gymnázium, Česká Lípa, Žitavská 2969, p.o. - oprava výměníků na zajištění tepla vč. technické dokumentace</t>
  </si>
  <si>
    <t>0450098</t>
  </si>
  <si>
    <t>Střední uměleckoprůmyslová škola, Železný Brod, Smetanovo zátiší 470, p.o. - pořízení výstavních vitrín</t>
  </si>
  <si>
    <t>0450099</t>
  </si>
  <si>
    <t>Gymnázium Dr. A. Randy, Jablonec n/N, p.o. - Pořízení PD na výstavbu obslužného objektu pro sportovce</t>
  </si>
  <si>
    <t>0450105</t>
  </si>
  <si>
    <t>0450106</t>
  </si>
  <si>
    <t>Příloha č.1 - tab.část ke ZR-RO č. 316/17</t>
  </si>
  <si>
    <t>920 04 - kapitálové výdaje</t>
  </si>
  <si>
    <t>92004 - K A P I T Á L O V É  V Ý D A J E</t>
  </si>
  <si>
    <t>ZR - RO č. 128,143,158/17</t>
  </si>
  <si>
    <t>Kapitálové (investiční) výdaje resortu celkem</t>
  </si>
  <si>
    <t>049178</t>
  </si>
  <si>
    <t>Střední odborná škola a Střední odborné učiliště, Česká Lípa - modernizace evakuačního výtahu</t>
  </si>
  <si>
    <t>opravy a udržování</t>
  </si>
  <si>
    <t>049179</t>
  </si>
  <si>
    <t xml:space="preserve">Gymnázium I. Olbrachta, Semily - rekonstrukce rozvodů vody </t>
  </si>
  <si>
    <t>049180</t>
  </si>
  <si>
    <t xml:space="preserve">Dětský domov, Jablonec nad Nisou - odkoupení pozemku u objektu Palackého (pozemkový fond) - následně prodej nepotřebného objektu </t>
  </si>
  <si>
    <t>odkup pozemku</t>
  </si>
  <si>
    <t>049181</t>
  </si>
  <si>
    <t>Střední uměleckoprůmyslová škola, Železný Brod - rekonstrukce části domova mládeže</t>
  </si>
  <si>
    <t>budovy, stavby, haly</t>
  </si>
  <si>
    <t>Střední škola řemesel a služeb, Jablonec n. N., Smetanova 66, p.o. - oprava svislých rozvodů vody vč. cirkulace</t>
  </si>
  <si>
    <t>Příloha č. 1 - tab.část k ZR - RO č. 316/17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</si>
  <si>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</si>
  <si>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</si>
  <si>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</si>
  <si>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</si>
  <si>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</si>
  <si>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</si>
  <si>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</si>
  <si>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</si>
  <si>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</si>
  <si>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</si>
  <si>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</si>
  <si>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</si>
  <si>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</si>
  <si>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</si>
  <si>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</si>
  <si>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</si>
  <si>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</si>
  <si>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</si>
  <si>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</si>
  <si>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</si>
  <si>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</si>
  <si>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</si>
  <si>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</si>
  <si>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</si>
  <si>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</si>
  <si>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</si>
  <si>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</si>
  <si>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</si>
  <si>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</si>
  <si>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</si>
  <si>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</si>
  <si>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</si>
  <si>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</si>
  <si>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</si>
  <si>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</si>
  <si>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</si>
  <si>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</si>
  <si>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</si>
  <si>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</si>
  <si>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</si>
  <si>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</si>
  <si>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</si>
  <si>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</si>
  <si>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</si>
  <si>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</si>
  <si>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</si>
  <si>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</si>
  <si>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</si>
  <si>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</si>
  <si>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</si>
  <si>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</si>
  <si>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</si>
  <si>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</si>
  <si>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</si>
  <si>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</si>
  <si>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</si>
  <si>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</si>
  <si>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</si>
  <si>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</si>
  <si>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</si>
  <si>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</si>
  <si>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</si>
  <si>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</si>
  <si>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</si>
  <si>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</si>
  <si>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Střední uměleckoprůmyslová škola, Železný Brod, Smetanovo zátiší 470, p.o. - pořízení sklářské pece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</si>
</sst>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0"/>
    <numFmt numFmtId="165" formatCode="#,##0.000"/>
    <numFmt numFmtId="166" formatCode="0.00000"/>
    <numFmt numFmtId="167" formatCode="#,##0.0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2">
    <xf numFmtId="0" fontId="0" fillId="0" borderId="0" xfId="0"/>
    <xf numFmtId="0" fontId="1" fillId="2" borderId="0" xfId="1" applyFill="1"/>
    <xf numFmtId="4" fontId="1" fillId="2" borderId="0" xfId="1" applyNumberFormat="1" applyFill="1"/>
    <xf numFmtId="0" fontId="5" fillId="2" borderId="0" xfId="1" applyFont="1" applyFill="1"/>
    <xf numFmtId="0" fontId="2" fillId="2" borderId="0" xfId="3" applyFill="1"/>
    <xf numFmtId="0" fontId="1" fillId="2" borderId="0" xfId="4" applyFill="1"/>
    <xf numFmtId="0" fontId="1" fillId="2" borderId="0" xfId="5" applyFill="1"/>
    <xf numFmtId="0" fontId="7" fillId="2" borderId="6" xfId="5" applyFont="1" applyFill="1" applyBorder="1" applyAlignment="1">
      <alignment horizontal="center" vertical="center"/>
    </xf>
    <xf numFmtId="0" fontId="7" fillId="2" borderId="6" xfId="5" applyFont="1" applyFill="1" applyBorder="1" applyAlignment="1">
      <alignment horizontal="center" vertical="center" wrapText="1"/>
    </xf>
    <xf numFmtId="164" fontId="7" fillId="2" borderId="7" xfId="1" applyNumberFormat="1" applyFont="1" applyFill="1" applyBorder="1"/>
    <xf numFmtId="164" fontId="5" fillId="2" borderId="18" xfId="1" applyNumberFormat="1" applyFont="1" applyFill="1" applyBorder="1"/>
    <xf numFmtId="164" fontId="5" fillId="2" borderId="18" xfId="1" applyNumberFormat="1" applyFont="1" applyFill="1" applyBorder="1" applyAlignment="1">
      <alignment horizontal="right"/>
    </xf>
    <xf numFmtId="0" fontId="5" fillId="2" borderId="19" xfId="6" applyFont="1" applyFill="1" applyBorder="1" applyAlignment="1">
      <alignment horizontal="center" vertical="center"/>
    </xf>
    <xf numFmtId="0" fontId="5" fillId="2" borderId="22" xfId="6" applyFont="1" applyFill="1" applyBorder="1" applyAlignment="1">
      <alignment horizontal="center" vertical="center"/>
    </xf>
    <xf numFmtId="0" fontId="5" fillId="2" borderId="19" xfId="6" applyFont="1" applyFill="1" applyBorder="1" applyAlignment="1">
      <alignment horizontal="center"/>
    </xf>
    <xf numFmtId="164" fontId="5" fillId="2" borderId="28" xfId="1" applyNumberFormat="1" applyFont="1" applyFill="1" applyBorder="1"/>
    <xf numFmtId="0" fontId="5" fillId="2" borderId="23" xfId="6" applyFont="1" applyFill="1" applyBorder="1" applyAlignment="1">
      <alignment horizontal="center" vertical="center"/>
    </xf>
    <xf numFmtId="0" fontId="5" fillId="2" borderId="26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horizontal="center" vertical="center"/>
    </xf>
    <xf numFmtId="0" fontId="5" fillId="2" borderId="24" xfId="6" applyFont="1" applyFill="1" applyBorder="1" applyAlignment="1">
      <alignment vertical="center"/>
    </xf>
    <xf numFmtId="4" fontId="5" fillId="2" borderId="28" xfId="1" applyNumberFormat="1" applyFont="1" applyFill="1" applyBorder="1"/>
    <xf numFmtId="0" fontId="3" fillId="2" borderId="0" xfId="2" applyFont="1" applyFill="1" applyAlignment="1">
      <alignment horizontal="center"/>
    </xf>
    <xf numFmtId="0" fontId="0" fillId="2" borderId="0" xfId="0" applyFill="1" applyAlignment="1"/>
    <xf numFmtId="0" fontId="3" fillId="2" borderId="0" xfId="3" applyFont="1" applyFill="1"/>
    <xf numFmtId="0" fontId="5" fillId="2" borderId="0" xfId="4" applyFont="1" applyFill="1"/>
    <xf numFmtId="0" fontId="1" fillId="2" borderId="0" xfId="7" applyFill="1" applyBorder="1"/>
    <xf numFmtId="0" fontId="1" fillId="2" borderId="0" xfId="7" applyFill="1"/>
    <xf numFmtId="0" fontId="7" fillId="2" borderId="0" xfId="7" applyFont="1" applyFill="1" applyAlignment="1">
      <alignment horizontal="center"/>
    </xf>
    <xf numFmtId="0" fontId="5" fillId="2" borderId="0" xfId="7" applyFont="1" applyFill="1"/>
    <xf numFmtId="0" fontId="11" fillId="2" borderId="1" xfId="7" applyFont="1" applyFill="1" applyBorder="1" applyAlignment="1">
      <alignment horizontal="center" vertical="center"/>
    </xf>
    <xf numFmtId="0" fontId="9" fillId="2" borderId="5" xfId="7" applyFont="1" applyFill="1" applyBorder="1" applyAlignment="1">
      <alignment horizontal="center" vertical="center"/>
    </xf>
    <xf numFmtId="0" fontId="7" fillId="2" borderId="2" xfId="7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/>
    </xf>
    <xf numFmtId="0" fontId="7" fillId="2" borderId="7" xfId="5" applyFont="1" applyFill="1" applyBorder="1" applyAlignment="1">
      <alignment horizontal="center" vertical="center" wrapText="1"/>
    </xf>
    <xf numFmtId="0" fontId="7" fillId="2" borderId="7" xfId="5" applyFont="1" applyFill="1" applyBorder="1" applyAlignment="1">
      <alignment horizontal="center" wrapText="1"/>
    </xf>
    <xf numFmtId="0" fontId="8" fillId="2" borderId="34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left" vertical="center"/>
    </xf>
    <xf numFmtId="164" fontId="7" fillId="2" borderId="6" xfId="6" applyNumberFormat="1" applyFont="1" applyFill="1" applyBorder="1" applyAlignment="1">
      <alignment horizontal="right"/>
    </xf>
    <xf numFmtId="164" fontId="7" fillId="2" borderId="6" xfId="5" applyNumberFormat="1" applyFont="1" applyFill="1" applyBorder="1" applyAlignment="1">
      <alignment horizontal="right"/>
    </xf>
    <xf numFmtId="164" fontId="7" fillId="2" borderId="7" xfId="5" applyNumberFormat="1" applyFont="1" applyFill="1" applyBorder="1"/>
    <xf numFmtId="0" fontId="7" fillId="2" borderId="8" xfId="6" applyFont="1" applyFill="1" applyBorder="1" applyAlignment="1">
      <alignment horizontal="center"/>
    </xf>
    <xf numFmtId="49" fontId="7" fillId="2" borderId="9" xfId="6" applyNumberFormat="1" applyFont="1" applyFill="1" applyBorder="1" applyAlignment="1">
      <alignment horizontal="center"/>
    </xf>
    <xf numFmtId="49" fontId="7" fillId="2" borderId="10" xfId="6" applyNumberFormat="1" applyFont="1" applyFill="1" applyBorder="1" applyAlignment="1">
      <alignment horizontal="center"/>
    </xf>
    <xf numFmtId="0" fontId="7" fillId="2" borderId="11" xfId="6" applyFont="1" applyFill="1" applyBorder="1" applyAlignment="1">
      <alignment horizontal="center"/>
    </xf>
    <xf numFmtId="0" fontId="7" fillId="2" borderId="9" xfId="6" applyFont="1" applyFill="1" applyBorder="1" applyAlignment="1">
      <alignment horizontal="center"/>
    </xf>
    <xf numFmtId="0" fontId="7" fillId="2" borderId="9" xfId="6" applyFont="1" applyFill="1" applyBorder="1" applyAlignment="1">
      <alignment wrapText="1"/>
    </xf>
    <xf numFmtId="164" fontId="7" fillId="2" borderId="13" xfId="6" applyNumberFormat="1" applyFont="1" applyFill="1" applyBorder="1" applyAlignment="1">
      <alignment horizontal="right"/>
    </xf>
    <xf numFmtId="164" fontId="7" fillId="2" borderId="13" xfId="5" applyNumberFormat="1" applyFont="1" applyFill="1" applyBorder="1" applyAlignment="1">
      <alignment horizontal="right"/>
    </xf>
    <xf numFmtId="164" fontId="7" fillId="2" borderId="12" xfId="5" applyNumberFormat="1" applyFont="1" applyFill="1" applyBorder="1"/>
    <xf numFmtId="49" fontId="5" fillId="2" borderId="20" xfId="6" applyNumberFormat="1" applyFont="1" applyFill="1" applyBorder="1" applyAlignment="1">
      <alignment horizontal="center"/>
    </xf>
    <xf numFmtId="49" fontId="5" fillId="2" borderId="21" xfId="6" applyNumberFormat="1" applyFont="1" applyFill="1" applyBorder="1" applyAlignment="1">
      <alignment horizontal="center"/>
    </xf>
    <xf numFmtId="0" fontId="5" fillId="2" borderId="22" xfId="6" applyFont="1" applyFill="1" applyBorder="1" applyAlignment="1">
      <alignment horizontal="center"/>
    </xf>
    <xf numFmtId="0" fontId="5" fillId="2" borderId="20" xfId="6" applyFont="1" applyFill="1" applyBorder="1" applyAlignment="1">
      <alignment horizontal="center"/>
    </xf>
    <xf numFmtId="0" fontId="5" fillId="2" borderId="20" xfId="6" applyFont="1" applyFill="1" applyBorder="1" applyAlignment="1">
      <alignment wrapText="1"/>
    </xf>
    <xf numFmtId="164" fontId="5" fillId="2" borderId="18" xfId="6" applyNumberFormat="1" applyFont="1" applyFill="1" applyBorder="1" applyAlignment="1">
      <alignment horizontal="right"/>
    </xf>
    <xf numFmtId="164" fontId="5" fillId="2" borderId="18" xfId="5" applyNumberFormat="1" applyFont="1" applyFill="1" applyBorder="1" applyAlignment="1">
      <alignment horizontal="right"/>
    </xf>
    <xf numFmtId="164" fontId="5" fillId="2" borderId="18" xfId="5" applyNumberFormat="1" applyFont="1" applyFill="1" applyBorder="1"/>
    <xf numFmtId="0" fontId="7" fillId="2" borderId="19" xfId="6" applyFont="1" applyFill="1" applyBorder="1" applyAlignment="1">
      <alignment horizontal="center"/>
    </xf>
    <xf numFmtId="49" fontId="7" fillId="2" borderId="20" xfId="6" applyNumberFormat="1" applyFont="1" applyFill="1" applyBorder="1" applyAlignment="1">
      <alignment horizontal="center"/>
    </xf>
    <xf numFmtId="49" fontId="7" fillId="2" borderId="21" xfId="6" applyNumberFormat="1" applyFont="1" applyFill="1" applyBorder="1" applyAlignment="1">
      <alignment horizontal="center"/>
    </xf>
    <xf numFmtId="0" fontId="7" fillId="2" borderId="22" xfId="6" applyFont="1" applyFill="1" applyBorder="1" applyAlignment="1">
      <alignment horizontal="center"/>
    </xf>
    <xf numFmtId="0" fontId="7" fillId="2" borderId="20" xfId="6" applyFont="1" applyFill="1" applyBorder="1" applyAlignment="1">
      <alignment horizontal="center"/>
    </xf>
    <xf numFmtId="0" fontId="7" fillId="2" borderId="20" xfId="6" applyFont="1" applyFill="1" applyBorder="1" applyAlignment="1">
      <alignment wrapText="1"/>
    </xf>
    <xf numFmtId="164" fontId="7" fillId="2" borderId="18" xfId="6" applyNumberFormat="1" applyFont="1" applyFill="1" applyBorder="1" applyAlignment="1">
      <alignment horizontal="right"/>
    </xf>
    <xf numFmtId="164" fontId="7" fillId="2" borderId="18" xfId="5" applyNumberFormat="1" applyFont="1" applyFill="1" applyBorder="1" applyAlignment="1">
      <alignment horizontal="right"/>
    </xf>
    <xf numFmtId="164" fontId="7" fillId="2" borderId="18" xfId="5" applyNumberFormat="1" applyFont="1" applyFill="1" applyBorder="1"/>
    <xf numFmtId="49" fontId="7" fillId="2" borderId="20" xfId="0" applyNumberFormat="1" applyFont="1" applyFill="1" applyBorder="1" applyAlignment="1">
      <alignment horizontal="center"/>
    </xf>
    <xf numFmtId="0" fontId="12" fillId="2" borderId="20" xfId="1" applyFont="1" applyFill="1" applyBorder="1" applyAlignment="1">
      <alignment horizontal="justify" wrapText="1"/>
    </xf>
    <xf numFmtId="14" fontId="7" fillId="2" borderId="20" xfId="0" applyNumberFormat="1" applyFont="1" applyFill="1" applyBorder="1" applyAlignment="1">
      <alignment horizontal="justify" wrapText="1"/>
    </xf>
    <xf numFmtId="0" fontId="7" fillId="2" borderId="20" xfId="0" applyFont="1" applyFill="1" applyBorder="1" applyAlignment="1">
      <alignment horizontal="justify" wrapText="1"/>
    </xf>
    <xf numFmtId="0" fontId="7" fillId="2" borderId="20" xfId="1" applyFont="1" applyFill="1" applyBorder="1" applyAlignment="1">
      <alignment horizontal="justify" wrapText="1"/>
    </xf>
    <xf numFmtId="49" fontId="7" fillId="2" borderId="35" xfId="6" applyNumberFormat="1" applyFont="1" applyFill="1" applyBorder="1" applyAlignment="1">
      <alignment horizontal="center"/>
    </xf>
    <xf numFmtId="0" fontId="7" fillId="2" borderId="21" xfId="1" applyFont="1" applyFill="1" applyBorder="1" applyAlignment="1"/>
    <xf numFmtId="0" fontId="7" fillId="2" borderId="20" xfId="0" applyFont="1" applyFill="1" applyBorder="1" applyAlignment="1">
      <alignment wrapText="1"/>
    </xf>
    <xf numFmtId="164" fontId="7" fillId="2" borderId="18" xfId="8" applyNumberFormat="1" applyFont="1" applyFill="1" applyBorder="1" applyAlignment="1">
      <alignment horizontal="right"/>
    </xf>
    <xf numFmtId="164" fontId="7" fillId="2" borderId="18" xfId="1" applyNumberFormat="1" applyFont="1" applyFill="1" applyBorder="1" applyAlignment="1">
      <alignment horizontal="right"/>
    </xf>
    <xf numFmtId="164" fontId="5" fillId="2" borderId="18" xfId="8" applyNumberFormat="1" applyFont="1" applyFill="1" applyBorder="1" applyAlignment="1">
      <alignment horizontal="right"/>
    </xf>
    <xf numFmtId="0" fontId="12" fillId="2" borderId="35" xfId="1" applyFont="1" applyFill="1" applyBorder="1" applyAlignment="1">
      <alignment wrapText="1"/>
    </xf>
    <xf numFmtId="0" fontId="5" fillId="2" borderId="35" xfId="6" applyFont="1" applyFill="1" applyBorder="1" applyAlignment="1"/>
    <xf numFmtId="0" fontId="5" fillId="2" borderId="35" xfId="6" applyFont="1" applyFill="1" applyBorder="1" applyAlignment="1">
      <alignment wrapText="1"/>
    </xf>
    <xf numFmtId="0" fontId="13" fillId="2" borderId="19" xfId="6" applyFont="1" applyFill="1" applyBorder="1" applyAlignment="1">
      <alignment horizontal="center"/>
    </xf>
    <xf numFmtId="49" fontId="13" fillId="2" borderId="20" xfId="6" applyNumberFormat="1" applyFont="1" applyFill="1" applyBorder="1" applyAlignment="1">
      <alignment horizontal="center"/>
    </xf>
    <xf numFmtId="49" fontId="13" fillId="2" borderId="21" xfId="6" applyNumberFormat="1" applyFont="1" applyFill="1" applyBorder="1" applyAlignment="1">
      <alignment horizontal="center"/>
    </xf>
    <xf numFmtId="0" fontId="13" fillId="2" borderId="22" xfId="6" applyFont="1" applyFill="1" applyBorder="1" applyAlignment="1">
      <alignment horizontal="center"/>
    </xf>
    <xf numFmtId="166" fontId="7" fillId="2" borderId="18" xfId="1" applyNumberFormat="1" applyFont="1" applyFill="1" applyBorder="1"/>
    <xf numFmtId="0" fontId="5" fillId="2" borderId="20" xfId="6" applyFont="1" applyFill="1" applyBorder="1" applyAlignment="1"/>
    <xf numFmtId="166" fontId="5" fillId="2" borderId="18" xfId="1" applyNumberFormat="1" applyFont="1" applyFill="1" applyBorder="1"/>
    <xf numFmtId="0" fontId="7" fillId="2" borderId="19" xfId="6" applyFont="1" applyFill="1" applyBorder="1" applyAlignment="1">
      <alignment horizontal="center" vertical="center"/>
    </xf>
    <xf numFmtId="49" fontId="7" fillId="2" borderId="20" xfId="9" applyNumberFormat="1" applyFont="1" applyFill="1" applyBorder="1" applyAlignment="1">
      <alignment horizontal="center" vertical="center"/>
    </xf>
    <xf numFmtId="49" fontId="7" fillId="2" borderId="21" xfId="6" applyNumberFormat="1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horizontal="center" vertical="center"/>
    </xf>
    <xf numFmtId="0" fontId="7" fillId="2" borderId="20" xfId="6" applyFont="1" applyFill="1" applyBorder="1" applyAlignment="1">
      <alignment horizontal="center" vertical="center"/>
    </xf>
    <xf numFmtId="0" fontId="7" fillId="2" borderId="20" xfId="10" applyFont="1" applyFill="1" applyBorder="1" applyAlignment="1">
      <alignment horizontal="justify" vertical="center" wrapText="1"/>
    </xf>
    <xf numFmtId="49" fontId="5" fillId="2" borderId="20" xfId="9" applyNumberFormat="1" applyFont="1" applyFill="1" applyBorder="1" applyAlignment="1">
      <alignment horizontal="center" vertical="center"/>
    </xf>
    <xf numFmtId="49" fontId="5" fillId="2" borderId="21" xfId="6" applyNumberFormat="1" applyFont="1" applyFill="1" applyBorder="1" applyAlignment="1">
      <alignment horizontal="center" vertical="center"/>
    </xf>
    <xf numFmtId="0" fontId="13" fillId="2" borderId="20" xfId="6" applyFont="1" applyFill="1" applyBorder="1" applyAlignment="1">
      <alignment horizontal="center" vertical="center"/>
    </xf>
    <xf numFmtId="0" fontId="5" fillId="2" borderId="20" xfId="6" applyFont="1" applyFill="1" applyBorder="1" applyAlignment="1">
      <alignment vertical="center" wrapText="1"/>
    </xf>
    <xf numFmtId="0" fontId="5" fillId="2" borderId="20" xfId="6" applyFont="1" applyFill="1" applyBorder="1" applyAlignment="1">
      <alignment vertical="center"/>
    </xf>
    <xf numFmtId="0" fontId="7" fillId="2" borderId="36" xfId="3" applyFont="1" applyFill="1" applyBorder="1" applyAlignment="1">
      <alignment vertical="center"/>
    </xf>
    <xf numFmtId="49" fontId="7" fillId="2" borderId="20" xfId="3" applyNumberFormat="1" applyFont="1" applyFill="1" applyBorder="1" applyAlignment="1">
      <alignment horizontal="center" vertical="center"/>
    </xf>
    <xf numFmtId="0" fontId="7" fillId="2" borderId="21" xfId="3" applyFont="1" applyFill="1" applyBorder="1" applyAlignment="1">
      <alignment horizontal="center" vertical="center"/>
    </xf>
    <xf numFmtId="0" fontId="7" fillId="2" borderId="22" xfId="3" applyFont="1" applyFill="1" applyBorder="1" applyAlignment="1">
      <alignment horizontal="center" vertical="center"/>
    </xf>
    <xf numFmtId="0" fontId="7" fillId="2" borderId="20" xfId="3" applyFont="1" applyFill="1" applyBorder="1" applyAlignment="1">
      <alignment horizontal="left" vertical="center" wrapText="1"/>
    </xf>
    <xf numFmtId="164" fontId="7" fillId="2" borderId="18" xfId="3" applyNumberFormat="1" applyFont="1" applyFill="1" applyBorder="1" applyAlignment="1">
      <alignment horizontal="right"/>
    </xf>
    <xf numFmtId="164" fontId="1" fillId="2" borderId="18" xfId="1" applyNumberFormat="1" applyFill="1" applyBorder="1" applyAlignment="1">
      <alignment horizontal="right"/>
    </xf>
    <xf numFmtId="164" fontId="7" fillId="2" borderId="18" xfId="4" applyNumberFormat="1" applyFont="1" applyFill="1" applyBorder="1" applyAlignment="1">
      <alignment horizontal="right"/>
    </xf>
    <xf numFmtId="0" fontId="5" fillId="2" borderId="19" xfId="3" applyFont="1" applyFill="1" applyBorder="1" applyAlignment="1">
      <alignment vertical="center"/>
    </xf>
    <xf numFmtId="49" fontId="5" fillId="2" borderId="20" xfId="3" applyNumberFormat="1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horizontal="center" vertical="center"/>
    </xf>
    <xf numFmtId="0" fontId="5" fillId="2" borderId="21" xfId="3" applyFont="1" applyFill="1" applyBorder="1" applyAlignment="1">
      <alignment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left" vertical="center" wrapText="1"/>
    </xf>
    <xf numFmtId="164" fontId="5" fillId="2" borderId="18" xfId="3" applyNumberFormat="1" applyFont="1" applyFill="1" applyBorder="1" applyAlignment="1">
      <alignment horizontal="right"/>
    </xf>
    <xf numFmtId="164" fontId="5" fillId="2" borderId="18" xfId="4" applyNumberFormat="1" applyFont="1" applyFill="1" applyBorder="1" applyAlignment="1">
      <alignment horizontal="right"/>
    </xf>
    <xf numFmtId="0" fontId="7" fillId="2" borderId="19" xfId="6" applyFont="1" applyFill="1" applyBorder="1" applyAlignment="1">
      <alignment vertical="center"/>
    </xf>
    <xf numFmtId="0" fontId="7" fillId="2" borderId="20" xfId="10" applyFont="1" applyFill="1" applyBorder="1" applyAlignment="1">
      <alignment horizontal="left" vertical="center" wrapText="1"/>
    </xf>
    <xf numFmtId="164" fontId="7" fillId="2" borderId="18" xfId="1" applyNumberFormat="1" applyFont="1" applyFill="1" applyBorder="1"/>
    <xf numFmtId="0" fontId="5" fillId="2" borderId="29" xfId="3" applyFont="1" applyFill="1" applyBorder="1" applyAlignment="1">
      <alignment vertical="center"/>
    </xf>
    <xf numFmtId="49" fontId="5" fillId="2" borderId="30" xfId="3" applyNumberFormat="1" applyFont="1" applyFill="1" applyBorder="1" applyAlignment="1">
      <alignment vertical="center"/>
    </xf>
    <xf numFmtId="0" fontId="5" fillId="2" borderId="31" xfId="3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left" vertical="center" wrapText="1"/>
    </xf>
    <xf numFmtId="164" fontId="5" fillId="2" borderId="27" xfId="3" applyNumberFormat="1" applyFont="1" applyFill="1" applyBorder="1" applyAlignment="1">
      <alignment horizontal="right"/>
    </xf>
    <xf numFmtId="164" fontId="5" fillId="2" borderId="27" xfId="1" applyNumberFormat="1" applyFont="1" applyFill="1" applyBorder="1" applyAlignment="1">
      <alignment horizontal="right"/>
    </xf>
    <xf numFmtId="164" fontId="1" fillId="2" borderId="27" xfId="1" applyNumberFormat="1" applyFill="1" applyBorder="1" applyAlignment="1">
      <alignment horizontal="right"/>
    </xf>
    <xf numFmtId="164" fontId="5" fillId="2" borderId="27" xfId="4" applyNumberFormat="1" applyFont="1" applyFill="1" applyBorder="1" applyAlignment="1">
      <alignment horizontal="right"/>
    </xf>
    <xf numFmtId="164" fontId="5" fillId="2" borderId="27" xfId="6" applyNumberFormat="1" applyFont="1" applyFill="1" applyBorder="1" applyAlignment="1">
      <alignment horizontal="right"/>
    </xf>
    <xf numFmtId="164" fontId="5" fillId="2" borderId="27" xfId="5" applyNumberFormat="1" applyFont="1" applyFill="1" applyBorder="1" applyAlignment="1">
      <alignment horizontal="right"/>
    </xf>
    <xf numFmtId="164" fontId="10" fillId="2" borderId="18" xfId="1" applyNumberFormat="1" applyFont="1" applyFill="1" applyBorder="1" applyAlignment="1">
      <alignment horizontal="right"/>
    </xf>
    <xf numFmtId="0" fontId="7" fillId="2" borderId="37" xfId="3" applyFont="1" applyFill="1" applyBorder="1" applyAlignment="1">
      <alignment vertical="center"/>
    </xf>
    <xf numFmtId="49" fontId="7" fillId="2" borderId="15" xfId="3" applyNumberFormat="1" applyFont="1" applyFill="1" applyBorder="1" applyAlignment="1">
      <alignment horizontal="center" vertical="center"/>
    </xf>
    <xf numFmtId="0" fontId="7" fillId="2" borderId="16" xfId="3" applyFont="1" applyFill="1" applyBorder="1" applyAlignment="1">
      <alignment horizontal="center" vertical="center"/>
    </xf>
    <xf numFmtId="0" fontId="7" fillId="2" borderId="17" xfId="3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wrapText="1"/>
    </xf>
    <xf numFmtId="164" fontId="7" fillId="2" borderId="12" xfId="1" applyNumberFormat="1" applyFont="1" applyFill="1" applyBorder="1"/>
    <xf numFmtId="164" fontId="7" fillId="2" borderId="12" xfId="1" applyNumberFormat="1" applyFont="1" applyFill="1" applyBorder="1" applyAlignment="1">
      <alignment horizontal="right"/>
    </xf>
    <xf numFmtId="164" fontId="7" fillId="2" borderId="12" xfId="5" applyNumberFormat="1" applyFont="1" applyFill="1" applyBorder="1" applyAlignment="1">
      <alignment horizontal="right"/>
    </xf>
    <xf numFmtId="49" fontId="5" fillId="2" borderId="20" xfId="3" applyNumberFormat="1" applyFont="1" applyFill="1" applyBorder="1" applyAlignment="1">
      <alignment vertical="center"/>
    </xf>
    <xf numFmtId="164" fontId="5" fillId="2" borderId="27" xfId="1" applyNumberFormat="1" applyFont="1" applyFill="1" applyBorder="1"/>
    <xf numFmtId="164" fontId="5" fillId="2" borderId="27" xfId="5" applyNumberFormat="1" applyFont="1" applyFill="1" applyBorder="1"/>
    <xf numFmtId="0" fontId="1" fillId="2" borderId="38" xfId="1" applyFill="1" applyBorder="1"/>
    <xf numFmtId="164" fontId="5" fillId="2" borderId="38" xfId="1" applyNumberFormat="1" applyFont="1" applyFill="1" applyBorder="1"/>
    <xf numFmtId="166" fontId="5" fillId="2" borderId="27" xfId="1" applyNumberFormat="1" applyFont="1" applyFill="1" applyBorder="1"/>
    <xf numFmtId="0" fontId="5" fillId="2" borderId="38" xfId="1" applyFont="1" applyFill="1" applyBorder="1"/>
    <xf numFmtId="164" fontId="5" fillId="2" borderId="28" xfId="5" applyNumberFormat="1" applyFont="1" applyFill="1" applyBorder="1"/>
    <xf numFmtId="4" fontId="5" fillId="2" borderId="0" xfId="1" applyNumberFormat="1" applyFont="1" applyFill="1"/>
    <xf numFmtId="0" fontId="0" fillId="2" borderId="0" xfId="0" applyFill="1" applyAlignment="1">
      <alignment horizontal="left"/>
    </xf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5" fillId="2" borderId="0" xfId="6" applyFont="1" applyFill="1" applyBorder="1" applyAlignment="1">
      <alignment horizontal="center"/>
    </xf>
    <xf numFmtId="0" fontId="5" fillId="2" borderId="0" xfId="6" applyFont="1" applyFill="1" applyBorder="1"/>
    <xf numFmtId="4" fontId="5" fillId="2" borderId="0" xfId="6" applyNumberFormat="1" applyFont="1" applyFill="1" applyBorder="1"/>
    <xf numFmtId="165" fontId="5" fillId="2" borderId="0" xfId="6" applyNumberFormat="1" applyFont="1" applyFill="1" applyBorder="1"/>
    <xf numFmtId="0" fontId="5" fillId="2" borderId="0" xfId="1" applyFont="1" applyFill="1" applyBorder="1"/>
    <xf numFmtId="0" fontId="1" fillId="2" borderId="0" xfId="1" applyFill="1" applyBorder="1"/>
    <xf numFmtId="0" fontId="15" fillId="2" borderId="0" xfId="6" applyFont="1" applyFill="1" applyAlignment="1">
      <alignment horizontal="center"/>
    </xf>
    <xf numFmtId="4" fontId="15" fillId="2" borderId="0" xfId="6" applyNumberFormat="1" applyFont="1" applyFill="1" applyAlignment="1">
      <alignment horizontal="center"/>
    </xf>
    <xf numFmtId="0" fontId="7" fillId="2" borderId="0" xfId="6" applyFont="1" applyFill="1" applyAlignment="1">
      <alignment horizontal="center"/>
    </xf>
    <xf numFmtId="0" fontId="8" fillId="2" borderId="1" xfId="6" applyFont="1" applyFill="1" applyBorder="1" applyAlignment="1">
      <alignment horizontal="center" vertical="center"/>
    </xf>
    <xf numFmtId="0" fontId="7" fillId="2" borderId="1" xfId="6" applyFont="1" applyFill="1" applyBorder="1" applyAlignment="1">
      <alignment horizontal="center" vertical="center"/>
    </xf>
    <xf numFmtId="0" fontId="7" fillId="2" borderId="4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center" vertical="center"/>
    </xf>
    <xf numFmtId="0" fontId="7" fillId="2" borderId="5" xfId="6" applyFont="1" applyFill="1" applyBorder="1" applyAlignment="1">
      <alignment horizontal="left" vertical="center"/>
    </xf>
    <xf numFmtId="4" fontId="7" fillId="2" borderId="6" xfId="6" applyNumberFormat="1" applyFont="1" applyFill="1" applyBorder="1" applyAlignment="1">
      <alignment horizontal="right"/>
    </xf>
    <xf numFmtId="4" fontId="7" fillId="2" borderId="6" xfId="1" applyNumberFormat="1" applyFont="1" applyFill="1" applyBorder="1"/>
    <xf numFmtId="0" fontId="7" fillId="2" borderId="8" xfId="6" applyFont="1" applyFill="1" applyBorder="1" applyAlignment="1">
      <alignment horizontal="center" vertical="center"/>
    </xf>
    <xf numFmtId="49" fontId="7" fillId="2" borderId="9" xfId="9" applyNumberFormat="1" applyFont="1" applyFill="1" applyBorder="1" applyAlignment="1">
      <alignment horizontal="center" vertical="center"/>
    </xf>
    <xf numFmtId="49" fontId="7" fillId="2" borderId="10" xfId="6" applyNumberFormat="1" applyFont="1" applyFill="1" applyBorder="1" applyAlignment="1">
      <alignment horizontal="center" vertical="center"/>
    </xf>
    <xf numFmtId="0" fontId="7" fillId="2" borderId="11" xfId="6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justify" vertical="center" wrapText="1"/>
    </xf>
    <xf numFmtId="4" fontId="7" fillId="2" borderId="13" xfId="6" applyNumberFormat="1" applyFont="1" applyFill="1" applyBorder="1" applyAlignment="1">
      <alignment horizontal="right"/>
    </xf>
    <xf numFmtId="4" fontId="7" fillId="2" borderId="13" xfId="1" applyNumberFormat="1" applyFont="1" applyFill="1" applyBorder="1"/>
    <xf numFmtId="49" fontId="5" fillId="2" borderId="24" xfId="9" applyNumberFormat="1" applyFont="1" applyFill="1" applyBorder="1" applyAlignment="1">
      <alignment horizontal="center" vertical="center"/>
    </xf>
    <xf numFmtId="49" fontId="5" fillId="2" borderId="25" xfId="6" applyNumberFormat="1" applyFont="1" applyFill="1" applyBorder="1" applyAlignment="1">
      <alignment horizontal="center" vertical="center"/>
    </xf>
    <xf numFmtId="0" fontId="13" fillId="2" borderId="24" xfId="6" applyFont="1" applyFill="1" applyBorder="1" applyAlignment="1">
      <alignment horizontal="center" vertical="center"/>
    </xf>
    <xf numFmtId="4" fontId="5" fillId="2" borderId="28" xfId="6" applyNumberFormat="1" applyFont="1" applyFill="1" applyBorder="1" applyAlignment="1">
      <alignment horizontal="right"/>
    </xf>
    <xf numFmtId="0" fontId="7" fillId="2" borderId="14" xfId="6" applyFont="1" applyFill="1" applyBorder="1" applyAlignment="1">
      <alignment horizontal="center" vertical="center"/>
    </xf>
    <xf numFmtId="49" fontId="7" fillId="2" borderId="15" xfId="9" applyNumberFormat="1" applyFont="1" applyFill="1" applyBorder="1" applyAlignment="1">
      <alignment horizontal="center" vertical="center"/>
    </xf>
    <xf numFmtId="49" fontId="7" fillId="2" borderId="16" xfId="6" applyNumberFormat="1" applyFont="1" applyFill="1" applyBorder="1" applyAlignment="1">
      <alignment horizontal="center" vertical="center"/>
    </xf>
    <xf numFmtId="0" fontId="7" fillId="2" borderId="17" xfId="6" applyFont="1" applyFill="1" applyBorder="1" applyAlignment="1">
      <alignment horizontal="center" vertical="center"/>
    </xf>
    <xf numFmtId="0" fontId="7" fillId="2" borderId="15" xfId="6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justify" vertical="center" wrapText="1"/>
    </xf>
    <xf numFmtId="4" fontId="7" fillId="2" borderId="12" xfId="6" applyNumberFormat="1" applyFont="1" applyFill="1" applyBorder="1" applyAlignment="1">
      <alignment horizontal="right"/>
    </xf>
    <xf numFmtId="4" fontId="7" fillId="2" borderId="12" xfId="1" applyNumberFormat="1" applyFont="1" applyFill="1" applyBorder="1"/>
    <xf numFmtId="0" fontId="13" fillId="2" borderId="29" xfId="6" applyFont="1" applyFill="1" applyBorder="1" applyAlignment="1">
      <alignment horizontal="center" vertical="center"/>
    </xf>
    <xf numFmtId="49" fontId="5" fillId="2" borderId="30" xfId="9" applyNumberFormat="1" applyFont="1" applyFill="1" applyBorder="1" applyAlignment="1">
      <alignment horizontal="center" vertical="center"/>
    </xf>
    <xf numFmtId="49" fontId="13" fillId="2" borderId="31" xfId="6" applyNumberFormat="1" applyFont="1" applyFill="1" applyBorder="1" applyAlignment="1">
      <alignment horizontal="center" vertical="center"/>
    </xf>
    <xf numFmtId="0" fontId="13" fillId="2" borderId="32" xfId="6" applyFont="1" applyFill="1" applyBorder="1" applyAlignment="1">
      <alignment horizontal="center" vertical="center"/>
    </xf>
    <xf numFmtId="0" fontId="13" fillId="2" borderId="30" xfId="6" applyFont="1" applyFill="1" applyBorder="1" applyAlignment="1">
      <alignment horizontal="center" vertical="center"/>
    </xf>
    <xf numFmtId="0" fontId="5" fillId="2" borderId="30" xfId="6" applyFont="1" applyFill="1" applyBorder="1" applyAlignment="1">
      <alignment vertical="center"/>
    </xf>
    <xf numFmtId="4" fontId="5" fillId="2" borderId="27" xfId="6" applyNumberFormat="1" applyFont="1" applyFill="1" applyBorder="1" applyAlignment="1">
      <alignment horizontal="right"/>
    </xf>
    <xf numFmtId="4" fontId="5" fillId="2" borderId="27" xfId="1" applyNumberFormat="1" applyFont="1" applyFill="1" applyBorder="1"/>
    <xf numFmtId="0" fontId="7" fillId="2" borderId="9" xfId="0" applyFont="1" applyFill="1" applyBorder="1" applyAlignment="1">
      <alignment horizontal="justify" vertical="center" wrapText="1"/>
    </xf>
    <xf numFmtId="0" fontId="5" fillId="2" borderId="24" xfId="0" applyFont="1" applyFill="1" applyBorder="1" applyAlignment="1">
      <alignment horizontal="justify" vertical="center" wrapText="1"/>
    </xf>
    <xf numFmtId="14" fontId="1" fillId="2" borderId="0" xfId="1" applyNumberFormat="1" applyFill="1"/>
    <xf numFmtId="0" fontId="5" fillId="2" borderId="35" xfId="1" applyFont="1" applyFill="1" applyBorder="1"/>
    <xf numFmtId="0" fontId="1" fillId="2" borderId="35" xfId="1" applyFill="1" applyBorder="1"/>
    <xf numFmtId="0" fontId="5" fillId="2" borderId="23" xfId="3" applyFont="1" applyFill="1" applyBorder="1" applyAlignment="1">
      <alignment vertical="center"/>
    </xf>
    <xf numFmtId="49" fontId="5" fillId="2" borderId="24" xfId="3" applyNumberFormat="1" applyFont="1" applyFill="1" applyBorder="1" applyAlignment="1">
      <alignment vertical="center"/>
    </xf>
    <xf numFmtId="0" fontId="5" fillId="2" borderId="25" xfId="3" applyFont="1" applyFill="1" applyBorder="1" applyAlignment="1">
      <alignment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left" vertical="center" wrapText="1"/>
    </xf>
    <xf numFmtId="0" fontId="5" fillId="2" borderId="39" xfId="1" applyFont="1" applyFill="1" applyBorder="1"/>
    <xf numFmtId="0" fontId="1" fillId="2" borderId="39" xfId="1" applyFill="1" applyBorder="1"/>
    <xf numFmtId="0" fontId="11" fillId="2" borderId="5" xfId="7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0" xfId="0" applyFont="1" applyFill="1" applyAlignment="1">
      <alignment horizontal="right"/>
    </xf>
    <xf numFmtId="0" fontId="18" fillId="3" borderId="41" xfId="0" applyFont="1" applyFill="1" applyBorder="1" applyAlignment="1">
      <alignment horizontal="center" vertical="center" wrapText="1"/>
    </xf>
    <xf numFmtId="0" fontId="18" fillId="3" borderId="42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0" fontId="19" fillId="0" borderId="17" xfId="0" applyFont="1" applyBorder="1" applyAlignment="1">
      <alignment horizontal="right" vertical="center" wrapText="1"/>
    </xf>
    <xf numFmtId="4" fontId="19" fillId="0" borderId="17" xfId="0" applyNumberFormat="1" applyFont="1" applyBorder="1" applyAlignment="1">
      <alignment horizontal="right" vertical="center" wrapText="1"/>
    </xf>
    <xf numFmtId="4" fontId="19" fillId="0" borderId="44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vertical="center" wrapText="1"/>
    </xf>
    <xf numFmtId="0" fontId="20" fillId="0" borderId="22" xfId="0" applyFont="1" applyBorder="1" applyAlignment="1">
      <alignment horizontal="right" vertical="center" wrapText="1"/>
    </xf>
    <xf numFmtId="4" fontId="20" fillId="0" borderId="22" xfId="0" applyNumberFormat="1" applyFont="1" applyBorder="1" applyAlignment="1">
      <alignment horizontal="right" vertical="center" wrapText="1"/>
    </xf>
    <xf numFmtId="4" fontId="20" fillId="0" borderId="22" xfId="0" applyNumberFormat="1" applyFont="1" applyBorder="1" applyAlignment="1">
      <alignment vertical="center"/>
    </xf>
    <xf numFmtId="4" fontId="20" fillId="0" borderId="45" xfId="0" applyNumberFormat="1" applyFont="1" applyBorder="1" applyAlignment="1">
      <alignment vertical="center"/>
    </xf>
    <xf numFmtId="4" fontId="0" fillId="0" borderId="0" xfId="0" applyNumberFormat="1"/>
    <xf numFmtId="4" fontId="20" fillId="0" borderId="17" xfId="0" applyNumberFormat="1" applyFont="1" applyBorder="1" applyAlignment="1">
      <alignment horizontal="right" vertical="center" wrapText="1"/>
    </xf>
    <xf numFmtId="0" fontId="19" fillId="0" borderId="19" xfId="0" applyFont="1" applyBorder="1" applyAlignment="1">
      <alignment vertical="center" wrapText="1"/>
    </xf>
    <xf numFmtId="4" fontId="19" fillId="0" borderId="22" xfId="0" applyNumberFormat="1" applyFont="1" applyBorder="1" applyAlignment="1">
      <alignment horizontal="right" vertical="center" wrapText="1"/>
    </xf>
    <xf numFmtId="4" fontId="19" fillId="0" borderId="45" xfId="0" applyNumberFormat="1" applyFont="1" applyBorder="1" applyAlignment="1">
      <alignment horizontal="right" vertical="center" wrapText="1"/>
    </xf>
    <xf numFmtId="4" fontId="20" fillId="0" borderId="45" xfId="0" applyNumberFormat="1" applyFont="1" applyBorder="1" applyAlignment="1">
      <alignment horizontal="right" vertical="center" wrapText="1"/>
    </xf>
    <xf numFmtId="0" fontId="19" fillId="0" borderId="22" xfId="0" applyFont="1" applyBorder="1" applyAlignment="1">
      <alignment horizontal="right" vertical="center" wrapText="1"/>
    </xf>
    <xf numFmtId="0" fontId="20" fillId="0" borderId="29" xfId="0" applyFont="1" applyBorder="1" applyAlignment="1">
      <alignment vertical="center" wrapText="1"/>
    </xf>
    <xf numFmtId="0" fontId="20" fillId="0" borderId="32" xfId="0" applyFont="1" applyBorder="1" applyAlignment="1">
      <alignment horizontal="right" vertical="center" wrapText="1"/>
    </xf>
    <xf numFmtId="4" fontId="20" fillId="0" borderId="32" xfId="0" applyNumberFormat="1" applyFont="1" applyBorder="1" applyAlignment="1">
      <alignment horizontal="right" vertical="center" wrapText="1"/>
    </xf>
    <xf numFmtId="4" fontId="20" fillId="0" borderId="46" xfId="0" applyNumberFormat="1" applyFont="1" applyBorder="1" applyAlignment="1">
      <alignment horizontal="right" vertical="center" wrapText="1"/>
    </xf>
    <xf numFmtId="0" fontId="19" fillId="0" borderId="41" xfId="0" applyFont="1" applyBorder="1" applyAlignment="1">
      <alignment vertical="center" wrapText="1"/>
    </xf>
    <xf numFmtId="0" fontId="19" fillId="0" borderId="42" xfId="0" applyFont="1" applyBorder="1" applyAlignment="1">
      <alignment horizontal="right" vertical="center" wrapText="1"/>
    </xf>
    <xf numFmtId="4" fontId="19" fillId="0" borderId="42" xfId="0" applyNumberFormat="1" applyFont="1" applyBorder="1" applyAlignment="1">
      <alignment horizontal="right" vertical="center" wrapText="1"/>
    </xf>
    <xf numFmtId="4" fontId="19" fillId="0" borderId="43" xfId="0" applyNumberFormat="1" applyFont="1" applyBorder="1" applyAlignment="1">
      <alignment horizontal="right" vertical="center" wrapText="1"/>
    </xf>
    <xf numFmtId="0" fontId="17" fillId="0" borderId="0" xfId="0" applyFont="1" applyFill="1" applyBorder="1"/>
    <xf numFmtId="167" fontId="17" fillId="0" borderId="40" xfId="0" applyNumberFormat="1" applyFont="1" applyFill="1" applyBorder="1" applyAlignment="1">
      <alignment horizontal="right"/>
    </xf>
    <xf numFmtId="0" fontId="20" fillId="0" borderId="14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right" vertical="center" wrapText="1"/>
    </xf>
    <xf numFmtId="4" fontId="20" fillId="0" borderId="44" xfId="0" applyNumberFormat="1" applyFont="1" applyBorder="1" applyAlignment="1">
      <alignment horizontal="right" vertical="center" wrapText="1"/>
    </xf>
    <xf numFmtId="0" fontId="20" fillId="0" borderId="19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6" fillId="2" borderId="0" xfId="4" applyFont="1" applyFill="1" applyAlignment="1">
      <alignment horizontal="center"/>
    </xf>
    <xf numFmtId="0" fontId="11" fillId="2" borderId="5" xfId="7" applyFont="1" applyFill="1" applyBorder="1" applyAlignment="1">
      <alignment horizontal="center" vertical="center"/>
    </xf>
    <xf numFmtId="0" fontId="11" fillId="2" borderId="33" xfId="7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33" xfId="6" applyFont="1" applyFill="1" applyBorder="1" applyAlignment="1">
      <alignment horizontal="center" vertical="center"/>
    </xf>
    <xf numFmtId="4" fontId="5" fillId="2" borderId="0" xfId="1" applyNumberFormat="1" applyFont="1" applyFill="1" applyAlignment="1"/>
    <xf numFmtId="0" fontId="5" fillId="2" borderId="0" xfId="0" applyFont="1" applyFill="1" applyAlignment="1"/>
    <xf numFmtId="0" fontId="4" fillId="2" borderId="0" xfId="3" applyFont="1" applyFill="1" applyAlignment="1">
      <alignment horizontal="center"/>
    </xf>
    <xf numFmtId="0" fontId="7" fillId="2" borderId="5" xfId="6" applyFont="1" applyFill="1" applyBorder="1" applyAlignment="1">
      <alignment horizontal="center" vertical="center"/>
    </xf>
    <xf numFmtId="0" fontId="7" fillId="2" borderId="33" xfId="6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/>
    </xf>
    <xf numFmtId="0" fontId="0" fillId="2" borderId="0" xfId="0" applyFill="1" applyAlignment="1">
      <alignment horizontal="left"/>
    </xf>
    <xf numFmtId="0" fontId="3" fillId="2" borderId="0" xfId="2" applyFont="1" applyFill="1" applyAlignment="1">
      <alignment horizontal="center"/>
    </xf>
    <xf numFmtId="0" fontId="0" fillId="2" borderId="0" xfId="0" applyFill="1" applyAlignment="1"/>
    <xf numFmtId="0" fontId="8" fillId="2" borderId="2" xfId="6" applyFont="1" applyFill="1" applyBorder="1" applyAlignment="1">
      <alignment horizontal="center" vertical="center"/>
    </xf>
    <xf numFmtId="0" fontId="8" fillId="2" borderId="3" xfId="6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/>
    </xf>
  </cellXfs>
  <cellStyles count="11">
    <cellStyle name="Normální" xfId="0" builtinId="0"/>
    <cellStyle name="Normální 11" xfId="10"/>
    <cellStyle name="normální 2" xfId="4"/>
    <cellStyle name="Normální 3" xfId="5"/>
    <cellStyle name="normální_03 Podrobny_rozpis_rozpoctu_2010_Klíma" xfId="8"/>
    <cellStyle name="normální_04 - OSMTVS" xfId="7"/>
    <cellStyle name="normální_2. Rozpočet 2007 - tabulky" xfId="3"/>
    <cellStyle name="normální_Rozpis výdajů 03 bez PO 2 2" xfId="1"/>
    <cellStyle name="normální_Rozpis výdajů 03 bez PO_03. Ekonomický" xfId="9"/>
    <cellStyle name="normální_Rozpis výdajů 03 bez PO_04 - OSMTVS" xfId="6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2"/>
  <sheetViews>
    <sheetView tabSelected="1" topLeftCell="A136" zoomScaleNormal="100" workbookViewId="0">
      <selection activeCell="Z143" sqref="Z143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9.7109375" style="147" customWidth="1"/>
    <col min="8" max="10" width="9.7109375" style="3" hidden="1" customWidth="1"/>
    <col min="11" max="11" width="10.28515625" style="1" hidden="1" customWidth="1"/>
    <col min="12" max="12" width="9.5703125" style="3" hidden="1" customWidth="1"/>
    <col min="13" max="13" width="10.28515625" style="1" hidden="1" customWidth="1"/>
    <col min="14" max="14" width="9.140625" style="1" hidden="1" customWidth="1"/>
    <col min="15" max="15" width="9.7109375" style="1" hidden="1" customWidth="1"/>
    <col min="16" max="16" width="9.140625" style="3" hidden="1" customWidth="1"/>
    <col min="17" max="17" width="9.7109375" style="1" hidden="1" customWidth="1"/>
    <col min="18" max="18" width="10.7109375" style="1" hidden="1" customWidth="1"/>
    <col min="19" max="19" width="10" style="1" hidden="1" customWidth="1"/>
    <col min="20" max="20" width="9.28515625" style="1" hidden="1" customWidth="1"/>
    <col min="21" max="21" width="10.140625" style="1" customWidth="1"/>
    <col min="22" max="22" width="10" style="1" customWidth="1"/>
    <col min="23" max="23" width="10.5703125" style="1" customWidth="1"/>
    <col min="24" max="24" width="11.5703125" style="1" customWidth="1"/>
    <col min="25" max="254" width="9.140625" style="1" customWidth="1"/>
    <col min="255" max="16384" width="3.140625" style="1"/>
  </cols>
  <sheetData>
    <row r="1" spans="1:24" ht="13.15" x14ac:dyDescent="0.25">
      <c r="G1" s="250"/>
      <c r="H1" s="251"/>
      <c r="I1" s="251"/>
      <c r="J1" s="250"/>
      <c r="K1" s="251"/>
      <c r="L1" s="251"/>
      <c r="P1" s="250"/>
      <c r="Q1" s="251"/>
      <c r="R1" s="251"/>
      <c r="S1" s="250"/>
      <c r="T1" s="251"/>
      <c r="U1" s="251"/>
    </row>
    <row r="2" spans="1:24" ht="18" x14ac:dyDescent="0.25">
      <c r="A2" s="252" t="s">
        <v>40</v>
      </c>
      <c r="B2" s="252"/>
      <c r="C2" s="252"/>
      <c r="D2" s="252"/>
      <c r="E2" s="252"/>
      <c r="F2" s="252"/>
      <c r="G2" s="252"/>
      <c r="H2" s="252"/>
      <c r="I2" s="252"/>
      <c r="R2" s="250"/>
      <c r="S2" s="251"/>
      <c r="T2" s="251"/>
      <c r="U2" s="250" t="s">
        <v>217</v>
      </c>
      <c r="V2" s="251"/>
      <c r="W2" s="251"/>
    </row>
    <row r="3" spans="1:24" ht="12" customHeight="1" x14ac:dyDescent="0.25">
      <c r="A3" s="4"/>
      <c r="B3" s="4"/>
      <c r="C3" s="4"/>
      <c r="D3" s="4"/>
      <c r="E3" s="4"/>
      <c r="F3" s="4"/>
      <c r="G3" s="23"/>
      <c r="H3" s="24"/>
      <c r="I3" s="24"/>
    </row>
    <row r="4" spans="1:24" ht="15.75" x14ac:dyDescent="0.25">
      <c r="A4" s="245" t="s">
        <v>0</v>
      </c>
      <c r="B4" s="245"/>
      <c r="C4" s="245"/>
      <c r="D4" s="245"/>
      <c r="E4" s="245"/>
      <c r="F4" s="245"/>
      <c r="G4" s="245"/>
      <c r="H4" s="245"/>
      <c r="I4" s="245"/>
    </row>
    <row r="5" spans="1:24" ht="12" customHeight="1" x14ac:dyDescent="0.25">
      <c r="A5" s="4"/>
      <c r="B5" s="4"/>
      <c r="C5" s="4"/>
      <c r="D5" s="4"/>
      <c r="E5" s="4"/>
      <c r="F5" s="4"/>
      <c r="G5" s="23"/>
      <c r="H5" s="24"/>
      <c r="I5" s="24"/>
    </row>
    <row r="6" spans="1:24" ht="15.6" customHeight="1" x14ac:dyDescent="0.25">
      <c r="A6" s="245" t="s">
        <v>41</v>
      </c>
      <c r="B6" s="245"/>
      <c r="C6" s="245"/>
      <c r="D6" s="245"/>
      <c r="E6" s="245"/>
      <c r="F6" s="245"/>
      <c r="G6" s="245"/>
      <c r="H6" s="245"/>
      <c r="I6" s="245"/>
    </row>
    <row r="7" spans="1:24" ht="12" customHeight="1" x14ac:dyDescent="0.25">
      <c r="A7" s="4"/>
      <c r="B7" s="4"/>
      <c r="C7" s="4"/>
      <c r="D7" s="4"/>
      <c r="E7" s="4"/>
      <c r="F7" s="4"/>
      <c r="G7" s="23"/>
      <c r="H7" s="24"/>
      <c r="I7" s="24"/>
    </row>
    <row r="8" spans="1:24" s="6" customFormat="1" ht="13.5" thickBot="1" x14ac:dyDescent="0.25">
      <c r="A8" s="25"/>
      <c r="B8" s="25"/>
      <c r="C8" s="25"/>
      <c r="D8" s="26"/>
      <c r="E8" s="26"/>
      <c r="F8" s="26"/>
      <c r="G8" s="27"/>
      <c r="H8" s="28"/>
      <c r="I8" s="27"/>
      <c r="J8" s="28"/>
      <c r="K8" s="27"/>
      <c r="L8" s="28"/>
      <c r="M8" s="27"/>
      <c r="O8" s="27"/>
      <c r="Q8" s="27"/>
      <c r="S8" s="27"/>
      <c r="U8" s="27"/>
      <c r="W8" s="27" t="s">
        <v>42</v>
      </c>
    </row>
    <row r="9" spans="1:24" s="6" customFormat="1" ht="32.450000000000003" customHeight="1" thickBot="1" x14ac:dyDescent="0.25">
      <c r="A9" s="29" t="s">
        <v>2</v>
      </c>
      <c r="B9" s="246" t="s">
        <v>43</v>
      </c>
      <c r="C9" s="247"/>
      <c r="D9" s="30" t="s">
        <v>3</v>
      </c>
      <c r="E9" s="207" t="s">
        <v>4</v>
      </c>
      <c r="F9" s="31" t="s">
        <v>44</v>
      </c>
      <c r="G9" s="32" t="s">
        <v>5</v>
      </c>
      <c r="H9" s="32" t="s">
        <v>45</v>
      </c>
      <c r="I9" s="32" t="s">
        <v>6</v>
      </c>
      <c r="J9" s="33" t="s">
        <v>46</v>
      </c>
      <c r="K9" s="32" t="s">
        <v>6</v>
      </c>
      <c r="L9" s="33" t="s">
        <v>47</v>
      </c>
      <c r="M9" s="32" t="s">
        <v>6</v>
      </c>
      <c r="N9" s="34" t="s">
        <v>48</v>
      </c>
      <c r="O9" s="32" t="s">
        <v>6</v>
      </c>
      <c r="P9" s="33" t="s">
        <v>49</v>
      </c>
      <c r="Q9" s="32" t="s">
        <v>6</v>
      </c>
      <c r="R9" s="33" t="s">
        <v>50</v>
      </c>
      <c r="S9" s="32" t="s">
        <v>6</v>
      </c>
      <c r="T9" s="33" t="s">
        <v>51</v>
      </c>
      <c r="U9" s="32" t="s">
        <v>6</v>
      </c>
      <c r="V9" s="33" t="s">
        <v>52</v>
      </c>
      <c r="W9" s="32" t="s">
        <v>6</v>
      </c>
    </row>
    <row r="10" spans="1:24" s="6" customFormat="1" ht="13.5" thickBot="1" x14ac:dyDescent="0.25">
      <c r="A10" s="35" t="s">
        <v>7</v>
      </c>
      <c r="B10" s="248" t="s">
        <v>8</v>
      </c>
      <c r="C10" s="249"/>
      <c r="D10" s="36" t="s">
        <v>8</v>
      </c>
      <c r="E10" s="208" t="s">
        <v>8</v>
      </c>
      <c r="F10" s="38" t="s">
        <v>53</v>
      </c>
      <c r="G10" s="39">
        <f>+G11+G33+G51+G61++G63+G65+G67+G69</f>
        <v>22020</v>
      </c>
      <c r="H10" s="39">
        <f>+H79+H81+H83+H87+H89+H91+H93+H95+H97+H99+H103+H101+H105+H107+H109+H111+H113+H85</f>
        <v>27912.639699999996</v>
      </c>
      <c r="I10" s="39">
        <f>+G10+H10</f>
        <v>49932.6397</v>
      </c>
      <c r="J10" s="40">
        <f>+J115+J117+J119+J121+J123+J125</f>
        <v>4881.3715000000002</v>
      </c>
      <c r="K10" s="40">
        <f>+I10+J10</f>
        <v>54814.011200000001</v>
      </c>
      <c r="L10" s="40">
        <f>+L11+L13+L15+L17+L19+L21++L23+L25+L27+L29+L31+L51+L59</f>
        <v>0</v>
      </c>
      <c r="M10" s="40">
        <f>+K10+L10</f>
        <v>54814.011200000001</v>
      </c>
      <c r="N10" s="40">
        <f>+N51+N53+N55+N57+N69+N71+N73+N75+N77+N127+N129+N131+N133+N135+N137</f>
        <v>9500</v>
      </c>
      <c r="O10" s="40">
        <f>+M10+N10</f>
        <v>64314.011200000001</v>
      </c>
      <c r="P10" s="40">
        <f>+P33+P35+P37+P39+P41+P43+P45+P47+P49+P123+P133+P141+P143+P139</f>
        <v>6670</v>
      </c>
      <c r="Q10" s="40">
        <f>+O10+P10</f>
        <v>70984.011200000008</v>
      </c>
      <c r="R10" s="9">
        <f>+R51+R115+R145</f>
        <v>-20</v>
      </c>
      <c r="S10" s="41">
        <f>+Q10+R10</f>
        <v>70964.011200000008</v>
      </c>
      <c r="T10" s="41">
        <f>+T11+T147</f>
        <v>1415</v>
      </c>
      <c r="U10" s="41">
        <f>+S10+T10</f>
        <v>72379.011200000008</v>
      </c>
      <c r="V10" s="41">
        <f>+V133+V149+V151</f>
        <v>5000</v>
      </c>
      <c r="W10" s="41">
        <f>+U10+V10</f>
        <v>77379.011200000008</v>
      </c>
      <c r="X10" s="3" t="s">
        <v>54</v>
      </c>
    </row>
    <row r="11" spans="1:24" s="6" customFormat="1" x14ac:dyDescent="0.2">
      <c r="A11" s="42" t="s">
        <v>9</v>
      </c>
      <c r="B11" s="43" t="s">
        <v>55</v>
      </c>
      <c r="C11" s="44" t="s">
        <v>38</v>
      </c>
      <c r="D11" s="45" t="s">
        <v>8</v>
      </c>
      <c r="E11" s="46" t="s">
        <v>8</v>
      </c>
      <c r="F11" s="47" t="s">
        <v>56</v>
      </c>
      <c r="G11" s="48">
        <f>+G12</f>
        <v>2800</v>
      </c>
      <c r="H11" s="48">
        <v>0</v>
      </c>
      <c r="I11" s="48">
        <f t="shared" ref="I11:I114" si="0">+G11+H11</f>
        <v>2800</v>
      </c>
      <c r="J11" s="49">
        <v>0</v>
      </c>
      <c r="K11" s="49">
        <f t="shared" ref="K11:K118" si="1">+I11+J11</f>
        <v>2800</v>
      </c>
      <c r="L11" s="49">
        <f>+L12</f>
        <v>-2800</v>
      </c>
      <c r="M11" s="49">
        <f t="shared" ref="M11:M104" si="2">+K11+L11</f>
        <v>0</v>
      </c>
      <c r="N11" s="49">
        <v>0</v>
      </c>
      <c r="O11" s="49">
        <f t="shared" ref="O11:O90" si="3">+M11+N11</f>
        <v>0</v>
      </c>
      <c r="P11" s="49">
        <v>0</v>
      </c>
      <c r="Q11" s="49">
        <f t="shared" ref="Q11:Q90" si="4">+O11+P11</f>
        <v>0</v>
      </c>
      <c r="R11" s="50">
        <v>0</v>
      </c>
      <c r="S11" s="50">
        <f t="shared" ref="S11:S74" si="5">+Q11+R11</f>
        <v>0</v>
      </c>
      <c r="T11" s="50">
        <f>+T12</f>
        <v>415</v>
      </c>
      <c r="U11" s="50">
        <f t="shared" ref="U11:U74" si="6">+S11+T11</f>
        <v>415</v>
      </c>
      <c r="V11" s="50">
        <v>0</v>
      </c>
      <c r="W11" s="50">
        <f t="shared" ref="W11:W74" si="7">+U11+V11</f>
        <v>415</v>
      </c>
    </row>
    <row r="12" spans="1:24" s="6" customFormat="1" ht="22.5" x14ac:dyDescent="0.2">
      <c r="A12" s="14"/>
      <c r="B12" s="51"/>
      <c r="C12" s="52"/>
      <c r="D12" s="53">
        <v>3299</v>
      </c>
      <c r="E12" s="54">
        <v>5331</v>
      </c>
      <c r="F12" s="55" t="s">
        <v>39</v>
      </c>
      <c r="G12" s="56">
        <v>2800</v>
      </c>
      <c r="H12" s="56">
        <v>0</v>
      </c>
      <c r="I12" s="56">
        <f t="shared" si="0"/>
        <v>2800</v>
      </c>
      <c r="J12" s="57">
        <v>0</v>
      </c>
      <c r="K12" s="57">
        <f t="shared" si="1"/>
        <v>2800</v>
      </c>
      <c r="L12" s="57">
        <v>-2800</v>
      </c>
      <c r="M12" s="57">
        <f t="shared" si="2"/>
        <v>0</v>
      </c>
      <c r="N12" s="57">
        <v>0</v>
      </c>
      <c r="O12" s="57">
        <f t="shared" si="3"/>
        <v>0</v>
      </c>
      <c r="P12" s="57">
        <v>0</v>
      </c>
      <c r="Q12" s="57">
        <f t="shared" si="4"/>
        <v>0</v>
      </c>
      <c r="R12" s="58">
        <v>0</v>
      </c>
      <c r="S12" s="58">
        <f t="shared" si="5"/>
        <v>0</v>
      </c>
      <c r="T12" s="58">
        <v>415</v>
      </c>
      <c r="U12" s="58">
        <f t="shared" si="6"/>
        <v>415</v>
      </c>
      <c r="V12" s="58">
        <v>0</v>
      </c>
      <c r="W12" s="58">
        <f t="shared" si="7"/>
        <v>415</v>
      </c>
    </row>
    <row r="13" spans="1:24" s="6" customFormat="1" ht="22.5" x14ac:dyDescent="0.2">
      <c r="A13" s="59" t="s">
        <v>9</v>
      </c>
      <c r="B13" s="60" t="s">
        <v>57</v>
      </c>
      <c r="C13" s="61" t="s">
        <v>27</v>
      </c>
      <c r="D13" s="62" t="s">
        <v>8</v>
      </c>
      <c r="E13" s="63" t="s">
        <v>8</v>
      </c>
      <c r="F13" s="64" t="s">
        <v>58</v>
      </c>
      <c r="G13" s="65">
        <v>0</v>
      </c>
      <c r="H13" s="56"/>
      <c r="I13" s="56"/>
      <c r="J13" s="57"/>
      <c r="K13" s="66">
        <v>0</v>
      </c>
      <c r="L13" s="66">
        <f>+L14</f>
        <v>530</v>
      </c>
      <c r="M13" s="66">
        <f t="shared" si="2"/>
        <v>530</v>
      </c>
      <c r="N13" s="66">
        <v>0</v>
      </c>
      <c r="O13" s="66">
        <f t="shared" si="3"/>
        <v>530</v>
      </c>
      <c r="P13" s="66">
        <v>0</v>
      </c>
      <c r="Q13" s="66">
        <f t="shared" si="4"/>
        <v>530</v>
      </c>
      <c r="R13" s="67">
        <v>0</v>
      </c>
      <c r="S13" s="67">
        <f t="shared" si="5"/>
        <v>530</v>
      </c>
      <c r="T13" s="67">
        <v>0</v>
      </c>
      <c r="U13" s="67">
        <f t="shared" si="6"/>
        <v>530</v>
      </c>
      <c r="V13" s="67">
        <v>0</v>
      </c>
      <c r="W13" s="67">
        <f t="shared" si="7"/>
        <v>530</v>
      </c>
    </row>
    <row r="14" spans="1:24" s="6" customFormat="1" ht="22.5" x14ac:dyDescent="0.2">
      <c r="A14" s="14"/>
      <c r="B14" s="51"/>
      <c r="C14" s="52"/>
      <c r="D14" s="53">
        <v>3123</v>
      </c>
      <c r="E14" s="54">
        <v>5331</v>
      </c>
      <c r="F14" s="55" t="s">
        <v>39</v>
      </c>
      <c r="G14" s="56">
        <v>0</v>
      </c>
      <c r="H14" s="56"/>
      <c r="I14" s="56"/>
      <c r="J14" s="57"/>
      <c r="K14" s="57">
        <v>0</v>
      </c>
      <c r="L14" s="57">
        <v>530</v>
      </c>
      <c r="M14" s="57">
        <f t="shared" si="2"/>
        <v>530</v>
      </c>
      <c r="N14" s="57">
        <v>0</v>
      </c>
      <c r="O14" s="57">
        <f t="shared" si="3"/>
        <v>530</v>
      </c>
      <c r="P14" s="57">
        <v>0</v>
      </c>
      <c r="Q14" s="57">
        <f t="shared" si="4"/>
        <v>530</v>
      </c>
      <c r="R14" s="58">
        <v>0</v>
      </c>
      <c r="S14" s="58">
        <f t="shared" si="5"/>
        <v>530</v>
      </c>
      <c r="T14" s="58">
        <v>0</v>
      </c>
      <c r="U14" s="58">
        <f t="shared" si="6"/>
        <v>530</v>
      </c>
      <c r="V14" s="58">
        <v>0</v>
      </c>
      <c r="W14" s="58">
        <f t="shared" si="7"/>
        <v>530</v>
      </c>
    </row>
    <row r="15" spans="1:24" s="6" customFormat="1" ht="22.5" x14ac:dyDescent="0.2">
      <c r="A15" s="59" t="s">
        <v>9</v>
      </c>
      <c r="B15" s="60" t="s">
        <v>59</v>
      </c>
      <c r="C15" s="61" t="s">
        <v>12</v>
      </c>
      <c r="D15" s="62" t="s">
        <v>8</v>
      </c>
      <c r="E15" s="63" t="s">
        <v>8</v>
      </c>
      <c r="F15" s="64" t="s">
        <v>60</v>
      </c>
      <c r="G15" s="65">
        <v>0</v>
      </c>
      <c r="H15" s="56"/>
      <c r="I15" s="56"/>
      <c r="J15" s="57"/>
      <c r="K15" s="66">
        <v>0</v>
      </c>
      <c r="L15" s="66">
        <f t="shared" ref="L15" si="8">+L16</f>
        <v>609</v>
      </c>
      <c r="M15" s="66">
        <f t="shared" si="2"/>
        <v>609</v>
      </c>
      <c r="N15" s="66">
        <v>0</v>
      </c>
      <c r="O15" s="66">
        <f t="shared" si="3"/>
        <v>609</v>
      </c>
      <c r="P15" s="66">
        <v>0</v>
      </c>
      <c r="Q15" s="66">
        <f t="shared" si="4"/>
        <v>609</v>
      </c>
      <c r="R15" s="67">
        <v>0</v>
      </c>
      <c r="S15" s="67">
        <f t="shared" si="5"/>
        <v>609</v>
      </c>
      <c r="T15" s="67">
        <v>0</v>
      </c>
      <c r="U15" s="67">
        <f t="shared" si="6"/>
        <v>609</v>
      </c>
      <c r="V15" s="67">
        <v>0</v>
      </c>
      <c r="W15" s="67">
        <f t="shared" si="7"/>
        <v>609</v>
      </c>
    </row>
    <row r="16" spans="1:24" s="6" customFormat="1" ht="22.5" x14ac:dyDescent="0.2">
      <c r="A16" s="14"/>
      <c r="B16" s="51"/>
      <c r="C16" s="52"/>
      <c r="D16" s="53">
        <v>3123</v>
      </c>
      <c r="E16" s="54">
        <v>5331</v>
      </c>
      <c r="F16" s="55" t="s">
        <v>39</v>
      </c>
      <c r="G16" s="56">
        <v>0</v>
      </c>
      <c r="H16" s="56"/>
      <c r="I16" s="56"/>
      <c r="J16" s="57"/>
      <c r="K16" s="57">
        <v>0</v>
      </c>
      <c r="L16" s="57">
        <v>609</v>
      </c>
      <c r="M16" s="57">
        <f t="shared" si="2"/>
        <v>609</v>
      </c>
      <c r="N16" s="57">
        <v>0</v>
      </c>
      <c r="O16" s="57">
        <f t="shared" si="3"/>
        <v>609</v>
      </c>
      <c r="P16" s="57">
        <v>0</v>
      </c>
      <c r="Q16" s="57">
        <f t="shared" si="4"/>
        <v>609</v>
      </c>
      <c r="R16" s="58">
        <v>0</v>
      </c>
      <c r="S16" s="58">
        <f t="shared" si="5"/>
        <v>609</v>
      </c>
      <c r="T16" s="58">
        <v>0</v>
      </c>
      <c r="U16" s="58">
        <f t="shared" si="6"/>
        <v>609</v>
      </c>
      <c r="V16" s="58">
        <v>0</v>
      </c>
      <c r="W16" s="58">
        <f t="shared" si="7"/>
        <v>609</v>
      </c>
    </row>
    <row r="17" spans="1:23" s="6" customFormat="1" ht="33.75" x14ac:dyDescent="0.2">
      <c r="A17" s="59" t="s">
        <v>9</v>
      </c>
      <c r="B17" s="60" t="s">
        <v>61</v>
      </c>
      <c r="C17" s="61" t="s">
        <v>11</v>
      </c>
      <c r="D17" s="62" t="s">
        <v>8</v>
      </c>
      <c r="E17" s="63" t="s">
        <v>8</v>
      </c>
      <c r="F17" s="64" t="s">
        <v>62</v>
      </c>
      <c r="G17" s="65">
        <v>0</v>
      </c>
      <c r="H17" s="56"/>
      <c r="I17" s="56"/>
      <c r="J17" s="57"/>
      <c r="K17" s="66">
        <v>0</v>
      </c>
      <c r="L17" s="66">
        <f t="shared" ref="L17" si="9">+L18</f>
        <v>180</v>
      </c>
      <c r="M17" s="66">
        <f t="shared" si="2"/>
        <v>180</v>
      </c>
      <c r="N17" s="66">
        <v>0</v>
      </c>
      <c r="O17" s="66">
        <f t="shared" si="3"/>
        <v>180</v>
      </c>
      <c r="P17" s="66">
        <v>0</v>
      </c>
      <c r="Q17" s="66">
        <f t="shared" si="4"/>
        <v>180</v>
      </c>
      <c r="R17" s="67">
        <v>0</v>
      </c>
      <c r="S17" s="67">
        <f t="shared" si="5"/>
        <v>180</v>
      </c>
      <c r="T17" s="67">
        <v>0</v>
      </c>
      <c r="U17" s="67">
        <f t="shared" si="6"/>
        <v>180</v>
      </c>
      <c r="V17" s="67">
        <v>0</v>
      </c>
      <c r="W17" s="67">
        <f t="shared" si="7"/>
        <v>180</v>
      </c>
    </row>
    <row r="18" spans="1:23" s="6" customFormat="1" ht="22.5" x14ac:dyDescent="0.2">
      <c r="A18" s="14"/>
      <c r="B18" s="51"/>
      <c r="C18" s="52"/>
      <c r="D18" s="53">
        <v>3123</v>
      </c>
      <c r="E18" s="54">
        <v>5331</v>
      </c>
      <c r="F18" s="55" t="s">
        <v>39</v>
      </c>
      <c r="G18" s="56">
        <v>0</v>
      </c>
      <c r="H18" s="56"/>
      <c r="I18" s="56"/>
      <c r="J18" s="57"/>
      <c r="K18" s="57">
        <v>0</v>
      </c>
      <c r="L18" s="57">
        <v>180</v>
      </c>
      <c r="M18" s="57">
        <f t="shared" si="2"/>
        <v>180</v>
      </c>
      <c r="N18" s="57">
        <v>0</v>
      </c>
      <c r="O18" s="57">
        <f t="shared" si="3"/>
        <v>180</v>
      </c>
      <c r="P18" s="57">
        <v>0</v>
      </c>
      <c r="Q18" s="57">
        <f t="shared" si="4"/>
        <v>180</v>
      </c>
      <c r="R18" s="58">
        <v>0</v>
      </c>
      <c r="S18" s="58">
        <f t="shared" si="5"/>
        <v>180</v>
      </c>
      <c r="T18" s="58">
        <v>0</v>
      </c>
      <c r="U18" s="58">
        <f t="shared" si="6"/>
        <v>180</v>
      </c>
      <c r="V18" s="58">
        <v>0</v>
      </c>
      <c r="W18" s="58">
        <f t="shared" si="7"/>
        <v>180</v>
      </c>
    </row>
    <row r="19" spans="1:23" s="6" customFormat="1" ht="22.5" x14ac:dyDescent="0.2">
      <c r="A19" s="59" t="s">
        <v>9</v>
      </c>
      <c r="B19" s="60" t="s">
        <v>63</v>
      </c>
      <c r="C19" s="61" t="s">
        <v>28</v>
      </c>
      <c r="D19" s="62" t="s">
        <v>8</v>
      </c>
      <c r="E19" s="63" t="s">
        <v>8</v>
      </c>
      <c r="F19" s="64" t="s">
        <v>64</v>
      </c>
      <c r="G19" s="65">
        <v>0</v>
      </c>
      <c r="H19" s="56"/>
      <c r="I19" s="56"/>
      <c r="J19" s="57"/>
      <c r="K19" s="66">
        <v>0</v>
      </c>
      <c r="L19" s="66">
        <f t="shared" ref="L19" si="10">+L20</f>
        <v>200</v>
      </c>
      <c r="M19" s="66">
        <f t="shared" si="2"/>
        <v>200</v>
      </c>
      <c r="N19" s="66">
        <v>0</v>
      </c>
      <c r="O19" s="66">
        <f t="shared" si="3"/>
        <v>200</v>
      </c>
      <c r="P19" s="66">
        <v>0</v>
      </c>
      <c r="Q19" s="66">
        <f t="shared" si="4"/>
        <v>200</v>
      </c>
      <c r="R19" s="67">
        <v>0</v>
      </c>
      <c r="S19" s="67">
        <f t="shared" si="5"/>
        <v>200</v>
      </c>
      <c r="T19" s="67">
        <v>0</v>
      </c>
      <c r="U19" s="67">
        <f t="shared" si="6"/>
        <v>200</v>
      </c>
      <c r="V19" s="67">
        <v>0</v>
      </c>
      <c r="W19" s="67">
        <f t="shared" si="7"/>
        <v>200</v>
      </c>
    </row>
    <row r="20" spans="1:23" s="6" customFormat="1" ht="22.5" x14ac:dyDescent="0.2">
      <c r="A20" s="14"/>
      <c r="B20" s="51"/>
      <c r="C20" s="52"/>
      <c r="D20" s="53">
        <v>3122</v>
      </c>
      <c r="E20" s="54">
        <v>5331</v>
      </c>
      <c r="F20" s="55" t="s">
        <v>39</v>
      </c>
      <c r="G20" s="56">
        <v>0</v>
      </c>
      <c r="H20" s="56"/>
      <c r="I20" s="56"/>
      <c r="J20" s="57"/>
      <c r="K20" s="57">
        <v>0</v>
      </c>
      <c r="L20" s="57">
        <v>200</v>
      </c>
      <c r="M20" s="57">
        <f t="shared" si="2"/>
        <v>200</v>
      </c>
      <c r="N20" s="57">
        <v>0</v>
      </c>
      <c r="O20" s="57">
        <f t="shared" si="3"/>
        <v>200</v>
      </c>
      <c r="P20" s="57">
        <v>0</v>
      </c>
      <c r="Q20" s="57">
        <f t="shared" si="4"/>
        <v>200</v>
      </c>
      <c r="R20" s="58">
        <v>0</v>
      </c>
      <c r="S20" s="58">
        <f t="shared" si="5"/>
        <v>200</v>
      </c>
      <c r="T20" s="58">
        <v>0</v>
      </c>
      <c r="U20" s="58">
        <f t="shared" si="6"/>
        <v>200</v>
      </c>
      <c r="V20" s="58">
        <v>0</v>
      </c>
      <c r="W20" s="58">
        <f t="shared" si="7"/>
        <v>200</v>
      </c>
    </row>
    <row r="21" spans="1:23" s="6" customFormat="1" ht="22.5" x14ac:dyDescent="0.2">
      <c r="A21" s="59" t="s">
        <v>9</v>
      </c>
      <c r="B21" s="60" t="s">
        <v>65</v>
      </c>
      <c r="C21" s="61" t="s">
        <v>34</v>
      </c>
      <c r="D21" s="62" t="s">
        <v>8</v>
      </c>
      <c r="E21" s="63" t="s">
        <v>8</v>
      </c>
      <c r="F21" s="64" t="s">
        <v>66</v>
      </c>
      <c r="G21" s="65">
        <v>0</v>
      </c>
      <c r="H21" s="56"/>
      <c r="I21" s="56"/>
      <c r="J21" s="57"/>
      <c r="K21" s="66">
        <v>0</v>
      </c>
      <c r="L21" s="66">
        <f t="shared" ref="L21" si="11">+L22</f>
        <v>320</v>
      </c>
      <c r="M21" s="66">
        <f t="shared" si="2"/>
        <v>320</v>
      </c>
      <c r="N21" s="66">
        <v>0</v>
      </c>
      <c r="O21" s="66">
        <f t="shared" si="3"/>
        <v>320</v>
      </c>
      <c r="P21" s="66">
        <v>0</v>
      </c>
      <c r="Q21" s="66">
        <f t="shared" si="4"/>
        <v>320</v>
      </c>
      <c r="R21" s="67">
        <v>0</v>
      </c>
      <c r="S21" s="67">
        <f t="shared" si="5"/>
        <v>320</v>
      </c>
      <c r="T21" s="67">
        <v>0</v>
      </c>
      <c r="U21" s="67">
        <f t="shared" si="6"/>
        <v>320</v>
      </c>
      <c r="V21" s="67">
        <v>0</v>
      </c>
      <c r="W21" s="67">
        <f t="shared" si="7"/>
        <v>320</v>
      </c>
    </row>
    <row r="22" spans="1:23" s="6" customFormat="1" ht="22.5" x14ac:dyDescent="0.2">
      <c r="A22" s="14"/>
      <c r="B22" s="51"/>
      <c r="C22" s="52"/>
      <c r="D22" s="53">
        <v>3123</v>
      </c>
      <c r="E22" s="54">
        <v>5331</v>
      </c>
      <c r="F22" s="55" t="s">
        <v>39</v>
      </c>
      <c r="G22" s="56">
        <v>0</v>
      </c>
      <c r="H22" s="56"/>
      <c r="I22" s="56"/>
      <c r="J22" s="57"/>
      <c r="K22" s="57">
        <v>0</v>
      </c>
      <c r="L22" s="57">
        <v>320</v>
      </c>
      <c r="M22" s="57">
        <f t="shared" si="2"/>
        <v>320</v>
      </c>
      <c r="N22" s="57">
        <v>0</v>
      </c>
      <c r="O22" s="57">
        <f t="shared" si="3"/>
        <v>320</v>
      </c>
      <c r="P22" s="57">
        <v>0</v>
      </c>
      <c r="Q22" s="57">
        <f t="shared" si="4"/>
        <v>320</v>
      </c>
      <c r="R22" s="58">
        <v>0</v>
      </c>
      <c r="S22" s="58">
        <f t="shared" si="5"/>
        <v>320</v>
      </c>
      <c r="T22" s="58">
        <v>0</v>
      </c>
      <c r="U22" s="58">
        <f t="shared" si="6"/>
        <v>320</v>
      </c>
      <c r="V22" s="58">
        <v>0</v>
      </c>
      <c r="W22" s="58">
        <f t="shared" si="7"/>
        <v>320</v>
      </c>
    </row>
    <row r="23" spans="1:23" s="6" customFormat="1" ht="22.5" x14ac:dyDescent="0.2">
      <c r="A23" s="59" t="s">
        <v>9</v>
      </c>
      <c r="B23" s="60" t="s">
        <v>67</v>
      </c>
      <c r="C23" s="61" t="s">
        <v>37</v>
      </c>
      <c r="D23" s="62" t="s">
        <v>8</v>
      </c>
      <c r="E23" s="63" t="s">
        <v>8</v>
      </c>
      <c r="F23" s="64" t="s">
        <v>68</v>
      </c>
      <c r="G23" s="65">
        <v>0</v>
      </c>
      <c r="H23" s="56"/>
      <c r="I23" s="56"/>
      <c r="J23" s="57"/>
      <c r="K23" s="66">
        <v>0</v>
      </c>
      <c r="L23" s="66">
        <f t="shared" ref="L23" si="12">+L24</f>
        <v>430</v>
      </c>
      <c r="M23" s="66">
        <f t="shared" si="2"/>
        <v>430</v>
      </c>
      <c r="N23" s="66">
        <v>0</v>
      </c>
      <c r="O23" s="66">
        <f t="shared" si="3"/>
        <v>430</v>
      </c>
      <c r="P23" s="66">
        <v>0</v>
      </c>
      <c r="Q23" s="66">
        <f t="shared" si="4"/>
        <v>430</v>
      </c>
      <c r="R23" s="67">
        <v>0</v>
      </c>
      <c r="S23" s="67">
        <f t="shared" si="5"/>
        <v>430</v>
      </c>
      <c r="T23" s="67">
        <v>0</v>
      </c>
      <c r="U23" s="67">
        <f t="shared" si="6"/>
        <v>430</v>
      </c>
      <c r="V23" s="67">
        <v>0</v>
      </c>
      <c r="W23" s="67">
        <f t="shared" si="7"/>
        <v>430</v>
      </c>
    </row>
    <row r="24" spans="1:23" s="6" customFormat="1" ht="22.5" x14ac:dyDescent="0.2">
      <c r="A24" s="14"/>
      <c r="B24" s="51"/>
      <c r="C24" s="52"/>
      <c r="D24" s="53">
        <v>3122</v>
      </c>
      <c r="E24" s="54">
        <v>5331</v>
      </c>
      <c r="F24" s="55" t="s">
        <v>39</v>
      </c>
      <c r="G24" s="56">
        <v>0</v>
      </c>
      <c r="H24" s="56"/>
      <c r="I24" s="56"/>
      <c r="J24" s="57"/>
      <c r="K24" s="57">
        <v>0</v>
      </c>
      <c r="L24" s="57">
        <v>430</v>
      </c>
      <c r="M24" s="57">
        <f t="shared" si="2"/>
        <v>430</v>
      </c>
      <c r="N24" s="57">
        <v>0</v>
      </c>
      <c r="O24" s="57">
        <f t="shared" si="3"/>
        <v>430</v>
      </c>
      <c r="P24" s="57">
        <v>0</v>
      </c>
      <c r="Q24" s="57">
        <f t="shared" si="4"/>
        <v>430</v>
      </c>
      <c r="R24" s="58">
        <v>0</v>
      </c>
      <c r="S24" s="58">
        <f t="shared" si="5"/>
        <v>430</v>
      </c>
      <c r="T24" s="58">
        <v>0</v>
      </c>
      <c r="U24" s="58">
        <f t="shared" si="6"/>
        <v>430</v>
      </c>
      <c r="V24" s="58">
        <v>0</v>
      </c>
      <c r="W24" s="58">
        <f t="shared" si="7"/>
        <v>430</v>
      </c>
    </row>
    <row r="25" spans="1:23" s="6" customFormat="1" ht="22.5" x14ac:dyDescent="0.2">
      <c r="A25" s="59" t="s">
        <v>9</v>
      </c>
      <c r="B25" s="60" t="s">
        <v>69</v>
      </c>
      <c r="C25" s="61" t="s">
        <v>21</v>
      </c>
      <c r="D25" s="62" t="s">
        <v>8</v>
      </c>
      <c r="E25" s="63" t="s">
        <v>8</v>
      </c>
      <c r="F25" s="64" t="s">
        <v>70</v>
      </c>
      <c r="G25" s="65">
        <v>0</v>
      </c>
      <c r="H25" s="56"/>
      <c r="I25" s="56"/>
      <c r="J25" s="57"/>
      <c r="K25" s="66">
        <v>0</v>
      </c>
      <c r="L25" s="66">
        <f t="shared" ref="L25" si="13">+L26</f>
        <v>220</v>
      </c>
      <c r="M25" s="66">
        <f t="shared" si="2"/>
        <v>220</v>
      </c>
      <c r="N25" s="66">
        <v>0</v>
      </c>
      <c r="O25" s="66">
        <f t="shared" si="3"/>
        <v>220</v>
      </c>
      <c r="P25" s="66">
        <v>0</v>
      </c>
      <c r="Q25" s="66">
        <f t="shared" si="4"/>
        <v>220</v>
      </c>
      <c r="R25" s="67">
        <v>0</v>
      </c>
      <c r="S25" s="67">
        <f t="shared" si="5"/>
        <v>220</v>
      </c>
      <c r="T25" s="67">
        <v>0</v>
      </c>
      <c r="U25" s="67">
        <f t="shared" si="6"/>
        <v>220</v>
      </c>
      <c r="V25" s="67">
        <v>0</v>
      </c>
      <c r="W25" s="67">
        <f t="shared" si="7"/>
        <v>220</v>
      </c>
    </row>
    <row r="26" spans="1:23" s="6" customFormat="1" ht="22.5" x14ac:dyDescent="0.2">
      <c r="A26" s="14"/>
      <c r="B26" s="51"/>
      <c r="C26" s="52"/>
      <c r="D26" s="53">
        <v>3123</v>
      </c>
      <c r="E26" s="54">
        <v>5331</v>
      </c>
      <c r="F26" s="55" t="s">
        <v>39</v>
      </c>
      <c r="G26" s="56">
        <v>0</v>
      </c>
      <c r="H26" s="56"/>
      <c r="I26" s="56"/>
      <c r="J26" s="57"/>
      <c r="K26" s="57">
        <v>0</v>
      </c>
      <c r="L26" s="57">
        <v>220</v>
      </c>
      <c r="M26" s="57">
        <f t="shared" si="2"/>
        <v>220</v>
      </c>
      <c r="N26" s="57">
        <v>0</v>
      </c>
      <c r="O26" s="57">
        <f t="shared" si="3"/>
        <v>220</v>
      </c>
      <c r="P26" s="57">
        <v>0</v>
      </c>
      <c r="Q26" s="57">
        <f t="shared" si="4"/>
        <v>220</v>
      </c>
      <c r="R26" s="58">
        <v>0</v>
      </c>
      <c r="S26" s="58">
        <f t="shared" si="5"/>
        <v>220</v>
      </c>
      <c r="T26" s="58">
        <v>0</v>
      </c>
      <c r="U26" s="58">
        <f t="shared" si="6"/>
        <v>220</v>
      </c>
      <c r="V26" s="58">
        <v>0</v>
      </c>
      <c r="W26" s="58">
        <f t="shared" si="7"/>
        <v>220</v>
      </c>
    </row>
    <row r="27" spans="1:23" s="6" customFormat="1" ht="22.5" x14ac:dyDescent="0.2">
      <c r="A27" s="59" t="s">
        <v>9</v>
      </c>
      <c r="B27" s="60" t="s">
        <v>71</v>
      </c>
      <c r="C27" s="61" t="s">
        <v>13</v>
      </c>
      <c r="D27" s="62" t="s">
        <v>8</v>
      </c>
      <c r="E27" s="63" t="s">
        <v>8</v>
      </c>
      <c r="F27" s="64" t="s">
        <v>72</v>
      </c>
      <c r="G27" s="65">
        <v>0</v>
      </c>
      <c r="H27" s="56"/>
      <c r="I27" s="56"/>
      <c r="J27" s="57"/>
      <c r="K27" s="66">
        <v>0</v>
      </c>
      <c r="L27" s="66">
        <f t="shared" ref="L27" si="14">+L28</f>
        <v>260</v>
      </c>
      <c r="M27" s="66">
        <f t="shared" si="2"/>
        <v>260</v>
      </c>
      <c r="N27" s="66">
        <v>0</v>
      </c>
      <c r="O27" s="66">
        <f t="shared" si="3"/>
        <v>260</v>
      </c>
      <c r="P27" s="66">
        <v>0</v>
      </c>
      <c r="Q27" s="66">
        <f t="shared" si="4"/>
        <v>260</v>
      </c>
      <c r="R27" s="67">
        <v>0</v>
      </c>
      <c r="S27" s="67">
        <f t="shared" si="5"/>
        <v>260</v>
      </c>
      <c r="T27" s="67">
        <v>0</v>
      </c>
      <c r="U27" s="67">
        <f t="shared" si="6"/>
        <v>260</v>
      </c>
      <c r="V27" s="67">
        <v>0</v>
      </c>
      <c r="W27" s="67">
        <f t="shared" si="7"/>
        <v>260</v>
      </c>
    </row>
    <row r="28" spans="1:23" s="6" customFormat="1" ht="22.5" x14ac:dyDescent="0.2">
      <c r="A28" s="14"/>
      <c r="B28" s="51"/>
      <c r="C28" s="52"/>
      <c r="D28" s="53">
        <v>3123</v>
      </c>
      <c r="E28" s="54">
        <v>5331</v>
      </c>
      <c r="F28" s="55" t="s">
        <v>39</v>
      </c>
      <c r="G28" s="56">
        <v>0</v>
      </c>
      <c r="H28" s="56"/>
      <c r="I28" s="56"/>
      <c r="J28" s="57"/>
      <c r="K28" s="57">
        <v>0</v>
      </c>
      <c r="L28" s="57">
        <v>260</v>
      </c>
      <c r="M28" s="57">
        <f t="shared" si="2"/>
        <v>260</v>
      </c>
      <c r="N28" s="57">
        <v>0</v>
      </c>
      <c r="O28" s="57">
        <f t="shared" si="3"/>
        <v>260</v>
      </c>
      <c r="P28" s="57">
        <v>0</v>
      </c>
      <c r="Q28" s="57">
        <f t="shared" si="4"/>
        <v>260</v>
      </c>
      <c r="R28" s="58">
        <v>0</v>
      </c>
      <c r="S28" s="58">
        <f t="shared" si="5"/>
        <v>260</v>
      </c>
      <c r="T28" s="58">
        <v>0</v>
      </c>
      <c r="U28" s="58">
        <f t="shared" si="6"/>
        <v>260</v>
      </c>
      <c r="V28" s="58">
        <v>0</v>
      </c>
      <c r="W28" s="58">
        <f t="shared" si="7"/>
        <v>260</v>
      </c>
    </row>
    <row r="29" spans="1:23" s="6" customFormat="1" ht="33.75" x14ac:dyDescent="0.2">
      <c r="A29" s="59" t="s">
        <v>9</v>
      </c>
      <c r="B29" s="60" t="s">
        <v>73</v>
      </c>
      <c r="C29" s="61" t="s">
        <v>22</v>
      </c>
      <c r="D29" s="62" t="s">
        <v>8</v>
      </c>
      <c r="E29" s="63" t="s">
        <v>8</v>
      </c>
      <c r="F29" s="64" t="s">
        <v>74</v>
      </c>
      <c r="G29" s="65">
        <v>0</v>
      </c>
      <c r="H29" s="56"/>
      <c r="I29" s="56"/>
      <c r="J29" s="57"/>
      <c r="K29" s="66">
        <v>0</v>
      </c>
      <c r="L29" s="66">
        <f t="shared" ref="L29" si="15">+L30</f>
        <v>40</v>
      </c>
      <c r="M29" s="66">
        <f t="shared" si="2"/>
        <v>40</v>
      </c>
      <c r="N29" s="66">
        <v>0</v>
      </c>
      <c r="O29" s="66">
        <f t="shared" si="3"/>
        <v>40</v>
      </c>
      <c r="P29" s="66">
        <v>0</v>
      </c>
      <c r="Q29" s="66">
        <f t="shared" si="4"/>
        <v>40</v>
      </c>
      <c r="R29" s="67">
        <v>0</v>
      </c>
      <c r="S29" s="67">
        <f t="shared" si="5"/>
        <v>40</v>
      </c>
      <c r="T29" s="67">
        <v>0</v>
      </c>
      <c r="U29" s="67">
        <f t="shared" si="6"/>
        <v>40</v>
      </c>
      <c r="V29" s="67">
        <v>0</v>
      </c>
      <c r="W29" s="67">
        <f t="shared" si="7"/>
        <v>40</v>
      </c>
    </row>
    <row r="30" spans="1:23" s="6" customFormat="1" ht="22.5" x14ac:dyDescent="0.2">
      <c r="A30" s="14"/>
      <c r="B30" s="51"/>
      <c r="C30" s="52"/>
      <c r="D30" s="53">
        <v>3123</v>
      </c>
      <c r="E30" s="54">
        <v>5331</v>
      </c>
      <c r="F30" s="55" t="s">
        <v>39</v>
      </c>
      <c r="G30" s="56">
        <v>0</v>
      </c>
      <c r="H30" s="56"/>
      <c r="I30" s="56"/>
      <c r="J30" s="57"/>
      <c r="K30" s="57">
        <v>0</v>
      </c>
      <c r="L30" s="57">
        <v>40</v>
      </c>
      <c r="M30" s="57">
        <f t="shared" si="2"/>
        <v>40</v>
      </c>
      <c r="N30" s="57">
        <v>0</v>
      </c>
      <c r="O30" s="57">
        <f t="shared" si="3"/>
        <v>40</v>
      </c>
      <c r="P30" s="57">
        <v>0</v>
      </c>
      <c r="Q30" s="57">
        <f t="shared" si="4"/>
        <v>40</v>
      </c>
      <c r="R30" s="58">
        <v>0</v>
      </c>
      <c r="S30" s="58">
        <f t="shared" si="5"/>
        <v>40</v>
      </c>
      <c r="T30" s="58">
        <v>0</v>
      </c>
      <c r="U30" s="58">
        <f t="shared" si="6"/>
        <v>40</v>
      </c>
      <c r="V30" s="58">
        <v>0</v>
      </c>
      <c r="W30" s="58">
        <f t="shared" si="7"/>
        <v>40</v>
      </c>
    </row>
    <row r="31" spans="1:23" s="6" customFormat="1" ht="33.75" x14ac:dyDescent="0.2">
      <c r="A31" s="59" t="s">
        <v>9</v>
      </c>
      <c r="B31" s="60" t="s">
        <v>75</v>
      </c>
      <c r="C31" s="61" t="s">
        <v>19</v>
      </c>
      <c r="D31" s="62" t="s">
        <v>8</v>
      </c>
      <c r="E31" s="63" t="s">
        <v>8</v>
      </c>
      <c r="F31" s="64" t="s">
        <v>76</v>
      </c>
      <c r="G31" s="65">
        <v>0</v>
      </c>
      <c r="H31" s="56"/>
      <c r="I31" s="56"/>
      <c r="J31" s="57"/>
      <c r="K31" s="66">
        <v>0</v>
      </c>
      <c r="L31" s="66">
        <f t="shared" ref="L31" si="16">+L32</f>
        <v>11</v>
      </c>
      <c r="M31" s="66">
        <f t="shared" si="2"/>
        <v>11</v>
      </c>
      <c r="N31" s="66">
        <v>0</v>
      </c>
      <c r="O31" s="66">
        <f t="shared" si="3"/>
        <v>11</v>
      </c>
      <c r="P31" s="66">
        <v>0</v>
      </c>
      <c r="Q31" s="66">
        <f t="shared" si="4"/>
        <v>11</v>
      </c>
      <c r="R31" s="67">
        <v>0</v>
      </c>
      <c r="S31" s="67">
        <f t="shared" si="5"/>
        <v>11</v>
      </c>
      <c r="T31" s="67">
        <v>0</v>
      </c>
      <c r="U31" s="67">
        <f t="shared" si="6"/>
        <v>11</v>
      </c>
      <c r="V31" s="67">
        <v>0</v>
      </c>
      <c r="W31" s="67">
        <f t="shared" si="7"/>
        <v>11</v>
      </c>
    </row>
    <row r="32" spans="1:23" s="6" customFormat="1" ht="22.5" x14ac:dyDescent="0.2">
      <c r="A32" s="14"/>
      <c r="B32" s="51"/>
      <c r="C32" s="52"/>
      <c r="D32" s="53">
        <v>3122</v>
      </c>
      <c r="E32" s="54">
        <v>5331</v>
      </c>
      <c r="F32" s="55" t="s">
        <v>39</v>
      </c>
      <c r="G32" s="56">
        <v>0</v>
      </c>
      <c r="H32" s="56"/>
      <c r="I32" s="56"/>
      <c r="J32" s="57"/>
      <c r="K32" s="57">
        <v>0</v>
      </c>
      <c r="L32" s="57">
        <v>11</v>
      </c>
      <c r="M32" s="57">
        <f t="shared" si="2"/>
        <v>11</v>
      </c>
      <c r="N32" s="57">
        <v>0</v>
      </c>
      <c r="O32" s="57">
        <f t="shared" si="3"/>
        <v>11</v>
      </c>
      <c r="P32" s="57">
        <v>0</v>
      </c>
      <c r="Q32" s="57">
        <f t="shared" si="4"/>
        <v>11</v>
      </c>
      <c r="R32" s="58">
        <v>0</v>
      </c>
      <c r="S32" s="58">
        <f t="shared" si="5"/>
        <v>11</v>
      </c>
      <c r="T32" s="58">
        <v>0</v>
      </c>
      <c r="U32" s="58">
        <f t="shared" si="6"/>
        <v>11</v>
      </c>
      <c r="V32" s="58">
        <v>0</v>
      </c>
      <c r="W32" s="58">
        <f t="shared" si="7"/>
        <v>11</v>
      </c>
    </row>
    <row r="33" spans="1:23" s="6" customFormat="1" ht="24.75" customHeight="1" x14ac:dyDescent="0.2">
      <c r="A33" s="59" t="s">
        <v>9</v>
      </c>
      <c r="B33" s="60" t="s">
        <v>77</v>
      </c>
      <c r="C33" s="61" t="s">
        <v>38</v>
      </c>
      <c r="D33" s="62" t="s">
        <v>8</v>
      </c>
      <c r="E33" s="63" t="s">
        <v>8</v>
      </c>
      <c r="F33" s="64" t="s">
        <v>78</v>
      </c>
      <c r="G33" s="65">
        <f>+G34</f>
        <v>270</v>
      </c>
      <c r="H33" s="65">
        <v>0</v>
      </c>
      <c r="I33" s="65">
        <f t="shared" si="0"/>
        <v>270</v>
      </c>
      <c r="J33" s="66">
        <v>0</v>
      </c>
      <c r="K33" s="66">
        <f t="shared" si="1"/>
        <v>270</v>
      </c>
      <c r="L33" s="66">
        <v>0</v>
      </c>
      <c r="M33" s="66">
        <f t="shared" si="2"/>
        <v>270</v>
      </c>
      <c r="N33" s="66">
        <v>0</v>
      </c>
      <c r="O33" s="66">
        <f t="shared" si="3"/>
        <v>270</v>
      </c>
      <c r="P33" s="66">
        <f>+P34</f>
        <v>-270</v>
      </c>
      <c r="Q33" s="66">
        <f t="shared" si="4"/>
        <v>0</v>
      </c>
      <c r="R33" s="67">
        <v>0</v>
      </c>
      <c r="S33" s="67">
        <f t="shared" si="5"/>
        <v>0</v>
      </c>
      <c r="T33" s="67">
        <v>0</v>
      </c>
      <c r="U33" s="67">
        <f t="shared" si="6"/>
        <v>0</v>
      </c>
      <c r="V33" s="67">
        <v>0</v>
      </c>
      <c r="W33" s="67">
        <f t="shared" si="7"/>
        <v>0</v>
      </c>
    </row>
    <row r="34" spans="1:23" s="6" customFormat="1" ht="22.5" x14ac:dyDescent="0.2">
      <c r="A34" s="14"/>
      <c r="B34" s="51"/>
      <c r="C34" s="52"/>
      <c r="D34" s="53">
        <v>3299</v>
      </c>
      <c r="E34" s="54">
        <v>5331</v>
      </c>
      <c r="F34" s="55" t="s">
        <v>39</v>
      </c>
      <c r="G34" s="56">
        <v>270</v>
      </c>
      <c r="H34" s="56">
        <v>0</v>
      </c>
      <c r="I34" s="56">
        <f t="shared" si="0"/>
        <v>270</v>
      </c>
      <c r="J34" s="57">
        <v>0</v>
      </c>
      <c r="K34" s="57">
        <f t="shared" si="1"/>
        <v>270</v>
      </c>
      <c r="L34" s="57">
        <v>0</v>
      </c>
      <c r="M34" s="57">
        <f t="shared" si="2"/>
        <v>270</v>
      </c>
      <c r="N34" s="57">
        <v>0</v>
      </c>
      <c r="O34" s="57">
        <f t="shared" si="3"/>
        <v>270</v>
      </c>
      <c r="P34" s="57">
        <v>-270</v>
      </c>
      <c r="Q34" s="57">
        <f t="shared" si="4"/>
        <v>0</v>
      </c>
      <c r="R34" s="58">
        <v>0</v>
      </c>
      <c r="S34" s="58">
        <f t="shared" si="5"/>
        <v>0</v>
      </c>
      <c r="T34" s="58">
        <v>0</v>
      </c>
      <c r="U34" s="58">
        <f t="shared" si="6"/>
        <v>0</v>
      </c>
      <c r="V34" s="58">
        <v>0</v>
      </c>
      <c r="W34" s="58">
        <f t="shared" si="7"/>
        <v>0</v>
      </c>
    </row>
    <row r="35" spans="1:23" s="6" customFormat="1" ht="25.15" customHeight="1" x14ac:dyDescent="0.2">
      <c r="A35" s="59" t="s">
        <v>9</v>
      </c>
      <c r="B35" s="60" t="s">
        <v>79</v>
      </c>
      <c r="C35" s="61" t="s">
        <v>17</v>
      </c>
      <c r="D35" s="62" t="s">
        <v>8</v>
      </c>
      <c r="E35" s="63" t="s">
        <v>8</v>
      </c>
      <c r="F35" s="64" t="s">
        <v>80</v>
      </c>
      <c r="G35" s="65">
        <v>0</v>
      </c>
      <c r="H35" s="65"/>
      <c r="I35" s="65"/>
      <c r="J35" s="66"/>
      <c r="K35" s="66"/>
      <c r="L35" s="66"/>
      <c r="M35" s="66"/>
      <c r="N35" s="66"/>
      <c r="O35" s="66">
        <v>0</v>
      </c>
      <c r="P35" s="66">
        <f>+P36</f>
        <v>30</v>
      </c>
      <c r="Q35" s="66">
        <f t="shared" si="4"/>
        <v>30</v>
      </c>
      <c r="R35" s="67">
        <v>0</v>
      </c>
      <c r="S35" s="67">
        <f t="shared" si="5"/>
        <v>30</v>
      </c>
      <c r="T35" s="67">
        <v>0</v>
      </c>
      <c r="U35" s="67">
        <f t="shared" si="6"/>
        <v>30</v>
      </c>
      <c r="V35" s="67">
        <v>0</v>
      </c>
      <c r="W35" s="67">
        <f t="shared" si="7"/>
        <v>30</v>
      </c>
    </row>
    <row r="36" spans="1:23" s="6" customFormat="1" ht="22.5" x14ac:dyDescent="0.2">
      <c r="A36" s="14"/>
      <c r="B36" s="51"/>
      <c r="C36" s="52"/>
      <c r="D36" s="53">
        <v>3146</v>
      </c>
      <c r="E36" s="54">
        <v>5331</v>
      </c>
      <c r="F36" s="55" t="s">
        <v>39</v>
      </c>
      <c r="G36" s="56">
        <v>0</v>
      </c>
      <c r="H36" s="56"/>
      <c r="I36" s="56"/>
      <c r="J36" s="57"/>
      <c r="K36" s="57"/>
      <c r="L36" s="57"/>
      <c r="M36" s="57"/>
      <c r="N36" s="57"/>
      <c r="O36" s="57">
        <v>0</v>
      </c>
      <c r="P36" s="57">
        <v>30</v>
      </c>
      <c r="Q36" s="57">
        <f t="shared" si="4"/>
        <v>30</v>
      </c>
      <c r="R36" s="58">
        <v>0</v>
      </c>
      <c r="S36" s="58">
        <f t="shared" si="5"/>
        <v>30</v>
      </c>
      <c r="T36" s="58">
        <v>0</v>
      </c>
      <c r="U36" s="58">
        <f t="shared" si="6"/>
        <v>30</v>
      </c>
      <c r="V36" s="58">
        <v>0</v>
      </c>
      <c r="W36" s="58">
        <f t="shared" si="7"/>
        <v>30</v>
      </c>
    </row>
    <row r="37" spans="1:23" s="6" customFormat="1" ht="25.15" customHeight="1" x14ac:dyDescent="0.2">
      <c r="A37" s="59" t="s">
        <v>9</v>
      </c>
      <c r="B37" s="60" t="s">
        <v>81</v>
      </c>
      <c r="C37" s="61" t="s">
        <v>25</v>
      </c>
      <c r="D37" s="62" t="s">
        <v>8</v>
      </c>
      <c r="E37" s="63" t="s">
        <v>8</v>
      </c>
      <c r="F37" s="64" t="s">
        <v>82</v>
      </c>
      <c r="G37" s="65">
        <v>0</v>
      </c>
      <c r="H37" s="65"/>
      <c r="I37" s="65"/>
      <c r="J37" s="66"/>
      <c r="K37" s="66"/>
      <c r="L37" s="66"/>
      <c r="M37" s="66"/>
      <c r="N37" s="66"/>
      <c r="O37" s="66">
        <v>0</v>
      </c>
      <c r="P37" s="66">
        <f t="shared" ref="P37" si="17">+P38</f>
        <v>30</v>
      </c>
      <c r="Q37" s="66">
        <f t="shared" si="4"/>
        <v>30</v>
      </c>
      <c r="R37" s="67">
        <v>0</v>
      </c>
      <c r="S37" s="67">
        <f t="shared" si="5"/>
        <v>30</v>
      </c>
      <c r="T37" s="67">
        <v>0</v>
      </c>
      <c r="U37" s="67">
        <f t="shared" si="6"/>
        <v>30</v>
      </c>
      <c r="V37" s="67">
        <v>0</v>
      </c>
      <c r="W37" s="67">
        <f t="shared" si="7"/>
        <v>30</v>
      </c>
    </row>
    <row r="38" spans="1:23" s="6" customFormat="1" x14ac:dyDescent="0.2">
      <c r="A38" s="14"/>
      <c r="B38" s="51"/>
      <c r="C38" s="52"/>
      <c r="D38" s="53">
        <v>3146</v>
      </c>
      <c r="E38" s="54">
        <v>6351</v>
      </c>
      <c r="F38" s="55" t="s">
        <v>83</v>
      </c>
      <c r="G38" s="56">
        <v>0</v>
      </c>
      <c r="H38" s="56"/>
      <c r="I38" s="56"/>
      <c r="J38" s="57"/>
      <c r="K38" s="57"/>
      <c r="L38" s="57"/>
      <c r="M38" s="57"/>
      <c r="N38" s="57"/>
      <c r="O38" s="57">
        <v>0</v>
      </c>
      <c r="P38" s="57">
        <v>30</v>
      </c>
      <c r="Q38" s="57">
        <f t="shared" si="4"/>
        <v>30</v>
      </c>
      <c r="R38" s="58">
        <v>0</v>
      </c>
      <c r="S38" s="58">
        <f t="shared" si="5"/>
        <v>30</v>
      </c>
      <c r="T38" s="58">
        <v>0</v>
      </c>
      <c r="U38" s="58">
        <f t="shared" si="6"/>
        <v>30</v>
      </c>
      <c r="V38" s="58">
        <v>0</v>
      </c>
      <c r="W38" s="58">
        <f t="shared" si="7"/>
        <v>30</v>
      </c>
    </row>
    <row r="39" spans="1:23" s="6" customFormat="1" ht="25.15" customHeight="1" x14ac:dyDescent="0.2">
      <c r="A39" s="59" t="s">
        <v>9</v>
      </c>
      <c r="B39" s="60" t="s">
        <v>84</v>
      </c>
      <c r="C39" s="61" t="s">
        <v>36</v>
      </c>
      <c r="D39" s="62" t="s">
        <v>8</v>
      </c>
      <c r="E39" s="63" t="s">
        <v>8</v>
      </c>
      <c r="F39" s="64" t="s">
        <v>85</v>
      </c>
      <c r="G39" s="65">
        <v>0</v>
      </c>
      <c r="H39" s="65"/>
      <c r="I39" s="65"/>
      <c r="J39" s="66"/>
      <c r="K39" s="66"/>
      <c r="L39" s="66"/>
      <c r="M39" s="66"/>
      <c r="N39" s="66"/>
      <c r="O39" s="66">
        <v>0</v>
      </c>
      <c r="P39" s="66">
        <f>SUM(P40:P40)</f>
        <v>60</v>
      </c>
      <c r="Q39" s="66">
        <f t="shared" si="4"/>
        <v>60</v>
      </c>
      <c r="R39" s="67">
        <v>0</v>
      </c>
      <c r="S39" s="67">
        <f t="shared" si="5"/>
        <v>60</v>
      </c>
      <c r="T39" s="67">
        <v>0</v>
      </c>
      <c r="U39" s="67">
        <f t="shared" si="6"/>
        <v>60</v>
      </c>
      <c r="V39" s="67">
        <v>0</v>
      </c>
      <c r="W39" s="67">
        <f t="shared" si="7"/>
        <v>60</v>
      </c>
    </row>
    <row r="40" spans="1:23" s="6" customFormat="1" ht="22.5" x14ac:dyDescent="0.2">
      <c r="A40" s="14"/>
      <c r="B40" s="51"/>
      <c r="C40" s="52"/>
      <c r="D40" s="53">
        <v>3146</v>
      </c>
      <c r="E40" s="54">
        <v>5331</v>
      </c>
      <c r="F40" s="55" t="s">
        <v>39</v>
      </c>
      <c r="G40" s="56">
        <v>0</v>
      </c>
      <c r="H40" s="56"/>
      <c r="I40" s="56"/>
      <c r="J40" s="57"/>
      <c r="K40" s="57"/>
      <c r="L40" s="57"/>
      <c r="M40" s="57"/>
      <c r="N40" s="57"/>
      <c r="O40" s="57">
        <v>0</v>
      </c>
      <c r="P40" s="57">
        <v>60</v>
      </c>
      <c r="Q40" s="57">
        <f t="shared" si="4"/>
        <v>60</v>
      </c>
      <c r="R40" s="58">
        <v>0</v>
      </c>
      <c r="S40" s="58">
        <f t="shared" si="5"/>
        <v>60</v>
      </c>
      <c r="T40" s="58">
        <v>0</v>
      </c>
      <c r="U40" s="58">
        <f t="shared" si="6"/>
        <v>60</v>
      </c>
      <c r="V40" s="58">
        <v>0</v>
      </c>
      <c r="W40" s="58">
        <f t="shared" si="7"/>
        <v>60</v>
      </c>
    </row>
    <row r="41" spans="1:23" s="6" customFormat="1" ht="26.45" customHeight="1" x14ac:dyDescent="0.2">
      <c r="A41" s="59" t="s">
        <v>9</v>
      </c>
      <c r="B41" s="60" t="s">
        <v>86</v>
      </c>
      <c r="C41" s="61" t="s">
        <v>31</v>
      </c>
      <c r="D41" s="62" t="s">
        <v>8</v>
      </c>
      <c r="E41" s="63" t="s">
        <v>8</v>
      </c>
      <c r="F41" s="64" t="s">
        <v>87</v>
      </c>
      <c r="G41" s="65">
        <v>0</v>
      </c>
      <c r="H41" s="65"/>
      <c r="I41" s="65"/>
      <c r="J41" s="66"/>
      <c r="K41" s="66"/>
      <c r="L41" s="66"/>
      <c r="M41" s="66"/>
      <c r="N41" s="66"/>
      <c r="O41" s="66">
        <v>0</v>
      </c>
      <c r="P41" s="66">
        <f t="shared" ref="P41" si="18">+P42</f>
        <v>30</v>
      </c>
      <c r="Q41" s="66">
        <f t="shared" si="4"/>
        <v>30</v>
      </c>
      <c r="R41" s="67">
        <v>0</v>
      </c>
      <c r="S41" s="67">
        <f t="shared" si="5"/>
        <v>30</v>
      </c>
      <c r="T41" s="67">
        <v>0</v>
      </c>
      <c r="U41" s="67">
        <f t="shared" si="6"/>
        <v>30</v>
      </c>
      <c r="V41" s="67">
        <v>0</v>
      </c>
      <c r="W41" s="67">
        <f t="shared" si="7"/>
        <v>30</v>
      </c>
    </row>
    <row r="42" spans="1:23" s="6" customFormat="1" ht="22.5" x14ac:dyDescent="0.2">
      <c r="A42" s="14"/>
      <c r="B42" s="51"/>
      <c r="C42" s="52"/>
      <c r="D42" s="53">
        <v>3146</v>
      </c>
      <c r="E42" s="54">
        <v>5331</v>
      </c>
      <c r="F42" s="55" t="s">
        <v>39</v>
      </c>
      <c r="G42" s="56">
        <v>0</v>
      </c>
      <c r="H42" s="56"/>
      <c r="I42" s="56"/>
      <c r="J42" s="57"/>
      <c r="K42" s="57"/>
      <c r="L42" s="57"/>
      <c r="M42" s="57"/>
      <c r="N42" s="57"/>
      <c r="O42" s="57">
        <v>0</v>
      </c>
      <c r="P42" s="57">
        <v>30</v>
      </c>
      <c r="Q42" s="57">
        <f t="shared" si="4"/>
        <v>30</v>
      </c>
      <c r="R42" s="58">
        <v>0</v>
      </c>
      <c r="S42" s="58">
        <f t="shared" si="5"/>
        <v>30</v>
      </c>
      <c r="T42" s="58">
        <v>0</v>
      </c>
      <c r="U42" s="58">
        <f t="shared" si="6"/>
        <v>30</v>
      </c>
      <c r="V42" s="58">
        <v>0</v>
      </c>
      <c r="W42" s="58">
        <f t="shared" si="7"/>
        <v>30</v>
      </c>
    </row>
    <row r="43" spans="1:23" s="6" customFormat="1" ht="34.9" customHeight="1" x14ac:dyDescent="0.2">
      <c r="A43" s="59" t="s">
        <v>9</v>
      </c>
      <c r="B43" s="60" t="s">
        <v>88</v>
      </c>
      <c r="C43" s="61" t="s">
        <v>16</v>
      </c>
      <c r="D43" s="62" t="s">
        <v>8</v>
      </c>
      <c r="E43" s="63" t="s">
        <v>8</v>
      </c>
      <c r="F43" s="64" t="s">
        <v>89</v>
      </c>
      <c r="G43" s="65">
        <v>0</v>
      </c>
      <c r="H43" s="65"/>
      <c r="I43" s="65"/>
      <c r="J43" s="66"/>
      <c r="K43" s="66"/>
      <c r="L43" s="66"/>
      <c r="M43" s="66"/>
      <c r="N43" s="66"/>
      <c r="O43" s="66">
        <v>0</v>
      </c>
      <c r="P43" s="66">
        <f t="shared" ref="P43" si="19">+P44</f>
        <v>30</v>
      </c>
      <c r="Q43" s="66">
        <f t="shared" si="4"/>
        <v>30</v>
      </c>
      <c r="R43" s="67">
        <v>0</v>
      </c>
      <c r="S43" s="67">
        <f t="shared" si="5"/>
        <v>30</v>
      </c>
      <c r="T43" s="67">
        <v>0</v>
      </c>
      <c r="U43" s="67">
        <f t="shared" si="6"/>
        <v>30</v>
      </c>
      <c r="V43" s="67">
        <v>0</v>
      </c>
      <c r="W43" s="67">
        <f t="shared" si="7"/>
        <v>30</v>
      </c>
    </row>
    <row r="44" spans="1:23" s="6" customFormat="1" x14ac:dyDescent="0.2">
      <c r="A44" s="14"/>
      <c r="B44" s="51"/>
      <c r="C44" s="52"/>
      <c r="D44" s="53">
        <v>3113</v>
      </c>
      <c r="E44" s="54">
        <v>6351</v>
      </c>
      <c r="F44" s="55" t="s">
        <v>83</v>
      </c>
      <c r="G44" s="56">
        <v>0</v>
      </c>
      <c r="H44" s="56"/>
      <c r="I44" s="56"/>
      <c r="J44" s="57"/>
      <c r="K44" s="57"/>
      <c r="L44" s="57"/>
      <c r="M44" s="57"/>
      <c r="N44" s="57"/>
      <c r="O44" s="57">
        <v>0</v>
      </c>
      <c r="P44" s="57">
        <v>30</v>
      </c>
      <c r="Q44" s="57">
        <f t="shared" si="4"/>
        <v>30</v>
      </c>
      <c r="R44" s="58">
        <v>0</v>
      </c>
      <c r="S44" s="58">
        <f t="shared" si="5"/>
        <v>30</v>
      </c>
      <c r="T44" s="58">
        <v>0</v>
      </c>
      <c r="U44" s="58">
        <f t="shared" si="6"/>
        <v>30</v>
      </c>
      <c r="V44" s="58">
        <v>0</v>
      </c>
      <c r="W44" s="58">
        <f t="shared" si="7"/>
        <v>30</v>
      </c>
    </row>
    <row r="45" spans="1:23" s="6" customFormat="1" ht="23.45" customHeight="1" x14ac:dyDescent="0.2">
      <c r="A45" s="59" t="s">
        <v>9</v>
      </c>
      <c r="B45" s="60" t="s">
        <v>90</v>
      </c>
      <c r="C45" s="61" t="s">
        <v>15</v>
      </c>
      <c r="D45" s="62" t="s">
        <v>8</v>
      </c>
      <c r="E45" s="63" t="s">
        <v>8</v>
      </c>
      <c r="F45" s="64" t="s">
        <v>91</v>
      </c>
      <c r="G45" s="65">
        <v>0</v>
      </c>
      <c r="H45" s="65"/>
      <c r="I45" s="65"/>
      <c r="J45" s="66"/>
      <c r="K45" s="66"/>
      <c r="L45" s="66"/>
      <c r="M45" s="66"/>
      <c r="N45" s="66"/>
      <c r="O45" s="66">
        <v>0</v>
      </c>
      <c r="P45" s="66">
        <f t="shared" ref="P45" si="20">+P46</f>
        <v>30</v>
      </c>
      <c r="Q45" s="66">
        <f t="shared" si="4"/>
        <v>30</v>
      </c>
      <c r="R45" s="67">
        <v>0</v>
      </c>
      <c r="S45" s="67">
        <f t="shared" si="5"/>
        <v>30</v>
      </c>
      <c r="T45" s="67">
        <v>0</v>
      </c>
      <c r="U45" s="67">
        <f t="shared" si="6"/>
        <v>30</v>
      </c>
      <c r="V45" s="67">
        <v>0</v>
      </c>
      <c r="W45" s="67">
        <f t="shared" si="7"/>
        <v>30</v>
      </c>
    </row>
    <row r="46" spans="1:23" s="6" customFormat="1" ht="22.5" x14ac:dyDescent="0.2">
      <c r="A46" s="14"/>
      <c r="B46" s="51"/>
      <c r="C46" s="52"/>
      <c r="D46" s="53">
        <v>3113</v>
      </c>
      <c r="E46" s="54">
        <v>5331</v>
      </c>
      <c r="F46" s="55" t="s">
        <v>39</v>
      </c>
      <c r="G46" s="56">
        <v>0</v>
      </c>
      <c r="H46" s="56"/>
      <c r="I46" s="56"/>
      <c r="J46" s="57"/>
      <c r="K46" s="57"/>
      <c r="L46" s="57"/>
      <c r="M46" s="57"/>
      <c r="N46" s="57"/>
      <c r="O46" s="57">
        <v>0</v>
      </c>
      <c r="P46" s="57">
        <v>30</v>
      </c>
      <c r="Q46" s="57">
        <f t="shared" si="4"/>
        <v>30</v>
      </c>
      <c r="R46" s="58">
        <v>0</v>
      </c>
      <c r="S46" s="58">
        <f t="shared" si="5"/>
        <v>30</v>
      </c>
      <c r="T46" s="58">
        <v>0</v>
      </c>
      <c r="U46" s="58">
        <f t="shared" si="6"/>
        <v>30</v>
      </c>
      <c r="V46" s="58">
        <v>0</v>
      </c>
      <c r="W46" s="58">
        <f t="shared" si="7"/>
        <v>30</v>
      </c>
    </row>
    <row r="47" spans="1:23" s="6" customFormat="1" ht="23.45" customHeight="1" x14ac:dyDescent="0.2">
      <c r="A47" s="59" t="s">
        <v>9</v>
      </c>
      <c r="B47" s="60" t="s">
        <v>92</v>
      </c>
      <c r="C47" s="61" t="s">
        <v>24</v>
      </c>
      <c r="D47" s="62" t="s">
        <v>8</v>
      </c>
      <c r="E47" s="63" t="s">
        <v>8</v>
      </c>
      <c r="F47" s="64" t="s">
        <v>93</v>
      </c>
      <c r="G47" s="65">
        <v>0</v>
      </c>
      <c r="H47" s="65"/>
      <c r="I47" s="65"/>
      <c r="J47" s="66"/>
      <c r="K47" s="66"/>
      <c r="L47" s="66"/>
      <c r="M47" s="66"/>
      <c r="N47" s="66"/>
      <c r="O47" s="66">
        <v>0</v>
      </c>
      <c r="P47" s="66">
        <f t="shared" ref="P47" si="21">+P48</f>
        <v>30</v>
      </c>
      <c r="Q47" s="66">
        <f t="shared" si="4"/>
        <v>30</v>
      </c>
      <c r="R47" s="67">
        <v>0</v>
      </c>
      <c r="S47" s="67">
        <f t="shared" si="5"/>
        <v>30</v>
      </c>
      <c r="T47" s="67">
        <v>0</v>
      </c>
      <c r="U47" s="67">
        <f t="shared" si="6"/>
        <v>30</v>
      </c>
      <c r="V47" s="67">
        <v>0</v>
      </c>
      <c r="W47" s="67">
        <f t="shared" si="7"/>
        <v>30</v>
      </c>
    </row>
    <row r="48" spans="1:23" s="6" customFormat="1" ht="22.5" x14ac:dyDescent="0.2">
      <c r="A48" s="14"/>
      <c r="B48" s="51"/>
      <c r="C48" s="52"/>
      <c r="D48" s="53">
        <v>3113</v>
      </c>
      <c r="E48" s="54">
        <v>5331</v>
      </c>
      <c r="F48" s="55" t="s">
        <v>39</v>
      </c>
      <c r="G48" s="56">
        <v>0</v>
      </c>
      <c r="H48" s="56"/>
      <c r="I48" s="56"/>
      <c r="J48" s="57"/>
      <c r="K48" s="57"/>
      <c r="L48" s="57"/>
      <c r="M48" s="57"/>
      <c r="N48" s="57"/>
      <c r="O48" s="57">
        <v>0</v>
      </c>
      <c r="P48" s="57">
        <v>30</v>
      </c>
      <c r="Q48" s="57">
        <f t="shared" si="4"/>
        <v>30</v>
      </c>
      <c r="R48" s="58">
        <v>0</v>
      </c>
      <c r="S48" s="58">
        <f t="shared" si="5"/>
        <v>30</v>
      </c>
      <c r="T48" s="58">
        <v>0</v>
      </c>
      <c r="U48" s="58">
        <f t="shared" si="6"/>
        <v>30</v>
      </c>
      <c r="V48" s="58">
        <v>0</v>
      </c>
      <c r="W48" s="58">
        <f t="shared" si="7"/>
        <v>30</v>
      </c>
    </row>
    <row r="49" spans="1:23" s="6" customFormat="1" ht="24" customHeight="1" x14ac:dyDescent="0.2">
      <c r="A49" s="59" t="s">
        <v>9</v>
      </c>
      <c r="B49" s="60" t="s">
        <v>94</v>
      </c>
      <c r="C49" s="61" t="s">
        <v>18</v>
      </c>
      <c r="D49" s="62" t="s">
        <v>8</v>
      </c>
      <c r="E49" s="63" t="s">
        <v>8</v>
      </c>
      <c r="F49" s="64" t="s">
        <v>95</v>
      </c>
      <c r="G49" s="65">
        <v>0</v>
      </c>
      <c r="H49" s="65"/>
      <c r="I49" s="65"/>
      <c r="J49" s="66"/>
      <c r="K49" s="66"/>
      <c r="L49" s="66"/>
      <c r="M49" s="66"/>
      <c r="N49" s="66"/>
      <c r="O49" s="66">
        <v>0</v>
      </c>
      <c r="P49" s="66">
        <f t="shared" ref="P49" si="22">+P50</f>
        <v>30</v>
      </c>
      <c r="Q49" s="66">
        <f t="shared" si="4"/>
        <v>30</v>
      </c>
      <c r="R49" s="67">
        <v>0</v>
      </c>
      <c r="S49" s="67">
        <f t="shared" si="5"/>
        <v>30</v>
      </c>
      <c r="T49" s="67">
        <v>0</v>
      </c>
      <c r="U49" s="67">
        <f t="shared" si="6"/>
        <v>30</v>
      </c>
      <c r="V49" s="67">
        <v>0</v>
      </c>
      <c r="W49" s="67">
        <f t="shared" si="7"/>
        <v>30</v>
      </c>
    </row>
    <row r="50" spans="1:23" s="6" customFormat="1" ht="22.5" x14ac:dyDescent="0.2">
      <c r="A50" s="14"/>
      <c r="B50" s="51"/>
      <c r="C50" s="52"/>
      <c r="D50" s="53">
        <v>3113</v>
      </c>
      <c r="E50" s="54">
        <v>5331</v>
      </c>
      <c r="F50" s="55" t="s">
        <v>39</v>
      </c>
      <c r="G50" s="56">
        <v>0</v>
      </c>
      <c r="H50" s="56"/>
      <c r="I50" s="56"/>
      <c r="J50" s="57"/>
      <c r="K50" s="57"/>
      <c r="L50" s="57"/>
      <c r="M50" s="57"/>
      <c r="N50" s="57"/>
      <c r="O50" s="57">
        <v>0</v>
      </c>
      <c r="P50" s="57">
        <v>30</v>
      </c>
      <c r="Q50" s="57">
        <f t="shared" si="4"/>
        <v>30</v>
      </c>
      <c r="R50" s="58">
        <v>0</v>
      </c>
      <c r="S50" s="58">
        <f t="shared" si="5"/>
        <v>30</v>
      </c>
      <c r="T50" s="58">
        <v>0</v>
      </c>
      <c r="U50" s="58">
        <f t="shared" si="6"/>
        <v>30</v>
      </c>
      <c r="V50" s="58">
        <v>0</v>
      </c>
      <c r="W50" s="58">
        <f t="shared" si="7"/>
        <v>30</v>
      </c>
    </row>
    <row r="51" spans="1:23" s="6" customFormat="1" ht="24.75" customHeight="1" x14ac:dyDescent="0.2">
      <c r="A51" s="59" t="s">
        <v>9</v>
      </c>
      <c r="B51" s="60" t="s">
        <v>96</v>
      </c>
      <c r="C51" s="61" t="s">
        <v>38</v>
      </c>
      <c r="D51" s="62" t="s">
        <v>8</v>
      </c>
      <c r="E51" s="63" t="s">
        <v>8</v>
      </c>
      <c r="F51" s="64" t="s">
        <v>97</v>
      </c>
      <c r="G51" s="65">
        <f>+G52</f>
        <v>500</v>
      </c>
      <c r="H51" s="65">
        <v>0</v>
      </c>
      <c r="I51" s="65">
        <f t="shared" si="0"/>
        <v>500</v>
      </c>
      <c r="J51" s="66">
        <v>0</v>
      </c>
      <c r="K51" s="66">
        <f t="shared" si="1"/>
        <v>500</v>
      </c>
      <c r="L51" s="66">
        <f>+L52</f>
        <v>-14.8</v>
      </c>
      <c r="M51" s="66">
        <f t="shared" si="2"/>
        <v>485.2</v>
      </c>
      <c r="N51" s="66">
        <f>+N52</f>
        <v>-46.48</v>
      </c>
      <c r="O51" s="66">
        <f t="shared" si="3"/>
        <v>438.71999999999997</v>
      </c>
      <c r="P51" s="66">
        <v>0</v>
      </c>
      <c r="Q51" s="66">
        <f t="shared" si="4"/>
        <v>438.71999999999997</v>
      </c>
      <c r="R51" s="67">
        <f>+R52</f>
        <v>-20</v>
      </c>
      <c r="S51" s="67">
        <f t="shared" si="5"/>
        <v>418.71999999999997</v>
      </c>
      <c r="T51" s="67">
        <v>0</v>
      </c>
      <c r="U51" s="67">
        <f t="shared" si="6"/>
        <v>418.71999999999997</v>
      </c>
      <c r="V51" s="67">
        <v>0</v>
      </c>
      <c r="W51" s="67">
        <f t="shared" si="7"/>
        <v>418.71999999999997</v>
      </c>
    </row>
    <row r="52" spans="1:23" s="6" customFormat="1" ht="22.5" x14ac:dyDescent="0.2">
      <c r="A52" s="14"/>
      <c r="B52" s="51"/>
      <c r="C52" s="52"/>
      <c r="D52" s="53">
        <v>3299</v>
      </c>
      <c r="E52" s="54">
        <v>5331</v>
      </c>
      <c r="F52" s="55" t="s">
        <v>39</v>
      </c>
      <c r="G52" s="56">
        <v>500</v>
      </c>
      <c r="H52" s="56">
        <v>0</v>
      </c>
      <c r="I52" s="56">
        <f t="shared" si="0"/>
        <v>500</v>
      </c>
      <c r="J52" s="57">
        <v>0</v>
      </c>
      <c r="K52" s="57">
        <f t="shared" si="1"/>
        <v>500</v>
      </c>
      <c r="L52" s="57">
        <v>-14.8</v>
      </c>
      <c r="M52" s="57">
        <f t="shared" si="2"/>
        <v>485.2</v>
      </c>
      <c r="N52" s="57">
        <v>-46.48</v>
      </c>
      <c r="O52" s="57">
        <f t="shared" si="3"/>
        <v>438.71999999999997</v>
      </c>
      <c r="P52" s="57">
        <v>0</v>
      </c>
      <c r="Q52" s="57">
        <f t="shared" si="4"/>
        <v>438.71999999999997</v>
      </c>
      <c r="R52" s="58">
        <v>-20</v>
      </c>
      <c r="S52" s="58">
        <f t="shared" si="5"/>
        <v>418.71999999999997</v>
      </c>
      <c r="T52" s="58">
        <v>0</v>
      </c>
      <c r="U52" s="58">
        <f t="shared" si="6"/>
        <v>418.71999999999997</v>
      </c>
      <c r="V52" s="58">
        <v>0</v>
      </c>
      <c r="W52" s="58">
        <f t="shared" si="7"/>
        <v>418.71999999999997</v>
      </c>
    </row>
    <row r="53" spans="1:23" s="6" customFormat="1" ht="22.5" x14ac:dyDescent="0.2">
      <c r="A53" s="59" t="s">
        <v>9</v>
      </c>
      <c r="B53" s="60" t="s">
        <v>98</v>
      </c>
      <c r="C53" s="61" t="s">
        <v>99</v>
      </c>
      <c r="D53" s="62" t="s">
        <v>8</v>
      </c>
      <c r="E53" s="63" t="s">
        <v>8</v>
      </c>
      <c r="F53" s="64" t="s">
        <v>100</v>
      </c>
      <c r="G53" s="65">
        <v>0</v>
      </c>
      <c r="H53" s="56"/>
      <c r="I53" s="56"/>
      <c r="J53" s="57"/>
      <c r="K53" s="57"/>
      <c r="L53" s="57"/>
      <c r="M53" s="57">
        <v>0</v>
      </c>
      <c r="N53" s="66">
        <f>+N54</f>
        <v>10.06</v>
      </c>
      <c r="O53" s="66">
        <f t="shared" si="3"/>
        <v>10.06</v>
      </c>
      <c r="P53" s="66">
        <v>0</v>
      </c>
      <c r="Q53" s="66">
        <f t="shared" si="4"/>
        <v>10.06</v>
      </c>
      <c r="R53" s="67">
        <v>0</v>
      </c>
      <c r="S53" s="67">
        <f t="shared" si="5"/>
        <v>10.06</v>
      </c>
      <c r="T53" s="67">
        <v>0</v>
      </c>
      <c r="U53" s="67">
        <f t="shared" si="6"/>
        <v>10.06</v>
      </c>
      <c r="V53" s="67">
        <v>0</v>
      </c>
      <c r="W53" s="67">
        <f t="shared" si="7"/>
        <v>10.06</v>
      </c>
    </row>
    <row r="54" spans="1:23" s="6" customFormat="1" ht="22.5" x14ac:dyDescent="0.2">
      <c r="A54" s="14"/>
      <c r="B54" s="51"/>
      <c r="C54" s="52"/>
      <c r="D54" s="53">
        <v>3121</v>
      </c>
      <c r="E54" s="54">
        <v>5331</v>
      </c>
      <c r="F54" s="55" t="s">
        <v>39</v>
      </c>
      <c r="G54" s="56">
        <v>0</v>
      </c>
      <c r="H54" s="56"/>
      <c r="I54" s="56"/>
      <c r="J54" s="57"/>
      <c r="K54" s="57"/>
      <c r="L54" s="57"/>
      <c r="M54" s="57">
        <v>0</v>
      </c>
      <c r="N54" s="57">
        <v>10.06</v>
      </c>
      <c r="O54" s="57">
        <f t="shared" si="3"/>
        <v>10.06</v>
      </c>
      <c r="P54" s="57">
        <v>0</v>
      </c>
      <c r="Q54" s="57">
        <f t="shared" si="4"/>
        <v>10.06</v>
      </c>
      <c r="R54" s="58">
        <v>0</v>
      </c>
      <c r="S54" s="58">
        <f t="shared" si="5"/>
        <v>10.06</v>
      </c>
      <c r="T54" s="58">
        <v>0</v>
      </c>
      <c r="U54" s="58">
        <f t="shared" si="6"/>
        <v>10.06</v>
      </c>
      <c r="V54" s="58">
        <v>0</v>
      </c>
      <c r="W54" s="58">
        <f t="shared" si="7"/>
        <v>10.06</v>
      </c>
    </row>
    <row r="55" spans="1:23" s="6" customFormat="1" ht="22.5" x14ac:dyDescent="0.2">
      <c r="A55" s="59" t="s">
        <v>9</v>
      </c>
      <c r="B55" s="60" t="s">
        <v>101</v>
      </c>
      <c r="C55" s="61" t="s">
        <v>29</v>
      </c>
      <c r="D55" s="62" t="s">
        <v>8</v>
      </c>
      <c r="E55" s="63" t="s">
        <v>8</v>
      </c>
      <c r="F55" s="64" t="s">
        <v>102</v>
      </c>
      <c r="G55" s="65">
        <v>0</v>
      </c>
      <c r="H55" s="56"/>
      <c r="I55" s="56"/>
      <c r="J55" s="57"/>
      <c r="K55" s="57"/>
      <c r="L55" s="57"/>
      <c r="M55" s="57">
        <v>0</v>
      </c>
      <c r="N55" s="66">
        <f>+N56</f>
        <v>16.420000000000002</v>
      </c>
      <c r="O55" s="66">
        <f t="shared" si="3"/>
        <v>16.420000000000002</v>
      </c>
      <c r="P55" s="66">
        <v>0</v>
      </c>
      <c r="Q55" s="66">
        <f t="shared" si="4"/>
        <v>16.420000000000002</v>
      </c>
      <c r="R55" s="67">
        <v>0</v>
      </c>
      <c r="S55" s="67">
        <f t="shared" si="5"/>
        <v>16.420000000000002</v>
      </c>
      <c r="T55" s="67">
        <v>0</v>
      </c>
      <c r="U55" s="67">
        <f t="shared" si="6"/>
        <v>16.420000000000002</v>
      </c>
      <c r="V55" s="67">
        <v>0</v>
      </c>
      <c r="W55" s="67">
        <f t="shared" si="7"/>
        <v>16.420000000000002</v>
      </c>
    </row>
    <row r="56" spans="1:23" s="6" customFormat="1" ht="22.5" x14ac:dyDescent="0.2">
      <c r="A56" s="14"/>
      <c r="B56" s="51"/>
      <c r="C56" s="52"/>
      <c r="D56" s="53">
        <v>3122</v>
      </c>
      <c r="E56" s="54">
        <v>5331</v>
      </c>
      <c r="F56" s="55" t="s">
        <v>39</v>
      </c>
      <c r="G56" s="56">
        <v>0</v>
      </c>
      <c r="H56" s="56"/>
      <c r="I56" s="56"/>
      <c r="J56" s="57"/>
      <c r="K56" s="57"/>
      <c r="L56" s="57"/>
      <c r="M56" s="57">
        <v>0</v>
      </c>
      <c r="N56" s="57">
        <v>16.420000000000002</v>
      </c>
      <c r="O56" s="57">
        <f t="shared" si="3"/>
        <v>16.420000000000002</v>
      </c>
      <c r="P56" s="57">
        <v>0</v>
      </c>
      <c r="Q56" s="57">
        <f t="shared" si="4"/>
        <v>16.420000000000002</v>
      </c>
      <c r="R56" s="58">
        <v>0</v>
      </c>
      <c r="S56" s="58">
        <f t="shared" si="5"/>
        <v>16.420000000000002</v>
      </c>
      <c r="T56" s="58">
        <v>0</v>
      </c>
      <c r="U56" s="58">
        <f t="shared" si="6"/>
        <v>16.420000000000002</v>
      </c>
      <c r="V56" s="58">
        <v>0</v>
      </c>
      <c r="W56" s="58">
        <f t="shared" si="7"/>
        <v>16.420000000000002</v>
      </c>
    </row>
    <row r="57" spans="1:23" s="6" customFormat="1" ht="22.5" x14ac:dyDescent="0.2">
      <c r="A57" s="59" t="s">
        <v>9</v>
      </c>
      <c r="B57" s="60" t="s">
        <v>103</v>
      </c>
      <c r="C57" s="61" t="s">
        <v>19</v>
      </c>
      <c r="D57" s="62" t="s">
        <v>8</v>
      </c>
      <c r="E57" s="63" t="s">
        <v>8</v>
      </c>
      <c r="F57" s="64" t="s">
        <v>104</v>
      </c>
      <c r="G57" s="65">
        <v>0</v>
      </c>
      <c r="H57" s="56"/>
      <c r="I57" s="56"/>
      <c r="J57" s="57"/>
      <c r="K57" s="57"/>
      <c r="L57" s="57"/>
      <c r="M57" s="57">
        <v>0</v>
      </c>
      <c r="N57" s="66">
        <f>+N58</f>
        <v>20</v>
      </c>
      <c r="O57" s="66">
        <f t="shared" si="3"/>
        <v>20</v>
      </c>
      <c r="P57" s="66">
        <v>0</v>
      </c>
      <c r="Q57" s="66">
        <f t="shared" si="4"/>
        <v>20</v>
      </c>
      <c r="R57" s="67">
        <v>0</v>
      </c>
      <c r="S57" s="67">
        <f t="shared" si="5"/>
        <v>20</v>
      </c>
      <c r="T57" s="67">
        <v>0</v>
      </c>
      <c r="U57" s="67">
        <f t="shared" si="6"/>
        <v>20</v>
      </c>
      <c r="V57" s="67">
        <v>0</v>
      </c>
      <c r="W57" s="67">
        <f t="shared" si="7"/>
        <v>20</v>
      </c>
    </row>
    <row r="58" spans="1:23" s="6" customFormat="1" ht="22.5" x14ac:dyDescent="0.2">
      <c r="A58" s="14"/>
      <c r="B58" s="51"/>
      <c r="C58" s="52"/>
      <c r="D58" s="53">
        <v>3122</v>
      </c>
      <c r="E58" s="54">
        <v>5331</v>
      </c>
      <c r="F58" s="55" t="s">
        <v>39</v>
      </c>
      <c r="G58" s="56">
        <v>0</v>
      </c>
      <c r="H58" s="56"/>
      <c r="I58" s="56"/>
      <c r="J58" s="57"/>
      <c r="K58" s="57"/>
      <c r="L58" s="57"/>
      <c r="M58" s="57">
        <v>0</v>
      </c>
      <c r="N58" s="57">
        <v>20</v>
      </c>
      <c r="O58" s="57">
        <f t="shared" si="3"/>
        <v>20</v>
      </c>
      <c r="P58" s="57">
        <v>0</v>
      </c>
      <c r="Q58" s="57">
        <f t="shared" si="4"/>
        <v>20</v>
      </c>
      <c r="R58" s="58">
        <v>0</v>
      </c>
      <c r="S58" s="58">
        <f t="shared" si="5"/>
        <v>20</v>
      </c>
      <c r="T58" s="58">
        <v>0</v>
      </c>
      <c r="U58" s="58">
        <f t="shared" si="6"/>
        <v>20</v>
      </c>
      <c r="V58" s="58">
        <v>0</v>
      </c>
      <c r="W58" s="58">
        <f t="shared" si="7"/>
        <v>20</v>
      </c>
    </row>
    <row r="59" spans="1:23" s="6" customFormat="1" ht="22.5" x14ac:dyDescent="0.2">
      <c r="A59" s="59" t="s">
        <v>9</v>
      </c>
      <c r="B59" s="60" t="s">
        <v>105</v>
      </c>
      <c r="C59" s="61" t="s">
        <v>21</v>
      </c>
      <c r="D59" s="62" t="s">
        <v>8</v>
      </c>
      <c r="E59" s="63" t="s">
        <v>8</v>
      </c>
      <c r="F59" s="64" t="s">
        <v>106</v>
      </c>
      <c r="G59" s="65">
        <v>0</v>
      </c>
      <c r="H59" s="56"/>
      <c r="I59" s="56"/>
      <c r="J59" s="57"/>
      <c r="K59" s="66">
        <v>0</v>
      </c>
      <c r="L59" s="66">
        <f>+L60</f>
        <v>14.8</v>
      </c>
      <c r="M59" s="66">
        <f t="shared" si="2"/>
        <v>14.8</v>
      </c>
      <c r="N59" s="66">
        <v>0</v>
      </c>
      <c r="O59" s="66">
        <f t="shared" si="3"/>
        <v>14.8</v>
      </c>
      <c r="P59" s="66">
        <v>0</v>
      </c>
      <c r="Q59" s="66">
        <f t="shared" si="4"/>
        <v>14.8</v>
      </c>
      <c r="R59" s="67">
        <v>0</v>
      </c>
      <c r="S59" s="67">
        <f t="shared" si="5"/>
        <v>14.8</v>
      </c>
      <c r="T59" s="67">
        <v>0</v>
      </c>
      <c r="U59" s="67">
        <f t="shared" si="6"/>
        <v>14.8</v>
      </c>
      <c r="V59" s="67">
        <v>0</v>
      </c>
      <c r="W59" s="67">
        <f t="shared" si="7"/>
        <v>14.8</v>
      </c>
    </row>
    <row r="60" spans="1:23" s="6" customFormat="1" ht="22.5" x14ac:dyDescent="0.2">
      <c r="A60" s="14"/>
      <c r="B60" s="51"/>
      <c r="C60" s="52"/>
      <c r="D60" s="53">
        <v>3123</v>
      </c>
      <c r="E60" s="54">
        <v>5331</v>
      </c>
      <c r="F60" s="55" t="s">
        <v>39</v>
      </c>
      <c r="G60" s="56">
        <v>0</v>
      </c>
      <c r="H60" s="56"/>
      <c r="I60" s="56"/>
      <c r="J60" s="57"/>
      <c r="K60" s="57">
        <v>0</v>
      </c>
      <c r="L60" s="57">
        <v>14.8</v>
      </c>
      <c r="M60" s="57">
        <f t="shared" si="2"/>
        <v>14.8</v>
      </c>
      <c r="N60" s="57">
        <v>0</v>
      </c>
      <c r="O60" s="57">
        <f t="shared" si="3"/>
        <v>14.8</v>
      </c>
      <c r="P60" s="57">
        <v>0</v>
      </c>
      <c r="Q60" s="57">
        <f t="shared" si="4"/>
        <v>14.8</v>
      </c>
      <c r="R60" s="58">
        <v>0</v>
      </c>
      <c r="S60" s="58">
        <f t="shared" si="5"/>
        <v>14.8</v>
      </c>
      <c r="T60" s="58">
        <v>0</v>
      </c>
      <c r="U60" s="58">
        <f t="shared" si="6"/>
        <v>14.8</v>
      </c>
      <c r="V60" s="58">
        <v>0</v>
      </c>
      <c r="W60" s="58">
        <f t="shared" si="7"/>
        <v>14.8</v>
      </c>
    </row>
    <row r="61" spans="1:23" s="6" customFormat="1" ht="22.5" x14ac:dyDescent="0.2">
      <c r="A61" s="59" t="s">
        <v>9</v>
      </c>
      <c r="B61" s="68" t="s">
        <v>107</v>
      </c>
      <c r="C61" s="61" t="s">
        <v>15</v>
      </c>
      <c r="D61" s="62" t="s">
        <v>8</v>
      </c>
      <c r="E61" s="63" t="s">
        <v>8</v>
      </c>
      <c r="F61" s="69" t="s">
        <v>108</v>
      </c>
      <c r="G61" s="65">
        <f>+G62</f>
        <v>2500</v>
      </c>
      <c r="H61" s="65">
        <v>0</v>
      </c>
      <c r="I61" s="65">
        <f t="shared" si="0"/>
        <v>2500</v>
      </c>
      <c r="J61" s="66">
        <v>0</v>
      </c>
      <c r="K61" s="66">
        <f t="shared" si="1"/>
        <v>2500</v>
      </c>
      <c r="L61" s="66">
        <v>0</v>
      </c>
      <c r="M61" s="66">
        <f t="shared" si="2"/>
        <v>2500</v>
      </c>
      <c r="N61" s="66">
        <v>0</v>
      </c>
      <c r="O61" s="66">
        <f t="shared" si="3"/>
        <v>2500</v>
      </c>
      <c r="P61" s="66">
        <v>0</v>
      </c>
      <c r="Q61" s="66">
        <f t="shared" si="4"/>
        <v>2500</v>
      </c>
      <c r="R61" s="67">
        <v>0</v>
      </c>
      <c r="S61" s="67">
        <f t="shared" si="5"/>
        <v>2500</v>
      </c>
      <c r="T61" s="67">
        <v>0</v>
      </c>
      <c r="U61" s="67">
        <f t="shared" si="6"/>
        <v>2500</v>
      </c>
      <c r="V61" s="67">
        <v>0</v>
      </c>
      <c r="W61" s="67">
        <f t="shared" si="7"/>
        <v>2500</v>
      </c>
    </row>
    <row r="62" spans="1:23" s="6" customFormat="1" ht="22.5" x14ac:dyDescent="0.2">
      <c r="A62" s="14"/>
      <c r="B62" s="68"/>
      <c r="C62" s="61"/>
      <c r="D62" s="53">
        <v>3113</v>
      </c>
      <c r="E62" s="54">
        <v>5331</v>
      </c>
      <c r="F62" s="55" t="s">
        <v>39</v>
      </c>
      <c r="G62" s="56">
        <v>2500</v>
      </c>
      <c r="H62" s="56">
        <v>0</v>
      </c>
      <c r="I62" s="56">
        <f t="shared" si="0"/>
        <v>2500</v>
      </c>
      <c r="J62" s="57">
        <v>0</v>
      </c>
      <c r="K62" s="57">
        <f t="shared" si="1"/>
        <v>2500</v>
      </c>
      <c r="L62" s="57">
        <v>0</v>
      </c>
      <c r="M62" s="57">
        <f t="shared" si="2"/>
        <v>2500</v>
      </c>
      <c r="N62" s="57">
        <v>0</v>
      </c>
      <c r="O62" s="57">
        <f t="shared" si="3"/>
        <v>2500</v>
      </c>
      <c r="P62" s="57">
        <v>0</v>
      </c>
      <c r="Q62" s="57">
        <f t="shared" si="4"/>
        <v>2500</v>
      </c>
      <c r="R62" s="58">
        <v>0</v>
      </c>
      <c r="S62" s="58">
        <f t="shared" si="5"/>
        <v>2500</v>
      </c>
      <c r="T62" s="58">
        <v>0</v>
      </c>
      <c r="U62" s="58">
        <f t="shared" si="6"/>
        <v>2500</v>
      </c>
      <c r="V62" s="58">
        <v>0</v>
      </c>
      <c r="W62" s="58">
        <f t="shared" si="7"/>
        <v>2500</v>
      </c>
    </row>
    <row r="63" spans="1:23" s="6" customFormat="1" ht="22.5" x14ac:dyDescent="0.2">
      <c r="A63" s="59" t="s">
        <v>9</v>
      </c>
      <c r="B63" s="68" t="s">
        <v>109</v>
      </c>
      <c r="C63" s="61" t="s">
        <v>14</v>
      </c>
      <c r="D63" s="62" t="s">
        <v>8</v>
      </c>
      <c r="E63" s="63" t="s">
        <v>8</v>
      </c>
      <c r="F63" s="70" t="s">
        <v>110</v>
      </c>
      <c r="G63" s="65">
        <f>+G64</f>
        <v>500</v>
      </c>
      <c r="H63" s="65">
        <v>0</v>
      </c>
      <c r="I63" s="65">
        <f t="shared" si="0"/>
        <v>500</v>
      </c>
      <c r="J63" s="66">
        <v>0</v>
      </c>
      <c r="K63" s="66">
        <f t="shared" si="1"/>
        <v>500</v>
      </c>
      <c r="L63" s="66">
        <v>0</v>
      </c>
      <c r="M63" s="66">
        <f t="shared" si="2"/>
        <v>500</v>
      </c>
      <c r="N63" s="66">
        <v>0</v>
      </c>
      <c r="O63" s="66">
        <f t="shared" si="3"/>
        <v>500</v>
      </c>
      <c r="P63" s="66">
        <v>0</v>
      </c>
      <c r="Q63" s="66">
        <f t="shared" si="4"/>
        <v>500</v>
      </c>
      <c r="R63" s="67">
        <v>0</v>
      </c>
      <c r="S63" s="67">
        <f t="shared" si="5"/>
        <v>500</v>
      </c>
      <c r="T63" s="67">
        <v>0</v>
      </c>
      <c r="U63" s="67">
        <f t="shared" si="6"/>
        <v>500</v>
      </c>
      <c r="V63" s="67">
        <v>0</v>
      </c>
      <c r="W63" s="67">
        <f t="shared" si="7"/>
        <v>500</v>
      </c>
    </row>
    <row r="64" spans="1:23" s="6" customFormat="1" ht="22.5" x14ac:dyDescent="0.2">
      <c r="A64" s="14"/>
      <c r="B64" s="68"/>
      <c r="C64" s="61"/>
      <c r="D64" s="53">
        <v>3124</v>
      </c>
      <c r="E64" s="54">
        <v>5331</v>
      </c>
      <c r="F64" s="55" t="s">
        <v>39</v>
      </c>
      <c r="G64" s="56">
        <v>500</v>
      </c>
      <c r="H64" s="56">
        <v>0</v>
      </c>
      <c r="I64" s="56">
        <f t="shared" si="0"/>
        <v>500</v>
      </c>
      <c r="J64" s="57">
        <v>0</v>
      </c>
      <c r="K64" s="57">
        <f t="shared" si="1"/>
        <v>500</v>
      </c>
      <c r="L64" s="57">
        <v>0</v>
      </c>
      <c r="M64" s="57">
        <f t="shared" si="2"/>
        <v>500</v>
      </c>
      <c r="N64" s="57">
        <v>0</v>
      </c>
      <c r="O64" s="57">
        <f t="shared" si="3"/>
        <v>500</v>
      </c>
      <c r="P64" s="57">
        <v>0</v>
      </c>
      <c r="Q64" s="57">
        <f t="shared" si="4"/>
        <v>500</v>
      </c>
      <c r="R64" s="58">
        <v>0</v>
      </c>
      <c r="S64" s="58">
        <f t="shared" si="5"/>
        <v>500</v>
      </c>
      <c r="T64" s="58">
        <v>0</v>
      </c>
      <c r="U64" s="58">
        <f t="shared" si="6"/>
        <v>500</v>
      </c>
      <c r="V64" s="58">
        <v>0</v>
      </c>
      <c r="W64" s="58">
        <f t="shared" si="7"/>
        <v>500</v>
      </c>
    </row>
    <row r="65" spans="1:23" s="6" customFormat="1" ht="22.5" x14ac:dyDescent="0.2">
      <c r="A65" s="59" t="s">
        <v>9</v>
      </c>
      <c r="B65" s="68" t="s">
        <v>111</v>
      </c>
      <c r="C65" s="61" t="s">
        <v>12</v>
      </c>
      <c r="D65" s="62" t="s">
        <v>8</v>
      </c>
      <c r="E65" s="63" t="s">
        <v>8</v>
      </c>
      <c r="F65" s="71" t="s">
        <v>112</v>
      </c>
      <c r="G65" s="65">
        <f>+G66</f>
        <v>450</v>
      </c>
      <c r="H65" s="65">
        <v>0</v>
      </c>
      <c r="I65" s="65">
        <f t="shared" si="0"/>
        <v>450</v>
      </c>
      <c r="J65" s="66">
        <v>0</v>
      </c>
      <c r="K65" s="66">
        <f t="shared" si="1"/>
        <v>450</v>
      </c>
      <c r="L65" s="66">
        <v>0</v>
      </c>
      <c r="M65" s="66">
        <f t="shared" si="2"/>
        <v>450</v>
      </c>
      <c r="N65" s="66">
        <v>0</v>
      </c>
      <c r="O65" s="66">
        <f t="shared" si="3"/>
        <v>450</v>
      </c>
      <c r="P65" s="66">
        <v>0</v>
      </c>
      <c r="Q65" s="66">
        <f t="shared" si="4"/>
        <v>450</v>
      </c>
      <c r="R65" s="67">
        <v>0</v>
      </c>
      <c r="S65" s="67">
        <f t="shared" si="5"/>
        <v>450</v>
      </c>
      <c r="T65" s="67">
        <v>0</v>
      </c>
      <c r="U65" s="67">
        <f t="shared" si="6"/>
        <v>450</v>
      </c>
      <c r="V65" s="67">
        <v>0</v>
      </c>
      <c r="W65" s="67">
        <f t="shared" si="7"/>
        <v>450</v>
      </c>
    </row>
    <row r="66" spans="1:23" s="6" customFormat="1" ht="22.5" x14ac:dyDescent="0.2">
      <c r="A66" s="14"/>
      <c r="B66" s="68"/>
      <c r="C66" s="61"/>
      <c r="D66" s="53">
        <v>3123</v>
      </c>
      <c r="E66" s="54">
        <v>5331</v>
      </c>
      <c r="F66" s="55" t="s">
        <v>39</v>
      </c>
      <c r="G66" s="56">
        <v>450</v>
      </c>
      <c r="H66" s="56">
        <v>0</v>
      </c>
      <c r="I66" s="56">
        <f t="shared" si="0"/>
        <v>450</v>
      </c>
      <c r="J66" s="57">
        <v>0</v>
      </c>
      <c r="K66" s="57">
        <f t="shared" si="1"/>
        <v>450</v>
      </c>
      <c r="L66" s="57">
        <v>0</v>
      </c>
      <c r="M66" s="57">
        <f t="shared" si="2"/>
        <v>450</v>
      </c>
      <c r="N66" s="57">
        <v>0</v>
      </c>
      <c r="O66" s="57">
        <f t="shared" si="3"/>
        <v>450</v>
      </c>
      <c r="P66" s="57">
        <v>0</v>
      </c>
      <c r="Q66" s="57">
        <f t="shared" si="4"/>
        <v>450</v>
      </c>
      <c r="R66" s="58">
        <v>0</v>
      </c>
      <c r="S66" s="58">
        <f t="shared" si="5"/>
        <v>450</v>
      </c>
      <c r="T66" s="58">
        <v>0</v>
      </c>
      <c r="U66" s="58">
        <f t="shared" si="6"/>
        <v>450</v>
      </c>
      <c r="V66" s="58">
        <v>0</v>
      </c>
      <c r="W66" s="58">
        <f t="shared" si="7"/>
        <v>450</v>
      </c>
    </row>
    <row r="67" spans="1:23" s="6" customFormat="1" ht="33.75" x14ac:dyDescent="0.2">
      <c r="A67" s="59" t="s">
        <v>9</v>
      </c>
      <c r="B67" s="68" t="s">
        <v>113</v>
      </c>
      <c r="C67" s="61" t="s">
        <v>12</v>
      </c>
      <c r="D67" s="62" t="s">
        <v>8</v>
      </c>
      <c r="E67" s="63" t="s">
        <v>8</v>
      </c>
      <c r="F67" s="72" t="s">
        <v>114</v>
      </c>
      <c r="G67" s="65">
        <f>+G68</f>
        <v>11000</v>
      </c>
      <c r="H67" s="65">
        <v>0</v>
      </c>
      <c r="I67" s="65">
        <f t="shared" si="0"/>
        <v>11000</v>
      </c>
      <c r="J67" s="66">
        <v>0</v>
      </c>
      <c r="K67" s="66">
        <f t="shared" si="1"/>
        <v>11000</v>
      </c>
      <c r="L67" s="66">
        <v>0</v>
      </c>
      <c r="M67" s="66">
        <f t="shared" si="2"/>
        <v>11000</v>
      </c>
      <c r="N67" s="66">
        <v>0</v>
      </c>
      <c r="O67" s="66">
        <f t="shared" si="3"/>
        <v>11000</v>
      </c>
      <c r="P67" s="66">
        <v>0</v>
      </c>
      <c r="Q67" s="66">
        <f t="shared" si="4"/>
        <v>11000</v>
      </c>
      <c r="R67" s="67">
        <v>0</v>
      </c>
      <c r="S67" s="67">
        <f t="shared" si="5"/>
        <v>11000</v>
      </c>
      <c r="T67" s="67">
        <v>0</v>
      </c>
      <c r="U67" s="67">
        <f t="shared" si="6"/>
        <v>11000</v>
      </c>
      <c r="V67" s="67">
        <v>0</v>
      </c>
      <c r="W67" s="67">
        <f t="shared" si="7"/>
        <v>11000</v>
      </c>
    </row>
    <row r="68" spans="1:23" s="6" customFormat="1" ht="22.5" x14ac:dyDescent="0.2">
      <c r="A68" s="14"/>
      <c r="B68" s="68"/>
      <c r="C68" s="61"/>
      <c r="D68" s="53">
        <v>3123</v>
      </c>
      <c r="E68" s="54">
        <v>5331</v>
      </c>
      <c r="F68" s="55" t="s">
        <v>39</v>
      </c>
      <c r="G68" s="56">
        <v>11000</v>
      </c>
      <c r="H68" s="56">
        <v>0</v>
      </c>
      <c r="I68" s="56">
        <f t="shared" si="0"/>
        <v>11000</v>
      </c>
      <c r="J68" s="57">
        <v>0</v>
      </c>
      <c r="K68" s="57">
        <f t="shared" si="1"/>
        <v>11000</v>
      </c>
      <c r="L68" s="57">
        <v>0</v>
      </c>
      <c r="M68" s="57">
        <f t="shared" si="2"/>
        <v>11000</v>
      </c>
      <c r="N68" s="57">
        <v>0</v>
      </c>
      <c r="O68" s="57">
        <f t="shared" si="3"/>
        <v>11000</v>
      </c>
      <c r="P68" s="57">
        <v>0</v>
      </c>
      <c r="Q68" s="57">
        <f t="shared" si="4"/>
        <v>11000</v>
      </c>
      <c r="R68" s="58">
        <v>0</v>
      </c>
      <c r="S68" s="58">
        <f t="shared" si="5"/>
        <v>11000</v>
      </c>
      <c r="T68" s="58">
        <v>0</v>
      </c>
      <c r="U68" s="58">
        <f t="shared" si="6"/>
        <v>11000</v>
      </c>
      <c r="V68" s="58">
        <v>0</v>
      </c>
      <c r="W68" s="58">
        <f t="shared" si="7"/>
        <v>11000</v>
      </c>
    </row>
    <row r="69" spans="1:23" s="6" customFormat="1" ht="24.75" customHeight="1" x14ac:dyDescent="0.2">
      <c r="A69" s="59" t="s">
        <v>9</v>
      </c>
      <c r="B69" s="68" t="s">
        <v>115</v>
      </c>
      <c r="C69" s="61" t="s">
        <v>32</v>
      </c>
      <c r="D69" s="62" t="s">
        <v>8</v>
      </c>
      <c r="E69" s="63" t="s">
        <v>8</v>
      </c>
      <c r="F69" s="71" t="s">
        <v>116</v>
      </c>
      <c r="G69" s="65">
        <f>+G70</f>
        <v>4000</v>
      </c>
      <c r="H69" s="65">
        <v>0</v>
      </c>
      <c r="I69" s="65">
        <f t="shared" si="0"/>
        <v>4000</v>
      </c>
      <c r="J69" s="66">
        <v>0</v>
      </c>
      <c r="K69" s="66">
        <f t="shared" si="1"/>
        <v>4000</v>
      </c>
      <c r="L69" s="66">
        <v>0</v>
      </c>
      <c r="M69" s="66">
        <f t="shared" si="2"/>
        <v>4000</v>
      </c>
      <c r="N69" s="66">
        <f>+N70</f>
        <v>-4000</v>
      </c>
      <c r="O69" s="66">
        <f t="shared" si="3"/>
        <v>0</v>
      </c>
      <c r="P69" s="66">
        <v>0</v>
      </c>
      <c r="Q69" s="66">
        <f t="shared" si="4"/>
        <v>0</v>
      </c>
      <c r="R69" s="67">
        <v>0</v>
      </c>
      <c r="S69" s="67">
        <f t="shared" si="5"/>
        <v>0</v>
      </c>
      <c r="T69" s="67">
        <v>0</v>
      </c>
      <c r="U69" s="67">
        <f t="shared" si="6"/>
        <v>0</v>
      </c>
      <c r="V69" s="67">
        <v>0</v>
      </c>
      <c r="W69" s="67">
        <f t="shared" si="7"/>
        <v>0</v>
      </c>
    </row>
    <row r="70" spans="1:23" s="6" customFormat="1" ht="22.5" x14ac:dyDescent="0.2">
      <c r="A70" s="14"/>
      <c r="B70" s="51"/>
      <c r="C70" s="52"/>
      <c r="D70" s="53">
        <v>3121</v>
      </c>
      <c r="E70" s="54">
        <v>5331</v>
      </c>
      <c r="F70" s="55" t="s">
        <v>39</v>
      </c>
      <c r="G70" s="56">
        <v>4000</v>
      </c>
      <c r="H70" s="56">
        <v>0</v>
      </c>
      <c r="I70" s="56">
        <f t="shared" si="0"/>
        <v>4000</v>
      </c>
      <c r="J70" s="57">
        <v>0</v>
      </c>
      <c r="K70" s="57">
        <f t="shared" si="1"/>
        <v>4000</v>
      </c>
      <c r="L70" s="57">
        <v>0</v>
      </c>
      <c r="M70" s="57">
        <f t="shared" si="2"/>
        <v>4000</v>
      </c>
      <c r="N70" s="57">
        <v>-4000</v>
      </c>
      <c r="O70" s="57">
        <f t="shared" si="3"/>
        <v>0</v>
      </c>
      <c r="P70" s="57">
        <v>0</v>
      </c>
      <c r="Q70" s="57">
        <f t="shared" si="4"/>
        <v>0</v>
      </c>
      <c r="R70" s="58">
        <v>0</v>
      </c>
      <c r="S70" s="58">
        <f t="shared" si="5"/>
        <v>0</v>
      </c>
      <c r="T70" s="58">
        <v>0</v>
      </c>
      <c r="U70" s="58">
        <f t="shared" si="6"/>
        <v>0</v>
      </c>
      <c r="V70" s="58">
        <v>0</v>
      </c>
      <c r="W70" s="58">
        <f t="shared" si="7"/>
        <v>0</v>
      </c>
    </row>
    <row r="71" spans="1:23" s="6" customFormat="1" ht="34.15" customHeight="1" x14ac:dyDescent="0.2">
      <c r="A71" s="59" t="s">
        <v>9</v>
      </c>
      <c r="B71" s="68" t="s">
        <v>117</v>
      </c>
      <c r="C71" s="61" t="s">
        <v>32</v>
      </c>
      <c r="D71" s="62" t="s">
        <v>8</v>
      </c>
      <c r="E71" s="63" t="s">
        <v>8</v>
      </c>
      <c r="F71" s="71" t="s">
        <v>118</v>
      </c>
      <c r="G71" s="65">
        <v>0</v>
      </c>
      <c r="H71" s="56"/>
      <c r="I71" s="56"/>
      <c r="J71" s="57"/>
      <c r="K71" s="57"/>
      <c r="L71" s="57"/>
      <c r="M71" s="66">
        <v>0</v>
      </c>
      <c r="N71" s="66">
        <f>+N72</f>
        <v>1490</v>
      </c>
      <c r="O71" s="66">
        <f t="shared" si="3"/>
        <v>1490</v>
      </c>
      <c r="P71" s="66">
        <v>0</v>
      </c>
      <c r="Q71" s="66">
        <f t="shared" si="4"/>
        <v>1490</v>
      </c>
      <c r="R71" s="67">
        <v>0</v>
      </c>
      <c r="S71" s="67">
        <f t="shared" si="5"/>
        <v>1490</v>
      </c>
      <c r="T71" s="67">
        <v>0</v>
      </c>
      <c r="U71" s="67">
        <f t="shared" si="6"/>
        <v>1490</v>
      </c>
      <c r="V71" s="67">
        <v>0</v>
      </c>
      <c r="W71" s="67">
        <f t="shared" si="7"/>
        <v>1490</v>
      </c>
    </row>
    <row r="72" spans="1:23" s="6" customFormat="1" ht="22.5" x14ac:dyDescent="0.2">
      <c r="A72" s="14"/>
      <c r="B72" s="51"/>
      <c r="C72" s="52"/>
      <c r="D72" s="53">
        <v>3121</v>
      </c>
      <c r="E72" s="54">
        <v>5331</v>
      </c>
      <c r="F72" s="55" t="s">
        <v>39</v>
      </c>
      <c r="G72" s="56">
        <v>0</v>
      </c>
      <c r="H72" s="56"/>
      <c r="I72" s="56"/>
      <c r="J72" s="57"/>
      <c r="K72" s="57"/>
      <c r="L72" s="57"/>
      <c r="M72" s="57">
        <v>0</v>
      </c>
      <c r="N72" s="57">
        <v>1490</v>
      </c>
      <c r="O72" s="57">
        <f t="shared" si="3"/>
        <v>1490</v>
      </c>
      <c r="P72" s="57">
        <v>0</v>
      </c>
      <c r="Q72" s="57">
        <f t="shared" si="4"/>
        <v>1490</v>
      </c>
      <c r="R72" s="58">
        <v>0</v>
      </c>
      <c r="S72" s="58">
        <f t="shared" si="5"/>
        <v>1490</v>
      </c>
      <c r="T72" s="58">
        <v>0</v>
      </c>
      <c r="U72" s="58">
        <f t="shared" si="6"/>
        <v>1490</v>
      </c>
      <c r="V72" s="58">
        <v>0</v>
      </c>
      <c r="W72" s="58">
        <f t="shared" si="7"/>
        <v>1490</v>
      </c>
    </row>
    <row r="73" spans="1:23" s="6" customFormat="1" ht="26.45" customHeight="1" x14ac:dyDescent="0.2">
      <c r="A73" s="59" t="s">
        <v>9</v>
      </c>
      <c r="B73" s="68" t="s">
        <v>119</v>
      </c>
      <c r="C73" s="61" t="s">
        <v>32</v>
      </c>
      <c r="D73" s="62" t="s">
        <v>8</v>
      </c>
      <c r="E73" s="63" t="s">
        <v>8</v>
      </c>
      <c r="F73" s="71" t="s">
        <v>120</v>
      </c>
      <c r="G73" s="65">
        <v>0</v>
      </c>
      <c r="H73" s="56"/>
      <c r="I73" s="56"/>
      <c r="J73" s="57"/>
      <c r="K73" s="57"/>
      <c r="L73" s="57"/>
      <c r="M73" s="66">
        <v>0</v>
      </c>
      <c r="N73" s="66">
        <f t="shared" ref="N73" si="23">+N74</f>
        <v>1700</v>
      </c>
      <c r="O73" s="66">
        <f t="shared" si="3"/>
        <v>1700</v>
      </c>
      <c r="P73" s="66">
        <v>0</v>
      </c>
      <c r="Q73" s="66">
        <f t="shared" si="4"/>
        <v>1700</v>
      </c>
      <c r="R73" s="67">
        <v>0</v>
      </c>
      <c r="S73" s="67">
        <f t="shared" si="5"/>
        <v>1700</v>
      </c>
      <c r="T73" s="67">
        <v>0</v>
      </c>
      <c r="U73" s="67">
        <f t="shared" si="6"/>
        <v>1700</v>
      </c>
      <c r="V73" s="67">
        <v>0</v>
      </c>
      <c r="W73" s="67">
        <f t="shared" si="7"/>
        <v>1700</v>
      </c>
    </row>
    <row r="74" spans="1:23" s="6" customFormat="1" ht="22.5" x14ac:dyDescent="0.2">
      <c r="A74" s="14"/>
      <c r="B74" s="51"/>
      <c r="C74" s="52"/>
      <c r="D74" s="53">
        <v>3121</v>
      </c>
      <c r="E74" s="54">
        <v>5331</v>
      </c>
      <c r="F74" s="55" t="s">
        <v>39</v>
      </c>
      <c r="G74" s="56">
        <v>0</v>
      </c>
      <c r="H74" s="56"/>
      <c r="I74" s="56"/>
      <c r="J74" s="57"/>
      <c r="K74" s="57"/>
      <c r="L74" s="57"/>
      <c r="M74" s="57">
        <v>0</v>
      </c>
      <c r="N74" s="57">
        <v>1700</v>
      </c>
      <c r="O74" s="57">
        <f t="shared" si="3"/>
        <v>1700</v>
      </c>
      <c r="P74" s="57">
        <v>0</v>
      </c>
      <c r="Q74" s="57">
        <f t="shared" si="4"/>
        <v>1700</v>
      </c>
      <c r="R74" s="58">
        <v>0</v>
      </c>
      <c r="S74" s="58">
        <f t="shared" si="5"/>
        <v>1700</v>
      </c>
      <c r="T74" s="58">
        <v>0</v>
      </c>
      <c r="U74" s="58">
        <f t="shared" si="6"/>
        <v>1700</v>
      </c>
      <c r="V74" s="58">
        <v>0</v>
      </c>
      <c r="W74" s="58">
        <f t="shared" si="7"/>
        <v>1700</v>
      </c>
    </row>
    <row r="75" spans="1:23" s="6" customFormat="1" ht="22.9" customHeight="1" x14ac:dyDescent="0.2">
      <c r="A75" s="59" t="s">
        <v>9</v>
      </c>
      <c r="B75" s="68" t="s">
        <v>121</v>
      </c>
      <c r="C75" s="61" t="s">
        <v>32</v>
      </c>
      <c r="D75" s="62" t="s">
        <v>8</v>
      </c>
      <c r="E75" s="63" t="s">
        <v>8</v>
      </c>
      <c r="F75" s="71" t="s">
        <v>122</v>
      </c>
      <c r="G75" s="65">
        <v>0</v>
      </c>
      <c r="H75" s="56"/>
      <c r="I75" s="56"/>
      <c r="J75" s="57"/>
      <c r="K75" s="57"/>
      <c r="L75" s="57"/>
      <c r="M75" s="66">
        <v>0</v>
      </c>
      <c r="N75" s="66">
        <f t="shared" ref="N75" si="24">+N76</f>
        <v>650</v>
      </c>
      <c r="O75" s="66">
        <f t="shared" si="3"/>
        <v>650</v>
      </c>
      <c r="P75" s="66">
        <v>0</v>
      </c>
      <c r="Q75" s="66">
        <f t="shared" si="4"/>
        <v>650</v>
      </c>
      <c r="R75" s="67">
        <v>0</v>
      </c>
      <c r="S75" s="67">
        <f t="shared" ref="S75:S138" si="25">+Q75+R75</f>
        <v>650</v>
      </c>
      <c r="T75" s="67">
        <v>0</v>
      </c>
      <c r="U75" s="67">
        <f t="shared" ref="U75:U138" si="26">+S75+T75</f>
        <v>650</v>
      </c>
      <c r="V75" s="67">
        <v>0</v>
      </c>
      <c r="W75" s="67">
        <f t="shared" ref="W75:W138" si="27">+U75+V75</f>
        <v>650</v>
      </c>
    </row>
    <row r="76" spans="1:23" s="6" customFormat="1" x14ac:dyDescent="0.2">
      <c r="A76" s="14"/>
      <c r="B76" s="51"/>
      <c r="C76" s="52"/>
      <c r="D76" s="53">
        <v>3121</v>
      </c>
      <c r="E76" s="54">
        <v>6351</v>
      </c>
      <c r="F76" s="55" t="s">
        <v>83</v>
      </c>
      <c r="G76" s="56">
        <v>0</v>
      </c>
      <c r="H76" s="56"/>
      <c r="I76" s="56"/>
      <c r="J76" s="57"/>
      <c r="K76" s="57"/>
      <c r="L76" s="57"/>
      <c r="M76" s="57">
        <v>0</v>
      </c>
      <c r="N76" s="57">
        <v>650</v>
      </c>
      <c r="O76" s="57">
        <f t="shared" si="3"/>
        <v>650</v>
      </c>
      <c r="P76" s="57">
        <v>0</v>
      </c>
      <c r="Q76" s="57">
        <f t="shared" si="4"/>
        <v>650</v>
      </c>
      <c r="R76" s="58">
        <v>0</v>
      </c>
      <c r="S76" s="58">
        <f t="shared" si="25"/>
        <v>650</v>
      </c>
      <c r="T76" s="58">
        <v>0</v>
      </c>
      <c r="U76" s="58">
        <f t="shared" si="26"/>
        <v>650</v>
      </c>
      <c r="V76" s="58">
        <v>0</v>
      </c>
      <c r="W76" s="58">
        <f t="shared" si="27"/>
        <v>650</v>
      </c>
    </row>
    <row r="77" spans="1:23" s="6" customFormat="1" ht="23.45" customHeight="1" x14ac:dyDescent="0.2">
      <c r="A77" s="59" t="s">
        <v>9</v>
      </c>
      <c r="B77" s="68" t="s">
        <v>123</v>
      </c>
      <c r="C77" s="61" t="s">
        <v>32</v>
      </c>
      <c r="D77" s="62" t="s">
        <v>8</v>
      </c>
      <c r="E77" s="63" t="s">
        <v>8</v>
      </c>
      <c r="F77" s="71" t="s">
        <v>124</v>
      </c>
      <c r="G77" s="65">
        <v>0</v>
      </c>
      <c r="H77" s="56"/>
      <c r="I77" s="56"/>
      <c r="J77" s="57"/>
      <c r="K77" s="57"/>
      <c r="L77" s="57"/>
      <c r="M77" s="66">
        <v>0</v>
      </c>
      <c r="N77" s="66">
        <f>+N78</f>
        <v>160</v>
      </c>
      <c r="O77" s="66">
        <f t="shared" si="3"/>
        <v>160</v>
      </c>
      <c r="P77" s="66">
        <v>0</v>
      </c>
      <c r="Q77" s="66">
        <f t="shared" si="4"/>
        <v>160</v>
      </c>
      <c r="R77" s="67">
        <v>0</v>
      </c>
      <c r="S77" s="67">
        <f t="shared" si="25"/>
        <v>160</v>
      </c>
      <c r="T77" s="67">
        <v>0</v>
      </c>
      <c r="U77" s="67">
        <f t="shared" si="26"/>
        <v>160</v>
      </c>
      <c r="V77" s="67">
        <v>0</v>
      </c>
      <c r="W77" s="67">
        <f t="shared" si="27"/>
        <v>160</v>
      </c>
    </row>
    <row r="78" spans="1:23" s="6" customFormat="1" x14ac:dyDescent="0.2">
      <c r="A78" s="14"/>
      <c r="B78" s="51"/>
      <c r="C78" s="52"/>
      <c r="D78" s="53">
        <v>3121</v>
      </c>
      <c r="E78" s="54">
        <v>6351</v>
      </c>
      <c r="F78" s="55" t="s">
        <v>83</v>
      </c>
      <c r="G78" s="56">
        <v>0</v>
      </c>
      <c r="H78" s="56"/>
      <c r="I78" s="56"/>
      <c r="J78" s="57"/>
      <c r="K78" s="57"/>
      <c r="L78" s="57"/>
      <c r="M78" s="57">
        <v>0</v>
      </c>
      <c r="N78" s="57">
        <v>160</v>
      </c>
      <c r="O78" s="57">
        <f t="shared" si="3"/>
        <v>160</v>
      </c>
      <c r="P78" s="57">
        <v>0</v>
      </c>
      <c r="Q78" s="57">
        <f t="shared" si="4"/>
        <v>160</v>
      </c>
      <c r="R78" s="58">
        <v>0</v>
      </c>
      <c r="S78" s="58">
        <f t="shared" si="25"/>
        <v>160</v>
      </c>
      <c r="T78" s="58">
        <v>0</v>
      </c>
      <c r="U78" s="58">
        <f t="shared" si="26"/>
        <v>160</v>
      </c>
      <c r="V78" s="58">
        <v>0</v>
      </c>
      <c r="W78" s="58">
        <f t="shared" si="27"/>
        <v>160</v>
      </c>
    </row>
    <row r="79" spans="1:23" ht="33.75" x14ac:dyDescent="0.2">
      <c r="A79" s="59" t="s">
        <v>9</v>
      </c>
      <c r="B79" s="73" t="s">
        <v>125</v>
      </c>
      <c r="C79" s="74">
        <v>1429</v>
      </c>
      <c r="D79" s="62" t="s">
        <v>8</v>
      </c>
      <c r="E79" s="63" t="s">
        <v>8</v>
      </c>
      <c r="F79" s="75" t="s">
        <v>126</v>
      </c>
      <c r="G79" s="76">
        <v>0</v>
      </c>
      <c r="H79" s="77">
        <f>+H80</f>
        <v>200</v>
      </c>
      <c r="I79" s="65">
        <f t="shared" si="0"/>
        <v>200</v>
      </c>
      <c r="J79" s="66">
        <v>0</v>
      </c>
      <c r="K79" s="66">
        <f t="shared" si="1"/>
        <v>200</v>
      </c>
      <c r="L79" s="66">
        <v>0</v>
      </c>
      <c r="M79" s="66">
        <f t="shared" si="2"/>
        <v>200</v>
      </c>
      <c r="N79" s="77">
        <v>0</v>
      </c>
      <c r="O79" s="66">
        <f t="shared" si="3"/>
        <v>200</v>
      </c>
      <c r="P79" s="66">
        <v>0</v>
      </c>
      <c r="Q79" s="66">
        <f t="shared" si="4"/>
        <v>200</v>
      </c>
      <c r="R79" s="67">
        <v>0</v>
      </c>
      <c r="S79" s="67">
        <f t="shared" si="25"/>
        <v>200</v>
      </c>
      <c r="T79" s="67">
        <v>0</v>
      </c>
      <c r="U79" s="67">
        <f t="shared" si="26"/>
        <v>200</v>
      </c>
      <c r="V79" s="67">
        <v>0</v>
      </c>
      <c r="W79" s="67">
        <f t="shared" si="27"/>
        <v>200</v>
      </c>
    </row>
    <row r="80" spans="1:23" x14ac:dyDescent="0.2">
      <c r="A80" s="14"/>
      <c r="B80" s="73"/>
      <c r="C80" s="74"/>
      <c r="D80" s="53">
        <v>3122</v>
      </c>
      <c r="E80" s="54">
        <v>6351</v>
      </c>
      <c r="F80" s="55" t="s">
        <v>83</v>
      </c>
      <c r="G80" s="78">
        <v>0</v>
      </c>
      <c r="H80" s="11">
        <v>200</v>
      </c>
      <c r="I80" s="56">
        <f t="shared" si="0"/>
        <v>200</v>
      </c>
      <c r="J80" s="57">
        <v>0</v>
      </c>
      <c r="K80" s="57">
        <f t="shared" si="1"/>
        <v>200</v>
      </c>
      <c r="L80" s="57">
        <v>0</v>
      </c>
      <c r="M80" s="57">
        <f t="shared" si="2"/>
        <v>200</v>
      </c>
      <c r="N80" s="11">
        <v>0</v>
      </c>
      <c r="O80" s="57">
        <f t="shared" si="3"/>
        <v>200</v>
      </c>
      <c r="P80" s="57">
        <v>0</v>
      </c>
      <c r="Q80" s="57">
        <f t="shared" si="4"/>
        <v>200</v>
      </c>
      <c r="R80" s="58">
        <v>0</v>
      </c>
      <c r="S80" s="58">
        <f t="shared" si="25"/>
        <v>200</v>
      </c>
      <c r="T80" s="58">
        <v>0</v>
      </c>
      <c r="U80" s="58">
        <f t="shared" si="26"/>
        <v>200</v>
      </c>
      <c r="V80" s="58">
        <v>0</v>
      </c>
      <c r="W80" s="58">
        <f t="shared" si="27"/>
        <v>200</v>
      </c>
    </row>
    <row r="81" spans="1:23" ht="32.450000000000003" customHeight="1" x14ac:dyDescent="0.2">
      <c r="A81" s="59" t="s">
        <v>9</v>
      </c>
      <c r="B81" s="60" t="s">
        <v>127</v>
      </c>
      <c r="C81" s="61" t="s">
        <v>128</v>
      </c>
      <c r="D81" s="62" t="s">
        <v>8</v>
      </c>
      <c r="E81" s="62" t="s">
        <v>8</v>
      </c>
      <c r="F81" s="79" t="s">
        <v>129</v>
      </c>
      <c r="G81" s="76">
        <v>0</v>
      </c>
      <c r="H81" s="77">
        <f>+H82</f>
        <v>13657.0047</v>
      </c>
      <c r="I81" s="65">
        <f t="shared" si="0"/>
        <v>13657.0047</v>
      </c>
      <c r="J81" s="66">
        <v>0</v>
      </c>
      <c r="K81" s="66">
        <f t="shared" si="1"/>
        <v>13657.0047</v>
      </c>
      <c r="L81" s="66">
        <v>0</v>
      </c>
      <c r="M81" s="66">
        <f t="shared" si="2"/>
        <v>13657.0047</v>
      </c>
      <c r="N81" s="77">
        <v>0</v>
      </c>
      <c r="O81" s="66">
        <f t="shared" si="3"/>
        <v>13657.0047</v>
      </c>
      <c r="P81" s="66">
        <v>0</v>
      </c>
      <c r="Q81" s="66">
        <f t="shared" si="4"/>
        <v>13657.0047</v>
      </c>
      <c r="R81" s="67">
        <v>0</v>
      </c>
      <c r="S81" s="67">
        <f t="shared" si="25"/>
        <v>13657.0047</v>
      </c>
      <c r="T81" s="67">
        <v>0</v>
      </c>
      <c r="U81" s="67">
        <f t="shared" si="26"/>
        <v>13657.0047</v>
      </c>
      <c r="V81" s="67">
        <v>0</v>
      </c>
      <c r="W81" s="67">
        <f t="shared" si="27"/>
        <v>13657.0047</v>
      </c>
    </row>
    <row r="82" spans="1:23" x14ac:dyDescent="0.2">
      <c r="A82" s="14"/>
      <c r="B82" s="51"/>
      <c r="C82" s="52"/>
      <c r="D82" s="53">
        <v>3122</v>
      </c>
      <c r="E82" s="53">
        <v>5331</v>
      </c>
      <c r="F82" s="80" t="s">
        <v>39</v>
      </c>
      <c r="G82" s="78">
        <v>0</v>
      </c>
      <c r="H82" s="11">
        <v>13657.0047</v>
      </c>
      <c r="I82" s="56">
        <f t="shared" si="0"/>
        <v>13657.0047</v>
      </c>
      <c r="J82" s="57">
        <v>0</v>
      </c>
      <c r="K82" s="57">
        <f t="shared" si="1"/>
        <v>13657.0047</v>
      </c>
      <c r="L82" s="57">
        <v>0</v>
      </c>
      <c r="M82" s="57">
        <f t="shared" si="2"/>
        <v>13657.0047</v>
      </c>
      <c r="N82" s="11">
        <v>0</v>
      </c>
      <c r="O82" s="57">
        <f t="shared" si="3"/>
        <v>13657.0047</v>
      </c>
      <c r="P82" s="57">
        <v>0</v>
      </c>
      <c r="Q82" s="57">
        <f t="shared" si="4"/>
        <v>13657.0047</v>
      </c>
      <c r="R82" s="58">
        <v>0</v>
      </c>
      <c r="S82" s="58">
        <f t="shared" si="25"/>
        <v>13657.0047</v>
      </c>
      <c r="T82" s="58">
        <v>0</v>
      </c>
      <c r="U82" s="58">
        <f t="shared" si="26"/>
        <v>13657.0047</v>
      </c>
      <c r="V82" s="58">
        <v>0</v>
      </c>
      <c r="W82" s="58">
        <f t="shared" si="27"/>
        <v>13657.0047</v>
      </c>
    </row>
    <row r="83" spans="1:23" ht="24.6" customHeight="1" x14ac:dyDescent="0.2">
      <c r="A83" s="59" t="s">
        <v>9</v>
      </c>
      <c r="B83" s="60" t="s">
        <v>130</v>
      </c>
      <c r="C83" s="61" t="s">
        <v>26</v>
      </c>
      <c r="D83" s="62" t="s">
        <v>8</v>
      </c>
      <c r="E83" s="62" t="s">
        <v>8</v>
      </c>
      <c r="F83" s="79" t="s">
        <v>131</v>
      </c>
      <c r="G83" s="76">
        <v>0</v>
      </c>
      <c r="H83" s="77">
        <f>+H84</f>
        <v>6000</v>
      </c>
      <c r="I83" s="65">
        <f t="shared" si="0"/>
        <v>6000</v>
      </c>
      <c r="J83" s="66">
        <v>0</v>
      </c>
      <c r="K83" s="66">
        <f t="shared" si="1"/>
        <v>6000</v>
      </c>
      <c r="L83" s="66">
        <v>0</v>
      </c>
      <c r="M83" s="66">
        <f t="shared" si="2"/>
        <v>6000</v>
      </c>
      <c r="N83" s="77">
        <v>0</v>
      </c>
      <c r="O83" s="66">
        <f t="shared" si="3"/>
        <v>6000</v>
      </c>
      <c r="P83" s="66">
        <v>0</v>
      </c>
      <c r="Q83" s="66">
        <f t="shared" si="4"/>
        <v>6000</v>
      </c>
      <c r="R83" s="67">
        <v>0</v>
      </c>
      <c r="S83" s="67">
        <f t="shared" si="25"/>
        <v>6000</v>
      </c>
      <c r="T83" s="67">
        <v>0</v>
      </c>
      <c r="U83" s="67">
        <f t="shared" si="26"/>
        <v>6000</v>
      </c>
      <c r="V83" s="67">
        <v>0</v>
      </c>
      <c r="W83" s="67">
        <f t="shared" si="27"/>
        <v>6000</v>
      </c>
    </row>
    <row r="84" spans="1:23" ht="22.5" x14ac:dyDescent="0.2">
      <c r="A84" s="14"/>
      <c r="B84" s="51"/>
      <c r="C84" s="52"/>
      <c r="D84" s="53">
        <v>3122</v>
      </c>
      <c r="E84" s="53">
        <v>5331</v>
      </c>
      <c r="F84" s="81" t="s">
        <v>39</v>
      </c>
      <c r="G84" s="78">
        <v>0</v>
      </c>
      <c r="H84" s="11">
        <v>6000</v>
      </c>
      <c r="I84" s="56">
        <f t="shared" si="0"/>
        <v>6000</v>
      </c>
      <c r="J84" s="57">
        <v>0</v>
      </c>
      <c r="K84" s="57">
        <f t="shared" si="1"/>
        <v>6000</v>
      </c>
      <c r="L84" s="57">
        <v>0</v>
      </c>
      <c r="M84" s="57">
        <f t="shared" si="2"/>
        <v>6000</v>
      </c>
      <c r="N84" s="11">
        <v>0</v>
      </c>
      <c r="O84" s="57">
        <f t="shared" si="3"/>
        <v>6000</v>
      </c>
      <c r="P84" s="57">
        <v>0</v>
      </c>
      <c r="Q84" s="57">
        <f t="shared" si="4"/>
        <v>6000</v>
      </c>
      <c r="R84" s="58">
        <v>0</v>
      </c>
      <c r="S84" s="58">
        <f t="shared" si="25"/>
        <v>6000</v>
      </c>
      <c r="T84" s="58">
        <v>0</v>
      </c>
      <c r="U84" s="58">
        <f t="shared" si="26"/>
        <v>6000</v>
      </c>
      <c r="V84" s="58">
        <v>0</v>
      </c>
      <c r="W84" s="58">
        <f t="shared" si="27"/>
        <v>6000</v>
      </c>
    </row>
    <row r="85" spans="1:23" ht="22.5" x14ac:dyDescent="0.2">
      <c r="A85" s="59" t="s">
        <v>9</v>
      </c>
      <c r="B85" s="60" t="s">
        <v>132</v>
      </c>
      <c r="C85" s="61" t="s">
        <v>99</v>
      </c>
      <c r="D85" s="62" t="s">
        <v>8</v>
      </c>
      <c r="E85" s="63" t="s">
        <v>8</v>
      </c>
      <c r="F85" s="64" t="s">
        <v>133</v>
      </c>
      <c r="G85" s="76">
        <v>0</v>
      </c>
      <c r="H85" s="77">
        <f>+H86</f>
        <v>150</v>
      </c>
      <c r="I85" s="65">
        <f t="shared" si="0"/>
        <v>150</v>
      </c>
      <c r="J85" s="66">
        <v>0</v>
      </c>
      <c r="K85" s="66">
        <f t="shared" si="1"/>
        <v>150</v>
      </c>
      <c r="L85" s="66">
        <v>0</v>
      </c>
      <c r="M85" s="66">
        <f t="shared" si="2"/>
        <v>150</v>
      </c>
      <c r="N85" s="77">
        <v>0</v>
      </c>
      <c r="O85" s="66">
        <f t="shared" si="3"/>
        <v>150</v>
      </c>
      <c r="P85" s="66">
        <v>0</v>
      </c>
      <c r="Q85" s="66">
        <f t="shared" si="4"/>
        <v>150</v>
      </c>
      <c r="R85" s="67">
        <v>0</v>
      </c>
      <c r="S85" s="67">
        <f t="shared" si="25"/>
        <v>150</v>
      </c>
      <c r="T85" s="67">
        <v>0</v>
      </c>
      <c r="U85" s="67">
        <f t="shared" si="26"/>
        <v>150</v>
      </c>
      <c r="V85" s="67">
        <v>0</v>
      </c>
      <c r="W85" s="67">
        <f t="shared" si="27"/>
        <v>150</v>
      </c>
    </row>
    <row r="86" spans="1:23" x14ac:dyDescent="0.2">
      <c r="A86" s="82"/>
      <c r="B86" s="83"/>
      <c r="C86" s="84"/>
      <c r="D86" s="85">
        <v>3121</v>
      </c>
      <c r="E86" s="53">
        <v>6351</v>
      </c>
      <c r="F86" s="81" t="s">
        <v>83</v>
      </c>
      <c r="G86" s="78">
        <v>0</v>
      </c>
      <c r="H86" s="11">
        <v>150</v>
      </c>
      <c r="I86" s="56">
        <f t="shared" si="0"/>
        <v>150</v>
      </c>
      <c r="J86" s="57">
        <v>0</v>
      </c>
      <c r="K86" s="57">
        <f t="shared" si="1"/>
        <v>150</v>
      </c>
      <c r="L86" s="57">
        <v>0</v>
      </c>
      <c r="M86" s="57">
        <f t="shared" si="2"/>
        <v>150</v>
      </c>
      <c r="N86" s="11">
        <v>0</v>
      </c>
      <c r="O86" s="57">
        <f t="shared" si="3"/>
        <v>150</v>
      </c>
      <c r="P86" s="57">
        <v>0</v>
      </c>
      <c r="Q86" s="57">
        <f t="shared" si="4"/>
        <v>150</v>
      </c>
      <c r="R86" s="58">
        <v>0</v>
      </c>
      <c r="S86" s="58">
        <f t="shared" si="25"/>
        <v>150</v>
      </c>
      <c r="T86" s="58">
        <v>0</v>
      </c>
      <c r="U86" s="58">
        <f t="shared" si="26"/>
        <v>150</v>
      </c>
      <c r="V86" s="58">
        <v>0</v>
      </c>
      <c r="W86" s="58">
        <f t="shared" si="27"/>
        <v>150</v>
      </c>
    </row>
    <row r="87" spans="1:23" ht="33.75" x14ac:dyDescent="0.2">
      <c r="A87" s="59" t="s">
        <v>9</v>
      </c>
      <c r="B87" s="60" t="s">
        <v>134</v>
      </c>
      <c r="C87" s="61" t="s">
        <v>29</v>
      </c>
      <c r="D87" s="62" t="s">
        <v>8</v>
      </c>
      <c r="E87" s="63" t="s">
        <v>8</v>
      </c>
      <c r="F87" s="64" t="s">
        <v>135</v>
      </c>
      <c r="G87" s="76">
        <v>0</v>
      </c>
      <c r="H87" s="77">
        <f>+H88</f>
        <v>1069.6400000000001</v>
      </c>
      <c r="I87" s="65">
        <f t="shared" si="0"/>
        <v>1069.6400000000001</v>
      </c>
      <c r="J87" s="66">
        <v>0</v>
      </c>
      <c r="K87" s="66">
        <f t="shared" si="1"/>
        <v>1069.6400000000001</v>
      </c>
      <c r="L87" s="66">
        <v>0</v>
      </c>
      <c r="M87" s="66">
        <f t="shared" si="2"/>
        <v>1069.6400000000001</v>
      </c>
      <c r="N87" s="77">
        <v>0</v>
      </c>
      <c r="O87" s="66">
        <f t="shared" si="3"/>
        <v>1069.6400000000001</v>
      </c>
      <c r="P87" s="66">
        <v>0</v>
      </c>
      <c r="Q87" s="66">
        <f t="shared" si="4"/>
        <v>1069.6400000000001</v>
      </c>
      <c r="R87" s="67">
        <v>0</v>
      </c>
      <c r="S87" s="67">
        <f t="shared" si="25"/>
        <v>1069.6400000000001</v>
      </c>
      <c r="T87" s="67">
        <v>0</v>
      </c>
      <c r="U87" s="67">
        <f t="shared" si="26"/>
        <v>1069.6400000000001</v>
      </c>
      <c r="V87" s="67">
        <v>0</v>
      </c>
      <c r="W87" s="67">
        <f t="shared" si="27"/>
        <v>1069.6400000000001</v>
      </c>
    </row>
    <row r="88" spans="1:23" x14ac:dyDescent="0.2">
      <c r="A88" s="82"/>
      <c r="B88" s="83"/>
      <c r="C88" s="84"/>
      <c r="D88" s="85">
        <v>3122</v>
      </c>
      <c r="E88" s="53">
        <v>6351</v>
      </c>
      <c r="F88" s="55" t="s">
        <v>83</v>
      </c>
      <c r="G88" s="78">
        <v>0</v>
      </c>
      <c r="H88" s="11">
        <v>1069.6400000000001</v>
      </c>
      <c r="I88" s="56">
        <f t="shared" si="0"/>
        <v>1069.6400000000001</v>
      </c>
      <c r="J88" s="57">
        <v>0</v>
      </c>
      <c r="K88" s="57">
        <f t="shared" si="1"/>
        <v>1069.6400000000001</v>
      </c>
      <c r="L88" s="57">
        <v>0</v>
      </c>
      <c r="M88" s="57">
        <f t="shared" si="2"/>
        <v>1069.6400000000001</v>
      </c>
      <c r="N88" s="11">
        <v>0</v>
      </c>
      <c r="O88" s="57">
        <f t="shared" si="3"/>
        <v>1069.6400000000001</v>
      </c>
      <c r="P88" s="57">
        <v>0</v>
      </c>
      <c r="Q88" s="57">
        <f t="shared" si="4"/>
        <v>1069.6400000000001</v>
      </c>
      <c r="R88" s="58">
        <v>0</v>
      </c>
      <c r="S88" s="58">
        <f t="shared" si="25"/>
        <v>1069.6400000000001</v>
      </c>
      <c r="T88" s="58">
        <v>0</v>
      </c>
      <c r="U88" s="58">
        <f t="shared" si="26"/>
        <v>1069.6400000000001</v>
      </c>
      <c r="V88" s="58">
        <v>0</v>
      </c>
      <c r="W88" s="58">
        <f t="shared" si="27"/>
        <v>1069.6400000000001</v>
      </c>
    </row>
    <row r="89" spans="1:23" ht="33.75" x14ac:dyDescent="0.2">
      <c r="A89" s="59" t="s">
        <v>9</v>
      </c>
      <c r="B89" s="60" t="s">
        <v>136</v>
      </c>
      <c r="C89" s="61" t="s">
        <v>37</v>
      </c>
      <c r="D89" s="62" t="s">
        <v>8</v>
      </c>
      <c r="E89" s="63" t="s">
        <v>8</v>
      </c>
      <c r="F89" s="64" t="s">
        <v>137</v>
      </c>
      <c r="G89" s="76">
        <v>0</v>
      </c>
      <c r="H89" s="77">
        <f>+H90</f>
        <v>635.25</v>
      </c>
      <c r="I89" s="65">
        <f t="shared" si="0"/>
        <v>635.25</v>
      </c>
      <c r="J89" s="66">
        <v>0</v>
      </c>
      <c r="K89" s="66">
        <f t="shared" si="1"/>
        <v>635.25</v>
      </c>
      <c r="L89" s="66">
        <v>0</v>
      </c>
      <c r="M89" s="66">
        <f t="shared" si="2"/>
        <v>635.25</v>
      </c>
      <c r="N89" s="77">
        <v>0</v>
      </c>
      <c r="O89" s="66">
        <f t="shared" si="3"/>
        <v>635.25</v>
      </c>
      <c r="P89" s="66">
        <v>0</v>
      </c>
      <c r="Q89" s="66">
        <f t="shared" si="4"/>
        <v>635.25</v>
      </c>
      <c r="R89" s="67">
        <v>0</v>
      </c>
      <c r="S89" s="67">
        <f t="shared" si="25"/>
        <v>635.25</v>
      </c>
      <c r="T89" s="67">
        <v>0</v>
      </c>
      <c r="U89" s="67">
        <f t="shared" si="26"/>
        <v>635.25</v>
      </c>
      <c r="V89" s="67">
        <v>0</v>
      </c>
      <c r="W89" s="67">
        <f t="shared" si="27"/>
        <v>635.25</v>
      </c>
    </row>
    <row r="90" spans="1:23" x14ac:dyDescent="0.2">
      <c r="A90" s="82"/>
      <c r="B90" s="60"/>
      <c r="C90" s="61"/>
      <c r="D90" s="85">
        <v>3122</v>
      </c>
      <c r="E90" s="53">
        <v>6351</v>
      </c>
      <c r="F90" s="55" t="s">
        <v>83</v>
      </c>
      <c r="G90" s="78">
        <v>0</v>
      </c>
      <c r="H90" s="11">
        <v>635.25</v>
      </c>
      <c r="I90" s="56">
        <f t="shared" si="0"/>
        <v>635.25</v>
      </c>
      <c r="J90" s="57">
        <v>0</v>
      </c>
      <c r="K90" s="57">
        <f t="shared" si="1"/>
        <v>635.25</v>
      </c>
      <c r="L90" s="57">
        <v>0</v>
      </c>
      <c r="M90" s="57">
        <f t="shared" si="2"/>
        <v>635.25</v>
      </c>
      <c r="N90" s="11">
        <v>0</v>
      </c>
      <c r="O90" s="57">
        <f t="shared" si="3"/>
        <v>635.25</v>
      </c>
      <c r="P90" s="57">
        <v>0</v>
      </c>
      <c r="Q90" s="57">
        <f t="shared" si="4"/>
        <v>635.25</v>
      </c>
      <c r="R90" s="58">
        <v>0</v>
      </c>
      <c r="S90" s="58">
        <f t="shared" si="25"/>
        <v>635.25</v>
      </c>
      <c r="T90" s="58">
        <v>0</v>
      </c>
      <c r="U90" s="58">
        <f t="shared" si="26"/>
        <v>635.25</v>
      </c>
      <c r="V90" s="58">
        <v>0</v>
      </c>
      <c r="W90" s="58">
        <f t="shared" si="27"/>
        <v>635.25</v>
      </c>
    </row>
    <row r="91" spans="1:23" ht="22.5" x14ac:dyDescent="0.2">
      <c r="A91" s="59" t="s">
        <v>9</v>
      </c>
      <c r="B91" s="60" t="s">
        <v>138</v>
      </c>
      <c r="C91" s="61" t="s">
        <v>26</v>
      </c>
      <c r="D91" s="62" t="s">
        <v>8</v>
      </c>
      <c r="E91" s="63" t="s">
        <v>8</v>
      </c>
      <c r="F91" s="64" t="s">
        <v>139</v>
      </c>
      <c r="G91" s="76">
        <v>0</v>
      </c>
      <c r="H91" s="77">
        <f>+H92</f>
        <v>892.375</v>
      </c>
      <c r="I91" s="65">
        <f t="shared" si="0"/>
        <v>892.375</v>
      </c>
      <c r="J91" s="66">
        <v>0</v>
      </c>
      <c r="K91" s="66">
        <f t="shared" si="1"/>
        <v>892.375</v>
      </c>
      <c r="L91" s="66">
        <v>0</v>
      </c>
      <c r="M91" s="66">
        <f t="shared" si="2"/>
        <v>892.375</v>
      </c>
      <c r="N91" s="77">
        <v>0</v>
      </c>
      <c r="O91" s="66">
        <f t="shared" ref="O91:O138" si="28">+M91+N91</f>
        <v>892.375</v>
      </c>
      <c r="P91" s="66">
        <v>0</v>
      </c>
      <c r="Q91" s="66">
        <f t="shared" ref="Q91:Q144" si="29">+O91+P91</f>
        <v>892.375</v>
      </c>
      <c r="R91" s="67">
        <v>0</v>
      </c>
      <c r="S91" s="67">
        <f t="shared" si="25"/>
        <v>892.375</v>
      </c>
      <c r="T91" s="67">
        <v>0</v>
      </c>
      <c r="U91" s="67">
        <f t="shared" si="26"/>
        <v>892.375</v>
      </c>
      <c r="V91" s="67">
        <v>0</v>
      </c>
      <c r="W91" s="67">
        <f t="shared" si="27"/>
        <v>892.375</v>
      </c>
    </row>
    <row r="92" spans="1:23" x14ac:dyDescent="0.2">
      <c r="A92" s="82"/>
      <c r="B92" s="83"/>
      <c r="C92" s="84"/>
      <c r="D92" s="85">
        <v>3122</v>
      </c>
      <c r="E92" s="53">
        <v>6351</v>
      </c>
      <c r="F92" s="55" t="s">
        <v>83</v>
      </c>
      <c r="G92" s="78">
        <v>0</v>
      </c>
      <c r="H92" s="11">
        <v>892.375</v>
      </c>
      <c r="I92" s="56">
        <f t="shared" si="0"/>
        <v>892.375</v>
      </c>
      <c r="J92" s="57">
        <v>0</v>
      </c>
      <c r="K92" s="57">
        <f t="shared" si="1"/>
        <v>892.375</v>
      </c>
      <c r="L92" s="57">
        <v>0</v>
      </c>
      <c r="M92" s="57">
        <f t="shared" si="2"/>
        <v>892.375</v>
      </c>
      <c r="N92" s="11">
        <v>0</v>
      </c>
      <c r="O92" s="57">
        <f t="shared" si="28"/>
        <v>892.375</v>
      </c>
      <c r="P92" s="57">
        <v>0</v>
      </c>
      <c r="Q92" s="57">
        <f t="shared" si="29"/>
        <v>892.375</v>
      </c>
      <c r="R92" s="58">
        <v>0</v>
      </c>
      <c r="S92" s="58">
        <f t="shared" si="25"/>
        <v>892.375</v>
      </c>
      <c r="T92" s="58">
        <v>0</v>
      </c>
      <c r="U92" s="58">
        <f t="shared" si="26"/>
        <v>892.375</v>
      </c>
      <c r="V92" s="58">
        <v>0</v>
      </c>
      <c r="W92" s="58">
        <f t="shared" si="27"/>
        <v>892.375</v>
      </c>
    </row>
    <row r="93" spans="1:23" ht="33.75" x14ac:dyDescent="0.2">
      <c r="A93" s="59" t="s">
        <v>9</v>
      </c>
      <c r="B93" s="60" t="s">
        <v>140</v>
      </c>
      <c r="C93" s="61" t="s">
        <v>128</v>
      </c>
      <c r="D93" s="62" t="s">
        <v>8</v>
      </c>
      <c r="E93" s="63" t="s">
        <v>8</v>
      </c>
      <c r="F93" s="64" t="s">
        <v>141</v>
      </c>
      <c r="G93" s="76">
        <v>0</v>
      </c>
      <c r="H93" s="77">
        <f>+H94</f>
        <v>140.36000000000001</v>
      </c>
      <c r="I93" s="65">
        <f t="shared" si="0"/>
        <v>140.36000000000001</v>
      </c>
      <c r="J93" s="66">
        <v>0</v>
      </c>
      <c r="K93" s="66">
        <f t="shared" si="1"/>
        <v>140.36000000000001</v>
      </c>
      <c r="L93" s="66">
        <v>0</v>
      </c>
      <c r="M93" s="66">
        <f t="shared" si="2"/>
        <v>140.36000000000001</v>
      </c>
      <c r="N93" s="77">
        <v>0</v>
      </c>
      <c r="O93" s="66">
        <f t="shared" si="28"/>
        <v>140.36000000000001</v>
      </c>
      <c r="P93" s="66">
        <v>0</v>
      </c>
      <c r="Q93" s="66">
        <f t="shared" si="29"/>
        <v>140.36000000000001</v>
      </c>
      <c r="R93" s="67">
        <v>0</v>
      </c>
      <c r="S93" s="67">
        <f t="shared" si="25"/>
        <v>140.36000000000001</v>
      </c>
      <c r="T93" s="67">
        <v>0</v>
      </c>
      <c r="U93" s="67">
        <f t="shared" si="26"/>
        <v>140.36000000000001</v>
      </c>
      <c r="V93" s="67">
        <v>0</v>
      </c>
      <c r="W93" s="67">
        <f t="shared" si="27"/>
        <v>140.36000000000001</v>
      </c>
    </row>
    <row r="94" spans="1:23" x14ac:dyDescent="0.2">
      <c r="A94" s="82"/>
      <c r="B94" s="83"/>
      <c r="C94" s="84"/>
      <c r="D94" s="85">
        <v>3122</v>
      </c>
      <c r="E94" s="53">
        <v>6351</v>
      </c>
      <c r="F94" s="55" t="s">
        <v>83</v>
      </c>
      <c r="G94" s="78">
        <v>0</v>
      </c>
      <c r="H94" s="11">
        <v>140.36000000000001</v>
      </c>
      <c r="I94" s="56">
        <f t="shared" si="0"/>
        <v>140.36000000000001</v>
      </c>
      <c r="J94" s="57">
        <v>0</v>
      </c>
      <c r="K94" s="57">
        <f t="shared" si="1"/>
        <v>140.36000000000001</v>
      </c>
      <c r="L94" s="57">
        <v>0</v>
      </c>
      <c r="M94" s="57">
        <f t="shared" si="2"/>
        <v>140.36000000000001</v>
      </c>
      <c r="N94" s="11">
        <v>0</v>
      </c>
      <c r="O94" s="57">
        <f t="shared" si="28"/>
        <v>140.36000000000001</v>
      </c>
      <c r="P94" s="57">
        <v>0</v>
      </c>
      <c r="Q94" s="57">
        <f t="shared" si="29"/>
        <v>140.36000000000001</v>
      </c>
      <c r="R94" s="58">
        <v>0</v>
      </c>
      <c r="S94" s="58">
        <f t="shared" si="25"/>
        <v>140.36000000000001</v>
      </c>
      <c r="T94" s="58">
        <v>0</v>
      </c>
      <c r="U94" s="58">
        <f t="shared" si="26"/>
        <v>140.36000000000001</v>
      </c>
      <c r="V94" s="58">
        <v>0</v>
      </c>
      <c r="W94" s="58">
        <f t="shared" si="27"/>
        <v>140.36000000000001</v>
      </c>
    </row>
    <row r="95" spans="1:23" ht="33.75" x14ac:dyDescent="0.2">
      <c r="A95" s="59" t="s">
        <v>9</v>
      </c>
      <c r="B95" s="60" t="s">
        <v>142</v>
      </c>
      <c r="C95" s="61" t="s">
        <v>27</v>
      </c>
      <c r="D95" s="62" t="s">
        <v>8</v>
      </c>
      <c r="E95" s="63" t="s">
        <v>8</v>
      </c>
      <c r="F95" s="64" t="s">
        <v>143</v>
      </c>
      <c r="G95" s="76">
        <v>0</v>
      </c>
      <c r="H95" s="77">
        <f>+H96</f>
        <v>1155.4100000000001</v>
      </c>
      <c r="I95" s="65">
        <f t="shared" si="0"/>
        <v>1155.4100000000001</v>
      </c>
      <c r="J95" s="66">
        <v>0</v>
      </c>
      <c r="K95" s="66">
        <f t="shared" si="1"/>
        <v>1155.4100000000001</v>
      </c>
      <c r="L95" s="66">
        <v>0</v>
      </c>
      <c r="M95" s="66">
        <f t="shared" si="2"/>
        <v>1155.4100000000001</v>
      </c>
      <c r="N95" s="77">
        <v>0</v>
      </c>
      <c r="O95" s="66">
        <f t="shared" si="28"/>
        <v>1155.4100000000001</v>
      </c>
      <c r="P95" s="66">
        <v>0</v>
      </c>
      <c r="Q95" s="66">
        <f t="shared" si="29"/>
        <v>1155.4100000000001</v>
      </c>
      <c r="R95" s="67">
        <v>0</v>
      </c>
      <c r="S95" s="67">
        <f t="shared" si="25"/>
        <v>1155.4100000000001</v>
      </c>
      <c r="T95" s="67">
        <v>0</v>
      </c>
      <c r="U95" s="67">
        <f t="shared" si="26"/>
        <v>1155.4100000000001</v>
      </c>
      <c r="V95" s="67">
        <v>0</v>
      </c>
      <c r="W95" s="67">
        <f t="shared" si="27"/>
        <v>1155.4100000000001</v>
      </c>
    </row>
    <row r="96" spans="1:23" x14ac:dyDescent="0.2">
      <c r="A96" s="82"/>
      <c r="B96" s="83"/>
      <c r="C96" s="84"/>
      <c r="D96" s="85">
        <v>3123</v>
      </c>
      <c r="E96" s="53">
        <v>6351</v>
      </c>
      <c r="F96" s="55" t="s">
        <v>83</v>
      </c>
      <c r="G96" s="78">
        <v>0</v>
      </c>
      <c r="H96" s="11">
        <v>1155.4100000000001</v>
      </c>
      <c r="I96" s="56">
        <f t="shared" si="0"/>
        <v>1155.4100000000001</v>
      </c>
      <c r="J96" s="57">
        <v>0</v>
      </c>
      <c r="K96" s="57">
        <f t="shared" si="1"/>
        <v>1155.4100000000001</v>
      </c>
      <c r="L96" s="57">
        <v>0</v>
      </c>
      <c r="M96" s="57">
        <f t="shared" si="2"/>
        <v>1155.4100000000001</v>
      </c>
      <c r="N96" s="11">
        <v>0</v>
      </c>
      <c r="O96" s="57">
        <f t="shared" si="28"/>
        <v>1155.4100000000001</v>
      </c>
      <c r="P96" s="57">
        <v>0</v>
      </c>
      <c r="Q96" s="57">
        <f t="shared" si="29"/>
        <v>1155.4100000000001</v>
      </c>
      <c r="R96" s="58">
        <v>0</v>
      </c>
      <c r="S96" s="58">
        <f t="shared" si="25"/>
        <v>1155.4100000000001</v>
      </c>
      <c r="T96" s="58">
        <v>0</v>
      </c>
      <c r="U96" s="58">
        <f t="shared" si="26"/>
        <v>1155.4100000000001</v>
      </c>
      <c r="V96" s="58">
        <v>0</v>
      </c>
      <c r="W96" s="58">
        <f t="shared" si="27"/>
        <v>1155.4100000000001</v>
      </c>
    </row>
    <row r="97" spans="1:23" ht="33.75" x14ac:dyDescent="0.2">
      <c r="A97" s="59" t="s">
        <v>9</v>
      </c>
      <c r="B97" s="60" t="s">
        <v>144</v>
      </c>
      <c r="C97" s="61" t="s">
        <v>22</v>
      </c>
      <c r="D97" s="62" t="s">
        <v>8</v>
      </c>
      <c r="E97" s="63" t="s">
        <v>8</v>
      </c>
      <c r="F97" s="64" t="s">
        <v>145</v>
      </c>
      <c r="G97" s="76">
        <v>0</v>
      </c>
      <c r="H97" s="77">
        <f>+H98</f>
        <v>248.05</v>
      </c>
      <c r="I97" s="65">
        <f t="shared" si="0"/>
        <v>248.05</v>
      </c>
      <c r="J97" s="66">
        <v>0</v>
      </c>
      <c r="K97" s="66">
        <f t="shared" si="1"/>
        <v>248.05</v>
      </c>
      <c r="L97" s="66">
        <v>0</v>
      </c>
      <c r="M97" s="66">
        <f t="shared" si="2"/>
        <v>248.05</v>
      </c>
      <c r="N97" s="77">
        <v>0</v>
      </c>
      <c r="O97" s="66">
        <f t="shared" si="28"/>
        <v>248.05</v>
      </c>
      <c r="P97" s="66">
        <v>0</v>
      </c>
      <c r="Q97" s="66">
        <f t="shared" si="29"/>
        <v>248.05</v>
      </c>
      <c r="R97" s="67">
        <v>0</v>
      </c>
      <c r="S97" s="67">
        <f t="shared" si="25"/>
        <v>248.05</v>
      </c>
      <c r="T97" s="67">
        <v>0</v>
      </c>
      <c r="U97" s="67">
        <f t="shared" si="26"/>
        <v>248.05</v>
      </c>
      <c r="V97" s="67">
        <v>0</v>
      </c>
      <c r="W97" s="67">
        <f t="shared" si="27"/>
        <v>248.05</v>
      </c>
    </row>
    <row r="98" spans="1:23" x14ac:dyDescent="0.2">
      <c r="A98" s="82"/>
      <c r="B98" s="83"/>
      <c r="C98" s="84"/>
      <c r="D98" s="85">
        <v>3123</v>
      </c>
      <c r="E98" s="53">
        <v>6351</v>
      </c>
      <c r="F98" s="55" t="s">
        <v>83</v>
      </c>
      <c r="G98" s="78">
        <v>0</v>
      </c>
      <c r="H98" s="11">
        <v>248.05</v>
      </c>
      <c r="I98" s="56">
        <f t="shared" si="0"/>
        <v>248.05</v>
      </c>
      <c r="J98" s="57">
        <v>0</v>
      </c>
      <c r="K98" s="57">
        <f t="shared" si="1"/>
        <v>248.05</v>
      </c>
      <c r="L98" s="57">
        <v>0</v>
      </c>
      <c r="M98" s="57">
        <f t="shared" si="2"/>
        <v>248.05</v>
      </c>
      <c r="N98" s="11">
        <v>0</v>
      </c>
      <c r="O98" s="57">
        <f t="shared" si="28"/>
        <v>248.05</v>
      </c>
      <c r="P98" s="57">
        <v>0</v>
      </c>
      <c r="Q98" s="57">
        <f t="shared" si="29"/>
        <v>248.05</v>
      </c>
      <c r="R98" s="58">
        <v>0</v>
      </c>
      <c r="S98" s="58">
        <f t="shared" si="25"/>
        <v>248.05</v>
      </c>
      <c r="T98" s="58">
        <v>0</v>
      </c>
      <c r="U98" s="58">
        <f t="shared" si="26"/>
        <v>248.05</v>
      </c>
      <c r="V98" s="58">
        <v>0</v>
      </c>
      <c r="W98" s="58">
        <f t="shared" si="27"/>
        <v>248.05</v>
      </c>
    </row>
    <row r="99" spans="1:23" ht="33.75" x14ac:dyDescent="0.2">
      <c r="A99" s="59" t="s">
        <v>9</v>
      </c>
      <c r="B99" s="60" t="s">
        <v>146</v>
      </c>
      <c r="C99" s="61" t="s">
        <v>35</v>
      </c>
      <c r="D99" s="62" t="s">
        <v>8</v>
      </c>
      <c r="E99" s="63" t="s">
        <v>8</v>
      </c>
      <c r="F99" s="64" t="s">
        <v>147</v>
      </c>
      <c r="G99" s="76">
        <v>0</v>
      </c>
      <c r="H99" s="77">
        <f>+H100</f>
        <v>300.08</v>
      </c>
      <c r="I99" s="65">
        <f t="shared" si="0"/>
        <v>300.08</v>
      </c>
      <c r="J99" s="66">
        <v>0</v>
      </c>
      <c r="K99" s="66">
        <f t="shared" si="1"/>
        <v>300.08</v>
      </c>
      <c r="L99" s="66">
        <v>0</v>
      </c>
      <c r="M99" s="66">
        <f t="shared" si="2"/>
        <v>300.08</v>
      </c>
      <c r="N99" s="77">
        <v>0</v>
      </c>
      <c r="O99" s="66">
        <f t="shared" si="28"/>
        <v>300.08</v>
      </c>
      <c r="P99" s="66">
        <v>0</v>
      </c>
      <c r="Q99" s="66">
        <f t="shared" si="29"/>
        <v>300.08</v>
      </c>
      <c r="R99" s="67">
        <v>0</v>
      </c>
      <c r="S99" s="67">
        <f t="shared" si="25"/>
        <v>300.08</v>
      </c>
      <c r="T99" s="67">
        <v>0</v>
      </c>
      <c r="U99" s="67">
        <f t="shared" si="26"/>
        <v>300.08</v>
      </c>
      <c r="V99" s="67">
        <v>0</v>
      </c>
      <c r="W99" s="67">
        <f t="shared" si="27"/>
        <v>300.08</v>
      </c>
    </row>
    <row r="100" spans="1:23" x14ac:dyDescent="0.2">
      <c r="A100" s="82"/>
      <c r="B100" s="83"/>
      <c r="C100" s="84"/>
      <c r="D100" s="85">
        <v>3123</v>
      </c>
      <c r="E100" s="53">
        <v>6351</v>
      </c>
      <c r="F100" s="55" t="s">
        <v>83</v>
      </c>
      <c r="G100" s="78">
        <v>0</v>
      </c>
      <c r="H100" s="11">
        <v>300.08</v>
      </c>
      <c r="I100" s="56">
        <f t="shared" si="0"/>
        <v>300.08</v>
      </c>
      <c r="J100" s="57">
        <v>0</v>
      </c>
      <c r="K100" s="57">
        <f t="shared" si="1"/>
        <v>300.08</v>
      </c>
      <c r="L100" s="57">
        <v>0</v>
      </c>
      <c r="M100" s="57">
        <f t="shared" si="2"/>
        <v>300.08</v>
      </c>
      <c r="N100" s="11">
        <v>0</v>
      </c>
      <c r="O100" s="57">
        <f t="shared" si="28"/>
        <v>300.08</v>
      </c>
      <c r="P100" s="57">
        <v>0</v>
      </c>
      <c r="Q100" s="57">
        <f t="shared" si="29"/>
        <v>300.08</v>
      </c>
      <c r="R100" s="58">
        <v>0</v>
      </c>
      <c r="S100" s="58">
        <f t="shared" si="25"/>
        <v>300.08</v>
      </c>
      <c r="T100" s="58">
        <v>0</v>
      </c>
      <c r="U100" s="58">
        <f t="shared" si="26"/>
        <v>300.08</v>
      </c>
      <c r="V100" s="58">
        <v>0</v>
      </c>
      <c r="W100" s="58">
        <f t="shared" si="27"/>
        <v>300.08</v>
      </c>
    </row>
    <row r="101" spans="1:23" ht="22.5" x14ac:dyDescent="0.2">
      <c r="A101" s="59" t="s">
        <v>9</v>
      </c>
      <c r="B101" s="60" t="s">
        <v>148</v>
      </c>
      <c r="C101" s="61" t="s">
        <v>11</v>
      </c>
      <c r="D101" s="62" t="s">
        <v>8</v>
      </c>
      <c r="E101" s="63" t="s">
        <v>8</v>
      </c>
      <c r="F101" s="64" t="s">
        <v>149</v>
      </c>
      <c r="G101" s="76">
        <v>0</v>
      </c>
      <c r="H101" s="77">
        <f>+H102</f>
        <v>1569.9749999999999</v>
      </c>
      <c r="I101" s="65">
        <f t="shared" si="0"/>
        <v>1569.9749999999999</v>
      </c>
      <c r="J101" s="66">
        <v>0</v>
      </c>
      <c r="K101" s="66">
        <f t="shared" si="1"/>
        <v>1569.9749999999999</v>
      </c>
      <c r="L101" s="66">
        <v>0</v>
      </c>
      <c r="M101" s="66">
        <f t="shared" si="2"/>
        <v>1569.9749999999999</v>
      </c>
      <c r="N101" s="77">
        <v>0</v>
      </c>
      <c r="O101" s="66">
        <f t="shared" si="28"/>
        <v>1569.9749999999999</v>
      </c>
      <c r="P101" s="66">
        <v>0</v>
      </c>
      <c r="Q101" s="66">
        <f t="shared" si="29"/>
        <v>1569.9749999999999</v>
      </c>
      <c r="R101" s="67">
        <v>0</v>
      </c>
      <c r="S101" s="67">
        <f t="shared" si="25"/>
        <v>1569.9749999999999</v>
      </c>
      <c r="T101" s="67">
        <v>0</v>
      </c>
      <c r="U101" s="67">
        <f t="shared" si="26"/>
        <v>1569.9749999999999</v>
      </c>
      <c r="V101" s="67">
        <v>0</v>
      </c>
      <c r="W101" s="67">
        <f t="shared" si="27"/>
        <v>1569.9749999999999</v>
      </c>
    </row>
    <row r="102" spans="1:23" x14ac:dyDescent="0.2">
      <c r="A102" s="82"/>
      <c r="B102" s="83"/>
      <c r="C102" s="84"/>
      <c r="D102" s="85">
        <v>3123</v>
      </c>
      <c r="E102" s="53">
        <v>6351</v>
      </c>
      <c r="F102" s="55" t="s">
        <v>83</v>
      </c>
      <c r="G102" s="78">
        <v>0</v>
      </c>
      <c r="H102" s="11">
        <v>1569.9749999999999</v>
      </c>
      <c r="I102" s="56">
        <f t="shared" si="0"/>
        <v>1569.9749999999999</v>
      </c>
      <c r="J102" s="57">
        <v>0</v>
      </c>
      <c r="K102" s="57">
        <f t="shared" si="1"/>
        <v>1569.9749999999999</v>
      </c>
      <c r="L102" s="57">
        <v>0</v>
      </c>
      <c r="M102" s="57">
        <f t="shared" si="2"/>
        <v>1569.9749999999999</v>
      </c>
      <c r="N102" s="11">
        <v>0</v>
      </c>
      <c r="O102" s="57">
        <f t="shared" si="28"/>
        <v>1569.9749999999999</v>
      </c>
      <c r="P102" s="57">
        <v>0</v>
      </c>
      <c r="Q102" s="57">
        <f t="shared" si="29"/>
        <v>1569.9749999999999</v>
      </c>
      <c r="R102" s="58">
        <v>0</v>
      </c>
      <c r="S102" s="58">
        <f t="shared" si="25"/>
        <v>1569.9749999999999</v>
      </c>
      <c r="T102" s="58">
        <v>0</v>
      </c>
      <c r="U102" s="58">
        <f t="shared" si="26"/>
        <v>1569.9749999999999</v>
      </c>
      <c r="V102" s="58">
        <v>0</v>
      </c>
      <c r="W102" s="58">
        <f t="shared" si="27"/>
        <v>1569.9749999999999</v>
      </c>
    </row>
    <row r="103" spans="1:23" ht="45" x14ac:dyDescent="0.2">
      <c r="A103" s="59" t="s">
        <v>9</v>
      </c>
      <c r="B103" s="60" t="s">
        <v>150</v>
      </c>
      <c r="C103" s="61" t="s">
        <v>19</v>
      </c>
      <c r="D103" s="62" t="s">
        <v>8</v>
      </c>
      <c r="E103" s="63" t="s">
        <v>8</v>
      </c>
      <c r="F103" s="64" t="s">
        <v>151</v>
      </c>
      <c r="G103" s="76">
        <v>0</v>
      </c>
      <c r="H103" s="77">
        <f>+H104</f>
        <v>145.1</v>
      </c>
      <c r="I103" s="65">
        <f t="shared" si="0"/>
        <v>145.1</v>
      </c>
      <c r="J103" s="66">
        <v>0</v>
      </c>
      <c r="K103" s="66">
        <f t="shared" si="1"/>
        <v>145.1</v>
      </c>
      <c r="L103" s="66">
        <v>0</v>
      </c>
      <c r="M103" s="66">
        <f t="shared" si="2"/>
        <v>145.1</v>
      </c>
      <c r="N103" s="77">
        <v>0</v>
      </c>
      <c r="O103" s="66">
        <f t="shared" si="28"/>
        <v>145.1</v>
      </c>
      <c r="P103" s="66">
        <v>0</v>
      </c>
      <c r="Q103" s="66">
        <f t="shared" si="29"/>
        <v>145.1</v>
      </c>
      <c r="R103" s="67">
        <v>0</v>
      </c>
      <c r="S103" s="67">
        <f t="shared" si="25"/>
        <v>145.1</v>
      </c>
      <c r="T103" s="67">
        <v>0</v>
      </c>
      <c r="U103" s="67">
        <f t="shared" si="26"/>
        <v>145.1</v>
      </c>
      <c r="V103" s="67">
        <v>0</v>
      </c>
      <c r="W103" s="67">
        <f t="shared" si="27"/>
        <v>145.1</v>
      </c>
    </row>
    <row r="104" spans="1:23" x14ac:dyDescent="0.2">
      <c r="A104" s="82"/>
      <c r="B104" s="83"/>
      <c r="C104" s="84"/>
      <c r="D104" s="85">
        <v>3122</v>
      </c>
      <c r="E104" s="53">
        <v>6351</v>
      </c>
      <c r="F104" s="81" t="s">
        <v>83</v>
      </c>
      <c r="G104" s="78">
        <v>0</v>
      </c>
      <c r="H104" s="11">
        <v>145.1</v>
      </c>
      <c r="I104" s="56">
        <f t="shared" si="0"/>
        <v>145.1</v>
      </c>
      <c r="J104" s="57">
        <v>0</v>
      </c>
      <c r="K104" s="57">
        <f t="shared" si="1"/>
        <v>145.1</v>
      </c>
      <c r="L104" s="57">
        <v>0</v>
      </c>
      <c r="M104" s="57">
        <f t="shared" si="2"/>
        <v>145.1</v>
      </c>
      <c r="N104" s="11">
        <v>0</v>
      </c>
      <c r="O104" s="57">
        <f t="shared" si="28"/>
        <v>145.1</v>
      </c>
      <c r="P104" s="57">
        <v>0</v>
      </c>
      <c r="Q104" s="57">
        <f t="shared" si="29"/>
        <v>145.1</v>
      </c>
      <c r="R104" s="58">
        <v>0</v>
      </c>
      <c r="S104" s="58">
        <f t="shared" si="25"/>
        <v>145.1</v>
      </c>
      <c r="T104" s="58">
        <v>0</v>
      </c>
      <c r="U104" s="58">
        <f t="shared" si="26"/>
        <v>145.1</v>
      </c>
      <c r="V104" s="58">
        <v>0</v>
      </c>
      <c r="W104" s="58">
        <f t="shared" si="27"/>
        <v>145.1</v>
      </c>
    </row>
    <row r="105" spans="1:23" ht="33.75" x14ac:dyDescent="0.2">
      <c r="A105" s="59" t="s">
        <v>9</v>
      </c>
      <c r="B105" s="60" t="s">
        <v>152</v>
      </c>
      <c r="C105" s="61" t="s">
        <v>11</v>
      </c>
      <c r="D105" s="62" t="s">
        <v>8</v>
      </c>
      <c r="E105" s="63" t="s">
        <v>8</v>
      </c>
      <c r="F105" s="64" t="s">
        <v>153</v>
      </c>
      <c r="G105" s="76">
        <v>0</v>
      </c>
      <c r="H105" s="77">
        <f>+H106</f>
        <v>575</v>
      </c>
      <c r="I105" s="65">
        <f t="shared" si="0"/>
        <v>575</v>
      </c>
      <c r="J105" s="66">
        <v>0</v>
      </c>
      <c r="K105" s="66">
        <f t="shared" si="1"/>
        <v>575</v>
      </c>
      <c r="L105" s="66">
        <v>0</v>
      </c>
      <c r="M105" s="66">
        <f t="shared" ref="M105:M126" si="30">+K105+L105</f>
        <v>575</v>
      </c>
      <c r="N105" s="77">
        <v>0</v>
      </c>
      <c r="O105" s="66">
        <f t="shared" si="28"/>
        <v>575</v>
      </c>
      <c r="P105" s="66">
        <v>0</v>
      </c>
      <c r="Q105" s="66">
        <f t="shared" si="29"/>
        <v>575</v>
      </c>
      <c r="R105" s="67">
        <v>0</v>
      </c>
      <c r="S105" s="67">
        <f t="shared" si="25"/>
        <v>575</v>
      </c>
      <c r="T105" s="67">
        <v>0</v>
      </c>
      <c r="U105" s="67">
        <f t="shared" si="26"/>
        <v>575</v>
      </c>
      <c r="V105" s="67">
        <v>0</v>
      </c>
      <c r="W105" s="67">
        <f t="shared" si="27"/>
        <v>575</v>
      </c>
    </row>
    <row r="106" spans="1:23" x14ac:dyDescent="0.2">
      <c r="A106" s="82"/>
      <c r="B106" s="83"/>
      <c r="C106" s="84"/>
      <c r="D106" s="85">
        <v>3123</v>
      </c>
      <c r="E106" s="53">
        <v>6351</v>
      </c>
      <c r="F106" s="55" t="s">
        <v>83</v>
      </c>
      <c r="G106" s="78">
        <v>0</v>
      </c>
      <c r="H106" s="11">
        <v>575</v>
      </c>
      <c r="I106" s="56">
        <f t="shared" si="0"/>
        <v>575</v>
      </c>
      <c r="J106" s="57">
        <v>0</v>
      </c>
      <c r="K106" s="57">
        <f t="shared" si="1"/>
        <v>575</v>
      </c>
      <c r="L106" s="57">
        <v>0</v>
      </c>
      <c r="M106" s="57">
        <f t="shared" si="30"/>
        <v>575</v>
      </c>
      <c r="N106" s="11">
        <v>0</v>
      </c>
      <c r="O106" s="57">
        <f t="shared" si="28"/>
        <v>575</v>
      </c>
      <c r="P106" s="57">
        <v>0</v>
      </c>
      <c r="Q106" s="57">
        <f t="shared" si="29"/>
        <v>575</v>
      </c>
      <c r="R106" s="58">
        <v>0</v>
      </c>
      <c r="S106" s="58">
        <f t="shared" si="25"/>
        <v>575</v>
      </c>
      <c r="T106" s="58">
        <v>0</v>
      </c>
      <c r="U106" s="58">
        <f t="shared" si="26"/>
        <v>575</v>
      </c>
      <c r="V106" s="58">
        <v>0</v>
      </c>
      <c r="W106" s="58">
        <f t="shared" si="27"/>
        <v>575</v>
      </c>
    </row>
    <row r="107" spans="1:23" ht="33.75" x14ac:dyDescent="0.2">
      <c r="A107" s="59" t="s">
        <v>9</v>
      </c>
      <c r="B107" s="60" t="s">
        <v>154</v>
      </c>
      <c r="C107" s="61" t="s">
        <v>13</v>
      </c>
      <c r="D107" s="62" t="s">
        <v>8</v>
      </c>
      <c r="E107" s="63" t="s">
        <v>8</v>
      </c>
      <c r="F107" s="64" t="s">
        <v>155</v>
      </c>
      <c r="G107" s="76">
        <v>0</v>
      </c>
      <c r="H107" s="77">
        <f>+H108</f>
        <v>170.58500000000001</v>
      </c>
      <c r="I107" s="65">
        <f t="shared" si="0"/>
        <v>170.58500000000001</v>
      </c>
      <c r="J107" s="66">
        <v>0</v>
      </c>
      <c r="K107" s="66">
        <f t="shared" si="1"/>
        <v>170.58500000000001</v>
      </c>
      <c r="L107" s="66">
        <v>0</v>
      </c>
      <c r="M107" s="66">
        <f t="shared" si="30"/>
        <v>170.58500000000001</v>
      </c>
      <c r="N107" s="77">
        <v>0</v>
      </c>
      <c r="O107" s="66">
        <f t="shared" si="28"/>
        <v>170.58500000000001</v>
      </c>
      <c r="P107" s="66">
        <v>0</v>
      </c>
      <c r="Q107" s="66">
        <f t="shared" si="29"/>
        <v>170.58500000000001</v>
      </c>
      <c r="R107" s="67">
        <v>0</v>
      </c>
      <c r="S107" s="67">
        <f t="shared" si="25"/>
        <v>170.58500000000001</v>
      </c>
      <c r="T107" s="67">
        <v>0</v>
      </c>
      <c r="U107" s="67">
        <f t="shared" si="26"/>
        <v>170.58500000000001</v>
      </c>
      <c r="V107" s="67">
        <v>0</v>
      </c>
      <c r="W107" s="67">
        <f t="shared" si="27"/>
        <v>170.58500000000001</v>
      </c>
    </row>
    <row r="108" spans="1:23" x14ac:dyDescent="0.2">
      <c r="A108" s="82"/>
      <c r="B108" s="83"/>
      <c r="C108" s="84"/>
      <c r="D108" s="85">
        <v>3123</v>
      </c>
      <c r="E108" s="53">
        <v>6351</v>
      </c>
      <c r="F108" s="55" t="s">
        <v>83</v>
      </c>
      <c r="G108" s="78">
        <v>0</v>
      </c>
      <c r="H108" s="11">
        <v>170.58500000000001</v>
      </c>
      <c r="I108" s="56">
        <f t="shared" si="0"/>
        <v>170.58500000000001</v>
      </c>
      <c r="J108" s="57">
        <v>0</v>
      </c>
      <c r="K108" s="57">
        <f t="shared" si="1"/>
        <v>170.58500000000001</v>
      </c>
      <c r="L108" s="57">
        <v>0</v>
      </c>
      <c r="M108" s="57">
        <f t="shared" si="30"/>
        <v>170.58500000000001</v>
      </c>
      <c r="N108" s="11">
        <v>0</v>
      </c>
      <c r="O108" s="57">
        <f t="shared" si="28"/>
        <v>170.58500000000001</v>
      </c>
      <c r="P108" s="57">
        <v>0</v>
      </c>
      <c r="Q108" s="57">
        <f t="shared" si="29"/>
        <v>170.58500000000001</v>
      </c>
      <c r="R108" s="58">
        <v>0</v>
      </c>
      <c r="S108" s="58">
        <f t="shared" si="25"/>
        <v>170.58500000000001</v>
      </c>
      <c r="T108" s="58">
        <v>0</v>
      </c>
      <c r="U108" s="58">
        <f t="shared" si="26"/>
        <v>170.58500000000001</v>
      </c>
      <c r="V108" s="58">
        <v>0</v>
      </c>
      <c r="W108" s="58">
        <f t="shared" si="27"/>
        <v>170.58500000000001</v>
      </c>
    </row>
    <row r="109" spans="1:23" ht="33.75" x14ac:dyDescent="0.2">
      <c r="A109" s="59" t="s">
        <v>9</v>
      </c>
      <c r="B109" s="60" t="s">
        <v>156</v>
      </c>
      <c r="C109" s="61" t="s">
        <v>27</v>
      </c>
      <c r="D109" s="62" t="s">
        <v>8</v>
      </c>
      <c r="E109" s="63" t="s">
        <v>8</v>
      </c>
      <c r="F109" s="64" t="s">
        <v>157</v>
      </c>
      <c r="G109" s="76">
        <v>0</v>
      </c>
      <c r="H109" s="77">
        <f>+H110</f>
        <v>550</v>
      </c>
      <c r="I109" s="65">
        <f t="shared" si="0"/>
        <v>550</v>
      </c>
      <c r="J109" s="66">
        <v>0</v>
      </c>
      <c r="K109" s="66">
        <f t="shared" si="1"/>
        <v>550</v>
      </c>
      <c r="L109" s="66">
        <v>0</v>
      </c>
      <c r="M109" s="66">
        <f t="shared" si="30"/>
        <v>550</v>
      </c>
      <c r="N109" s="77">
        <v>0</v>
      </c>
      <c r="O109" s="66">
        <f t="shared" si="28"/>
        <v>550</v>
      </c>
      <c r="P109" s="66">
        <v>0</v>
      </c>
      <c r="Q109" s="66">
        <f t="shared" si="29"/>
        <v>550</v>
      </c>
      <c r="R109" s="67">
        <v>0</v>
      </c>
      <c r="S109" s="67">
        <f t="shared" si="25"/>
        <v>550</v>
      </c>
      <c r="T109" s="67">
        <v>0</v>
      </c>
      <c r="U109" s="67">
        <f t="shared" si="26"/>
        <v>550</v>
      </c>
      <c r="V109" s="67">
        <v>0</v>
      </c>
      <c r="W109" s="67">
        <f t="shared" si="27"/>
        <v>550</v>
      </c>
    </row>
    <row r="110" spans="1:23" x14ac:dyDescent="0.2">
      <c r="A110" s="82"/>
      <c r="B110" s="83"/>
      <c r="C110" s="84"/>
      <c r="D110" s="85">
        <v>3123</v>
      </c>
      <c r="E110" s="53">
        <v>6351</v>
      </c>
      <c r="F110" s="55" t="s">
        <v>83</v>
      </c>
      <c r="G110" s="78">
        <v>0</v>
      </c>
      <c r="H110" s="11">
        <v>550</v>
      </c>
      <c r="I110" s="56">
        <f t="shared" si="0"/>
        <v>550</v>
      </c>
      <c r="J110" s="57">
        <v>0</v>
      </c>
      <c r="K110" s="57">
        <f t="shared" si="1"/>
        <v>550</v>
      </c>
      <c r="L110" s="57">
        <v>0</v>
      </c>
      <c r="M110" s="57">
        <f t="shared" si="30"/>
        <v>550</v>
      </c>
      <c r="N110" s="11">
        <v>0</v>
      </c>
      <c r="O110" s="57">
        <f t="shared" si="28"/>
        <v>550</v>
      </c>
      <c r="P110" s="57">
        <v>0</v>
      </c>
      <c r="Q110" s="57">
        <f t="shared" si="29"/>
        <v>550</v>
      </c>
      <c r="R110" s="58">
        <v>0</v>
      </c>
      <c r="S110" s="58">
        <f t="shared" si="25"/>
        <v>550</v>
      </c>
      <c r="T110" s="58">
        <v>0</v>
      </c>
      <c r="U110" s="58">
        <f t="shared" si="26"/>
        <v>550</v>
      </c>
      <c r="V110" s="58">
        <v>0</v>
      </c>
      <c r="W110" s="58">
        <f t="shared" si="27"/>
        <v>550</v>
      </c>
    </row>
    <row r="111" spans="1:23" ht="33.75" x14ac:dyDescent="0.2">
      <c r="A111" s="59" t="s">
        <v>9</v>
      </c>
      <c r="B111" s="60" t="s">
        <v>158</v>
      </c>
      <c r="C111" s="61" t="s">
        <v>29</v>
      </c>
      <c r="D111" s="62" t="s">
        <v>8</v>
      </c>
      <c r="E111" s="63" t="s">
        <v>8</v>
      </c>
      <c r="F111" s="64" t="s">
        <v>159</v>
      </c>
      <c r="G111" s="76">
        <v>0</v>
      </c>
      <c r="H111" s="77">
        <f>+H112</f>
        <v>128.81</v>
      </c>
      <c r="I111" s="65">
        <f t="shared" si="0"/>
        <v>128.81</v>
      </c>
      <c r="J111" s="66">
        <v>0</v>
      </c>
      <c r="K111" s="66">
        <f t="shared" si="1"/>
        <v>128.81</v>
      </c>
      <c r="L111" s="66">
        <v>0</v>
      </c>
      <c r="M111" s="66">
        <f t="shared" si="30"/>
        <v>128.81</v>
      </c>
      <c r="N111" s="77">
        <v>0</v>
      </c>
      <c r="O111" s="66">
        <f t="shared" si="28"/>
        <v>128.81</v>
      </c>
      <c r="P111" s="66">
        <v>0</v>
      </c>
      <c r="Q111" s="66">
        <f t="shared" si="29"/>
        <v>128.81</v>
      </c>
      <c r="R111" s="67">
        <v>0</v>
      </c>
      <c r="S111" s="67">
        <f t="shared" si="25"/>
        <v>128.81</v>
      </c>
      <c r="T111" s="67">
        <v>0</v>
      </c>
      <c r="U111" s="67">
        <f t="shared" si="26"/>
        <v>128.81</v>
      </c>
      <c r="V111" s="67">
        <v>0</v>
      </c>
      <c r="W111" s="67">
        <f t="shared" si="27"/>
        <v>128.81</v>
      </c>
    </row>
    <row r="112" spans="1:23" x14ac:dyDescent="0.2">
      <c r="A112" s="14"/>
      <c r="B112" s="51"/>
      <c r="C112" s="52"/>
      <c r="D112" s="53">
        <v>3123</v>
      </c>
      <c r="E112" s="53">
        <v>6351</v>
      </c>
      <c r="F112" s="55" t="s">
        <v>83</v>
      </c>
      <c r="G112" s="78">
        <v>0</v>
      </c>
      <c r="H112" s="11">
        <v>128.81</v>
      </c>
      <c r="I112" s="56">
        <f t="shared" si="0"/>
        <v>128.81</v>
      </c>
      <c r="J112" s="57">
        <v>0</v>
      </c>
      <c r="K112" s="57">
        <f t="shared" si="1"/>
        <v>128.81</v>
      </c>
      <c r="L112" s="57">
        <v>0</v>
      </c>
      <c r="M112" s="57">
        <f t="shared" si="30"/>
        <v>128.81</v>
      </c>
      <c r="N112" s="11">
        <v>0</v>
      </c>
      <c r="O112" s="57">
        <f t="shared" si="28"/>
        <v>128.81</v>
      </c>
      <c r="P112" s="57">
        <v>0</v>
      </c>
      <c r="Q112" s="57">
        <f t="shared" si="29"/>
        <v>128.81</v>
      </c>
      <c r="R112" s="58">
        <v>0</v>
      </c>
      <c r="S112" s="58">
        <f t="shared" si="25"/>
        <v>128.81</v>
      </c>
      <c r="T112" s="58">
        <v>0</v>
      </c>
      <c r="U112" s="58">
        <f t="shared" si="26"/>
        <v>128.81</v>
      </c>
      <c r="V112" s="58">
        <v>0</v>
      </c>
      <c r="W112" s="58">
        <f t="shared" si="27"/>
        <v>128.81</v>
      </c>
    </row>
    <row r="113" spans="1:23" ht="34.15" customHeight="1" x14ac:dyDescent="0.2">
      <c r="A113" s="59" t="s">
        <v>9</v>
      </c>
      <c r="B113" s="60" t="s">
        <v>160</v>
      </c>
      <c r="C113" s="61" t="s">
        <v>20</v>
      </c>
      <c r="D113" s="62" t="s">
        <v>8</v>
      </c>
      <c r="E113" s="63" t="s">
        <v>8</v>
      </c>
      <c r="F113" s="64" t="s">
        <v>161</v>
      </c>
      <c r="G113" s="76">
        <v>0</v>
      </c>
      <c r="H113" s="77">
        <f>+H114</f>
        <v>325</v>
      </c>
      <c r="I113" s="65">
        <f t="shared" si="0"/>
        <v>325</v>
      </c>
      <c r="J113" s="66">
        <v>0</v>
      </c>
      <c r="K113" s="66">
        <f t="shared" si="1"/>
        <v>325</v>
      </c>
      <c r="L113" s="66">
        <v>0</v>
      </c>
      <c r="M113" s="66">
        <f t="shared" si="30"/>
        <v>325</v>
      </c>
      <c r="N113" s="77">
        <v>0</v>
      </c>
      <c r="O113" s="66">
        <f t="shared" si="28"/>
        <v>325</v>
      </c>
      <c r="P113" s="66">
        <v>0</v>
      </c>
      <c r="Q113" s="66">
        <f t="shared" si="29"/>
        <v>325</v>
      </c>
      <c r="R113" s="67">
        <v>0</v>
      </c>
      <c r="S113" s="67">
        <f t="shared" si="25"/>
        <v>325</v>
      </c>
      <c r="T113" s="67">
        <v>0</v>
      </c>
      <c r="U113" s="67">
        <f t="shared" si="26"/>
        <v>325</v>
      </c>
      <c r="V113" s="67">
        <v>0</v>
      </c>
      <c r="W113" s="67">
        <f t="shared" si="27"/>
        <v>325</v>
      </c>
    </row>
    <row r="114" spans="1:23" x14ac:dyDescent="0.2">
      <c r="A114" s="14"/>
      <c r="B114" s="51"/>
      <c r="C114" s="52"/>
      <c r="D114" s="53">
        <v>3122</v>
      </c>
      <c r="E114" s="53">
        <v>6351</v>
      </c>
      <c r="F114" s="55" t="s">
        <v>83</v>
      </c>
      <c r="G114" s="78">
        <v>0</v>
      </c>
      <c r="H114" s="11">
        <v>325</v>
      </c>
      <c r="I114" s="56">
        <f t="shared" si="0"/>
        <v>325</v>
      </c>
      <c r="J114" s="57">
        <v>0</v>
      </c>
      <c r="K114" s="57">
        <f t="shared" si="1"/>
        <v>325</v>
      </c>
      <c r="L114" s="57">
        <v>0</v>
      </c>
      <c r="M114" s="57">
        <f t="shared" si="30"/>
        <v>325</v>
      </c>
      <c r="N114" s="11">
        <v>0</v>
      </c>
      <c r="O114" s="57">
        <f t="shared" si="28"/>
        <v>325</v>
      </c>
      <c r="P114" s="57">
        <v>0</v>
      </c>
      <c r="Q114" s="57">
        <f t="shared" si="29"/>
        <v>325</v>
      </c>
      <c r="R114" s="58">
        <v>0</v>
      </c>
      <c r="S114" s="58">
        <f t="shared" si="25"/>
        <v>325</v>
      </c>
      <c r="T114" s="58">
        <v>0</v>
      </c>
      <c r="U114" s="58">
        <f t="shared" si="26"/>
        <v>325</v>
      </c>
      <c r="V114" s="58">
        <v>0</v>
      </c>
      <c r="W114" s="58">
        <f t="shared" si="27"/>
        <v>325</v>
      </c>
    </row>
    <row r="115" spans="1:23" ht="22.5" x14ac:dyDescent="0.2">
      <c r="A115" s="59" t="s">
        <v>9</v>
      </c>
      <c r="B115" s="60" t="s">
        <v>162</v>
      </c>
      <c r="C115" s="61" t="s">
        <v>19</v>
      </c>
      <c r="D115" s="62" t="s">
        <v>8</v>
      </c>
      <c r="E115" s="63" t="s">
        <v>8</v>
      </c>
      <c r="F115" s="64" t="s">
        <v>163</v>
      </c>
      <c r="G115" s="65">
        <f>+G116</f>
        <v>0</v>
      </c>
      <c r="H115" s="65">
        <f t="shared" ref="H115:I115" si="31">+H116</f>
        <v>0</v>
      </c>
      <c r="I115" s="65">
        <f t="shared" si="31"/>
        <v>0</v>
      </c>
      <c r="J115" s="77">
        <f>+J116</f>
        <v>4059.1885000000002</v>
      </c>
      <c r="K115" s="66">
        <f t="shared" si="1"/>
        <v>4059.1885000000002</v>
      </c>
      <c r="L115" s="66">
        <v>0</v>
      </c>
      <c r="M115" s="66">
        <f t="shared" si="30"/>
        <v>4059.1885000000002</v>
      </c>
      <c r="N115" s="77">
        <v>0</v>
      </c>
      <c r="O115" s="66">
        <f t="shared" si="28"/>
        <v>4059.1885000000002</v>
      </c>
      <c r="P115" s="66">
        <v>0</v>
      </c>
      <c r="Q115" s="66">
        <f t="shared" si="29"/>
        <v>4059.1885000000002</v>
      </c>
      <c r="R115" s="86">
        <f>+R116</f>
        <v>-557.56399999999996</v>
      </c>
      <c r="S115" s="67">
        <f t="shared" si="25"/>
        <v>3501.6245000000004</v>
      </c>
      <c r="T115" s="67">
        <v>0</v>
      </c>
      <c r="U115" s="67">
        <f t="shared" si="26"/>
        <v>3501.6245000000004</v>
      </c>
      <c r="V115" s="67">
        <v>0</v>
      </c>
      <c r="W115" s="67">
        <f t="shared" si="27"/>
        <v>3501.6245000000004</v>
      </c>
    </row>
    <row r="116" spans="1:23" x14ac:dyDescent="0.2">
      <c r="A116" s="14"/>
      <c r="B116" s="51"/>
      <c r="C116" s="52"/>
      <c r="D116" s="53">
        <v>3122</v>
      </c>
      <c r="E116" s="54">
        <v>5331</v>
      </c>
      <c r="F116" s="87" t="s">
        <v>39</v>
      </c>
      <c r="G116" s="56">
        <v>0</v>
      </c>
      <c r="H116" s="56">
        <v>0</v>
      </c>
      <c r="I116" s="56">
        <v>0</v>
      </c>
      <c r="J116" s="11">
        <v>4059.1885000000002</v>
      </c>
      <c r="K116" s="57">
        <f t="shared" si="1"/>
        <v>4059.1885000000002</v>
      </c>
      <c r="L116" s="57">
        <v>0</v>
      </c>
      <c r="M116" s="57">
        <f t="shared" si="30"/>
        <v>4059.1885000000002</v>
      </c>
      <c r="N116" s="11">
        <v>0</v>
      </c>
      <c r="O116" s="57">
        <f t="shared" si="28"/>
        <v>4059.1885000000002</v>
      </c>
      <c r="P116" s="57">
        <v>0</v>
      </c>
      <c r="Q116" s="57">
        <f t="shared" si="29"/>
        <v>4059.1885000000002</v>
      </c>
      <c r="R116" s="88">
        <v>-557.56399999999996</v>
      </c>
      <c r="S116" s="58">
        <f t="shared" si="25"/>
        <v>3501.6245000000004</v>
      </c>
      <c r="T116" s="58">
        <v>0</v>
      </c>
      <c r="U116" s="58">
        <f t="shared" si="26"/>
        <v>3501.6245000000004</v>
      </c>
      <c r="V116" s="58">
        <v>0</v>
      </c>
      <c r="W116" s="58">
        <f t="shared" si="27"/>
        <v>3501.6245000000004</v>
      </c>
    </row>
    <row r="117" spans="1:23" ht="45" x14ac:dyDescent="0.2">
      <c r="A117" s="59" t="s">
        <v>9</v>
      </c>
      <c r="B117" s="60" t="s">
        <v>164</v>
      </c>
      <c r="C117" s="61" t="s">
        <v>10</v>
      </c>
      <c r="D117" s="62" t="s">
        <v>8</v>
      </c>
      <c r="E117" s="62" t="s">
        <v>8</v>
      </c>
      <c r="F117" s="79" t="s">
        <v>165</v>
      </c>
      <c r="G117" s="65">
        <f t="shared" ref="G117:I117" si="32">+G118</f>
        <v>0</v>
      </c>
      <c r="H117" s="65">
        <f t="shared" si="32"/>
        <v>0</v>
      </c>
      <c r="I117" s="65">
        <f t="shared" si="32"/>
        <v>0</v>
      </c>
      <c r="J117" s="77">
        <f>+J118</f>
        <v>222.18299999999999</v>
      </c>
      <c r="K117" s="66">
        <f t="shared" si="1"/>
        <v>222.18299999999999</v>
      </c>
      <c r="L117" s="66">
        <v>0</v>
      </c>
      <c r="M117" s="66">
        <f t="shared" si="30"/>
        <v>222.18299999999999</v>
      </c>
      <c r="N117" s="77">
        <v>0</v>
      </c>
      <c r="O117" s="66">
        <f t="shared" si="28"/>
        <v>222.18299999999999</v>
      </c>
      <c r="P117" s="66">
        <v>0</v>
      </c>
      <c r="Q117" s="66">
        <f t="shared" si="29"/>
        <v>222.18299999999999</v>
      </c>
      <c r="R117" s="67">
        <v>0</v>
      </c>
      <c r="S117" s="67">
        <f t="shared" si="25"/>
        <v>222.18299999999999</v>
      </c>
      <c r="T117" s="67">
        <v>0</v>
      </c>
      <c r="U117" s="67">
        <f t="shared" si="26"/>
        <v>222.18299999999999</v>
      </c>
      <c r="V117" s="67">
        <v>0</v>
      </c>
      <c r="W117" s="67">
        <f t="shared" si="27"/>
        <v>222.18299999999999</v>
      </c>
    </row>
    <row r="118" spans="1:23" ht="22.5" x14ac:dyDescent="0.2">
      <c r="A118" s="14"/>
      <c r="B118" s="51"/>
      <c r="C118" s="52"/>
      <c r="D118" s="53">
        <v>3121</v>
      </c>
      <c r="E118" s="53">
        <v>5331</v>
      </c>
      <c r="F118" s="81" t="s">
        <v>39</v>
      </c>
      <c r="G118" s="56">
        <v>0</v>
      </c>
      <c r="H118" s="56">
        <v>0</v>
      </c>
      <c r="I118" s="56">
        <v>0</v>
      </c>
      <c r="J118" s="11">
        <v>222.18299999999999</v>
      </c>
      <c r="K118" s="57">
        <f t="shared" si="1"/>
        <v>222.18299999999999</v>
      </c>
      <c r="L118" s="57">
        <v>0</v>
      </c>
      <c r="M118" s="57">
        <f t="shared" si="30"/>
        <v>222.18299999999999</v>
      </c>
      <c r="N118" s="11">
        <v>0</v>
      </c>
      <c r="O118" s="57">
        <f t="shared" si="28"/>
        <v>222.18299999999999</v>
      </c>
      <c r="P118" s="57">
        <v>0</v>
      </c>
      <c r="Q118" s="57">
        <f t="shared" si="29"/>
        <v>222.18299999999999</v>
      </c>
      <c r="R118" s="58">
        <v>0</v>
      </c>
      <c r="S118" s="58">
        <f t="shared" si="25"/>
        <v>222.18299999999999</v>
      </c>
      <c r="T118" s="58">
        <v>0</v>
      </c>
      <c r="U118" s="58">
        <f t="shared" si="26"/>
        <v>222.18299999999999</v>
      </c>
      <c r="V118" s="58">
        <v>0</v>
      </c>
      <c r="W118" s="58">
        <f t="shared" si="27"/>
        <v>222.18299999999999</v>
      </c>
    </row>
    <row r="119" spans="1:23" ht="33.75" x14ac:dyDescent="0.2">
      <c r="A119" s="89" t="s">
        <v>7</v>
      </c>
      <c r="B119" s="90" t="s">
        <v>166</v>
      </c>
      <c r="C119" s="91" t="s">
        <v>30</v>
      </c>
      <c r="D119" s="92" t="s">
        <v>8</v>
      </c>
      <c r="E119" s="93" t="s">
        <v>8</v>
      </c>
      <c r="F119" s="94" t="s">
        <v>167</v>
      </c>
      <c r="G119" s="65">
        <f t="shared" ref="G119:I119" si="33">+G120</f>
        <v>0</v>
      </c>
      <c r="H119" s="65">
        <f t="shared" si="33"/>
        <v>0</v>
      </c>
      <c r="I119" s="65">
        <f t="shared" si="33"/>
        <v>0</v>
      </c>
      <c r="J119" s="65">
        <f>J120</f>
        <v>250</v>
      </c>
      <c r="K119" s="65">
        <f t="shared" ref="K119:K126" si="34">+H119+J119</f>
        <v>250</v>
      </c>
      <c r="L119" s="66">
        <v>0</v>
      </c>
      <c r="M119" s="66">
        <f t="shared" si="30"/>
        <v>250</v>
      </c>
      <c r="N119" s="77">
        <v>0</v>
      </c>
      <c r="O119" s="66">
        <f t="shared" si="28"/>
        <v>250</v>
      </c>
      <c r="P119" s="66">
        <v>0</v>
      </c>
      <c r="Q119" s="66">
        <f t="shared" si="29"/>
        <v>250</v>
      </c>
      <c r="R119" s="67">
        <v>0</v>
      </c>
      <c r="S119" s="67">
        <f t="shared" si="25"/>
        <v>250</v>
      </c>
      <c r="T119" s="67">
        <v>0</v>
      </c>
      <c r="U119" s="67">
        <f t="shared" si="26"/>
        <v>250</v>
      </c>
      <c r="V119" s="67">
        <v>0</v>
      </c>
      <c r="W119" s="67">
        <f t="shared" si="27"/>
        <v>250</v>
      </c>
    </row>
    <row r="120" spans="1:23" ht="22.5" x14ac:dyDescent="0.2">
      <c r="A120" s="12"/>
      <c r="B120" s="95"/>
      <c r="C120" s="96"/>
      <c r="D120" s="13">
        <v>3133</v>
      </c>
      <c r="E120" s="97">
        <v>5331</v>
      </c>
      <c r="F120" s="98" t="s">
        <v>39</v>
      </c>
      <c r="G120" s="56">
        <v>0</v>
      </c>
      <c r="H120" s="56">
        <v>0</v>
      </c>
      <c r="I120" s="56">
        <v>0</v>
      </c>
      <c r="J120" s="56">
        <v>250</v>
      </c>
      <c r="K120" s="56">
        <f t="shared" si="34"/>
        <v>250</v>
      </c>
      <c r="L120" s="57">
        <v>0</v>
      </c>
      <c r="M120" s="57">
        <f t="shared" si="30"/>
        <v>250</v>
      </c>
      <c r="N120" s="11">
        <v>0</v>
      </c>
      <c r="O120" s="57">
        <f t="shared" si="28"/>
        <v>250</v>
      </c>
      <c r="P120" s="66">
        <v>0</v>
      </c>
      <c r="Q120" s="57">
        <f t="shared" si="29"/>
        <v>250</v>
      </c>
      <c r="R120" s="58">
        <v>0</v>
      </c>
      <c r="S120" s="58">
        <f t="shared" si="25"/>
        <v>250</v>
      </c>
      <c r="T120" s="58">
        <v>0</v>
      </c>
      <c r="U120" s="58">
        <f t="shared" si="26"/>
        <v>250</v>
      </c>
      <c r="V120" s="58">
        <v>0</v>
      </c>
      <c r="W120" s="58">
        <f t="shared" si="27"/>
        <v>250</v>
      </c>
    </row>
    <row r="121" spans="1:23" ht="45" x14ac:dyDescent="0.2">
      <c r="A121" s="89" t="s">
        <v>7</v>
      </c>
      <c r="B121" s="90" t="s">
        <v>168</v>
      </c>
      <c r="C121" s="91" t="s">
        <v>22</v>
      </c>
      <c r="D121" s="92" t="s">
        <v>8</v>
      </c>
      <c r="E121" s="93" t="s">
        <v>8</v>
      </c>
      <c r="F121" s="94" t="s">
        <v>169</v>
      </c>
      <c r="G121" s="65">
        <f t="shared" ref="G121:I121" si="35">+G122</f>
        <v>0</v>
      </c>
      <c r="H121" s="65">
        <f t="shared" si="35"/>
        <v>0</v>
      </c>
      <c r="I121" s="65">
        <f t="shared" si="35"/>
        <v>0</v>
      </c>
      <c r="J121" s="65">
        <f>J122</f>
        <v>50</v>
      </c>
      <c r="K121" s="65">
        <f t="shared" si="34"/>
        <v>50</v>
      </c>
      <c r="L121" s="66">
        <v>0</v>
      </c>
      <c r="M121" s="66">
        <f t="shared" si="30"/>
        <v>50</v>
      </c>
      <c r="N121" s="77">
        <v>0</v>
      </c>
      <c r="O121" s="66">
        <f t="shared" si="28"/>
        <v>50</v>
      </c>
      <c r="P121" s="66">
        <v>0</v>
      </c>
      <c r="Q121" s="66">
        <f t="shared" si="29"/>
        <v>50</v>
      </c>
      <c r="R121" s="67">
        <v>0</v>
      </c>
      <c r="S121" s="67">
        <f t="shared" si="25"/>
        <v>50</v>
      </c>
      <c r="T121" s="67">
        <v>0</v>
      </c>
      <c r="U121" s="67">
        <f t="shared" si="26"/>
        <v>50</v>
      </c>
      <c r="V121" s="67">
        <v>0</v>
      </c>
      <c r="W121" s="67">
        <f t="shared" si="27"/>
        <v>50</v>
      </c>
    </row>
    <row r="122" spans="1:23" x14ac:dyDescent="0.2">
      <c r="A122" s="12"/>
      <c r="B122" s="95"/>
      <c r="C122" s="96"/>
      <c r="D122" s="13">
        <v>3123</v>
      </c>
      <c r="E122" s="97">
        <v>6351</v>
      </c>
      <c r="F122" s="99" t="s">
        <v>83</v>
      </c>
      <c r="G122" s="56">
        <v>0</v>
      </c>
      <c r="H122" s="56">
        <v>0</v>
      </c>
      <c r="I122" s="56">
        <v>0</v>
      </c>
      <c r="J122" s="56">
        <v>50</v>
      </c>
      <c r="K122" s="56">
        <f t="shared" si="34"/>
        <v>50</v>
      </c>
      <c r="L122" s="57">
        <v>0</v>
      </c>
      <c r="M122" s="57">
        <f t="shared" si="30"/>
        <v>50</v>
      </c>
      <c r="N122" s="11">
        <v>0</v>
      </c>
      <c r="O122" s="57">
        <f t="shared" si="28"/>
        <v>50</v>
      </c>
      <c r="P122" s="57">
        <v>0</v>
      </c>
      <c r="Q122" s="57">
        <f t="shared" si="29"/>
        <v>50</v>
      </c>
      <c r="R122" s="58">
        <v>0</v>
      </c>
      <c r="S122" s="58">
        <f t="shared" si="25"/>
        <v>50</v>
      </c>
      <c r="T122" s="58">
        <v>0</v>
      </c>
      <c r="U122" s="58">
        <f t="shared" si="26"/>
        <v>50</v>
      </c>
      <c r="V122" s="58">
        <v>0</v>
      </c>
      <c r="W122" s="58">
        <f t="shared" si="27"/>
        <v>50</v>
      </c>
    </row>
    <row r="123" spans="1:23" ht="56.25" x14ac:dyDescent="0.2">
      <c r="A123" s="89" t="s">
        <v>7</v>
      </c>
      <c r="B123" s="90" t="s">
        <v>170</v>
      </c>
      <c r="C123" s="91" t="s">
        <v>128</v>
      </c>
      <c r="D123" s="92" t="s">
        <v>8</v>
      </c>
      <c r="E123" s="93" t="s">
        <v>8</v>
      </c>
      <c r="F123" s="94" t="s">
        <v>171</v>
      </c>
      <c r="G123" s="65">
        <f t="shared" ref="G123:I123" si="36">+G124</f>
        <v>0</v>
      </c>
      <c r="H123" s="65">
        <f t="shared" si="36"/>
        <v>0</v>
      </c>
      <c r="I123" s="65">
        <f t="shared" si="36"/>
        <v>0</v>
      </c>
      <c r="J123" s="65">
        <f>J124</f>
        <v>200</v>
      </c>
      <c r="K123" s="65">
        <f t="shared" si="34"/>
        <v>200</v>
      </c>
      <c r="L123" s="66">
        <v>0</v>
      </c>
      <c r="M123" s="66">
        <f t="shared" si="30"/>
        <v>200</v>
      </c>
      <c r="N123" s="77">
        <v>0</v>
      </c>
      <c r="O123" s="66">
        <f t="shared" si="28"/>
        <v>200</v>
      </c>
      <c r="P123" s="77">
        <f>+P124</f>
        <v>1000</v>
      </c>
      <c r="Q123" s="66">
        <f t="shared" si="29"/>
        <v>1200</v>
      </c>
      <c r="R123" s="67">
        <v>0</v>
      </c>
      <c r="S123" s="67">
        <f t="shared" si="25"/>
        <v>1200</v>
      </c>
      <c r="T123" s="67">
        <v>0</v>
      </c>
      <c r="U123" s="67">
        <f t="shared" si="26"/>
        <v>1200</v>
      </c>
      <c r="V123" s="67">
        <v>0</v>
      </c>
      <c r="W123" s="67">
        <f t="shared" si="27"/>
        <v>1200</v>
      </c>
    </row>
    <row r="124" spans="1:23" ht="22.5" x14ac:dyDescent="0.2">
      <c r="A124" s="12"/>
      <c r="B124" s="95"/>
      <c r="C124" s="96"/>
      <c r="D124" s="13">
        <v>3122</v>
      </c>
      <c r="E124" s="97">
        <v>5331</v>
      </c>
      <c r="F124" s="98" t="s">
        <v>39</v>
      </c>
      <c r="G124" s="56">
        <v>0</v>
      </c>
      <c r="H124" s="56">
        <v>0</v>
      </c>
      <c r="I124" s="56">
        <v>0</v>
      </c>
      <c r="J124" s="56">
        <v>200</v>
      </c>
      <c r="K124" s="56">
        <f t="shared" si="34"/>
        <v>200</v>
      </c>
      <c r="L124" s="57">
        <v>0</v>
      </c>
      <c r="M124" s="57">
        <f t="shared" si="30"/>
        <v>200</v>
      </c>
      <c r="N124" s="11">
        <v>0</v>
      </c>
      <c r="O124" s="57">
        <f t="shared" si="28"/>
        <v>200</v>
      </c>
      <c r="P124" s="11">
        <v>1000</v>
      </c>
      <c r="Q124" s="57">
        <f t="shared" si="29"/>
        <v>1200</v>
      </c>
      <c r="R124" s="58">
        <v>0</v>
      </c>
      <c r="S124" s="58">
        <f t="shared" si="25"/>
        <v>1200</v>
      </c>
      <c r="T124" s="58">
        <v>0</v>
      </c>
      <c r="U124" s="58">
        <f t="shared" si="26"/>
        <v>1200</v>
      </c>
      <c r="V124" s="58">
        <v>0</v>
      </c>
      <c r="W124" s="58">
        <f t="shared" si="27"/>
        <v>1200</v>
      </c>
    </row>
    <row r="125" spans="1:23" ht="45" x14ac:dyDescent="0.2">
      <c r="A125" s="89" t="s">
        <v>7</v>
      </c>
      <c r="B125" s="90" t="s">
        <v>172</v>
      </c>
      <c r="C125" s="91" t="s">
        <v>10</v>
      </c>
      <c r="D125" s="92" t="s">
        <v>8</v>
      </c>
      <c r="E125" s="93" t="s">
        <v>8</v>
      </c>
      <c r="F125" s="94" t="s">
        <v>173</v>
      </c>
      <c r="G125" s="65">
        <f t="shared" ref="G125:I125" si="37">+G126</f>
        <v>0</v>
      </c>
      <c r="H125" s="65">
        <f t="shared" si="37"/>
        <v>0</v>
      </c>
      <c r="I125" s="65">
        <f t="shared" si="37"/>
        <v>0</v>
      </c>
      <c r="J125" s="65">
        <f>J126</f>
        <v>100</v>
      </c>
      <c r="K125" s="65">
        <f t="shared" si="34"/>
        <v>100</v>
      </c>
      <c r="L125" s="66">
        <v>0</v>
      </c>
      <c r="M125" s="66">
        <f t="shared" si="30"/>
        <v>100</v>
      </c>
      <c r="N125" s="77">
        <v>0</v>
      </c>
      <c r="O125" s="66">
        <f t="shared" si="28"/>
        <v>100</v>
      </c>
      <c r="P125" s="77">
        <v>0</v>
      </c>
      <c r="Q125" s="66">
        <f t="shared" si="29"/>
        <v>100</v>
      </c>
      <c r="R125" s="67">
        <v>0</v>
      </c>
      <c r="S125" s="67">
        <f t="shared" si="25"/>
        <v>100</v>
      </c>
      <c r="T125" s="67">
        <v>0</v>
      </c>
      <c r="U125" s="67">
        <f t="shared" si="26"/>
        <v>100</v>
      </c>
      <c r="V125" s="67">
        <v>0</v>
      </c>
      <c r="W125" s="67">
        <f t="shared" si="27"/>
        <v>100</v>
      </c>
    </row>
    <row r="126" spans="1:23" ht="22.5" x14ac:dyDescent="0.2">
      <c r="A126" s="12"/>
      <c r="B126" s="95"/>
      <c r="C126" s="96"/>
      <c r="D126" s="13">
        <v>3121</v>
      </c>
      <c r="E126" s="97">
        <v>5331</v>
      </c>
      <c r="F126" s="98" t="s">
        <v>39</v>
      </c>
      <c r="G126" s="56">
        <v>0</v>
      </c>
      <c r="H126" s="56">
        <v>0</v>
      </c>
      <c r="I126" s="56">
        <v>0</v>
      </c>
      <c r="J126" s="56">
        <v>100</v>
      </c>
      <c r="K126" s="56">
        <f t="shared" si="34"/>
        <v>100</v>
      </c>
      <c r="L126" s="57">
        <v>0</v>
      </c>
      <c r="M126" s="57">
        <f t="shared" si="30"/>
        <v>100</v>
      </c>
      <c r="N126" s="11">
        <v>0</v>
      </c>
      <c r="O126" s="57">
        <f t="shared" si="28"/>
        <v>100</v>
      </c>
      <c r="P126" s="11">
        <v>0</v>
      </c>
      <c r="Q126" s="57">
        <f t="shared" si="29"/>
        <v>100</v>
      </c>
      <c r="R126" s="58">
        <v>0</v>
      </c>
      <c r="S126" s="58">
        <f t="shared" si="25"/>
        <v>100</v>
      </c>
      <c r="T126" s="58">
        <v>0</v>
      </c>
      <c r="U126" s="58">
        <f t="shared" si="26"/>
        <v>100</v>
      </c>
      <c r="V126" s="58">
        <v>0</v>
      </c>
      <c r="W126" s="58">
        <f t="shared" si="27"/>
        <v>100</v>
      </c>
    </row>
    <row r="127" spans="1:23" ht="22.5" x14ac:dyDescent="0.2">
      <c r="A127" s="100" t="s">
        <v>7</v>
      </c>
      <c r="B127" s="101" t="s">
        <v>174</v>
      </c>
      <c r="C127" s="102">
        <v>1403</v>
      </c>
      <c r="D127" s="102" t="s">
        <v>8</v>
      </c>
      <c r="E127" s="103" t="s">
        <v>8</v>
      </c>
      <c r="F127" s="104" t="s">
        <v>175</v>
      </c>
      <c r="G127" s="105">
        <v>0</v>
      </c>
      <c r="H127" s="11"/>
      <c r="I127" s="11"/>
      <c r="J127" s="11"/>
      <c r="K127" s="106"/>
      <c r="L127" s="11"/>
      <c r="M127" s="105">
        <v>0</v>
      </c>
      <c r="N127" s="107">
        <v>1400</v>
      </c>
      <c r="O127" s="65">
        <f t="shared" si="28"/>
        <v>1400</v>
      </c>
      <c r="P127" s="77">
        <v>0</v>
      </c>
      <c r="Q127" s="66">
        <f t="shared" si="29"/>
        <v>1400</v>
      </c>
      <c r="R127" s="67">
        <v>0</v>
      </c>
      <c r="S127" s="67">
        <f t="shared" si="25"/>
        <v>1400</v>
      </c>
      <c r="T127" s="67">
        <v>0</v>
      </c>
      <c r="U127" s="67">
        <f t="shared" si="26"/>
        <v>1400</v>
      </c>
      <c r="V127" s="67">
        <v>0</v>
      </c>
      <c r="W127" s="67">
        <f t="shared" si="27"/>
        <v>1400</v>
      </c>
    </row>
    <row r="128" spans="1:23" ht="22.5" x14ac:dyDescent="0.2">
      <c r="A128" s="108"/>
      <c r="B128" s="109"/>
      <c r="C128" s="110"/>
      <c r="D128" s="111">
        <v>3121</v>
      </c>
      <c r="E128" s="112">
        <v>5331</v>
      </c>
      <c r="F128" s="113" t="s">
        <v>176</v>
      </c>
      <c r="G128" s="114">
        <v>0</v>
      </c>
      <c r="H128" s="11"/>
      <c r="I128" s="11"/>
      <c r="J128" s="11"/>
      <c r="K128" s="106"/>
      <c r="L128" s="11"/>
      <c r="M128" s="114">
        <v>0</v>
      </c>
      <c r="N128" s="115">
        <v>1400</v>
      </c>
      <c r="O128" s="56">
        <f t="shared" si="28"/>
        <v>1400</v>
      </c>
      <c r="P128" s="11">
        <v>0</v>
      </c>
      <c r="Q128" s="57">
        <f t="shared" si="29"/>
        <v>1400</v>
      </c>
      <c r="R128" s="58">
        <v>0</v>
      </c>
      <c r="S128" s="58">
        <f t="shared" si="25"/>
        <v>1400</v>
      </c>
      <c r="T128" s="58">
        <v>0</v>
      </c>
      <c r="U128" s="58">
        <f t="shared" si="26"/>
        <v>1400</v>
      </c>
      <c r="V128" s="58">
        <v>0</v>
      </c>
      <c r="W128" s="58">
        <f t="shared" si="27"/>
        <v>1400</v>
      </c>
    </row>
    <row r="129" spans="1:24" ht="22.5" x14ac:dyDescent="0.2">
      <c r="A129" s="116" t="s">
        <v>7</v>
      </c>
      <c r="B129" s="90" t="s">
        <v>177</v>
      </c>
      <c r="C129" s="91" t="s">
        <v>13</v>
      </c>
      <c r="D129" s="92" t="s">
        <v>8</v>
      </c>
      <c r="E129" s="93" t="s">
        <v>8</v>
      </c>
      <c r="F129" s="117" t="s">
        <v>178</v>
      </c>
      <c r="G129" s="65">
        <f t="shared" ref="G129" si="38">+G130</f>
        <v>0</v>
      </c>
      <c r="H129" s="106"/>
      <c r="I129" s="106"/>
      <c r="J129" s="106"/>
      <c r="K129" s="106"/>
      <c r="L129" s="106"/>
      <c r="M129" s="65">
        <f t="shared" ref="M129" si="39">+M130</f>
        <v>0</v>
      </c>
      <c r="N129" s="65">
        <v>320</v>
      </c>
      <c r="O129" s="65">
        <f t="shared" si="28"/>
        <v>320</v>
      </c>
      <c r="P129" s="77">
        <v>0</v>
      </c>
      <c r="Q129" s="66">
        <f t="shared" si="29"/>
        <v>320</v>
      </c>
      <c r="R129" s="67">
        <v>0</v>
      </c>
      <c r="S129" s="67">
        <f t="shared" si="25"/>
        <v>320</v>
      </c>
      <c r="T129" s="67">
        <v>0</v>
      </c>
      <c r="U129" s="67">
        <f t="shared" si="26"/>
        <v>320</v>
      </c>
      <c r="V129" s="67">
        <v>0</v>
      </c>
      <c r="W129" s="67">
        <f t="shared" si="27"/>
        <v>320</v>
      </c>
    </row>
    <row r="130" spans="1:24" x14ac:dyDescent="0.2">
      <c r="A130" s="12"/>
      <c r="B130" s="95"/>
      <c r="C130" s="96"/>
      <c r="D130" s="13">
        <v>3123</v>
      </c>
      <c r="E130" s="112">
        <v>6351</v>
      </c>
      <c r="F130" s="113" t="s">
        <v>179</v>
      </c>
      <c r="G130" s="56">
        <v>0</v>
      </c>
      <c r="H130" s="11"/>
      <c r="I130" s="11"/>
      <c r="J130" s="11"/>
      <c r="K130" s="106"/>
      <c r="L130" s="11"/>
      <c r="M130" s="56">
        <v>0</v>
      </c>
      <c r="N130" s="56">
        <v>320</v>
      </c>
      <c r="O130" s="56">
        <f t="shared" si="28"/>
        <v>320</v>
      </c>
      <c r="P130" s="11">
        <v>0</v>
      </c>
      <c r="Q130" s="57">
        <f t="shared" si="29"/>
        <v>320</v>
      </c>
      <c r="R130" s="58">
        <v>0</v>
      </c>
      <c r="S130" s="58">
        <f t="shared" si="25"/>
        <v>320</v>
      </c>
      <c r="T130" s="58">
        <v>0</v>
      </c>
      <c r="U130" s="58">
        <f t="shared" si="26"/>
        <v>320</v>
      </c>
      <c r="V130" s="58">
        <v>0</v>
      </c>
      <c r="W130" s="58">
        <f t="shared" si="27"/>
        <v>320</v>
      </c>
    </row>
    <row r="131" spans="1:24" ht="45" x14ac:dyDescent="0.2">
      <c r="A131" s="100" t="s">
        <v>7</v>
      </c>
      <c r="B131" s="101" t="s">
        <v>180</v>
      </c>
      <c r="C131" s="102">
        <v>1407</v>
      </c>
      <c r="D131" s="102" t="s">
        <v>8</v>
      </c>
      <c r="E131" s="103" t="s">
        <v>8</v>
      </c>
      <c r="F131" s="104" t="s">
        <v>181</v>
      </c>
      <c r="G131" s="105">
        <v>0</v>
      </c>
      <c r="H131" s="11"/>
      <c r="I131" s="11"/>
      <c r="J131" s="11"/>
      <c r="K131" s="106"/>
      <c r="L131" s="11"/>
      <c r="M131" s="105">
        <v>0</v>
      </c>
      <c r="N131" s="107">
        <v>200</v>
      </c>
      <c r="O131" s="65">
        <f t="shared" si="28"/>
        <v>200</v>
      </c>
      <c r="P131" s="77">
        <v>0</v>
      </c>
      <c r="Q131" s="66">
        <f t="shared" si="29"/>
        <v>200</v>
      </c>
      <c r="R131" s="67">
        <v>0</v>
      </c>
      <c r="S131" s="67">
        <f t="shared" si="25"/>
        <v>200</v>
      </c>
      <c r="T131" s="67">
        <v>0</v>
      </c>
      <c r="U131" s="67">
        <f t="shared" si="26"/>
        <v>200</v>
      </c>
      <c r="V131" s="67">
        <v>0</v>
      </c>
      <c r="W131" s="67">
        <f t="shared" si="27"/>
        <v>200</v>
      </c>
    </row>
    <row r="132" spans="1:24" x14ac:dyDescent="0.2">
      <c r="A132" s="108"/>
      <c r="B132" s="109"/>
      <c r="C132" s="110"/>
      <c r="D132" s="111">
        <v>3121</v>
      </c>
      <c r="E132" s="112">
        <v>6351</v>
      </c>
      <c r="F132" s="113" t="s">
        <v>179</v>
      </c>
      <c r="G132" s="114">
        <v>0</v>
      </c>
      <c r="H132" s="11"/>
      <c r="I132" s="11"/>
      <c r="J132" s="11"/>
      <c r="K132" s="106"/>
      <c r="L132" s="11"/>
      <c r="M132" s="114">
        <v>0</v>
      </c>
      <c r="N132" s="115">
        <v>200</v>
      </c>
      <c r="O132" s="56">
        <f t="shared" si="28"/>
        <v>200</v>
      </c>
      <c r="P132" s="11">
        <v>0</v>
      </c>
      <c r="Q132" s="57">
        <f t="shared" si="29"/>
        <v>200</v>
      </c>
      <c r="R132" s="58">
        <v>0</v>
      </c>
      <c r="S132" s="58">
        <f t="shared" si="25"/>
        <v>200</v>
      </c>
      <c r="T132" s="58">
        <v>0</v>
      </c>
      <c r="U132" s="58">
        <f t="shared" si="26"/>
        <v>200</v>
      </c>
      <c r="V132" s="58">
        <v>0</v>
      </c>
      <c r="W132" s="58">
        <f t="shared" si="27"/>
        <v>200</v>
      </c>
    </row>
    <row r="133" spans="1:24" ht="22.5" x14ac:dyDescent="0.2">
      <c r="A133" s="100" t="s">
        <v>7</v>
      </c>
      <c r="B133" s="101" t="s">
        <v>182</v>
      </c>
      <c r="C133" s="102">
        <v>1440</v>
      </c>
      <c r="D133" s="102" t="s">
        <v>8</v>
      </c>
      <c r="E133" s="103" t="s">
        <v>8</v>
      </c>
      <c r="F133" s="104" t="s">
        <v>183</v>
      </c>
      <c r="G133" s="105">
        <v>0</v>
      </c>
      <c r="H133" s="11"/>
      <c r="I133" s="11"/>
      <c r="J133" s="11"/>
      <c r="K133" s="106"/>
      <c r="L133" s="11"/>
      <c r="M133" s="105">
        <v>0</v>
      </c>
      <c r="N133" s="107">
        <v>6080</v>
      </c>
      <c r="O133" s="65">
        <f t="shared" si="28"/>
        <v>6080</v>
      </c>
      <c r="P133" s="77">
        <f>+P134</f>
        <v>2120</v>
      </c>
      <c r="Q133" s="66">
        <f t="shared" si="29"/>
        <v>8200</v>
      </c>
      <c r="R133" s="67">
        <v>0</v>
      </c>
      <c r="S133" s="67">
        <f t="shared" si="25"/>
        <v>8200</v>
      </c>
      <c r="T133" s="67">
        <v>0</v>
      </c>
      <c r="U133" s="67">
        <f t="shared" si="26"/>
        <v>8200</v>
      </c>
      <c r="V133" s="118">
        <f>+V134</f>
        <v>-600</v>
      </c>
      <c r="W133" s="67">
        <f t="shared" si="27"/>
        <v>7600</v>
      </c>
      <c r="X133" s="3" t="s">
        <v>54</v>
      </c>
    </row>
    <row r="134" spans="1:24" ht="22.5" x14ac:dyDescent="0.2">
      <c r="A134" s="108"/>
      <c r="B134" s="109"/>
      <c r="C134" s="110"/>
      <c r="D134" s="111">
        <v>3123</v>
      </c>
      <c r="E134" s="112">
        <v>5331</v>
      </c>
      <c r="F134" s="113" t="s">
        <v>176</v>
      </c>
      <c r="G134" s="114">
        <v>0</v>
      </c>
      <c r="H134" s="11"/>
      <c r="I134" s="11"/>
      <c r="J134" s="11"/>
      <c r="K134" s="106"/>
      <c r="L134" s="11"/>
      <c r="M134" s="114">
        <v>0</v>
      </c>
      <c r="N134" s="115">
        <v>6080</v>
      </c>
      <c r="O134" s="56">
        <f t="shared" si="28"/>
        <v>6080</v>
      </c>
      <c r="P134" s="11">
        <v>2120</v>
      </c>
      <c r="Q134" s="57">
        <f t="shared" si="29"/>
        <v>8200</v>
      </c>
      <c r="R134" s="58">
        <v>0</v>
      </c>
      <c r="S134" s="58">
        <f t="shared" si="25"/>
        <v>8200</v>
      </c>
      <c r="T134" s="58">
        <v>0</v>
      </c>
      <c r="U134" s="58">
        <f t="shared" si="26"/>
        <v>8200</v>
      </c>
      <c r="V134" s="10">
        <v>-600</v>
      </c>
      <c r="W134" s="58">
        <f t="shared" si="27"/>
        <v>7600</v>
      </c>
    </row>
    <row r="135" spans="1:24" ht="33.75" x14ac:dyDescent="0.2">
      <c r="A135" s="100" t="s">
        <v>7</v>
      </c>
      <c r="B135" s="101" t="s">
        <v>184</v>
      </c>
      <c r="C135" s="102">
        <v>1425</v>
      </c>
      <c r="D135" s="102" t="s">
        <v>8</v>
      </c>
      <c r="E135" s="103" t="s">
        <v>8</v>
      </c>
      <c r="F135" s="104" t="s">
        <v>185</v>
      </c>
      <c r="G135" s="105">
        <v>0</v>
      </c>
      <c r="H135" s="11"/>
      <c r="I135" s="11"/>
      <c r="J135" s="11"/>
      <c r="K135" s="106"/>
      <c r="L135" s="11"/>
      <c r="M135" s="105">
        <v>0</v>
      </c>
      <c r="N135" s="107">
        <v>500</v>
      </c>
      <c r="O135" s="65">
        <f t="shared" si="28"/>
        <v>500</v>
      </c>
      <c r="P135" s="77">
        <v>0</v>
      </c>
      <c r="Q135" s="66">
        <f t="shared" si="29"/>
        <v>500</v>
      </c>
      <c r="R135" s="67">
        <v>0</v>
      </c>
      <c r="S135" s="67">
        <f t="shared" si="25"/>
        <v>500</v>
      </c>
      <c r="T135" s="67">
        <v>0</v>
      </c>
      <c r="U135" s="67">
        <f t="shared" si="26"/>
        <v>500</v>
      </c>
      <c r="V135" s="118">
        <v>0</v>
      </c>
      <c r="W135" s="67">
        <f t="shared" si="27"/>
        <v>500</v>
      </c>
    </row>
    <row r="136" spans="1:24" ht="22.5" x14ac:dyDescent="0.2">
      <c r="A136" s="108"/>
      <c r="B136" s="109"/>
      <c r="C136" s="110"/>
      <c r="D136" s="111">
        <v>3122</v>
      </c>
      <c r="E136" s="112">
        <v>5331</v>
      </c>
      <c r="F136" s="113" t="s">
        <v>176</v>
      </c>
      <c r="G136" s="114">
        <v>0</v>
      </c>
      <c r="H136" s="11"/>
      <c r="I136" s="11"/>
      <c r="J136" s="11"/>
      <c r="K136" s="106"/>
      <c r="L136" s="11"/>
      <c r="M136" s="114">
        <v>0</v>
      </c>
      <c r="N136" s="115">
        <v>500</v>
      </c>
      <c r="O136" s="56">
        <f t="shared" si="28"/>
        <v>500</v>
      </c>
      <c r="P136" s="11">
        <v>0</v>
      </c>
      <c r="Q136" s="57">
        <f t="shared" si="29"/>
        <v>500</v>
      </c>
      <c r="R136" s="58">
        <v>0</v>
      </c>
      <c r="S136" s="58">
        <f t="shared" si="25"/>
        <v>500</v>
      </c>
      <c r="T136" s="58">
        <v>0</v>
      </c>
      <c r="U136" s="58">
        <f t="shared" si="26"/>
        <v>500</v>
      </c>
      <c r="V136" s="10">
        <v>0</v>
      </c>
      <c r="W136" s="58">
        <f t="shared" si="27"/>
        <v>500</v>
      </c>
    </row>
    <row r="137" spans="1:24" ht="45" x14ac:dyDescent="0.2">
      <c r="A137" s="100" t="s">
        <v>7</v>
      </c>
      <c r="B137" s="101" t="s">
        <v>186</v>
      </c>
      <c r="C137" s="102">
        <v>1428</v>
      </c>
      <c r="D137" s="102" t="s">
        <v>8</v>
      </c>
      <c r="E137" s="103" t="s">
        <v>8</v>
      </c>
      <c r="F137" s="104" t="s">
        <v>187</v>
      </c>
      <c r="G137" s="105">
        <v>0</v>
      </c>
      <c r="H137" s="11"/>
      <c r="I137" s="11"/>
      <c r="J137" s="11"/>
      <c r="K137" s="106"/>
      <c r="L137" s="11"/>
      <c r="M137" s="105">
        <v>0</v>
      </c>
      <c r="N137" s="107">
        <v>1000</v>
      </c>
      <c r="O137" s="65">
        <f t="shared" si="28"/>
        <v>1000</v>
      </c>
      <c r="P137" s="77">
        <v>0</v>
      </c>
      <c r="Q137" s="66">
        <f t="shared" si="29"/>
        <v>1000</v>
      </c>
      <c r="R137" s="67">
        <v>0</v>
      </c>
      <c r="S137" s="67">
        <f t="shared" si="25"/>
        <v>1000</v>
      </c>
      <c r="T137" s="67">
        <v>0</v>
      </c>
      <c r="U137" s="67">
        <f t="shared" si="26"/>
        <v>1000</v>
      </c>
      <c r="V137" s="118">
        <v>0</v>
      </c>
      <c r="W137" s="67">
        <f t="shared" si="27"/>
        <v>1000</v>
      </c>
    </row>
    <row r="138" spans="1:24" ht="22.5" x14ac:dyDescent="0.2">
      <c r="A138" s="119"/>
      <c r="B138" s="120"/>
      <c r="C138" s="121"/>
      <c r="D138" s="121">
        <v>3122</v>
      </c>
      <c r="E138" s="122">
        <v>5331</v>
      </c>
      <c r="F138" s="123" t="s">
        <v>176</v>
      </c>
      <c r="G138" s="124">
        <v>0</v>
      </c>
      <c r="H138" s="125"/>
      <c r="I138" s="125"/>
      <c r="J138" s="125"/>
      <c r="K138" s="126"/>
      <c r="L138" s="125"/>
      <c r="M138" s="124">
        <v>0</v>
      </c>
      <c r="N138" s="127">
        <v>1000</v>
      </c>
      <c r="O138" s="128">
        <f t="shared" si="28"/>
        <v>1000</v>
      </c>
      <c r="P138" s="125">
        <v>0</v>
      </c>
      <c r="Q138" s="129">
        <f t="shared" si="29"/>
        <v>1000</v>
      </c>
      <c r="R138" s="58">
        <v>0</v>
      </c>
      <c r="S138" s="58">
        <f t="shared" si="25"/>
        <v>1000</v>
      </c>
      <c r="T138" s="58">
        <v>0</v>
      </c>
      <c r="U138" s="58">
        <f t="shared" si="26"/>
        <v>1000</v>
      </c>
      <c r="V138" s="10">
        <v>0</v>
      </c>
      <c r="W138" s="58">
        <f t="shared" si="27"/>
        <v>1000</v>
      </c>
    </row>
    <row r="139" spans="1:24" ht="45" x14ac:dyDescent="0.2">
      <c r="A139" s="89" t="s">
        <v>7</v>
      </c>
      <c r="B139" s="90" t="s">
        <v>188</v>
      </c>
      <c r="C139" s="91" t="s">
        <v>19</v>
      </c>
      <c r="D139" s="92" t="s">
        <v>8</v>
      </c>
      <c r="E139" s="93" t="s">
        <v>8</v>
      </c>
      <c r="F139" s="94" t="s">
        <v>189</v>
      </c>
      <c r="G139" s="105">
        <v>0</v>
      </c>
      <c r="H139" s="77"/>
      <c r="I139" s="77"/>
      <c r="J139" s="77"/>
      <c r="K139" s="130"/>
      <c r="L139" s="77"/>
      <c r="M139" s="105"/>
      <c r="N139" s="107"/>
      <c r="O139" s="65">
        <v>0</v>
      </c>
      <c r="P139" s="77">
        <f>+P140</f>
        <v>2000</v>
      </c>
      <c r="Q139" s="66">
        <f t="shared" si="29"/>
        <v>2000</v>
      </c>
      <c r="R139" s="67">
        <v>0</v>
      </c>
      <c r="S139" s="67">
        <f t="shared" ref="S139:S146" si="40">+Q139+R139</f>
        <v>2000</v>
      </c>
      <c r="T139" s="67">
        <v>0</v>
      </c>
      <c r="U139" s="67">
        <f t="shared" ref="U139:U148" si="41">+S139+T139</f>
        <v>2000</v>
      </c>
      <c r="V139" s="118">
        <v>0</v>
      </c>
      <c r="W139" s="67">
        <f t="shared" ref="W139:W152" si="42">+U139+V139</f>
        <v>2000</v>
      </c>
    </row>
    <row r="140" spans="1:24" x14ac:dyDescent="0.2">
      <c r="A140" s="12"/>
      <c r="B140" s="95"/>
      <c r="C140" s="96"/>
      <c r="D140" s="13">
        <v>3122</v>
      </c>
      <c r="E140" s="97">
        <v>6351</v>
      </c>
      <c r="F140" s="99" t="s">
        <v>83</v>
      </c>
      <c r="G140" s="114">
        <v>0</v>
      </c>
      <c r="H140" s="11"/>
      <c r="I140" s="11"/>
      <c r="J140" s="11"/>
      <c r="K140" s="106"/>
      <c r="L140" s="11"/>
      <c r="M140" s="114"/>
      <c r="N140" s="115"/>
      <c r="O140" s="56">
        <v>0</v>
      </c>
      <c r="P140" s="11">
        <v>2000</v>
      </c>
      <c r="Q140" s="57">
        <f t="shared" si="29"/>
        <v>2000</v>
      </c>
      <c r="R140" s="58">
        <v>0</v>
      </c>
      <c r="S140" s="58">
        <f t="shared" si="40"/>
        <v>2000</v>
      </c>
      <c r="T140" s="58">
        <v>0</v>
      </c>
      <c r="U140" s="58">
        <f t="shared" si="41"/>
        <v>2000</v>
      </c>
      <c r="V140" s="10">
        <v>0</v>
      </c>
      <c r="W140" s="58">
        <f t="shared" si="42"/>
        <v>2000</v>
      </c>
    </row>
    <row r="141" spans="1:24" ht="45" x14ac:dyDescent="0.2">
      <c r="A141" s="131" t="s">
        <v>7</v>
      </c>
      <c r="B141" s="132" t="s">
        <v>190</v>
      </c>
      <c r="C141" s="133">
        <v>1448</v>
      </c>
      <c r="D141" s="133" t="s">
        <v>8</v>
      </c>
      <c r="E141" s="134" t="s">
        <v>8</v>
      </c>
      <c r="F141" s="135" t="s">
        <v>191</v>
      </c>
      <c r="G141" s="136">
        <v>0</v>
      </c>
      <c r="H141" s="136"/>
      <c r="I141" s="136"/>
      <c r="J141" s="136"/>
      <c r="K141" s="136"/>
      <c r="L141" s="136"/>
      <c r="M141" s="136"/>
      <c r="N141" s="136"/>
      <c r="O141" s="136">
        <v>0</v>
      </c>
      <c r="P141" s="137">
        <f>+P142</f>
        <v>300</v>
      </c>
      <c r="Q141" s="138">
        <f t="shared" si="29"/>
        <v>300</v>
      </c>
      <c r="R141" s="67">
        <v>0</v>
      </c>
      <c r="S141" s="67">
        <f t="shared" si="40"/>
        <v>300</v>
      </c>
      <c r="T141" s="67">
        <v>0</v>
      </c>
      <c r="U141" s="67">
        <f t="shared" si="41"/>
        <v>300</v>
      </c>
      <c r="V141" s="118">
        <v>0</v>
      </c>
      <c r="W141" s="67">
        <f t="shared" si="42"/>
        <v>300</v>
      </c>
    </row>
    <row r="142" spans="1:24" ht="22.5" x14ac:dyDescent="0.2">
      <c r="A142" s="108"/>
      <c r="B142" s="139"/>
      <c r="C142" s="111"/>
      <c r="D142" s="111">
        <v>3123</v>
      </c>
      <c r="E142" s="112">
        <v>5331</v>
      </c>
      <c r="F142" s="113" t="s">
        <v>176</v>
      </c>
      <c r="G142" s="10">
        <v>0</v>
      </c>
      <c r="H142" s="10"/>
      <c r="I142" s="10"/>
      <c r="J142" s="10"/>
      <c r="K142" s="10"/>
      <c r="L142" s="10"/>
      <c r="M142" s="10"/>
      <c r="N142" s="10"/>
      <c r="O142" s="10">
        <v>0</v>
      </c>
      <c r="P142" s="11">
        <v>300</v>
      </c>
      <c r="Q142" s="57">
        <f t="shared" si="29"/>
        <v>300</v>
      </c>
      <c r="R142" s="58">
        <v>0</v>
      </c>
      <c r="S142" s="58">
        <f t="shared" si="40"/>
        <v>300</v>
      </c>
      <c r="T142" s="58">
        <v>0</v>
      </c>
      <c r="U142" s="58">
        <f t="shared" si="41"/>
        <v>300</v>
      </c>
      <c r="V142" s="10">
        <v>0</v>
      </c>
      <c r="W142" s="58">
        <f t="shared" si="42"/>
        <v>300</v>
      </c>
    </row>
    <row r="143" spans="1:24" ht="33.75" x14ac:dyDescent="0.2">
      <c r="A143" s="100" t="s">
        <v>7</v>
      </c>
      <c r="B143" s="101" t="s">
        <v>192</v>
      </c>
      <c r="C143" s="102">
        <v>1401</v>
      </c>
      <c r="D143" s="102" t="s">
        <v>8</v>
      </c>
      <c r="E143" s="103" t="s">
        <v>8</v>
      </c>
      <c r="F143" s="104" t="s">
        <v>193</v>
      </c>
      <c r="G143" s="118">
        <v>0</v>
      </c>
      <c r="H143" s="118"/>
      <c r="I143" s="118"/>
      <c r="J143" s="118"/>
      <c r="K143" s="118"/>
      <c r="L143" s="118"/>
      <c r="M143" s="118"/>
      <c r="N143" s="118"/>
      <c r="O143" s="118">
        <v>0</v>
      </c>
      <c r="P143" s="77">
        <f>+P144</f>
        <v>1250</v>
      </c>
      <c r="Q143" s="66">
        <f t="shared" si="29"/>
        <v>1250</v>
      </c>
      <c r="R143" s="67">
        <v>0</v>
      </c>
      <c r="S143" s="67">
        <f t="shared" si="40"/>
        <v>1250</v>
      </c>
      <c r="T143" s="67">
        <v>0</v>
      </c>
      <c r="U143" s="67">
        <f t="shared" si="41"/>
        <v>1250</v>
      </c>
      <c r="V143" s="118">
        <v>0</v>
      </c>
      <c r="W143" s="67">
        <f t="shared" si="42"/>
        <v>1250</v>
      </c>
    </row>
    <row r="144" spans="1:24" x14ac:dyDescent="0.2">
      <c r="A144" s="119"/>
      <c r="B144" s="120"/>
      <c r="C144" s="121"/>
      <c r="D144" s="121">
        <v>3121</v>
      </c>
      <c r="E144" s="122">
        <v>6351</v>
      </c>
      <c r="F144" s="123" t="s">
        <v>179</v>
      </c>
      <c r="G144" s="140">
        <v>0</v>
      </c>
      <c r="H144" s="140"/>
      <c r="I144" s="140"/>
      <c r="J144" s="140"/>
      <c r="K144" s="140"/>
      <c r="L144" s="140"/>
      <c r="M144" s="140"/>
      <c r="N144" s="140"/>
      <c r="O144" s="140">
        <v>0</v>
      </c>
      <c r="P144" s="125">
        <v>1250</v>
      </c>
      <c r="Q144" s="129">
        <f t="shared" si="29"/>
        <v>1250</v>
      </c>
      <c r="R144" s="141">
        <v>0</v>
      </c>
      <c r="S144" s="141">
        <f t="shared" si="40"/>
        <v>1250</v>
      </c>
      <c r="T144" s="58">
        <v>0</v>
      </c>
      <c r="U144" s="58">
        <f t="shared" si="41"/>
        <v>1250</v>
      </c>
      <c r="V144" s="10">
        <v>0</v>
      </c>
      <c r="W144" s="58">
        <f t="shared" si="42"/>
        <v>1250</v>
      </c>
    </row>
    <row r="145" spans="1:24" ht="33.75" x14ac:dyDescent="0.2">
      <c r="A145" s="100" t="s">
        <v>9</v>
      </c>
      <c r="B145" s="101" t="s">
        <v>194</v>
      </c>
      <c r="C145" s="102">
        <v>1427</v>
      </c>
      <c r="D145" s="102" t="s">
        <v>8</v>
      </c>
      <c r="E145" s="103" t="s">
        <v>8</v>
      </c>
      <c r="F145" s="94" t="s">
        <v>195</v>
      </c>
      <c r="G145" s="118">
        <v>0</v>
      </c>
      <c r="H145" s="142"/>
      <c r="I145" s="142"/>
      <c r="J145" s="142"/>
      <c r="K145" s="142"/>
      <c r="L145" s="142"/>
      <c r="M145" s="142"/>
      <c r="N145" s="142"/>
      <c r="O145" s="142"/>
      <c r="P145" s="143"/>
      <c r="Q145" s="118">
        <v>0</v>
      </c>
      <c r="R145" s="86">
        <f>+R146</f>
        <v>557.56399999999996</v>
      </c>
      <c r="S145" s="67">
        <f t="shared" si="40"/>
        <v>557.56399999999996</v>
      </c>
      <c r="T145" s="67">
        <v>0</v>
      </c>
      <c r="U145" s="67">
        <f t="shared" si="41"/>
        <v>557.56399999999996</v>
      </c>
      <c r="V145" s="118">
        <v>0</v>
      </c>
      <c r="W145" s="67">
        <f t="shared" si="42"/>
        <v>557.56399999999996</v>
      </c>
    </row>
    <row r="146" spans="1:24" x14ac:dyDescent="0.2">
      <c r="A146" s="119"/>
      <c r="B146" s="120"/>
      <c r="C146" s="121"/>
      <c r="D146" s="121">
        <v>3122</v>
      </c>
      <c r="E146" s="122">
        <v>6351</v>
      </c>
      <c r="F146" s="123" t="s">
        <v>179</v>
      </c>
      <c r="G146" s="140">
        <v>0</v>
      </c>
      <c r="Q146" s="140">
        <v>0</v>
      </c>
      <c r="R146" s="144">
        <v>557.56399999999996</v>
      </c>
      <c r="S146" s="141">
        <f t="shared" si="40"/>
        <v>557.56399999999996</v>
      </c>
      <c r="T146" s="141">
        <v>0</v>
      </c>
      <c r="U146" s="141">
        <f t="shared" si="41"/>
        <v>557.56399999999996</v>
      </c>
      <c r="V146" s="10">
        <v>0</v>
      </c>
      <c r="W146" s="58">
        <f t="shared" si="42"/>
        <v>557.56399999999996</v>
      </c>
    </row>
    <row r="147" spans="1:24" ht="33.75" x14ac:dyDescent="0.2">
      <c r="A147" s="100" t="s">
        <v>9</v>
      </c>
      <c r="B147" s="101" t="s">
        <v>196</v>
      </c>
      <c r="C147" s="102">
        <v>1409</v>
      </c>
      <c r="D147" s="102" t="s">
        <v>8</v>
      </c>
      <c r="E147" s="103" t="s">
        <v>8</v>
      </c>
      <c r="F147" s="94" t="s">
        <v>197</v>
      </c>
      <c r="G147" s="118">
        <v>0</v>
      </c>
      <c r="H147" s="145"/>
      <c r="I147" s="145"/>
      <c r="J147" s="145"/>
      <c r="K147" s="142"/>
      <c r="L147" s="145"/>
      <c r="M147" s="142"/>
      <c r="N147" s="142"/>
      <c r="O147" s="142"/>
      <c r="P147" s="145"/>
      <c r="Q147" s="118">
        <v>0</v>
      </c>
      <c r="R147" s="118">
        <v>0</v>
      </c>
      <c r="S147" s="118">
        <v>0</v>
      </c>
      <c r="T147" s="118">
        <f>+T148</f>
        <v>1000</v>
      </c>
      <c r="U147" s="67">
        <f t="shared" si="41"/>
        <v>1000</v>
      </c>
      <c r="V147" s="118">
        <v>0</v>
      </c>
      <c r="W147" s="67">
        <f t="shared" si="42"/>
        <v>1000</v>
      </c>
    </row>
    <row r="148" spans="1:24" x14ac:dyDescent="0.2">
      <c r="A148" s="119"/>
      <c r="B148" s="120"/>
      <c r="C148" s="121"/>
      <c r="D148" s="121">
        <v>3121</v>
      </c>
      <c r="E148" s="122">
        <v>6351</v>
      </c>
      <c r="F148" s="123" t="s">
        <v>179</v>
      </c>
      <c r="G148" s="140">
        <v>0</v>
      </c>
      <c r="Q148" s="140">
        <v>0</v>
      </c>
      <c r="R148" s="140">
        <v>0</v>
      </c>
      <c r="S148" s="140">
        <v>0</v>
      </c>
      <c r="T148" s="140">
        <v>1000</v>
      </c>
      <c r="U148" s="141">
        <f t="shared" si="41"/>
        <v>1000</v>
      </c>
      <c r="V148" s="10">
        <v>0</v>
      </c>
      <c r="W148" s="58">
        <f t="shared" si="42"/>
        <v>1000</v>
      </c>
    </row>
    <row r="149" spans="1:24" ht="33.75" x14ac:dyDescent="0.2">
      <c r="A149" s="100" t="s">
        <v>9</v>
      </c>
      <c r="B149" s="101" t="s">
        <v>198</v>
      </c>
      <c r="C149" s="102">
        <v>1440</v>
      </c>
      <c r="D149" s="102" t="s">
        <v>8</v>
      </c>
      <c r="E149" s="103" t="s">
        <v>8</v>
      </c>
      <c r="F149" s="104" t="s">
        <v>216</v>
      </c>
      <c r="G149" s="118">
        <v>0</v>
      </c>
      <c r="H149" s="198"/>
      <c r="I149" s="198"/>
      <c r="J149" s="198"/>
      <c r="K149" s="199"/>
      <c r="L149" s="198"/>
      <c r="M149" s="199"/>
      <c r="N149" s="199"/>
      <c r="O149" s="199"/>
      <c r="P149" s="198"/>
      <c r="Q149" s="118">
        <v>0</v>
      </c>
      <c r="R149" s="118">
        <v>0</v>
      </c>
      <c r="S149" s="118">
        <v>0</v>
      </c>
      <c r="T149" s="118">
        <v>0</v>
      </c>
      <c r="U149" s="67">
        <v>0</v>
      </c>
      <c r="V149" s="118">
        <f>+V150</f>
        <v>600</v>
      </c>
      <c r="W149" s="67">
        <f t="shared" si="42"/>
        <v>600</v>
      </c>
      <c r="X149" s="3" t="s">
        <v>54</v>
      </c>
    </row>
    <row r="150" spans="1:24" ht="22.5" x14ac:dyDescent="0.2">
      <c r="A150" s="119"/>
      <c r="B150" s="120"/>
      <c r="C150" s="121"/>
      <c r="D150" s="121">
        <v>3123</v>
      </c>
      <c r="E150" s="122">
        <v>5331</v>
      </c>
      <c r="F150" s="123" t="s">
        <v>176</v>
      </c>
      <c r="G150" s="140">
        <v>0</v>
      </c>
      <c r="H150" s="145"/>
      <c r="I150" s="145"/>
      <c r="J150" s="145"/>
      <c r="K150" s="142"/>
      <c r="L150" s="145"/>
      <c r="M150" s="142"/>
      <c r="N150" s="142"/>
      <c r="O150" s="142"/>
      <c r="P150" s="145"/>
      <c r="Q150" s="140">
        <v>0</v>
      </c>
      <c r="R150" s="140">
        <v>0</v>
      </c>
      <c r="S150" s="140">
        <v>0</v>
      </c>
      <c r="T150" s="140">
        <v>0</v>
      </c>
      <c r="U150" s="141">
        <v>0</v>
      </c>
      <c r="V150" s="10">
        <v>600</v>
      </c>
      <c r="W150" s="58">
        <f t="shared" si="42"/>
        <v>600</v>
      </c>
      <c r="X150" s="3"/>
    </row>
    <row r="151" spans="1:24" ht="33.75" x14ac:dyDescent="0.2">
      <c r="A151" s="100" t="s">
        <v>9</v>
      </c>
      <c r="B151" s="101" t="s">
        <v>199</v>
      </c>
      <c r="C151" s="102">
        <v>1427</v>
      </c>
      <c r="D151" s="102" t="s">
        <v>8</v>
      </c>
      <c r="E151" s="103" t="s">
        <v>8</v>
      </c>
      <c r="F151" s="94" t="s">
        <v>283</v>
      </c>
      <c r="G151" s="118">
        <v>0</v>
      </c>
      <c r="H151" s="198"/>
      <c r="I151" s="198"/>
      <c r="J151" s="198"/>
      <c r="K151" s="199"/>
      <c r="L151" s="198"/>
      <c r="M151" s="199"/>
      <c r="N151" s="199"/>
      <c r="O151" s="199"/>
      <c r="P151" s="198"/>
      <c r="Q151" s="118">
        <v>0</v>
      </c>
      <c r="R151" s="118">
        <v>0</v>
      </c>
      <c r="S151" s="118">
        <v>0</v>
      </c>
      <c r="T151" s="118">
        <v>0</v>
      </c>
      <c r="U151" s="67">
        <v>0</v>
      </c>
      <c r="V151" s="118">
        <f>+V152</f>
        <v>5000</v>
      </c>
      <c r="W151" s="67">
        <f t="shared" si="42"/>
        <v>5000</v>
      </c>
      <c r="X151" s="3" t="s">
        <v>54</v>
      </c>
    </row>
    <row r="152" spans="1:24" ht="13.5" thickBot="1" x14ac:dyDescent="0.25">
      <c r="A152" s="200"/>
      <c r="B152" s="201"/>
      <c r="C152" s="202"/>
      <c r="D152" s="202">
        <v>3122</v>
      </c>
      <c r="E152" s="203">
        <v>6351</v>
      </c>
      <c r="F152" s="204" t="s">
        <v>179</v>
      </c>
      <c r="G152" s="15">
        <v>0</v>
      </c>
      <c r="H152" s="205"/>
      <c r="I152" s="205"/>
      <c r="J152" s="205"/>
      <c r="K152" s="206"/>
      <c r="L152" s="205"/>
      <c r="M152" s="206"/>
      <c r="N152" s="206"/>
      <c r="O152" s="206"/>
      <c r="P152" s="205"/>
      <c r="Q152" s="15">
        <v>0</v>
      </c>
      <c r="R152" s="15">
        <v>0</v>
      </c>
      <c r="S152" s="15">
        <v>0</v>
      </c>
      <c r="T152" s="15">
        <v>0</v>
      </c>
      <c r="U152" s="146">
        <v>0</v>
      </c>
      <c r="V152" s="15">
        <v>5000</v>
      </c>
      <c r="W152" s="146">
        <f t="shared" si="42"/>
        <v>5000</v>
      </c>
    </row>
  </sheetData>
  <mergeCells count="11">
    <mergeCell ref="J1:L1"/>
    <mergeCell ref="P1:R1"/>
    <mergeCell ref="S1:U1"/>
    <mergeCell ref="A2:I2"/>
    <mergeCell ref="R2:T2"/>
    <mergeCell ref="U2:W2"/>
    <mergeCell ref="A4:I4"/>
    <mergeCell ref="A6:I6"/>
    <mergeCell ref="B9:C9"/>
    <mergeCell ref="B10:C10"/>
    <mergeCell ref="G1:I1"/>
  </mergeCells>
  <pageMargins left="0.7" right="0.7" top="0.78740157499999996" bottom="0.78740157499999996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Normal="100" workbookViewId="0">
      <selection activeCell="N15" sqref="N14:N15"/>
    </sheetView>
  </sheetViews>
  <sheetFormatPr defaultColWidth="3.140625" defaultRowHeight="12.75" x14ac:dyDescent="0.2"/>
  <cols>
    <col min="1" max="1" width="3.140625" style="1" customWidth="1"/>
    <col min="2" max="2" width="9.85546875" style="1" customWidth="1"/>
    <col min="3" max="4" width="4.7109375" style="1" customWidth="1"/>
    <col min="5" max="5" width="8.5703125" style="1" customWidth="1"/>
    <col min="6" max="6" width="40.85546875" style="1" customWidth="1"/>
    <col min="7" max="7" width="8.7109375" style="2" customWidth="1"/>
    <col min="8" max="8" width="8.42578125" style="1" hidden="1" customWidth="1"/>
    <col min="9" max="9" width="8.5703125" style="1" customWidth="1"/>
    <col min="10" max="10" width="8.85546875" style="3" customWidth="1"/>
    <col min="11" max="11" width="9.140625" style="1" customWidth="1"/>
    <col min="12" max="12" width="12.85546875" style="1" customWidth="1"/>
    <col min="13" max="254" width="9.140625" style="1" customWidth="1"/>
    <col min="255" max="16384" width="3.140625" style="1"/>
  </cols>
  <sheetData>
    <row r="1" spans="1:13" ht="15" x14ac:dyDescent="0.25">
      <c r="G1" s="21"/>
      <c r="H1" s="22"/>
      <c r="I1" s="22"/>
      <c r="J1" s="255" t="s">
        <v>200</v>
      </c>
      <c r="K1" s="256"/>
      <c r="L1" s="256"/>
      <c r="M1" s="148"/>
    </row>
    <row r="2" spans="1:13" ht="18" x14ac:dyDescent="0.25">
      <c r="A2" s="252" t="s">
        <v>40</v>
      </c>
      <c r="B2" s="252"/>
      <c r="C2" s="252"/>
      <c r="D2" s="252"/>
      <c r="E2" s="252"/>
      <c r="F2" s="252"/>
      <c r="G2" s="252"/>
      <c r="H2" s="252"/>
      <c r="I2" s="252"/>
      <c r="J2" s="257"/>
      <c r="K2" s="258"/>
      <c r="L2" s="258"/>
      <c r="M2" s="258"/>
    </row>
    <row r="3" spans="1:13" ht="13.15" x14ac:dyDescent="0.25">
      <c r="A3" s="4"/>
      <c r="B3" s="4"/>
      <c r="C3" s="4"/>
      <c r="D3" s="4"/>
      <c r="E3" s="4"/>
      <c r="F3" s="4"/>
      <c r="G3" s="4"/>
      <c r="H3" s="5"/>
      <c r="I3" s="5"/>
    </row>
    <row r="4" spans="1:13" ht="15.75" x14ac:dyDescent="0.25">
      <c r="A4" s="245" t="s">
        <v>0</v>
      </c>
      <c r="B4" s="245"/>
      <c r="C4" s="245"/>
      <c r="D4" s="245"/>
      <c r="E4" s="245"/>
      <c r="F4" s="245"/>
      <c r="G4" s="245"/>
      <c r="H4" s="245"/>
      <c r="I4" s="245"/>
    </row>
    <row r="5" spans="1:13" ht="13.15" x14ac:dyDescent="0.25">
      <c r="A5" s="4"/>
      <c r="B5" s="4"/>
      <c r="C5" s="4"/>
      <c r="D5" s="4"/>
      <c r="E5" s="4"/>
      <c r="F5" s="4"/>
      <c r="G5" s="4"/>
      <c r="H5" s="5"/>
      <c r="I5" s="5"/>
    </row>
    <row r="6" spans="1:13" ht="15.75" x14ac:dyDescent="0.25">
      <c r="A6" s="245" t="s">
        <v>201</v>
      </c>
      <c r="B6" s="245"/>
      <c r="C6" s="245"/>
      <c r="D6" s="245"/>
      <c r="E6" s="245"/>
      <c r="F6" s="245"/>
      <c r="G6" s="245"/>
      <c r="H6" s="245"/>
      <c r="I6" s="245"/>
    </row>
    <row r="7" spans="1:13" s="156" customFormat="1" ht="13.15" x14ac:dyDescent="0.25">
      <c r="A7" s="149"/>
      <c r="B7" s="150"/>
      <c r="C7" s="150"/>
      <c r="D7" s="151"/>
      <c r="E7" s="151"/>
      <c r="F7" s="152"/>
      <c r="G7" s="153"/>
      <c r="H7" s="154"/>
      <c r="I7" s="154"/>
      <c r="J7" s="155"/>
    </row>
    <row r="8" spans="1:13" ht="13.5" thickBot="1" x14ac:dyDescent="0.25">
      <c r="A8" s="157"/>
      <c r="B8" s="157"/>
      <c r="C8" s="157"/>
      <c r="D8" s="157"/>
      <c r="E8" s="157"/>
      <c r="F8" s="157"/>
      <c r="G8" s="158"/>
      <c r="H8" s="159"/>
      <c r="I8" s="159"/>
      <c r="J8" s="159"/>
      <c r="K8" s="159" t="s">
        <v>1</v>
      </c>
    </row>
    <row r="9" spans="1:13" ht="34.5" thickBot="1" x14ac:dyDescent="0.25">
      <c r="A9" s="160" t="s">
        <v>2</v>
      </c>
      <c r="B9" s="259" t="s">
        <v>43</v>
      </c>
      <c r="C9" s="260"/>
      <c r="D9" s="36" t="s">
        <v>3</v>
      </c>
      <c r="E9" s="37" t="s">
        <v>4</v>
      </c>
      <c r="F9" s="37" t="s">
        <v>202</v>
      </c>
      <c r="G9" s="7" t="s">
        <v>5</v>
      </c>
      <c r="H9" s="8" t="s">
        <v>203</v>
      </c>
      <c r="I9" s="7" t="s">
        <v>6</v>
      </c>
      <c r="J9" s="8" t="s">
        <v>52</v>
      </c>
      <c r="K9" s="7" t="s">
        <v>6</v>
      </c>
    </row>
    <row r="10" spans="1:13" ht="13.5" thickBot="1" x14ac:dyDescent="0.25">
      <c r="A10" s="161" t="s">
        <v>7</v>
      </c>
      <c r="B10" s="253" t="s">
        <v>8</v>
      </c>
      <c r="C10" s="254"/>
      <c r="D10" s="162" t="s">
        <v>8</v>
      </c>
      <c r="E10" s="163" t="s">
        <v>8</v>
      </c>
      <c r="F10" s="164" t="s">
        <v>204</v>
      </c>
      <c r="G10" s="165">
        <f>+G11+G13+G15+G17</f>
        <v>34982</v>
      </c>
      <c r="H10" s="165">
        <f>+H17+H13</f>
        <v>-11170</v>
      </c>
      <c r="I10" s="165">
        <f>+G10+H10</f>
        <v>23812</v>
      </c>
      <c r="J10" s="166">
        <f>+J17</f>
        <v>-5000</v>
      </c>
      <c r="K10" s="166">
        <f>+I10+J10</f>
        <v>18812</v>
      </c>
      <c r="L10" s="155" t="s">
        <v>52</v>
      </c>
    </row>
    <row r="11" spans="1:13" s="156" customFormat="1" ht="22.5" x14ac:dyDescent="0.2">
      <c r="A11" s="167" t="s">
        <v>7</v>
      </c>
      <c r="B11" s="168" t="s">
        <v>205</v>
      </c>
      <c r="C11" s="169" t="s">
        <v>27</v>
      </c>
      <c r="D11" s="170" t="s">
        <v>8</v>
      </c>
      <c r="E11" s="171" t="s">
        <v>8</v>
      </c>
      <c r="F11" s="172" t="s">
        <v>206</v>
      </c>
      <c r="G11" s="173">
        <f>+G12</f>
        <v>3850</v>
      </c>
      <c r="H11" s="173">
        <v>0</v>
      </c>
      <c r="I11" s="173">
        <f t="shared" ref="I11:I18" si="0">+G11+H11</f>
        <v>3850</v>
      </c>
      <c r="J11" s="174">
        <v>0</v>
      </c>
      <c r="K11" s="174">
        <f t="shared" ref="K11:K18" si="1">+I11+J11</f>
        <v>3850</v>
      </c>
    </row>
    <row r="12" spans="1:13" s="156" customFormat="1" ht="13.5" thickBot="1" x14ac:dyDescent="0.25">
      <c r="A12" s="16"/>
      <c r="B12" s="175"/>
      <c r="C12" s="176"/>
      <c r="D12" s="17">
        <v>3123</v>
      </c>
      <c r="E12" s="177">
        <v>5171</v>
      </c>
      <c r="F12" s="19" t="s">
        <v>207</v>
      </c>
      <c r="G12" s="178">
        <v>3850</v>
      </c>
      <c r="H12" s="178">
        <v>0</v>
      </c>
      <c r="I12" s="178">
        <f t="shared" si="0"/>
        <v>3850</v>
      </c>
      <c r="J12" s="20">
        <v>0</v>
      </c>
      <c r="K12" s="20">
        <f t="shared" si="1"/>
        <v>3850</v>
      </c>
    </row>
    <row r="13" spans="1:13" s="156" customFormat="1" ht="22.5" x14ac:dyDescent="0.2">
      <c r="A13" s="179" t="s">
        <v>7</v>
      </c>
      <c r="B13" s="180" t="s">
        <v>208</v>
      </c>
      <c r="C13" s="181" t="s">
        <v>33</v>
      </c>
      <c r="D13" s="182" t="s">
        <v>8</v>
      </c>
      <c r="E13" s="183" t="s">
        <v>8</v>
      </c>
      <c r="F13" s="184" t="s">
        <v>209</v>
      </c>
      <c r="G13" s="185">
        <f>+G14</f>
        <v>4500</v>
      </c>
      <c r="H13" s="185">
        <f>+H14</f>
        <v>-4500</v>
      </c>
      <c r="I13" s="185">
        <f t="shared" si="0"/>
        <v>0</v>
      </c>
      <c r="J13" s="186">
        <v>0</v>
      </c>
      <c r="K13" s="186">
        <f t="shared" si="1"/>
        <v>0</v>
      </c>
    </row>
    <row r="14" spans="1:13" s="156" customFormat="1" ht="13.5" thickBot="1" x14ac:dyDescent="0.25">
      <c r="A14" s="187"/>
      <c r="B14" s="188"/>
      <c r="C14" s="189"/>
      <c r="D14" s="190">
        <v>3121</v>
      </c>
      <c r="E14" s="191">
        <v>5171</v>
      </c>
      <c r="F14" s="192" t="s">
        <v>207</v>
      </c>
      <c r="G14" s="193">
        <v>4500</v>
      </c>
      <c r="H14" s="193">
        <v>-4500</v>
      </c>
      <c r="I14" s="193">
        <f t="shared" si="0"/>
        <v>0</v>
      </c>
      <c r="J14" s="194">
        <v>0</v>
      </c>
      <c r="K14" s="194">
        <f t="shared" si="1"/>
        <v>0</v>
      </c>
    </row>
    <row r="15" spans="1:13" s="156" customFormat="1" ht="33.75" x14ac:dyDescent="0.2">
      <c r="A15" s="167" t="s">
        <v>7</v>
      </c>
      <c r="B15" s="168" t="s">
        <v>210</v>
      </c>
      <c r="C15" s="169" t="s">
        <v>23</v>
      </c>
      <c r="D15" s="170" t="s">
        <v>8</v>
      </c>
      <c r="E15" s="171" t="s">
        <v>8</v>
      </c>
      <c r="F15" s="195" t="s">
        <v>211</v>
      </c>
      <c r="G15" s="173">
        <f>+G16</f>
        <v>62</v>
      </c>
      <c r="H15" s="173">
        <v>0</v>
      </c>
      <c r="I15" s="173">
        <f t="shared" si="0"/>
        <v>62</v>
      </c>
      <c r="J15" s="174">
        <v>0</v>
      </c>
      <c r="K15" s="174">
        <f t="shared" si="1"/>
        <v>62</v>
      </c>
    </row>
    <row r="16" spans="1:13" s="156" customFormat="1" ht="13.9" thickBot="1" x14ac:dyDescent="0.3">
      <c r="A16" s="16"/>
      <c r="B16" s="175"/>
      <c r="C16" s="176"/>
      <c r="D16" s="17">
        <v>3133</v>
      </c>
      <c r="E16" s="18">
        <v>6130</v>
      </c>
      <c r="F16" s="196" t="s">
        <v>212</v>
      </c>
      <c r="G16" s="178">
        <v>62</v>
      </c>
      <c r="H16" s="178">
        <v>0</v>
      </c>
      <c r="I16" s="178">
        <f t="shared" si="0"/>
        <v>62</v>
      </c>
      <c r="J16" s="20">
        <v>0</v>
      </c>
      <c r="K16" s="20">
        <f t="shared" si="1"/>
        <v>62</v>
      </c>
    </row>
    <row r="17" spans="1:12" s="156" customFormat="1" ht="22.5" x14ac:dyDescent="0.2">
      <c r="A17" s="179" t="s">
        <v>7</v>
      </c>
      <c r="B17" s="180" t="s">
        <v>213</v>
      </c>
      <c r="C17" s="181" t="s">
        <v>19</v>
      </c>
      <c r="D17" s="182" t="s">
        <v>8</v>
      </c>
      <c r="E17" s="183" t="s">
        <v>8</v>
      </c>
      <c r="F17" s="184" t="s">
        <v>214</v>
      </c>
      <c r="G17" s="185">
        <f>+G18</f>
        <v>26570</v>
      </c>
      <c r="H17" s="185">
        <f>+H18</f>
        <v>-6670</v>
      </c>
      <c r="I17" s="185">
        <f t="shared" si="0"/>
        <v>19900</v>
      </c>
      <c r="J17" s="186">
        <f>+J18</f>
        <v>-5000</v>
      </c>
      <c r="K17" s="186">
        <f t="shared" si="1"/>
        <v>14900</v>
      </c>
      <c r="L17" s="155" t="s">
        <v>52</v>
      </c>
    </row>
    <row r="18" spans="1:12" ht="13.9" thickBot="1" x14ac:dyDescent="0.3">
      <c r="A18" s="16"/>
      <c r="B18" s="175"/>
      <c r="C18" s="176"/>
      <c r="D18" s="17">
        <v>3122</v>
      </c>
      <c r="E18" s="177">
        <v>6121</v>
      </c>
      <c r="F18" s="19" t="s">
        <v>215</v>
      </c>
      <c r="G18" s="178">
        <v>26570</v>
      </c>
      <c r="H18" s="178">
        <v>-6670</v>
      </c>
      <c r="I18" s="178">
        <f t="shared" si="0"/>
        <v>19900</v>
      </c>
      <c r="J18" s="20">
        <v>-5000</v>
      </c>
      <c r="K18" s="20">
        <f t="shared" si="1"/>
        <v>14900</v>
      </c>
    </row>
    <row r="20" spans="1:12" ht="13.15" x14ac:dyDescent="0.25">
      <c r="F20" s="197"/>
    </row>
  </sheetData>
  <mergeCells count="7">
    <mergeCell ref="B10:C10"/>
    <mergeCell ref="J1:L1"/>
    <mergeCell ref="A2:I2"/>
    <mergeCell ref="J2:M2"/>
    <mergeCell ref="A4:I4"/>
    <mergeCell ref="A6:I6"/>
    <mergeCell ref="B9:C9"/>
  </mergeCells>
  <pageMargins left="0.7" right="0.7" top="0.78740157499999996" bottom="0.78740157499999996" header="0.3" footer="0.3"/>
  <pageSetup paperSize="9" scale="72" orientation="portrait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21" zoomScaleNormal="100" workbookViewId="0">
      <selection activeCell="J36" sqref="J36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5">
      <c r="C1" s="255" t="s">
        <v>200</v>
      </c>
      <c r="D1" s="256"/>
      <c r="E1" s="256"/>
    </row>
    <row r="2" spans="1:10" ht="15.75" thickBot="1" x14ac:dyDescent="0.3">
      <c r="A2" s="261" t="s">
        <v>218</v>
      </c>
      <c r="B2" s="261"/>
      <c r="C2" s="209"/>
      <c r="D2" s="209"/>
      <c r="E2" s="210" t="s">
        <v>219</v>
      </c>
    </row>
    <row r="3" spans="1:10" ht="24.75" thickBot="1" x14ac:dyDescent="0.3">
      <c r="A3" s="211" t="s">
        <v>220</v>
      </c>
      <c r="B3" s="212" t="s">
        <v>221</v>
      </c>
      <c r="C3" s="213" t="s">
        <v>222</v>
      </c>
      <c r="D3" s="213" t="s">
        <v>54</v>
      </c>
      <c r="E3" s="213" t="s">
        <v>223</v>
      </c>
    </row>
    <row r="4" spans="1:10" ht="15" customHeight="1" x14ac:dyDescent="0.25">
      <c r="A4" s="214" t="s">
        <v>224</v>
      </c>
      <c r="B4" s="215" t="s">
        <v>225</v>
      </c>
      <c r="C4" s="216">
        <f>C5+C6+C7</f>
        <v>2783878.62</v>
      </c>
      <c r="D4" s="216">
        <f>D5+D6+D7</f>
        <v>0</v>
      </c>
      <c r="E4" s="217">
        <f t="shared" ref="E4:E25" si="0">C4+D4</f>
        <v>2783878.62</v>
      </c>
    </row>
    <row r="5" spans="1:10" ht="15" customHeight="1" x14ac:dyDescent="0.25">
      <c r="A5" s="218" t="s">
        <v>226</v>
      </c>
      <c r="B5" s="219" t="s">
        <v>227</v>
      </c>
      <c r="C5" s="220">
        <v>2689984.29</v>
      </c>
      <c r="D5" s="221">
        <v>0</v>
      </c>
      <c r="E5" s="222">
        <f t="shared" si="0"/>
        <v>2689984.29</v>
      </c>
      <c r="J5" s="223"/>
    </row>
    <row r="6" spans="1:10" ht="15" customHeight="1" x14ac:dyDescent="0.25">
      <c r="A6" s="218" t="s">
        <v>228</v>
      </c>
      <c r="B6" s="219" t="s">
        <v>229</v>
      </c>
      <c r="C6" s="220">
        <v>89687.54</v>
      </c>
      <c r="D6" s="224">
        <v>0</v>
      </c>
      <c r="E6" s="222">
        <f t="shared" si="0"/>
        <v>89687.54</v>
      </c>
    </row>
    <row r="7" spans="1:10" ht="15" customHeight="1" x14ac:dyDescent="0.25">
      <c r="A7" s="218" t="s">
        <v>230</v>
      </c>
      <c r="B7" s="219" t="s">
        <v>231</v>
      </c>
      <c r="C7" s="220">
        <v>4206.79</v>
      </c>
      <c r="D7" s="220">
        <v>0</v>
      </c>
      <c r="E7" s="222">
        <f t="shared" si="0"/>
        <v>4206.79</v>
      </c>
    </row>
    <row r="8" spans="1:10" ht="15" customHeight="1" x14ac:dyDescent="0.25">
      <c r="A8" s="225" t="s">
        <v>232</v>
      </c>
      <c r="B8" s="219" t="s">
        <v>233</v>
      </c>
      <c r="C8" s="226">
        <f>C9+C15</f>
        <v>5143888.97</v>
      </c>
      <c r="D8" s="226">
        <f>D9+D15</f>
        <v>0</v>
      </c>
      <c r="E8" s="227">
        <f t="shared" si="0"/>
        <v>5143888.97</v>
      </c>
    </row>
    <row r="9" spans="1:10" ht="15" customHeight="1" x14ac:dyDescent="0.25">
      <c r="A9" s="218" t="s">
        <v>234</v>
      </c>
      <c r="B9" s="219" t="s">
        <v>235</v>
      </c>
      <c r="C9" s="220">
        <f>C10+C11+C13+C14+C12</f>
        <v>4933406.96</v>
      </c>
      <c r="D9" s="220">
        <f>D10+D11+D13+D14</f>
        <v>0</v>
      </c>
      <c r="E9" s="228">
        <f t="shared" si="0"/>
        <v>4933406.96</v>
      </c>
    </row>
    <row r="10" spans="1:10" ht="15" customHeight="1" x14ac:dyDescent="0.25">
      <c r="A10" s="218" t="s">
        <v>236</v>
      </c>
      <c r="B10" s="219" t="s">
        <v>237</v>
      </c>
      <c r="C10" s="220">
        <v>67590.7</v>
      </c>
      <c r="D10" s="220">
        <v>0</v>
      </c>
      <c r="E10" s="228">
        <f t="shared" si="0"/>
        <v>67590.7</v>
      </c>
    </row>
    <row r="11" spans="1:10" ht="15" customHeight="1" x14ac:dyDescent="0.25">
      <c r="A11" s="218" t="s">
        <v>238</v>
      </c>
      <c r="B11" s="219" t="s">
        <v>235</v>
      </c>
      <c r="C11" s="220">
        <v>4839683.1899999995</v>
      </c>
      <c r="D11" s="220">
        <v>0</v>
      </c>
      <c r="E11" s="228">
        <f t="shared" si="0"/>
        <v>4839683.1899999995</v>
      </c>
    </row>
    <row r="12" spans="1:10" ht="15" customHeight="1" x14ac:dyDescent="0.25">
      <c r="A12" s="218" t="s">
        <v>239</v>
      </c>
      <c r="B12" s="219">
        <v>4123</v>
      </c>
      <c r="C12" s="220">
        <v>0</v>
      </c>
      <c r="D12" s="220">
        <v>0</v>
      </c>
      <c r="E12" s="228">
        <f>SUM(C12:D12)</f>
        <v>0</v>
      </c>
    </row>
    <row r="13" spans="1:10" ht="15" customHeight="1" x14ac:dyDescent="0.25">
      <c r="A13" s="218" t="s">
        <v>240</v>
      </c>
      <c r="B13" s="219" t="s">
        <v>241</v>
      </c>
      <c r="C13" s="220">
        <v>0</v>
      </c>
      <c r="D13" s="220">
        <v>0</v>
      </c>
      <c r="E13" s="228">
        <f>SUM(C13:D13)</f>
        <v>0</v>
      </c>
    </row>
    <row r="14" spans="1:10" ht="15" customHeight="1" x14ac:dyDescent="0.25">
      <c r="A14" s="218" t="s">
        <v>242</v>
      </c>
      <c r="B14" s="219">
        <v>4121</v>
      </c>
      <c r="C14" s="220">
        <f>31370-5236.93</f>
        <v>26133.07</v>
      </c>
      <c r="D14" s="220">
        <v>0</v>
      </c>
      <c r="E14" s="228">
        <f>SUM(C14:D14)</f>
        <v>26133.07</v>
      </c>
    </row>
    <row r="15" spans="1:10" ht="15" customHeight="1" x14ac:dyDescent="0.25">
      <c r="A15" s="218" t="s">
        <v>243</v>
      </c>
      <c r="B15" s="219" t="s">
        <v>244</v>
      </c>
      <c r="C15" s="220">
        <f>C16+C17+C18+C19</f>
        <v>210482.01</v>
      </c>
      <c r="D15" s="220">
        <f>D16+D18+D19</f>
        <v>0</v>
      </c>
      <c r="E15" s="228">
        <f t="shared" si="0"/>
        <v>210482.01</v>
      </c>
    </row>
    <row r="16" spans="1:10" ht="15" customHeight="1" x14ac:dyDescent="0.25">
      <c r="A16" s="218" t="s">
        <v>245</v>
      </c>
      <c r="B16" s="219" t="s">
        <v>246</v>
      </c>
      <c r="C16" s="220">
        <v>206345.15000000002</v>
      </c>
      <c r="D16" s="220">
        <v>0</v>
      </c>
      <c r="E16" s="228">
        <f t="shared" si="0"/>
        <v>206345.15000000002</v>
      </c>
    </row>
    <row r="17" spans="1:5" ht="15" customHeight="1" x14ac:dyDescent="0.25">
      <c r="A17" s="218" t="s">
        <v>247</v>
      </c>
      <c r="B17" s="219">
        <v>4223</v>
      </c>
      <c r="C17" s="220">
        <v>0</v>
      </c>
      <c r="D17" s="220">
        <v>0</v>
      </c>
      <c r="E17" s="228">
        <f>SUM(C17:D17)</f>
        <v>0</v>
      </c>
    </row>
    <row r="18" spans="1:5" ht="15" customHeight="1" x14ac:dyDescent="0.25">
      <c r="A18" s="218" t="s">
        <v>248</v>
      </c>
      <c r="B18" s="219" t="s">
        <v>249</v>
      </c>
      <c r="C18" s="220">
        <v>0</v>
      </c>
      <c r="D18" s="220">
        <v>0</v>
      </c>
      <c r="E18" s="228">
        <f>SUM(C18:D18)</f>
        <v>0</v>
      </c>
    </row>
    <row r="19" spans="1:5" ht="15" customHeight="1" x14ac:dyDescent="0.25">
      <c r="A19" s="218" t="s">
        <v>250</v>
      </c>
      <c r="B19" s="219">
        <v>4221</v>
      </c>
      <c r="C19" s="220">
        <v>4136.8599999999997</v>
      </c>
      <c r="D19" s="220">
        <v>0</v>
      </c>
      <c r="E19" s="228">
        <f>SUM(C19:D19)</f>
        <v>4136.8599999999997</v>
      </c>
    </row>
    <row r="20" spans="1:5" ht="15" customHeight="1" x14ac:dyDescent="0.25">
      <c r="A20" s="225" t="s">
        <v>251</v>
      </c>
      <c r="B20" s="229" t="s">
        <v>252</v>
      </c>
      <c r="C20" s="226">
        <f>C4+C8</f>
        <v>7927767.5899999999</v>
      </c>
      <c r="D20" s="226">
        <f>D4+D8</f>
        <v>0</v>
      </c>
      <c r="E20" s="227">
        <f t="shared" si="0"/>
        <v>7927767.5899999999</v>
      </c>
    </row>
    <row r="21" spans="1:5" ht="15" customHeight="1" x14ac:dyDescent="0.25">
      <c r="A21" s="225" t="s">
        <v>253</v>
      </c>
      <c r="B21" s="229" t="s">
        <v>254</v>
      </c>
      <c r="C21" s="226">
        <f>SUM(C22:C24)</f>
        <v>1742695.9900000002</v>
      </c>
      <c r="D21" s="226">
        <f>SUM(D22:D24)</f>
        <v>0</v>
      </c>
      <c r="E21" s="227">
        <f t="shared" si="0"/>
        <v>1742695.9900000002</v>
      </c>
    </row>
    <row r="22" spans="1:5" ht="15" customHeight="1" x14ac:dyDescent="0.25">
      <c r="A22" s="218" t="s">
        <v>255</v>
      </c>
      <c r="B22" s="219" t="s">
        <v>256</v>
      </c>
      <c r="C22" s="220">
        <v>100564.53000000001</v>
      </c>
      <c r="D22" s="220">
        <v>0</v>
      </c>
      <c r="E22" s="228">
        <f t="shared" si="0"/>
        <v>100564.53000000001</v>
      </c>
    </row>
    <row r="23" spans="1:5" ht="15" customHeight="1" x14ac:dyDescent="0.25">
      <c r="A23" s="218" t="s">
        <v>257</v>
      </c>
      <c r="B23" s="219">
        <v>8115</v>
      </c>
      <c r="C23" s="220">
        <v>1739006.4600000002</v>
      </c>
      <c r="D23" s="220">
        <v>0</v>
      </c>
      <c r="E23" s="228">
        <f>SUM(C23:D23)</f>
        <v>1739006.4600000002</v>
      </c>
    </row>
    <row r="24" spans="1:5" ht="15" customHeight="1" thickBot="1" x14ac:dyDescent="0.3">
      <c r="A24" s="230" t="s">
        <v>258</v>
      </c>
      <c r="B24" s="231">
        <v>-8124</v>
      </c>
      <c r="C24" s="232">
        <v>-96875</v>
      </c>
      <c r="D24" s="232">
        <v>0</v>
      </c>
      <c r="E24" s="233">
        <f>C24+D24</f>
        <v>-96875</v>
      </c>
    </row>
    <row r="25" spans="1:5" ht="15" customHeight="1" thickBot="1" x14ac:dyDescent="0.3">
      <c r="A25" s="234" t="s">
        <v>259</v>
      </c>
      <c r="B25" s="235"/>
      <c r="C25" s="236">
        <f>C4+C8+C21</f>
        <v>9670463.5800000001</v>
      </c>
      <c r="D25" s="236">
        <f>D20+D21</f>
        <v>0</v>
      </c>
      <c r="E25" s="237">
        <f t="shared" si="0"/>
        <v>9670463.5800000001</v>
      </c>
    </row>
    <row r="26" spans="1:5" ht="15.75" thickBot="1" x14ac:dyDescent="0.3">
      <c r="A26" s="261" t="s">
        <v>260</v>
      </c>
      <c r="B26" s="261"/>
      <c r="C26" s="238"/>
      <c r="D26" s="238"/>
      <c r="E26" s="239" t="s">
        <v>219</v>
      </c>
    </row>
    <row r="27" spans="1:5" ht="24.75" thickBot="1" x14ac:dyDescent="0.3">
      <c r="A27" s="211" t="s">
        <v>261</v>
      </c>
      <c r="B27" s="212" t="s">
        <v>4</v>
      </c>
      <c r="C27" s="213" t="s">
        <v>222</v>
      </c>
      <c r="D27" s="213" t="s">
        <v>54</v>
      </c>
      <c r="E27" s="213" t="s">
        <v>223</v>
      </c>
    </row>
    <row r="28" spans="1:5" ht="15" customHeight="1" x14ac:dyDescent="0.3">
      <c r="A28" s="240" t="s">
        <v>262</v>
      </c>
      <c r="B28" s="241" t="s">
        <v>263</v>
      </c>
      <c r="C28" s="224">
        <v>29496.959999999999</v>
      </c>
      <c r="D28" s="224">
        <v>0</v>
      </c>
      <c r="E28" s="242">
        <f>C28+D28</f>
        <v>29496.959999999999</v>
      </c>
    </row>
    <row r="29" spans="1:5" ht="15" customHeight="1" x14ac:dyDescent="0.25">
      <c r="A29" s="243" t="s">
        <v>264</v>
      </c>
      <c r="B29" s="219" t="s">
        <v>263</v>
      </c>
      <c r="C29" s="220">
        <v>260721.53</v>
      </c>
      <c r="D29" s="224">
        <v>0</v>
      </c>
      <c r="E29" s="242">
        <f t="shared" ref="E29:E44" si="1">C29+D29</f>
        <v>260721.53</v>
      </c>
    </row>
    <row r="30" spans="1:5" ht="15" customHeight="1" x14ac:dyDescent="0.25">
      <c r="A30" s="243" t="s">
        <v>265</v>
      </c>
      <c r="B30" s="219" t="s">
        <v>266</v>
      </c>
      <c r="C30" s="220">
        <v>149298.33000000002</v>
      </c>
      <c r="D30" s="224">
        <v>5000</v>
      </c>
      <c r="E30" s="242">
        <f>SUM(C30:D30)</f>
        <v>154298.33000000002</v>
      </c>
    </row>
    <row r="31" spans="1:5" ht="15" customHeight="1" x14ac:dyDescent="0.25">
      <c r="A31" s="243" t="s">
        <v>267</v>
      </c>
      <c r="B31" s="219" t="s">
        <v>263</v>
      </c>
      <c r="C31" s="220">
        <v>1030735.68</v>
      </c>
      <c r="D31" s="224">
        <v>0</v>
      </c>
      <c r="E31" s="242">
        <f t="shared" si="1"/>
        <v>1030735.68</v>
      </c>
    </row>
    <row r="32" spans="1:5" ht="15" customHeight="1" x14ac:dyDescent="0.25">
      <c r="A32" s="243" t="s">
        <v>268</v>
      </c>
      <c r="B32" s="219" t="s">
        <v>263</v>
      </c>
      <c r="C32" s="220">
        <v>864365.46000000008</v>
      </c>
      <c r="D32" s="224">
        <v>0</v>
      </c>
      <c r="E32" s="242">
        <f t="shared" si="1"/>
        <v>864365.46000000008</v>
      </c>
    </row>
    <row r="33" spans="1:7" ht="15" customHeight="1" x14ac:dyDescent="0.25">
      <c r="A33" s="243" t="s">
        <v>269</v>
      </c>
      <c r="B33" s="219" t="s">
        <v>263</v>
      </c>
      <c r="C33" s="220">
        <v>4181046.74</v>
      </c>
      <c r="D33" s="224">
        <v>0</v>
      </c>
      <c r="E33" s="242">
        <f>C33+D33</f>
        <v>4181046.74</v>
      </c>
    </row>
    <row r="34" spans="1:7" ht="15" customHeight="1" x14ac:dyDescent="0.3">
      <c r="A34" s="243" t="s">
        <v>270</v>
      </c>
      <c r="B34" s="219" t="s">
        <v>266</v>
      </c>
      <c r="C34" s="220">
        <v>599031.80000000005</v>
      </c>
      <c r="D34" s="224">
        <v>0</v>
      </c>
      <c r="E34" s="242">
        <f t="shared" si="1"/>
        <v>599031.80000000005</v>
      </c>
    </row>
    <row r="35" spans="1:7" ht="15" customHeight="1" x14ac:dyDescent="0.25">
      <c r="A35" s="243" t="s">
        <v>271</v>
      </c>
      <c r="B35" s="219" t="s">
        <v>263</v>
      </c>
      <c r="C35" s="220">
        <v>11969.95</v>
      </c>
      <c r="D35" s="224">
        <v>0</v>
      </c>
      <c r="E35" s="242">
        <f t="shared" si="1"/>
        <v>11969.95</v>
      </c>
    </row>
    <row r="36" spans="1:7" ht="15" customHeight="1" x14ac:dyDescent="0.25">
      <c r="A36" s="243" t="s">
        <v>272</v>
      </c>
      <c r="B36" s="219" t="s">
        <v>266</v>
      </c>
      <c r="C36" s="220">
        <v>965360.36</v>
      </c>
      <c r="D36" s="224">
        <v>-5000</v>
      </c>
      <c r="E36" s="242">
        <f t="shared" si="1"/>
        <v>960360.36</v>
      </c>
    </row>
    <row r="37" spans="1:7" ht="15" customHeight="1" x14ac:dyDescent="0.25">
      <c r="A37" s="243" t="s">
        <v>273</v>
      </c>
      <c r="B37" s="219" t="s">
        <v>274</v>
      </c>
      <c r="C37" s="220">
        <v>0</v>
      </c>
      <c r="D37" s="224">
        <v>0</v>
      </c>
      <c r="E37" s="242">
        <f t="shared" si="1"/>
        <v>0</v>
      </c>
    </row>
    <row r="38" spans="1:7" ht="15" customHeight="1" x14ac:dyDescent="0.25">
      <c r="A38" s="243" t="s">
        <v>275</v>
      </c>
      <c r="B38" s="219" t="s">
        <v>266</v>
      </c>
      <c r="C38" s="220">
        <v>1309865.1900000002</v>
      </c>
      <c r="D38" s="224">
        <v>0</v>
      </c>
      <c r="E38" s="242">
        <f t="shared" si="1"/>
        <v>1309865.1900000002</v>
      </c>
    </row>
    <row r="39" spans="1:7" ht="15" customHeight="1" x14ac:dyDescent="0.25">
      <c r="A39" s="243" t="s">
        <v>276</v>
      </c>
      <c r="B39" s="219" t="s">
        <v>266</v>
      </c>
      <c r="C39" s="220">
        <v>17500</v>
      </c>
      <c r="D39" s="224">
        <v>0</v>
      </c>
      <c r="E39" s="242">
        <f t="shared" si="1"/>
        <v>17500</v>
      </c>
    </row>
    <row r="40" spans="1:7" ht="15" customHeight="1" x14ac:dyDescent="0.25">
      <c r="A40" s="243" t="s">
        <v>277</v>
      </c>
      <c r="B40" s="219" t="s">
        <v>263</v>
      </c>
      <c r="C40" s="220">
        <v>9541.25</v>
      </c>
      <c r="D40" s="224">
        <v>0</v>
      </c>
      <c r="E40" s="242">
        <f t="shared" si="1"/>
        <v>9541.25</v>
      </c>
    </row>
    <row r="41" spans="1:7" ht="15" customHeight="1" x14ac:dyDescent="0.25">
      <c r="A41" s="243" t="s">
        <v>278</v>
      </c>
      <c r="B41" s="219" t="s">
        <v>266</v>
      </c>
      <c r="C41" s="220">
        <v>139946.22</v>
      </c>
      <c r="D41" s="224">
        <v>0</v>
      </c>
      <c r="E41" s="242">
        <f>C41+D41</f>
        <v>139946.22</v>
      </c>
    </row>
    <row r="42" spans="1:7" ht="15" customHeight="1" x14ac:dyDescent="0.25">
      <c r="A42" s="243" t="s">
        <v>279</v>
      </c>
      <c r="B42" s="219" t="s">
        <v>266</v>
      </c>
      <c r="C42" s="220">
        <v>11471.73</v>
      </c>
      <c r="D42" s="224">
        <v>0</v>
      </c>
      <c r="E42" s="242">
        <f t="shared" si="1"/>
        <v>11471.73</v>
      </c>
    </row>
    <row r="43" spans="1:7" ht="15" customHeight="1" x14ac:dyDescent="0.3">
      <c r="A43" s="243" t="s">
        <v>280</v>
      </c>
      <c r="B43" s="219" t="s">
        <v>266</v>
      </c>
      <c r="C43" s="220">
        <v>79990.17</v>
      </c>
      <c r="D43" s="224">
        <v>0</v>
      </c>
      <c r="E43" s="242">
        <f t="shared" si="1"/>
        <v>79990.17</v>
      </c>
    </row>
    <row r="44" spans="1:7" ht="15" customHeight="1" thickBot="1" x14ac:dyDescent="0.3">
      <c r="A44" s="243" t="s">
        <v>281</v>
      </c>
      <c r="B44" s="219" t="s">
        <v>266</v>
      </c>
      <c r="C44" s="220">
        <v>10122.209999999999</v>
      </c>
      <c r="D44" s="224">
        <v>0</v>
      </c>
      <c r="E44" s="242">
        <f t="shared" si="1"/>
        <v>10122.209999999999</v>
      </c>
    </row>
    <row r="45" spans="1:7" ht="15" customHeight="1" thickBot="1" x14ac:dyDescent="0.3">
      <c r="A45" s="244" t="s">
        <v>282</v>
      </c>
      <c r="B45" s="235"/>
      <c r="C45" s="236">
        <f>C28+C29+C31+C32+C33+C34+C35+C36+C37+C38+C39+C40+C41+C42+C43+C44+C30</f>
        <v>9670463.5800000019</v>
      </c>
      <c r="D45" s="236">
        <f>SUM(D28:D44)</f>
        <v>0</v>
      </c>
      <c r="E45" s="237">
        <f>SUM(E28:E44)</f>
        <v>9670463.5800000019</v>
      </c>
      <c r="G45" s="223"/>
    </row>
    <row r="46" spans="1:7" ht="14.45" x14ac:dyDescent="0.3">
      <c r="C46" s="223"/>
      <c r="E46" s="223"/>
    </row>
    <row r="48" spans="1:7" ht="14.45" x14ac:dyDescent="0.3">
      <c r="C48" s="223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91204</vt:lpstr>
      <vt:lpstr>92004</vt:lpstr>
      <vt:lpstr>Bilance P a V</vt:lpstr>
      <vt:lpstr>'92004'!Oblast_tisku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2017-10-19T08:17:35Z</dcterms:created>
  <dcterms:modified xsi:type="dcterms:W3CDTF">2017-11-10T07:30:33Z</dcterms:modified>
</cp:coreProperties>
</file>