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00" windowWidth="17955" windowHeight="11295" activeTab="1"/>
  </bookViews>
  <sheets>
    <sheet name="Bilance PaV" sheetId="2" r:id="rId1"/>
    <sheet name="91402" sheetId="1" r:id="rId2"/>
    <sheet name="91408" sheetId="4" r:id="rId3"/>
    <sheet name="91702" sheetId="3" r:id="rId4"/>
  </sheets>
  <definedNames>
    <definedName name="Excel_BuiltIn__FilterDatabase_3" localSheetId="2">#REF!</definedName>
    <definedName name="Excel_BuiltIn__FilterDatabase_3">#REF!</definedName>
    <definedName name="_xlnm.Print_Area" localSheetId="1">'91402'!$A$1:$K$115</definedName>
    <definedName name="_xlnm.Print_Area" localSheetId="2">'91408'!$A$1:$K$139</definedName>
  </definedNames>
  <calcPr calcId="145621"/>
</workbook>
</file>

<file path=xl/calcChain.xml><?xml version="1.0" encoding="utf-8"?>
<calcChain xmlns="http://schemas.openxmlformats.org/spreadsheetml/2006/main">
  <c r="K130" i="4" l="1"/>
  <c r="I130" i="4"/>
  <c r="H130" i="4"/>
  <c r="K117" i="4"/>
  <c r="I117" i="4"/>
  <c r="H117" i="4"/>
  <c r="K106" i="4"/>
  <c r="I106" i="4"/>
  <c r="H106" i="4"/>
  <c r="K87" i="4"/>
  <c r="I87" i="4"/>
  <c r="H87" i="4"/>
  <c r="K71" i="4"/>
  <c r="I71" i="4"/>
  <c r="H71" i="4"/>
  <c r="I38" i="4"/>
  <c r="H38" i="4"/>
  <c r="K31" i="4"/>
  <c r="I31" i="4"/>
  <c r="H31" i="4"/>
  <c r="H21" i="4"/>
  <c r="H10" i="4"/>
  <c r="H9" i="4"/>
  <c r="K10" i="1" l="1"/>
  <c r="I21" i="3"/>
  <c r="H21" i="3"/>
  <c r="I19" i="3"/>
  <c r="H19" i="3"/>
  <c r="I17" i="3"/>
  <c r="H17" i="3"/>
  <c r="I15" i="3"/>
  <c r="H15" i="3"/>
  <c r="K14" i="3"/>
  <c r="K13" i="3"/>
  <c r="K12" i="3"/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C8" i="2"/>
  <c r="C7" i="2" s="1"/>
  <c r="D7" i="2"/>
  <c r="E6" i="2"/>
  <c r="E5" i="2"/>
  <c r="E4" i="2"/>
  <c r="D3" i="2"/>
  <c r="D19" i="2" s="1"/>
  <c r="D24" i="2" s="1"/>
  <c r="C3" i="2"/>
  <c r="C19" i="2" s="1"/>
  <c r="K33" i="1"/>
  <c r="K71" i="1"/>
  <c r="E44" i="2" l="1"/>
  <c r="E19" i="2"/>
  <c r="E7" i="2"/>
  <c r="C24" i="2"/>
  <c r="E24" i="2" s="1"/>
  <c r="E8" i="2"/>
  <c r="E3" i="2"/>
  <c r="I16" i="1"/>
  <c r="G101" i="1" l="1"/>
  <c r="H77" i="1" l="1"/>
  <c r="H74" i="1"/>
  <c r="I74" i="1"/>
  <c r="I75" i="1"/>
  <c r="I76" i="1"/>
  <c r="I77" i="1"/>
  <c r="I78" i="1"/>
  <c r="I79" i="1"/>
  <c r="I72" i="1" l="1"/>
  <c r="H64" i="1" l="1"/>
  <c r="G72" i="1" l="1"/>
  <c r="G71" i="1"/>
  <c r="H73" i="1"/>
  <c r="H72" i="1"/>
  <c r="I73" i="1"/>
  <c r="H114" i="1"/>
  <c r="H115" i="1"/>
  <c r="J73" i="1" l="1"/>
  <c r="I115" i="1"/>
  <c r="K115" i="1"/>
  <c r="J115" i="1" l="1"/>
  <c r="K113" i="1"/>
  <c r="I114" i="1"/>
  <c r="I113" i="1"/>
  <c r="H113" i="1"/>
  <c r="G113" i="1"/>
  <c r="J113" i="1" l="1"/>
  <c r="G36" i="1"/>
  <c r="H69" i="1"/>
  <c r="G69" i="1"/>
  <c r="I70" i="1"/>
  <c r="J69" i="1" l="1"/>
  <c r="I69" i="1"/>
  <c r="H61" i="1"/>
  <c r="I64" i="1"/>
  <c r="H109" i="1"/>
  <c r="H108" i="1" s="1"/>
  <c r="H104" i="1"/>
  <c r="H98" i="1" s="1"/>
  <c r="H99" i="1"/>
  <c r="H92" i="1"/>
  <c r="H86" i="1"/>
  <c r="H80" i="1"/>
  <c r="H66" i="1"/>
  <c r="H57" i="1"/>
  <c r="H51" i="1"/>
  <c r="H48" i="1"/>
  <c r="H42" i="1"/>
  <c r="H37" i="1"/>
  <c r="H32" i="1"/>
  <c r="H18" i="1"/>
  <c r="H31" i="1"/>
  <c r="H25" i="1"/>
  <c r="H11" i="1"/>
  <c r="I63" i="1"/>
  <c r="K19" i="1"/>
  <c r="K20" i="1"/>
  <c r="K21" i="1"/>
  <c r="K22" i="1"/>
  <c r="K23" i="1"/>
  <c r="K24" i="1"/>
  <c r="K26" i="1"/>
  <c r="K27" i="1"/>
  <c r="K28" i="1"/>
  <c r="K30" i="1"/>
  <c r="K49" i="1"/>
  <c r="K50" i="1"/>
  <c r="K58" i="1"/>
  <c r="K59" i="1"/>
  <c r="K60" i="1"/>
  <c r="K88" i="1"/>
  <c r="K89" i="1"/>
  <c r="K92" i="1"/>
  <c r="K109" i="1"/>
  <c r="I12" i="1"/>
  <c r="I13" i="1"/>
  <c r="I14" i="1"/>
  <c r="I15" i="1"/>
  <c r="I17" i="1"/>
  <c r="I19" i="1"/>
  <c r="I20" i="1"/>
  <c r="I21" i="1"/>
  <c r="I22" i="1"/>
  <c r="I23" i="1"/>
  <c r="I24" i="1"/>
  <c r="I26" i="1"/>
  <c r="J26" i="1" s="1"/>
  <c r="I27" i="1"/>
  <c r="J27" i="1" s="1"/>
  <c r="I28" i="1"/>
  <c r="I29" i="1"/>
  <c r="I30" i="1"/>
  <c r="J30" i="1" s="1"/>
  <c r="I33" i="1"/>
  <c r="I34" i="1"/>
  <c r="I35" i="1"/>
  <c r="I38" i="1"/>
  <c r="I39" i="1"/>
  <c r="I40" i="1"/>
  <c r="I41" i="1"/>
  <c r="I43" i="1"/>
  <c r="I44" i="1"/>
  <c r="I45" i="1"/>
  <c r="I46" i="1"/>
  <c r="I47" i="1"/>
  <c r="I49" i="1"/>
  <c r="I50" i="1"/>
  <c r="I52" i="1"/>
  <c r="I53" i="1"/>
  <c r="I54" i="1"/>
  <c r="I55" i="1"/>
  <c r="I56" i="1"/>
  <c r="I58" i="1"/>
  <c r="I59" i="1"/>
  <c r="I60" i="1"/>
  <c r="I62" i="1"/>
  <c r="I65" i="1"/>
  <c r="I67" i="1"/>
  <c r="I68" i="1"/>
  <c r="I81" i="1"/>
  <c r="I82" i="1"/>
  <c r="I83" i="1"/>
  <c r="I84" i="1"/>
  <c r="I87" i="1"/>
  <c r="I88" i="1"/>
  <c r="I89" i="1"/>
  <c r="I90" i="1"/>
  <c r="I91" i="1"/>
  <c r="I93" i="1"/>
  <c r="I94" i="1"/>
  <c r="I95" i="1"/>
  <c r="I96" i="1"/>
  <c r="I97" i="1"/>
  <c r="I100" i="1"/>
  <c r="I101" i="1"/>
  <c r="K101" i="1" s="1"/>
  <c r="K99" i="1" s="1"/>
  <c r="I102" i="1"/>
  <c r="I103" i="1"/>
  <c r="I105" i="1"/>
  <c r="I106" i="1"/>
  <c r="I107" i="1"/>
  <c r="I110" i="1"/>
  <c r="I111" i="1"/>
  <c r="I112" i="1"/>
  <c r="I109" i="1" l="1"/>
  <c r="I92" i="1"/>
  <c r="I104" i="1"/>
  <c r="K105" i="1"/>
  <c r="K104" i="1" s="1"/>
  <c r="I86" i="1"/>
  <c r="I80" i="1"/>
  <c r="K86" i="1"/>
  <c r="J99" i="1"/>
  <c r="J109" i="1"/>
  <c r="J92" i="1"/>
  <c r="I99" i="1"/>
  <c r="I98" i="1" s="1"/>
  <c r="J86" i="1"/>
  <c r="K48" i="1"/>
  <c r="H36" i="1"/>
  <c r="J104" i="1"/>
  <c r="H85" i="1"/>
  <c r="I48" i="1"/>
  <c r="I32" i="1"/>
  <c r="K66" i="1"/>
  <c r="K80" i="1"/>
  <c r="K72" i="1"/>
  <c r="J28" i="1"/>
  <c r="I18" i="1"/>
  <c r="K25" i="1"/>
  <c r="K11" i="1"/>
  <c r="K18" i="1"/>
  <c r="J18" i="1" s="1"/>
  <c r="K57" i="1"/>
  <c r="K37" i="1"/>
  <c r="K61" i="1"/>
  <c r="K51" i="1"/>
  <c r="K42" i="1"/>
  <c r="I66" i="1"/>
  <c r="I25" i="1"/>
  <c r="I61" i="1"/>
  <c r="J48" i="1"/>
  <c r="I11" i="1"/>
  <c r="I37" i="1"/>
  <c r="I42" i="1"/>
  <c r="I51" i="1"/>
  <c r="I57" i="1"/>
  <c r="H71" i="1"/>
  <c r="I71" i="1" s="1"/>
  <c r="H10" i="1"/>
  <c r="J98" i="1" l="1"/>
  <c r="K98" i="1" s="1"/>
  <c r="J80" i="1"/>
  <c r="J72" i="1"/>
  <c r="J32" i="1"/>
  <c r="K32" i="1" s="1"/>
  <c r="J57" i="1"/>
  <c r="J25" i="1"/>
  <c r="J10" i="1" s="1"/>
  <c r="J66" i="1"/>
  <c r="J51" i="1"/>
  <c r="J36" i="1" s="1"/>
  <c r="J37" i="1"/>
  <c r="J42" i="1"/>
  <c r="I36" i="1"/>
  <c r="J61" i="1"/>
  <c r="H9" i="1"/>
  <c r="K36" i="1"/>
  <c r="K9" i="1" s="1"/>
  <c r="G85" i="1"/>
  <c r="I85" i="1" s="1"/>
  <c r="K85" i="1" s="1"/>
  <c r="G31" i="1" l="1"/>
  <c r="I31" i="1" s="1"/>
  <c r="G10" i="1"/>
  <c r="I10" i="1" l="1"/>
  <c r="G98" i="1"/>
  <c r="G108" i="1" l="1"/>
  <c r="I108" i="1" l="1"/>
  <c r="G9" i="1"/>
  <c r="J108" i="1" l="1"/>
  <c r="J9" i="1" s="1"/>
  <c r="I9" i="1"/>
</calcChain>
</file>

<file path=xl/comments1.xml><?xml version="1.0" encoding="utf-8"?>
<comments xmlns="http://schemas.openxmlformats.org/spreadsheetml/2006/main">
  <authors>
    <author>Bureš Přemysl</author>
    <author>Šulcová Veronika</author>
    <author>Antlová Zuzana</author>
  </authors>
  <commentList>
    <comment ref="H15" authorId="0">
      <text>
        <r>
          <rPr>
            <b/>
            <sz val="9"/>
            <color indexed="81"/>
            <rFont val="Tahoma"/>
            <family val="2"/>
            <charset val="238"/>
          </rPr>
          <t>Bureš Přemysl:</t>
        </r>
        <r>
          <rPr>
            <sz val="9"/>
            <color indexed="81"/>
            <rFont val="Tahoma"/>
            <family val="2"/>
            <charset val="238"/>
          </rPr>
          <t xml:space="preserve">
ZRU 21/17; 16.10.2017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38"/>
          </rPr>
          <t>Bureš Přemysl:</t>
        </r>
        <r>
          <rPr>
            <sz val="9"/>
            <color indexed="81"/>
            <rFont val="Tahoma"/>
            <family val="2"/>
            <charset val="238"/>
          </rPr>
          <t xml:space="preserve">
ZRU 21/17; 16.10.2017</t>
        </r>
      </text>
    </comment>
    <comment ref="H25" authorId="1">
      <text>
        <r>
          <rPr>
            <b/>
            <sz val="9"/>
            <color indexed="81"/>
            <rFont val="Tahoma"/>
            <family val="2"/>
            <charset val="238"/>
          </rPr>
          <t>Šulcová Veronika:</t>
        </r>
        <r>
          <rPr>
            <sz val="9"/>
            <color indexed="81"/>
            <rFont val="Tahoma"/>
            <family val="2"/>
            <charset val="238"/>
          </rPr>
          <t xml:space="preserve">
ZRU č. 14/2017 - ICPILK</t>
        </r>
      </text>
    </comment>
    <comment ref="H55" authorId="2">
      <text>
        <r>
          <rPr>
            <b/>
            <sz val="9"/>
            <color indexed="81"/>
            <rFont val="Tahoma"/>
            <family val="2"/>
            <charset val="238"/>
          </rPr>
          <t>Antlová Zuzana:</t>
        </r>
        <r>
          <rPr>
            <sz val="9"/>
            <color indexed="81"/>
            <rFont val="Tahoma"/>
            <family val="2"/>
            <charset val="238"/>
          </rPr>
          <t xml:space="preserve">
31.1.2017 změna RU</t>
        </r>
      </text>
    </comment>
    <comment ref="H61" authorId="1">
      <text>
        <r>
          <rPr>
            <b/>
            <sz val="9"/>
            <color indexed="81"/>
            <rFont val="Tahoma"/>
            <family val="2"/>
            <charset val="238"/>
          </rPr>
          <t>Šulcová Veronika:</t>
        </r>
        <r>
          <rPr>
            <sz val="9"/>
            <color indexed="81"/>
            <rFont val="Tahoma"/>
            <family val="2"/>
            <charset val="238"/>
          </rPr>
          <t xml:space="preserve">
1/2017
ZRU 14/2017 - ICPILK</t>
        </r>
      </text>
    </comment>
    <comment ref="H70" authorId="1">
      <text>
        <r>
          <rPr>
            <b/>
            <sz val="9"/>
            <color indexed="81"/>
            <rFont val="Tahoma"/>
            <family val="2"/>
            <charset val="238"/>
          </rPr>
          <t>Šulcová Veronika:</t>
        </r>
        <r>
          <rPr>
            <sz val="9"/>
            <color indexed="81"/>
            <rFont val="Tahoma"/>
            <family val="2"/>
            <charset val="238"/>
          </rPr>
          <t xml:space="preserve">
RO č. 24/17</t>
        </r>
      </text>
    </comment>
    <comment ref="H72" authorId="1">
      <text>
        <r>
          <rPr>
            <b/>
            <sz val="9"/>
            <color indexed="81"/>
            <rFont val="Tahoma"/>
            <family val="2"/>
            <charset val="238"/>
          </rPr>
          <t>Šulcová Veronika:</t>
        </r>
        <r>
          <rPr>
            <sz val="9"/>
            <color indexed="81"/>
            <rFont val="Tahoma"/>
            <family val="2"/>
            <charset val="238"/>
          </rPr>
          <t xml:space="preserve">
ZSU č. 8 (7,25 z 5169 na 5021)</t>
        </r>
      </text>
    </comment>
    <comment ref="H74" authorId="2">
      <text>
        <r>
          <rPr>
            <b/>
            <sz val="9"/>
            <color indexed="81"/>
            <rFont val="Tahoma"/>
            <family val="2"/>
            <charset val="238"/>
          </rPr>
          <t>Antlová Zuzana:</t>
        </r>
        <r>
          <rPr>
            <sz val="9"/>
            <color indexed="81"/>
            <rFont val="Tahoma"/>
            <family val="2"/>
            <charset val="238"/>
          </rPr>
          <t xml:space="preserve">
ZRU 16/2017 5.9.2017
ZRU 20/2017 6.10.2017</t>
        </r>
      </text>
    </comment>
    <comment ref="H77" authorId="1">
      <text>
        <r>
          <rPr>
            <b/>
            <sz val="9"/>
            <color indexed="81"/>
            <rFont val="Tahoma"/>
            <family val="2"/>
            <charset val="238"/>
          </rPr>
          <t>Šulcová Veronika:</t>
        </r>
        <r>
          <rPr>
            <sz val="9"/>
            <color indexed="81"/>
            <rFont val="Tahoma"/>
            <family val="2"/>
            <charset val="238"/>
          </rPr>
          <t xml:space="preserve">
ZR-RO č. 259/17
- 50 tis do 1702
usn. 393/17/ZK
a - 35 celkem na položku 5137 (Ant.)</t>
        </r>
      </text>
    </comment>
    <comment ref="G101" authorId="2">
      <text>
        <r>
          <rPr>
            <b/>
            <sz val="9"/>
            <color indexed="81"/>
            <rFont val="Tahoma"/>
            <family val="2"/>
            <charset val="238"/>
          </rPr>
          <t>Antlová Zuzana:</t>
        </r>
        <r>
          <rPr>
            <sz val="9"/>
            <color indexed="81"/>
            <rFont val="Tahoma"/>
            <family val="2"/>
            <charset val="238"/>
          </rPr>
          <t xml:space="preserve">
RO č. 4/17 Verča?</t>
        </r>
      </text>
    </comment>
    <comment ref="H113" authorId="1">
      <text>
        <r>
          <rPr>
            <b/>
            <sz val="9"/>
            <color indexed="81"/>
            <rFont val="Tahoma"/>
            <family val="2"/>
            <charset val="238"/>
          </rPr>
          <t>Šulcová Veronika:</t>
        </r>
        <r>
          <rPr>
            <sz val="9"/>
            <color indexed="81"/>
            <rFont val="Tahoma"/>
            <family val="2"/>
            <charset val="238"/>
          </rPr>
          <t xml:space="preserve">
ZR-RO č. 73/17
ZSU č. 7 (6 na 5021)
ZSU č. 8 (6 zpět na 5169)</t>
        </r>
      </text>
    </comment>
  </commentList>
</comments>
</file>

<file path=xl/sharedStrings.xml><?xml version="1.0" encoding="utf-8"?>
<sst xmlns="http://schemas.openxmlformats.org/spreadsheetml/2006/main" count="785" uniqueCount="268">
  <si>
    <t>tis. Kč</t>
  </si>
  <si>
    <t>uk.</t>
  </si>
  <si>
    <t>č.a.</t>
  </si>
  <si>
    <t>§</t>
  </si>
  <si>
    <t>pol.</t>
  </si>
  <si>
    <t>91402 - P Ů S O B N O S T I</t>
  </si>
  <si>
    <t>změny</t>
  </si>
  <si>
    <t>SU</t>
  </si>
  <si>
    <t>x</t>
  </si>
  <si>
    <t>Běžné (neinvestiční) výdaje resortu celkem</t>
  </si>
  <si>
    <t>DU</t>
  </si>
  <si>
    <t>Plánování na úrovni LK</t>
  </si>
  <si>
    <t>RU</t>
  </si>
  <si>
    <t>170100</t>
  </si>
  <si>
    <t>0000</t>
  </si>
  <si>
    <t>Koordinace koncepcí</t>
  </si>
  <si>
    <t>ostatní osobní náklady</t>
  </si>
  <si>
    <t>nákup materiálu</t>
  </si>
  <si>
    <t>konzultační, poradenské a právní služby</t>
  </si>
  <si>
    <t>nákup ostatních služeb</t>
  </si>
  <si>
    <t>pohoštění</t>
  </si>
  <si>
    <t>pronájem</t>
  </si>
  <si>
    <t>170500</t>
  </si>
  <si>
    <t>Program rozvoje LK 2014 - 2020</t>
  </si>
  <si>
    <t>cestovné</t>
  </si>
  <si>
    <t>179210</t>
  </si>
  <si>
    <t>Strategie inteligentní specializace</t>
  </si>
  <si>
    <t>ostatní osobní výdaje</t>
  </si>
  <si>
    <t>Pořizování a správa dat</t>
  </si>
  <si>
    <t>171000</t>
  </si>
  <si>
    <t>Pořizování dat</t>
  </si>
  <si>
    <t>Podpora regionálního rozvoje</t>
  </si>
  <si>
    <t>173000</t>
  </si>
  <si>
    <t>Podpora regionálního a hospodářského rozvoje</t>
  </si>
  <si>
    <t>3636</t>
  </si>
  <si>
    <t>Podpora venkova, MAS, mikroregionů</t>
  </si>
  <si>
    <t>nájemné</t>
  </si>
  <si>
    <t>173202</t>
  </si>
  <si>
    <t>Ralsko</t>
  </si>
  <si>
    <t>173203</t>
  </si>
  <si>
    <t>Členství LK v Národní síti zdravých měst</t>
  </si>
  <si>
    <t>173300</t>
  </si>
  <si>
    <t>Strategie udržitelného rozvoje kraje</t>
  </si>
  <si>
    <t>174100</t>
  </si>
  <si>
    <t>Koncepční podpora inovací</t>
  </si>
  <si>
    <t>179201</t>
  </si>
  <si>
    <t>Příprava a řízení projektů LK</t>
  </si>
  <si>
    <t>Prezentace regionálního rozvoje</t>
  </si>
  <si>
    <t>175300</t>
  </si>
  <si>
    <t>Prezentace hospodářského prostředí</t>
  </si>
  <si>
    <t xml:space="preserve">cestovné </t>
  </si>
  <si>
    <t>175400</t>
  </si>
  <si>
    <t>Stavba roku</t>
  </si>
  <si>
    <t>178002</t>
  </si>
  <si>
    <t>Vesnice roku</t>
  </si>
  <si>
    <t>povinné pojištění na sociální zabezpečení</t>
  </si>
  <si>
    <t>povinné poj. Na veřejné zdravotní poj.</t>
  </si>
  <si>
    <t>178005</t>
  </si>
  <si>
    <t>Koordinace"Kotlíkových dotací"</t>
  </si>
  <si>
    <t>Regionální surovinová politika</t>
  </si>
  <si>
    <t>Plnění opatření ze surovinové politiky LK</t>
  </si>
  <si>
    <t>Agentura regionálního rozvoje</t>
  </si>
  <si>
    <t>Správa databáze brownfields</t>
  </si>
  <si>
    <t>drobný hmotný majetek</t>
  </si>
  <si>
    <t>Koordinace globálních grantů</t>
  </si>
  <si>
    <t>SR 2017</t>
  </si>
  <si>
    <t>179300</t>
  </si>
  <si>
    <t>SEA k Regionální surovinové politice</t>
  </si>
  <si>
    <t>povinné poj. na veřejné zdravotní poj.</t>
  </si>
  <si>
    <t>zpracování dat a služby souv. s inf. a kom.technol</t>
  </si>
  <si>
    <t>025650</t>
  </si>
  <si>
    <t>Krajské služby eGovernmentu ve zdravotnictví</t>
  </si>
  <si>
    <t>0280017</t>
  </si>
  <si>
    <t>Má vlast cestami proměn</t>
  </si>
  <si>
    <t>ZR-RO 339/17</t>
  </si>
  <si>
    <t>UR II 2017</t>
  </si>
  <si>
    <t>UR I 2017</t>
  </si>
  <si>
    <t>Odbor regionálního rozvoje a evropských projektů</t>
  </si>
  <si>
    <t>914 02 Působnosti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</si>
  <si>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</si>
  <si>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</si>
  <si>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</si>
  <si>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</si>
  <si>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</si>
  <si>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</si>
  <si>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</si>
  <si>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</si>
  <si>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</si>
  <si>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</si>
  <si>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</si>
  <si>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</si>
  <si>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</si>
  <si>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</si>
  <si>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</si>
  <si>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</si>
  <si>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</si>
  <si>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</si>
  <si>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</si>
  <si>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</si>
  <si>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</si>
  <si>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</si>
  <si>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</si>
  <si>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</si>
  <si>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</si>
  <si>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</si>
  <si>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</si>
  <si>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</si>
  <si>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</si>
  <si>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</si>
  <si>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</si>
  <si>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</si>
  <si>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</si>
  <si>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</si>
  <si>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</si>
  <si>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</si>
  <si>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</si>
  <si>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</si>
  <si>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</si>
  <si>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</si>
  <si>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</si>
  <si>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</si>
  <si>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</si>
  <si>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</si>
  <si>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</si>
  <si>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</si>
  <si>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</si>
  <si>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</si>
  <si>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</si>
  <si>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</si>
  <si>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</si>
  <si>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</si>
  <si>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</si>
  <si>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</si>
  <si>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</si>
  <si>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</si>
  <si>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</si>
  <si>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</si>
  <si>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</si>
  <si>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</si>
  <si>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</si>
  <si>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</si>
  <si>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</si>
  <si>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</si>
  <si>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</si>
  <si>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 4 k ZR-RO 339/17</t>
  </si>
  <si>
    <t>ZMĚNA ROZPOČETU-ROZPOČTOVÉ OPATŘENÍ Č. 339/17</t>
  </si>
  <si>
    <t xml:space="preserve">Kapitola 91702 - Transfery </t>
  </si>
  <si>
    <t>91702 - Transfery</t>
  </si>
  <si>
    <t>ZR-RO č. 339/17</t>
  </si>
  <si>
    <t>917 02 - Transfery ORREP</t>
  </si>
  <si>
    <t>Běžné a kapitálové výdaje resortu celkem</t>
  </si>
  <si>
    <t>0270002</t>
  </si>
  <si>
    <t>investiční transfery obcím</t>
  </si>
  <si>
    <t>0280047</t>
  </si>
  <si>
    <t>2032</t>
  </si>
  <si>
    <t>neinvestiční transfery obcím</t>
  </si>
  <si>
    <t>0280048</t>
  </si>
  <si>
    <t>2055</t>
  </si>
  <si>
    <t>0280049</t>
  </si>
  <si>
    <t>5030</t>
  </si>
  <si>
    <t>Oprava místní komunikace  a oprava chodníku, nákup zařízení do sokolovny v obci Kruh</t>
  </si>
  <si>
    <t>0280050</t>
  </si>
  <si>
    <t>4039</t>
  </si>
  <si>
    <t>ZR-RO č.339/17</t>
  </si>
  <si>
    <t>Změna rozpočtu - rozpočtové opatření č. 339/17</t>
  </si>
  <si>
    <t>ODBOR ŽIVOTNÍHO PROSTŘEDÍ A ZEMĚDĚLSTVÍ</t>
  </si>
  <si>
    <t>ÚZ</t>
  </si>
  <si>
    <t>91408 - P Ů S O B N O S T I</t>
  </si>
  <si>
    <t>UR 2017 IX</t>
  </si>
  <si>
    <t>UR 2017 X</t>
  </si>
  <si>
    <t>Environmentální výchova, vzdělávání a osvěta</t>
  </si>
  <si>
    <t>081000</t>
  </si>
  <si>
    <t>Publikace a osvětové materiály o životním prostředí</t>
  </si>
  <si>
    <t>3792</t>
  </si>
  <si>
    <t>nákup materiálu jinde nezařazený</t>
  </si>
  <si>
    <t>081200</t>
  </si>
  <si>
    <t>Provozní potřeby - environmentální výchova, vzdělávání a osvěta</t>
  </si>
  <si>
    <t>zpracování dat a služby související s inf. a komunik.technologiemi</t>
  </si>
  <si>
    <t>081202</t>
  </si>
  <si>
    <t>Adaptační opatření na změnu klimatu</t>
  </si>
  <si>
    <t>Rozvoj zemědělství</t>
  </si>
  <si>
    <t>081900</t>
  </si>
  <si>
    <t>Provozní potřeby - zemědělství</t>
  </si>
  <si>
    <t>1069</t>
  </si>
  <si>
    <t>odměny za užití duševního vlastnictví</t>
  </si>
  <si>
    <t>082100</t>
  </si>
  <si>
    <t xml:space="preserve">Publikace a osvětové materiály pro zemědělství </t>
  </si>
  <si>
    <t>Ochrana ovzduší</t>
  </si>
  <si>
    <t>083000</t>
  </si>
  <si>
    <t>Posudky, měření emisí a imisí</t>
  </si>
  <si>
    <t>3719</t>
  </si>
  <si>
    <t>083100</t>
  </si>
  <si>
    <t>Pořádání porad a seminářů</t>
  </si>
  <si>
    <t>Posuzování vlivů na životní prostředí</t>
  </si>
  <si>
    <t>084000</t>
  </si>
  <si>
    <t>Posudky, konzultace, právní služby - EIA</t>
  </si>
  <si>
    <t>3769</t>
  </si>
  <si>
    <t>084001</t>
  </si>
  <si>
    <t>Posudky, konzultace, právní služby - PZH</t>
  </si>
  <si>
    <t>084100</t>
  </si>
  <si>
    <t>Veřejné projednávání, zveřejňování</t>
  </si>
  <si>
    <t>084200</t>
  </si>
  <si>
    <t>Osvětová činnost</t>
  </si>
  <si>
    <t>Hospodaření s odpady</t>
  </si>
  <si>
    <t>085000</t>
  </si>
  <si>
    <t>Projekt I - Intenzifikace odděleného sběru</t>
  </si>
  <si>
    <t>085001</t>
  </si>
  <si>
    <t>Odborné posudky</t>
  </si>
  <si>
    <t>085200</t>
  </si>
  <si>
    <t>nákup služeb</t>
  </si>
  <si>
    <t>085300</t>
  </si>
  <si>
    <t>Vyhodnocení plnění POH LK</t>
  </si>
  <si>
    <t>3729</t>
  </si>
  <si>
    <t>085302</t>
  </si>
  <si>
    <t>Výstup dle nového POH LK</t>
  </si>
  <si>
    <t>085502</t>
  </si>
  <si>
    <t>Příprava projektů do Národních programů</t>
  </si>
  <si>
    <t>085503</t>
  </si>
  <si>
    <t>Likvidace odpadů Dubá</t>
  </si>
  <si>
    <t>Vodní hospodářství</t>
  </si>
  <si>
    <t>086000</t>
  </si>
  <si>
    <t>086100</t>
  </si>
  <si>
    <t>Činnost povodňového orgánu</t>
  </si>
  <si>
    <t>086200</t>
  </si>
  <si>
    <t>Školení povodňového orgánu</t>
  </si>
  <si>
    <t>služby školení a vzdělávání</t>
  </si>
  <si>
    <t>086201</t>
  </si>
  <si>
    <t>Vzdělávání a metodická pomoc</t>
  </si>
  <si>
    <t>086301</t>
  </si>
  <si>
    <t>Aktualizace povodňového plánu</t>
  </si>
  <si>
    <t>Ochrana přírody</t>
  </si>
  <si>
    <t>087000</t>
  </si>
  <si>
    <t>Záchranné programy</t>
  </si>
  <si>
    <t>087100</t>
  </si>
  <si>
    <t>Odborné posudky, právní a poradenské služby</t>
  </si>
  <si>
    <t>087200</t>
  </si>
  <si>
    <t>Management ochrany přírody</t>
  </si>
  <si>
    <t>drobný hmotný dlouhodobý majetek</t>
  </si>
  <si>
    <t>opravy a udržování</t>
  </si>
  <si>
    <t>087300</t>
  </si>
  <si>
    <t>Stráž ochrany přírody</t>
  </si>
  <si>
    <t>087600</t>
  </si>
  <si>
    <t>Plány péče o přírodu</t>
  </si>
  <si>
    <t>Lesní hospodářství, myslivost, rybářství</t>
  </si>
  <si>
    <t>088400</t>
  </si>
  <si>
    <t>Myslivecká konference</t>
  </si>
  <si>
    <t>088501</t>
  </si>
  <si>
    <t>Aktualizace monitoringu vodních ploch LK</t>
  </si>
  <si>
    <t>osttní osobní náklady</t>
  </si>
  <si>
    <t>088600</t>
  </si>
  <si>
    <t>089000</t>
  </si>
  <si>
    <t>GIS pro životní prostředí a zemědělství</t>
  </si>
  <si>
    <t>programové vybavení</t>
  </si>
  <si>
    <t>ostatní nákupy jinde nezařazené</t>
  </si>
  <si>
    <t>Udržitelnost projektů</t>
  </si>
  <si>
    <t>083005</t>
  </si>
  <si>
    <t>Management invazních druhů rostlin v Euroregionu Nisa-udržitelnost proj.</t>
  </si>
  <si>
    <t>085006</t>
  </si>
  <si>
    <t>Implementace projektu NATURA 2000 - 2. část</t>
  </si>
  <si>
    <t>pohonné hmoty a maziva</t>
  </si>
  <si>
    <t xml:space="preserve"> </t>
  </si>
  <si>
    <t>služby peněžních ústavů-pojištění</t>
  </si>
  <si>
    <t>085010</t>
  </si>
  <si>
    <t>Ošetření Valdštejnské lipové aleje Zahrádky - udržitelnost projektu</t>
  </si>
  <si>
    <t>914 08 Působnosti</t>
  </si>
  <si>
    <t>Výměna svítidel VO v obci Polevsko</t>
  </si>
  <si>
    <t>Oprava chodníků u hřbitova, MŠ a kolem KD v obci Kunratice</t>
  </si>
  <si>
    <t>Úprava prostranství s workoutovým a dětským hřištěm v obci Všelibice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</si>
</sst>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0000"/>
    <numFmt numFmtId="165" formatCode="0.000"/>
    <numFmt numFmtId="166" formatCode="#,##0.000"/>
    <numFmt numFmtId="167" formatCode="#,##0.0000"/>
    <numFmt numFmtId="168" formatCode="#,##0.0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62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1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37" applyNumberFormat="0" applyFill="0" applyAlignment="0" applyProtection="0"/>
    <xf numFmtId="0" fontId="16" fillId="0" borderId="37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18" borderId="38" applyNumberFormat="0" applyAlignment="0" applyProtection="0"/>
    <xf numFmtId="0" fontId="18" fillId="18" borderId="38" applyNumberFormat="0" applyAlignment="0" applyProtection="0"/>
    <xf numFmtId="0" fontId="19" fillId="0" borderId="39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21" fillId="0" borderId="4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20" borderId="42" applyNumberFormat="0" applyFont="0" applyAlignment="0" applyProtection="0"/>
    <xf numFmtId="0" fontId="14" fillId="20" borderId="42" applyNumberFormat="0" applyFont="0" applyAlignment="0" applyProtection="0"/>
    <xf numFmtId="0" fontId="24" fillId="0" borderId="43" applyNumberFormat="0" applyFill="0" applyAlignment="0" applyProtection="0"/>
    <xf numFmtId="0" fontId="24" fillId="0" borderId="43" applyNumberFormat="0" applyFill="0" applyAlignment="0" applyProtection="0"/>
    <xf numFmtId="0" fontId="25" fillId="21" borderId="0">
      <alignment horizontal="left" vertical="center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9" borderId="44" applyNumberFormat="0" applyAlignment="0" applyProtection="0"/>
    <xf numFmtId="0" fontId="28" fillId="9" borderId="44" applyNumberFormat="0" applyAlignment="0" applyProtection="0"/>
    <xf numFmtId="0" fontId="29" fillId="22" borderId="44" applyNumberFormat="0" applyAlignment="0" applyProtection="0"/>
    <xf numFmtId="0" fontId="29" fillId="22" borderId="44" applyNumberFormat="0" applyAlignment="0" applyProtection="0"/>
    <xf numFmtId="0" fontId="30" fillId="22" borderId="45" applyNumberFormat="0" applyAlignment="0" applyProtection="0"/>
    <xf numFmtId="0" fontId="30" fillId="22" borderId="45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3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53">
    <xf numFmtId="0" fontId="0" fillId="0" borderId="0" xfId="0"/>
    <xf numFmtId="0" fontId="2" fillId="0" borderId="0" xfId="1"/>
    <xf numFmtId="4" fontId="2" fillId="0" borderId="0" xfId="1" applyNumberFormat="1"/>
    <xf numFmtId="0" fontId="10" fillId="0" borderId="0" xfId="1" applyFont="1"/>
    <xf numFmtId="0" fontId="12" fillId="0" borderId="0" xfId="1" applyFont="1"/>
    <xf numFmtId="0" fontId="6" fillId="0" borderId="14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vertical="center"/>
    </xf>
    <xf numFmtId="0" fontId="13" fillId="0" borderId="15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vertical="center"/>
    </xf>
    <xf numFmtId="4" fontId="13" fillId="0" borderId="3" xfId="1" applyNumberFormat="1" applyFont="1" applyFill="1" applyBorder="1" applyAlignment="1">
      <alignment vertical="center"/>
    </xf>
    <xf numFmtId="0" fontId="13" fillId="0" borderId="14" xfId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3" xfId="1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vertical="center"/>
    </xf>
    <xf numFmtId="2" fontId="13" fillId="0" borderId="3" xfId="3" applyNumberFormat="1" applyFont="1" applyFill="1" applyBorder="1" applyAlignment="1">
      <alignment vertical="center"/>
    </xf>
    <xf numFmtId="0" fontId="2" fillId="0" borderId="0" xfId="1" applyFont="1"/>
    <xf numFmtId="0" fontId="13" fillId="0" borderId="1" xfId="6" applyFont="1" applyFill="1" applyBorder="1" applyAlignment="1">
      <alignment horizontal="center" vertical="center"/>
    </xf>
    <xf numFmtId="0" fontId="13" fillId="0" borderId="15" xfId="6" applyFont="1" applyFill="1" applyBorder="1" applyAlignment="1">
      <alignment vertical="center"/>
    </xf>
    <xf numFmtId="2" fontId="13" fillId="0" borderId="3" xfId="3" applyNumberFormat="1" applyFont="1" applyFill="1" applyBorder="1" applyAlignment="1">
      <alignment horizontal="right" vertical="center"/>
    </xf>
    <xf numFmtId="4" fontId="13" fillId="0" borderId="3" xfId="3" applyNumberFormat="1" applyFont="1" applyFill="1" applyBorder="1" applyAlignment="1">
      <alignment horizontal="right" vertical="center"/>
    </xf>
    <xf numFmtId="4" fontId="13" fillId="0" borderId="3" xfId="5" applyNumberFormat="1" applyFont="1" applyFill="1" applyBorder="1" applyAlignment="1">
      <alignment horizontal="right" vertical="center"/>
    </xf>
    <xf numFmtId="4" fontId="13" fillId="0" borderId="3" xfId="6" applyNumberFormat="1" applyFont="1" applyFill="1" applyBorder="1" applyAlignment="1">
      <alignment vertical="center"/>
    </xf>
    <xf numFmtId="0" fontId="13" fillId="0" borderId="21" xfId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23" xfId="1" applyNumberFormat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22" xfId="6" applyFont="1" applyFill="1" applyBorder="1" applyAlignment="1">
      <alignment horizontal="center" vertical="center"/>
    </xf>
    <xf numFmtId="0" fontId="13" fillId="0" borderId="24" xfId="6" applyFont="1" applyFill="1" applyBorder="1" applyAlignment="1">
      <alignment vertical="center"/>
    </xf>
    <xf numFmtId="4" fontId="13" fillId="0" borderId="23" xfId="6" applyNumberFormat="1" applyFont="1" applyFill="1" applyBorder="1" applyAlignment="1">
      <alignment vertical="center"/>
    </xf>
    <xf numFmtId="4" fontId="13" fillId="0" borderId="23" xfId="1" applyNumberFormat="1" applyFont="1" applyFill="1" applyBorder="1" applyAlignment="1">
      <alignment vertical="center"/>
    </xf>
    <xf numFmtId="0" fontId="13" fillId="2" borderId="15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vertical="center"/>
    </xf>
    <xf numFmtId="4" fontId="13" fillId="2" borderId="3" xfId="1" applyNumberFormat="1" applyFont="1" applyFill="1" applyBorder="1" applyAlignment="1">
      <alignment vertical="center"/>
    </xf>
    <xf numFmtId="4" fontId="13" fillId="0" borderId="15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" fontId="13" fillId="2" borderId="15" xfId="1" applyNumberFormat="1" applyFont="1" applyFill="1" applyBorder="1" applyAlignment="1">
      <alignment horizontal="right" vertical="center"/>
    </xf>
    <xf numFmtId="4" fontId="13" fillId="0" borderId="11" xfId="1" applyNumberFormat="1" applyFont="1" applyFill="1" applyBorder="1" applyAlignment="1">
      <alignment vertical="center"/>
    </xf>
    <xf numFmtId="4" fontId="13" fillId="2" borderId="11" xfId="1" applyNumberFormat="1" applyFont="1" applyFill="1" applyBorder="1" applyAlignment="1">
      <alignment horizontal="right" vertical="center"/>
    </xf>
    <xf numFmtId="49" fontId="13" fillId="2" borderId="15" xfId="1" applyNumberFormat="1" applyFont="1" applyFill="1" applyBorder="1" applyAlignment="1">
      <alignment horizontal="center" vertical="center"/>
    </xf>
    <xf numFmtId="0" fontId="6" fillId="2" borderId="9" xfId="7" applyFont="1" applyFill="1" applyBorder="1" applyAlignment="1">
      <alignment horizontal="center" vertical="center"/>
    </xf>
    <xf numFmtId="49" fontId="6" fillId="2" borderId="10" xfId="7" applyNumberFormat="1" applyFont="1" applyFill="1" applyBorder="1" applyAlignment="1">
      <alignment horizontal="center" vertical="center"/>
    </xf>
    <xf numFmtId="49" fontId="6" fillId="2" borderId="11" xfId="7" applyNumberFormat="1" applyFont="1" applyFill="1" applyBorder="1" applyAlignment="1">
      <alignment horizontal="center" vertical="center"/>
    </xf>
    <xf numFmtId="0" fontId="13" fillId="2" borderId="15" xfId="3" applyFont="1" applyFill="1" applyBorder="1" applyAlignment="1">
      <alignment horizontal="center" vertical="center"/>
    </xf>
    <xf numFmtId="0" fontId="13" fillId="2" borderId="15" xfId="6" applyFont="1" applyFill="1" applyBorder="1" applyAlignment="1">
      <alignment vertical="center"/>
    </xf>
    <xf numFmtId="2" fontId="13" fillId="2" borderId="15" xfId="7" applyNumberFormat="1" applyFont="1" applyFill="1" applyBorder="1" applyAlignment="1">
      <alignment vertical="center"/>
    </xf>
    <xf numFmtId="4" fontId="13" fillId="2" borderId="15" xfId="7" applyNumberFormat="1" applyFont="1" applyFill="1" applyBorder="1" applyAlignment="1">
      <alignment vertical="center"/>
    </xf>
    <xf numFmtId="0" fontId="6" fillId="2" borderId="25" xfId="7" applyFont="1" applyFill="1" applyBorder="1" applyAlignment="1">
      <alignment horizontal="center" vertical="center"/>
    </xf>
    <xf numFmtId="49" fontId="6" fillId="2" borderId="26" xfId="7" applyNumberFormat="1" applyFont="1" applyFill="1" applyBorder="1" applyAlignment="1">
      <alignment horizontal="center" vertical="center"/>
    </xf>
    <xf numFmtId="49" fontId="6" fillId="2" borderId="27" xfId="7" applyNumberFormat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0" fontId="13" fillId="2" borderId="24" xfId="3" applyFont="1" applyFill="1" applyBorder="1" applyAlignment="1">
      <alignment horizontal="center" vertical="center"/>
    </xf>
    <xf numFmtId="0" fontId="13" fillId="2" borderId="24" xfId="3" applyFont="1" applyFill="1" applyBorder="1" applyAlignment="1">
      <alignment vertical="center"/>
    </xf>
    <xf numFmtId="2" fontId="13" fillId="2" borderId="24" xfId="7" applyNumberFormat="1" applyFont="1" applyFill="1" applyBorder="1" applyAlignment="1">
      <alignment vertical="center"/>
    </xf>
    <xf numFmtId="4" fontId="13" fillId="2" borderId="24" xfId="7" applyNumberFormat="1" applyFont="1" applyFill="1" applyBorder="1" applyAlignment="1">
      <alignment vertical="center"/>
    </xf>
    <xf numFmtId="0" fontId="6" fillId="0" borderId="9" xfId="7" applyFont="1" applyFill="1" applyBorder="1" applyAlignment="1">
      <alignment horizontal="center" vertical="center"/>
    </xf>
    <xf numFmtId="49" fontId="6" fillId="0" borderId="10" xfId="7" applyNumberFormat="1" applyFont="1" applyFill="1" applyBorder="1" applyAlignment="1">
      <alignment horizontal="center" vertical="center"/>
    </xf>
    <xf numFmtId="49" fontId="6" fillId="0" borderId="11" xfId="7" applyNumberFormat="1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2" fontId="13" fillId="0" borderId="15" xfId="7" applyNumberFormat="1" applyFont="1" applyFill="1" applyBorder="1" applyAlignment="1">
      <alignment vertical="center"/>
    </xf>
    <xf numFmtId="4" fontId="13" fillId="0" borderId="15" xfId="7" applyNumberFormat="1" applyFont="1" applyFill="1" applyBorder="1" applyAlignment="1">
      <alignment vertical="center"/>
    </xf>
    <xf numFmtId="0" fontId="2" fillId="0" borderId="0" xfId="1" applyFill="1"/>
    <xf numFmtId="0" fontId="13" fillId="0" borderId="15" xfId="6" applyFont="1" applyFill="1" applyBorder="1" applyAlignment="1">
      <alignment horizontal="center" vertical="center"/>
    </xf>
    <xf numFmtId="2" fontId="13" fillId="0" borderId="15" xfId="1" applyNumberFormat="1" applyFont="1" applyFill="1" applyBorder="1" applyAlignment="1">
      <alignment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29" xfId="6" applyFont="1" applyFill="1" applyBorder="1" applyAlignment="1">
      <alignment horizontal="center" vertical="center"/>
    </xf>
    <xf numFmtId="0" fontId="13" fillId="0" borderId="28" xfId="6" applyFont="1" applyFill="1" applyBorder="1" applyAlignment="1">
      <alignment vertical="center"/>
    </xf>
    <xf numFmtId="4" fontId="13" fillId="0" borderId="30" xfId="3" applyNumberFormat="1" applyFont="1" applyFill="1" applyBorder="1" applyAlignment="1">
      <alignment horizontal="right" vertical="center"/>
    </xf>
    <xf numFmtId="4" fontId="13" fillId="0" borderId="30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49" fontId="6" fillId="0" borderId="32" xfId="1" applyNumberFormat="1" applyFont="1" applyFill="1" applyBorder="1" applyAlignment="1">
      <alignment horizontal="center" vertical="center"/>
    </xf>
    <xf numFmtId="49" fontId="6" fillId="0" borderId="33" xfId="1" applyNumberFormat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vertical="center"/>
    </xf>
    <xf numFmtId="4" fontId="13" fillId="0" borderId="33" xfId="1" applyNumberFormat="1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vertical="center"/>
    </xf>
    <xf numFmtId="4" fontId="13" fillId="0" borderId="24" xfId="1" applyNumberFormat="1" applyFont="1" applyFill="1" applyBorder="1" applyAlignment="1">
      <alignment vertical="center"/>
    </xf>
    <xf numFmtId="0" fontId="13" fillId="0" borderId="9" xfId="1" applyFont="1" applyFill="1" applyBorder="1" applyAlignment="1">
      <alignment horizontal="center" vertical="center"/>
    </xf>
    <xf numFmtId="49" fontId="13" fillId="0" borderId="10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vertical="center"/>
    </xf>
    <xf numFmtId="0" fontId="13" fillId="0" borderId="31" xfId="1" applyFont="1" applyFill="1" applyBorder="1" applyAlignment="1">
      <alignment horizontal="center" vertical="center"/>
    </xf>
    <xf numFmtId="49" fontId="13" fillId="0" borderId="32" xfId="1" applyNumberFormat="1" applyFont="1" applyFill="1" applyBorder="1" applyAlignment="1">
      <alignment horizontal="center" vertical="center"/>
    </xf>
    <xf numFmtId="49" fontId="13" fillId="0" borderId="30" xfId="1" applyNumberFormat="1" applyFont="1" applyFill="1" applyBorder="1" applyAlignment="1">
      <alignment horizontal="center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vertical="center"/>
    </xf>
    <xf numFmtId="0" fontId="13" fillId="0" borderId="15" xfId="5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164" fontId="6" fillId="0" borderId="33" xfId="1" applyNumberFormat="1" applyFont="1" applyFill="1" applyBorder="1" applyAlignment="1">
      <alignment horizontal="center" vertical="center"/>
    </xf>
    <xf numFmtId="0" fontId="13" fillId="0" borderId="46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4" fontId="13" fillId="0" borderId="27" xfId="5" applyNumberFormat="1" applyFont="1" applyFill="1" applyBorder="1" applyAlignment="1">
      <alignment horizontal="right" vertical="center"/>
    </xf>
    <xf numFmtId="4" fontId="13" fillId="0" borderId="27" xfId="1" applyNumberFormat="1" applyFont="1" applyFill="1" applyBorder="1" applyAlignment="1">
      <alignment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vertical="center"/>
    </xf>
    <xf numFmtId="4" fontId="11" fillId="3" borderId="11" xfId="1" applyNumberFormat="1" applyFont="1" applyFill="1" applyBorder="1" applyAlignment="1">
      <alignment vertical="center"/>
    </xf>
    <xf numFmtId="0" fontId="6" fillId="3" borderId="14" xfId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vertical="center"/>
    </xf>
    <xf numFmtId="4" fontId="6" fillId="3" borderId="3" xfId="1" applyNumberFormat="1" applyFont="1" applyFill="1" applyBorder="1" applyAlignment="1">
      <alignment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4" fontId="11" fillId="3" borderId="18" xfId="1" applyNumberFormat="1" applyFont="1" applyFill="1" applyBorder="1" applyAlignment="1">
      <alignment vertical="center"/>
    </xf>
    <xf numFmtId="0" fontId="11" fillId="3" borderId="16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49" fontId="6" fillId="3" borderId="10" xfId="1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vertical="center"/>
    </xf>
    <xf numFmtId="4" fontId="6" fillId="3" borderId="11" xfId="1" applyNumberFormat="1" applyFont="1" applyFill="1" applyBorder="1" applyAlignment="1">
      <alignment vertical="center"/>
    </xf>
    <xf numFmtId="0" fontId="6" fillId="3" borderId="9" xfId="7" applyFont="1" applyFill="1" applyBorder="1" applyAlignment="1">
      <alignment horizontal="center" vertical="center"/>
    </xf>
    <xf numFmtId="49" fontId="6" fillId="3" borderId="10" xfId="7" applyNumberFormat="1" applyFont="1" applyFill="1" applyBorder="1" applyAlignment="1">
      <alignment horizontal="center" vertical="center"/>
    </xf>
    <xf numFmtId="49" fontId="6" fillId="3" borderId="11" xfId="7" applyNumberFormat="1" applyFont="1" applyFill="1" applyBorder="1" applyAlignment="1">
      <alignment horizontal="center" vertical="center"/>
    </xf>
    <xf numFmtId="0" fontId="6" fillId="3" borderId="12" xfId="7" applyFont="1" applyFill="1" applyBorder="1" applyAlignment="1">
      <alignment horizontal="center" vertical="center"/>
    </xf>
    <xf numFmtId="0" fontId="6" fillId="3" borderId="13" xfId="7" applyFont="1" applyFill="1" applyBorder="1" applyAlignment="1">
      <alignment horizontal="center" vertical="center"/>
    </xf>
    <xf numFmtId="0" fontId="6" fillId="3" borderId="12" xfId="7" applyFont="1" applyFill="1" applyBorder="1" applyAlignment="1">
      <alignment vertical="center"/>
    </xf>
    <xf numFmtId="4" fontId="6" fillId="3" borderId="11" xfId="7" applyNumberFormat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4" fontId="6" fillId="3" borderId="15" xfId="1" applyNumberFormat="1" applyFont="1" applyFill="1" applyBorder="1" applyAlignment="1">
      <alignment vertical="center"/>
    </xf>
    <xf numFmtId="0" fontId="13" fillId="0" borderId="24" xfId="1" applyFont="1" applyFill="1" applyBorder="1" applyAlignment="1">
      <alignment horizontal="center"/>
    </xf>
    <xf numFmtId="4" fontId="13" fillId="0" borderId="28" xfId="1" applyNumberFormat="1" applyFont="1" applyFill="1" applyBorder="1" applyAlignment="1">
      <alignment vertical="center"/>
    </xf>
    <xf numFmtId="49" fontId="6" fillId="3" borderId="15" xfId="1" applyNumberFormat="1" applyFont="1" applyFill="1" applyBorder="1" applyAlignment="1">
      <alignment horizontal="center" vertical="center"/>
    </xf>
    <xf numFmtId="4" fontId="6" fillId="0" borderId="15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vertical="center"/>
    </xf>
    <xf numFmtId="4" fontId="13" fillId="0" borderId="34" xfId="1" applyNumberFormat="1" applyFont="1" applyFill="1" applyBorder="1" applyAlignment="1">
      <alignment vertical="center"/>
    </xf>
    <xf numFmtId="4" fontId="6" fillId="3" borderId="19" xfId="1" applyNumberFormat="1" applyFont="1" applyFill="1" applyBorder="1" applyAlignment="1">
      <alignment vertical="center"/>
    </xf>
    <xf numFmtId="4" fontId="6" fillId="3" borderId="48" xfId="1" applyNumberFormat="1" applyFont="1" applyFill="1" applyBorder="1" applyAlignment="1">
      <alignment vertical="center"/>
    </xf>
    <xf numFmtId="4" fontId="13" fillId="0" borderId="49" xfId="1" applyNumberFormat="1" applyFont="1" applyFill="1" applyBorder="1" applyAlignment="1">
      <alignment vertical="center"/>
    </xf>
    <xf numFmtId="4" fontId="13" fillId="0" borderId="50" xfId="1" applyNumberFormat="1" applyFont="1" applyFill="1" applyBorder="1" applyAlignment="1">
      <alignment vertical="center"/>
    </xf>
    <xf numFmtId="4" fontId="13" fillId="0" borderId="15" xfId="3" applyNumberFormat="1" applyFont="1" applyFill="1" applyBorder="1" applyAlignment="1">
      <alignment horizontal="right" vertical="center"/>
    </xf>
    <xf numFmtId="4" fontId="11" fillId="3" borderId="19" xfId="1" applyNumberFormat="1" applyFont="1" applyFill="1" applyBorder="1" applyAlignment="1">
      <alignment vertical="center"/>
    </xf>
    <xf numFmtId="4" fontId="11" fillId="3" borderId="48" xfId="1" applyNumberFormat="1" applyFont="1" applyFill="1" applyBorder="1" applyAlignment="1">
      <alignment vertical="center"/>
    </xf>
    <xf numFmtId="4" fontId="6" fillId="3" borderId="49" xfId="1" applyNumberFormat="1" applyFont="1" applyFill="1" applyBorder="1" applyAlignment="1">
      <alignment vertical="center"/>
    </xf>
    <xf numFmtId="166" fontId="6" fillId="3" borderId="11" xfId="1" applyNumberFormat="1" applyFont="1" applyFill="1" applyBorder="1" applyAlignment="1">
      <alignment vertical="center"/>
    </xf>
    <xf numFmtId="167" fontId="13" fillId="0" borderId="49" xfId="1" applyNumberFormat="1" applyFont="1" applyFill="1" applyBorder="1" applyAlignment="1">
      <alignment vertical="center"/>
    </xf>
    <xf numFmtId="166" fontId="13" fillId="0" borderId="3" xfId="5" applyNumberFormat="1" applyFont="1" applyFill="1" applyBorder="1" applyAlignment="1">
      <alignment horizontal="right" vertical="center"/>
    </xf>
    <xf numFmtId="166" fontId="13" fillId="0" borderId="27" xfId="5" applyNumberFormat="1" applyFont="1" applyFill="1" applyBorder="1" applyAlignment="1">
      <alignment horizontal="right" vertical="center"/>
    </xf>
    <xf numFmtId="166" fontId="6" fillId="3" borderId="49" xfId="1" applyNumberFormat="1" applyFont="1" applyFill="1" applyBorder="1" applyAlignment="1">
      <alignment vertical="center"/>
    </xf>
    <xf numFmtId="166" fontId="13" fillId="0" borderId="49" xfId="1" applyNumberFormat="1" applyFont="1" applyFill="1" applyBorder="1" applyAlignment="1">
      <alignment vertical="center"/>
    </xf>
    <xf numFmtId="166" fontId="13" fillId="0" borderId="49" xfId="3" applyNumberFormat="1" applyFont="1" applyFill="1" applyBorder="1" applyAlignment="1">
      <alignment horizontal="right" vertical="center"/>
    </xf>
    <xf numFmtId="0" fontId="2" fillId="0" borderId="0" xfId="1" applyFill="1" applyBorder="1"/>
    <xf numFmtId="0" fontId="13" fillId="0" borderId="0" xfId="1" applyFont="1" applyFill="1" applyBorder="1"/>
    <xf numFmtId="0" fontId="10" fillId="0" borderId="0" xfId="1" applyFont="1" applyFill="1" applyBorder="1"/>
    <xf numFmtId="0" fontId="12" fillId="0" borderId="0" xfId="1" applyFont="1" applyFill="1" applyBorder="1"/>
    <xf numFmtId="0" fontId="2" fillId="0" borderId="0" xfId="1" applyFont="1" applyFill="1" applyBorder="1"/>
    <xf numFmtId="0" fontId="6" fillId="0" borderId="0" xfId="1" applyFont="1" applyFill="1" applyBorder="1"/>
    <xf numFmtId="0" fontId="2" fillId="0" borderId="0" xfId="3" applyFill="1" applyBorder="1"/>
    <xf numFmtId="0" fontId="2" fillId="0" borderId="0" xfId="3" applyFill="1"/>
    <xf numFmtId="0" fontId="6" fillId="0" borderId="0" xfId="3" applyFont="1" applyFill="1" applyAlignment="1">
      <alignment horizontal="center"/>
    </xf>
    <xf numFmtId="0" fontId="7" fillId="0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47" xfId="5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4" fontId="6" fillId="0" borderId="8" xfId="1" applyNumberFormat="1" applyFont="1" applyFill="1" applyBorder="1" applyAlignment="1">
      <alignment vertical="center"/>
    </xf>
    <xf numFmtId="0" fontId="10" fillId="0" borderId="0" xfId="1" applyFont="1" applyBorder="1"/>
    <xf numFmtId="165" fontId="13" fillId="0" borderId="54" xfId="1" applyNumberFormat="1" applyFont="1" applyFill="1" applyBorder="1" applyAlignment="1">
      <alignment vertical="center"/>
    </xf>
    <xf numFmtId="165" fontId="13" fillId="0" borderId="54" xfId="3" applyNumberFormat="1" applyFont="1" applyFill="1" applyBorder="1" applyAlignment="1">
      <alignment vertical="center"/>
    </xf>
    <xf numFmtId="165" fontId="13" fillId="0" borderId="54" xfId="3" applyNumberFormat="1" applyFont="1" applyFill="1" applyBorder="1" applyAlignment="1">
      <alignment horizontal="right" vertical="center"/>
    </xf>
    <xf numFmtId="4" fontId="6" fillId="3" borderId="54" xfId="1" applyNumberFormat="1" applyFont="1" applyFill="1" applyBorder="1" applyAlignment="1">
      <alignment vertical="center"/>
    </xf>
    <xf numFmtId="2" fontId="13" fillId="0" borderId="54" xfId="3" applyNumberFormat="1" applyFont="1" applyFill="1" applyBorder="1" applyAlignment="1">
      <alignment vertical="center"/>
    </xf>
    <xf numFmtId="4" fontId="13" fillId="0" borderId="54" xfId="3" applyNumberFormat="1" applyFont="1" applyFill="1" applyBorder="1" applyAlignment="1">
      <alignment horizontal="right" vertical="center"/>
    </xf>
    <xf numFmtId="2" fontId="13" fillId="0" borderId="54" xfId="3" applyNumberFormat="1" applyFont="1" applyFill="1" applyBorder="1" applyAlignment="1">
      <alignment horizontal="right" vertical="center"/>
    </xf>
    <xf numFmtId="4" fontId="11" fillId="3" borderId="55" xfId="1" applyNumberFormat="1" applyFont="1" applyFill="1" applyBorder="1" applyAlignment="1">
      <alignment vertical="center"/>
    </xf>
    <xf numFmtId="4" fontId="13" fillId="0" borderId="54" xfId="6" applyNumberFormat="1" applyFont="1" applyFill="1" applyBorder="1" applyAlignment="1">
      <alignment vertical="center"/>
    </xf>
    <xf numFmtId="4" fontId="13" fillId="0" borderId="56" xfId="6" applyNumberFormat="1" applyFont="1" applyFill="1" applyBorder="1" applyAlignment="1">
      <alignment vertical="center"/>
    </xf>
    <xf numFmtId="166" fontId="6" fillId="3" borderId="54" xfId="1" applyNumberFormat="1" applyFont="1" applyFill="1" applyBorder="1" applyAlignment="1">
      <alignment vertical="center"/>
    </xf>
    <xf numFmtId="166" fontId="13" fillId="2" borderId="54" xfId="1" applyNumberFormat="1" applyFont="1" applyFill="1" applyBorder="1" applyAlignment="1">
      <alignment vertical="center"/>
    </xf>
    <xf numFmtId="166" fontId="13" fillId="2" borderId="49" xfId="1" applyNumberFormat="1" applyFont="1" applyFill="1" applyBorder="1" applyAlignment="1">
      <alignment horizontal="right" vertical="center"/>
    </xf>
    <xf numFmtId="166" fontId="13" fillId="2" borderId="53" xfId="1" applyNumberFormat="1" applyFont="1" applyFill="1" applyBorder="1" applyAlignment="1">
      <alignment horizontal="right" vertical="center"/>
    </xf>
    <xf numFmtId="4" fontId="13" fillId="0" borderId="54" xfId="1" applyNumberFormat="1" applyFont="1" applyFill="1" applyBorder="1" applyAlignment="1">
      <alignment vertical="center"/>
    </xf>
    <xf numFmtId="4" fontId="6" fillId="3" borderId="53" xfId="7" applyNumberFormat="1" applyFont="1" applyFill="1" applyBorder="1" applyAlignment="1">
      <alignment vertical="center"/>
    </xf>
    <xf numFmtId="2" fontId="13" fillId="2" borderId="49" xfId="7" applyNumberFormat="1" applyFont="1" applyFill="1" applyBorder="1" applyAlignment="1">
      <alignment vertical="center"/>
    </xf>
    <xf numFmtId="2" fontId="13" fillId="2" borderId="50" xfId="7" applyNumberFormat="1" applyFont="1" applyFill="1" applyBorder="1" applyAlignment="1">
      <alignment vertical="center"/>
    </xf>
    <xf numFmtId="4" fontId="6" fillId="3" borderId="53" xfId="1" applyNumberFormat="1" applyFont="1" applyFill="1" applyBorder="1" applyAlignment="1">
      <alignment vertical="center"/>
    </xf>
    <xf numFmtId="2" fontId="13" fillId="0" borderId="49" xfId="7" applyNumberFormat="1" applyFont="1" applyFill="1" applyBorder="1" applyAlignment="1">
      <alignment vertical="center"/>
    </xf>
    <xf numFmtId="2" fontId="13" fillId="0" borderId="49" xfId="1" applyNumberFormat="1" applyFont="1" applyFill="1" applyBorder="1" applyAlignment="1">
      <alignment vertical="center"/>
    </xf>
    <xf numFmtId="4" fontId="13" fillId="0" borderId="57" xfId="3" applyNumberFormat="1" applyFont="1" applyFill="1" applyBorder="1" applyAlignment="1">
      <alignment horizontal="right" vertical="center"/>
    </xf>
    <xf numFmtId="167" fontId="6" fillId="3" borderId="54" xfId="1" applyNumberFormat="1" applyFont="1" applyFill="1" applyBorder="1" applyAlignment="1">
      <alignment vertical="center"/>
    </xf>
    <xf numFmtId="167" fontId="13" fillId="0" borderId="54" xfId="1" applyNumberFormat="1" applyFont="1" applyFill="1" applyBorder="1" applyAlignment="1">
      <alignment vertical="center"/>
    </xf>
    <xf numFmtId="166" fontId="6" fillId="3" borderId="53" xfId="1" applyNumberFormat="1" applyFont="1" applyFill="1" applyBorder="1" applyAlignment="1">
      <alignment vertical="center"/>
    </xf>
    <xf numFmtId="166" fontId="13" fillId="0" borderId="58" xfId="1" applyNumberFormat="1" applyFont="1" applyFill="1" applyBorder="1" applyAlignment="1">
      <alignment vertical="center"/>
    </xf>
    <xf numFmtId="166" fontId="13" fillId="0" borderId="54" xfId="1" applyNumberFormat="1" applyFont="1" applyFill="1" applyBorder="1" applyAlignment="1">
      <alignment vertical="center"/>
    </xf>
    <xf numFmtId="4" fontId="13" fillId="0" borderId="58" xfId="1" applyNumberFormat="1" applyFont="1" applyFill="1" applyBorder="1" applyAlignment="1">
      <alignment vertical="center"/>
    </xf>
    <xf numFmtId="4" fontId="11" fillId="3" borderId="53" xfId="1" applyNumberFormat="1" applyFont="1" applyFill="1" applyBorder="1" applyAlignment="1">
      <alignment vertical="center"/>
    </xf>
    <xf numFmtId="4" fontId="13" fillId="0" borderId="53" xfId="1" applyNumberFormat="1" applyFont="1" applyFill="1" applyBorder="1" applyAlignment="1">
      <alignment vertical="center"/>
    </xf>
    <xf numFmtId="4" fontId="13" fillId="0" borderId="59" xfId="1" applyNumberFormat="1" applyFont="1" applyFill="1" applyBorder="1" applyAlignment="1">
      <alignment vertical="center"/>
    </xf>
    <xf numFmtId="4" fontId="13" fillId="0" borderId="54" xfId="5" applyNumberFormat="1" applyFont="1" applyFill="1" applyBorder="1" applyAlignment="1">
      <alignment horizontal="right" vertical="center"/>
    </xf>
    <xf numFmtId="166" fontId="13" fillId="0" borderId="54" xfId="5" applyNumberFormat="1" applyFont="1" applyFill="1" applyBorder="1" applyAlignment="1">
      <alignment horizontal="right" vertical="center"/>
    </xf>
    <xf numFmtId="166" fontId="13" fillId="0" borderId="52" xfId="5" applyNumberFormat="1" applyFont="1" applyFill="1" applyBorder="1" applyAlignment="1">
      <alignment horizontal="right" vertical="center"/>
    </xf>
    <xf numFmtId="4" fontId="13" fillId="0" borderId="60" xfId="1" applyNumberFormat="1" applyFont="1" applyFill="1" applyBorder="1" applyAlignment="1">
      <alignment vertical="center"/>
    </xf>
    <xf numFmtId="4" fontId="34" fillId="3" borderId="18" xfId="1" applyNumberFormat="1" applyFont="1" applyFill="1" applyBorder="1" applyAlignment="1">
      <alignment vertical="center"/>
    </xf>
    <xf numFmtId="4" fontId="6" fillId="0" borderId="61" xfId="1" applyNumberFormat="1" applyFont="1" applyFill="1" applyBorder="1" applyAlignment="1">
      <alignment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vertical="center"/>
    </xf>
    <xf numFmtId="4" fontId="6" fillId="0" borderId="11" xfId="1" applyNumberFormat="1" applyFont="1" applyFill="1" applyBorder="1" applyAlignment="1">
      <alignment vertical="center"/>
    </xf>
    <xf numFmtId="165" fontId="6" fillId="0" borderId="53" xfId="1" applyNumberFormat="1" applyFont="1" applyFill="1" applyBorder="1" applyAlignment="1">
      <alignment vertical="center"/>
    </xf>
    <xf numFmtId="0" fontId="4" fillId="0" borderId="0" xfId="2" applyFont="1" applyFill="1" applyAlignment="1">
      <alignment horizontal="center"/>
    </xf>
    <xf numFmtId="0" fontId="36" fillId="0" borderId="0" xfId="69" applyFont="1" applyFill="1"/>
    <xf numFmtId="0" fontId="36" fillId="0" borderId="0" xfId="69" applyFont="1" applyFill="1" applyAlignment="1">
      <alignment horizontal="right"/>
    </xf>
    <xf numFmtId="0" fontId="2" fillId="0" borderId="0" xfId="69"/>
    <xf numFmtId="0" fontId="37" fillId="27" borderId="36" xfId="69" applyFont="1" applyFill="1" applyBorder="1" applyAlignment="1">
      <alignment horizontal="center" vertical="center" wrapText="1"/>
    </xf>
    <xf numFmtId="0" fontId="37" fillId="27" borderId="8" xfId="69" applyFont="1" applyFill="1" applyBorder="1" applyAlignment="1">
      <alignment horizontal="center" vertical="center" wrapText="1"/>
    </xf>
    <xf numFmtId="0" fontId="37" fillId="27" borderId="61" xfId="69" applyFont="1" applyFill="1" applyBorder="1" applyAlignment="1">
      <alignment horizontal="center" vertical="center" wrapText="1"/>
    </xf>
    <xf numFmtId="0" fontId="38" fillId="0" borderId="9" xfId="69" applyFont="1" applyBorder="1" applyAlignment="1">
      <alignment vertical="center" wrapText="1"/>
    </xf>
    <xf numFmtId="0" fontId="38" fillId="0" borderId="12" xfId="69" applyFont="1" applyBorder="1" applyAlignment="1">
      <alignment horizontal="right" vertical="center" wrapText="1"/>
    </xf>
    <xf numFmtId="4" fontId="38" fillId="0" borderId="12" xfId="69" applyNumberFormat="1" applyFont="1" applyBorder="1" applyAlignment="1">
      <alignment horizontal="right" vertical="center" wrapText="1"/>
    </xf>
    <xf numFmtId="4" fontId="38" fillId="0" borderId="62" xfId="69" applyNumberFormat="1" applyFont="1" applyBorder="1" applyAlignment="1">
      <alignment horizontal="right" vertical="center" wrapText="1"/>
    </xf>
    <xf numFmtId="0" fontId="39" fillId="0" borderId="14" xfId="69" applyFont="1" applyBorder="1" applyAlignment="1">
      <alignment vertical="center" wrapText="1"/>
    </xf>
    <xf numFmtId="0" fontId="39" fillId="0" borderId="15" xfId="69" applyFont="1" applyBorder="1" applyAlignment="1">
      <alignment horizontal="right" vertical="center" wrapText="1"/>
    </xf>
    <xf numFmtId="4" fontId="39" fillId="0" borderId="15" xfId="69" applyNumberFormat="1" applyFont="1" applyBorder="1" applyAlignment="1">
      <alignment horizontal="right" vertical="center" wrapText="1"/>
    </xf>
    <xf numFmtId="4" fontId="39" fillId="0" borderId="15" xfId="69" applyNumberFormat="1" applyFont="1" applyBorder="1" applyAlignment="1">
      <alignment vertical="center"/>
    </xf>
    <xf numFmtId="4" fontId="39" fillId="0" borderId="49" xfId="69" applyNumberFormat="1" applyFont="1" applyBorder="1" applyAlignment="1">
      <alignment vertical="center"/>
    </xf>
    <xf numFmtId="4" fontId="2" fillId="0" borderId="0" xfId="69" applyNumberFormat="1"/>
    <xf numFmtId="4" fontId="39" fillId="0" borderId="12" xfId="69" applyNumberFormat="1" applyFont="1" applyBorder="1" applyAlignment="1">
      <alignment horizontal="right" vertical="center" wrapText="1"/>
    </xf>
    <xf numFmtId="0" fontId="38" fillId="0" borderId="14" xfId="69" applyFont="1" applyBorder="1" applyAlignment="1">
      <alignment vertical="center" wrapText="1"/>
    </xf>
    <xf numFmtId="4" fontId="38" fillId="0" borderId="15" xfId="69" applyNumberFormat="1" applyFont="1" applyBorder="1" applyAlignment="1">
      <alignment horizontal="right" vertical="center" wrapText="1"/>
    </xf>
    <xf numFmtId="4" fontId="38" fillId="0" borderId="49" xfId="69" applyNumberFormat="1" applyFont="1" applyBorder="1" applyAlignment="1">
      <alignment horizontal="right" vertical="center" wrapText="1"/>
    </xf>
    <xf numFmtId="4" fontId="39" fillId="0" borderId="49" xfId="69" applyNumberFormat="1" applyFont="1" applyBorder="1" applyAlignment="1">
      <alignment horizontal="right" vertical="center" wrapText="1"/>
    </xf>
    <xf numFmtId="0" fontId="38" fillId="0" borderId="15" xfId="69" applyFont="1" applyBorder="1" applyAlignment="1">
      <alignment horizontal="right" vertical="center" wrapText="1"/>
    </xf>
    <xf numFmtId="0" fontId="39" fillId="0" borderId="63" xfId="69" applyFont="1" applyBorder="1" applyAlignment="1">
      <alignment vertical="center" wrapText="1"/>
    </xf>
    <xf numFmtId="0" fontId="39" fillId="0" borderId="28" xfId="69" applyFont="1" applyBorder="1" applyAlignment="1">
      <alignment horizontal="right" vertical="center" wrapText="1"/>
    </xf>
    <xf numFmtId="4" fontId="39" fillId="0" borderId="28" xfId="69" applyNumberFormat="1" applyFont="1" applyBorder="1" applyAlignment="1">
      <alignment horizontal="right" vertical="center" wrapText="1"/>
    </xf>
    <xf numFmtId="4" fontId="39" fillId="0" borderId="59" xfId="69" applyNumberFormat="1" applyFont="1" applyBorder="1" applyAlignment="1">
      <alignment horizontal="right" vertical="center" wrapText="1"/>
    </xf>
    <xf numFmtId="0" fontId="38" fillId="0" borderId="36" xfId="69" applyFont="1" applyBorder="1" applyAlignment="1">
      <alignment vertical="center" wrapText="1"/>
    </xf>
    <xf numFmtId="0" fontId="38" fillId="0" borderId="8" xfId="69" applyFont="1" applyBorder="1" applyAlignment="1">
      <alignment horizontal="right" vertical="center" wrapText="1"/>
    </xf>
    <xf numFmtId="4" fontId="38" fillId="0" borderId="8" xfId="69" applyNumberFormat="1" applyFont="1" applyBorder="1" applyAlignment="1">
      <alignment horizontal="right" vertical="center" wrapText="1"/>
    </xf>
    <xf numFmtId="4" fontId="38" fillId="0" borderId="61" xfId="69" applyNumberFormat="1" applyFont="1" applyBorder="1" applyAlignment="1">
      <alignment horizontal="right" vertical="center" wrapText="1"/>
    </xf>
    <xf numFmtId="0" fontId="36" fillId="0" borderId="0" xfId="69" applyFont="1" applyFill="1" applyBorder="1"/>
    <xf numFmtId="168" fontId="36" fillId="0" borderId="51" xfId="69" applyNumberFormat="1" applyFont="1" applyFill="1" applyBorder="1" applyAlignment="1">
      <alignment horizontal="right"/>
    </xf>
    <xf numFmtId="0" fontId="39" fillId="0" borderId="9" xfId="69" applyFont="1" applyBorder="1" applyAlignment="1">
      <alignment horizontal="left" vertical="center" wrapText="1"/>
    </xf>
    <xf numFmtId="0" fontId="39" fillId="0" borderId="12" xfId="69" applyFont="1" applyBorder="1" applyAlignment="1">
      <alignment horizontal="right" vertical="center" wrapText="1"/>
    </xf>
    <xf numFmtId="4" fontId="39" fillId="0" borderId="62" xfId="69" applyNumberFormat="1" applyFont="1" applyBorder="1" applyAlignment="1">
      <alignment horizontal="right" vertical="center" wrapText="1"/>
    </xf>
    <xf numFmtId="0" fontId="39" fillId="0" borderId="14" xfId="69" applyFont="1" applyBorder="1" applyAlignment="1">
      <alignment horizontal="left" vertical="center" wrapText="1"/>
    </xf>
    <xf numFmtId="0" fontId="38" fillId="0" borderId="36" xfId="69" applyFont="1" applyBorder="1" applyAlignment="1">
      <alignment horizontal="left" vertical="center" wrapText="1"/>
    </xf>
    <xf numFmtId="0" fontId="40" fillId="0" borderId="0" xfId="113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/>
    <xf numFmtId="49" fontId="8" fillId="0" borderId="0" xfId="2" applyNumberFormat="1" applyFont="1" applyBorder="1" applyAlignment="1">
      <alignment vertical="center" textRotation="90"/>
    </xf>
    <xf numFmtId="0" fontId="40" fillId="0" borderId="0" xfId="113" applyBorder="1"/>
    <xf numFmtId="0" fontId="6" fillId="0" borderId="0" xfId="113" applyFont="1" applyAlignment="1">
      <alignment horizontal="center"/>
    </xf>
    <xf numFmtId="0" fontId="6" fillId="0" borderId="8" xfId="113" applyFont="1" applyBorder="1" applyAlignment="1">
      <alignment horizontal="center" vertical="center" wrapText="1"/>
    </xf>
    <xf numFmtId="49" fontId="6" fillId="0" borderId="17" xfId="1" applyNumberFormat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7" applyNumberFormat="1" applyFont="1" applyFill="1" applyBorder="1" applyAlignment="1">
      <alignment horizontal="center" vertical="center" wrapText="1"/>
    </xf>
    <xf numFmtId="0" fontId="6" fillId="0" borderId="19" xfId="3" applyFont="1" applyFill="1" applyBorder="1" applyAlignment="1">
      <alignment vertical="center" wrapText="1"/>
    </xf>
    <xf numFmtId="166" fontId="6" fillId="0" borderId="20" xfId="3" applyNumberFormat="1" applyFont="1" applyFill="1" applyBorder="1" applyAlignment="1">
      <alignment vertical="center" wrapText="1"/>
    </xf>
    <xf numFmtId="166" fontId="6" fillId="0" borderId="19" xfId="3" applyNumberFormat="1" applyFont="1" applyFill="1" applyBorder="1" applyAlignment="1">
      <alignment vertical="center" wrapText="1"/>
    </xf>
    <xf numFmtId="166" fontId="6" fillId="0" borderId="18" xfId="1" applyNumberFormat="1" applyFont="1" applyFill="1" applyBorder="1" applyAlignment="1">
      <alignment vertical="center" wrapText="1"/>
    </xf>
    <xf numFmtId="166" fontId="6" fillId="0" borderId="55" xfId="3" applyNumberFormat="1" applyFont="1" applyFill="1" applyBorder="1" applyAlignment="1">
      <alignment vertical="center" wrapText="1"/>
    </xf>
    <xf numFmtId="49" fontId="13" fillId="0" borderId="29" xfId="1" applyNumberFormat="1" applyFont="1" applyFill="1" applyBorder="1" applyAlignment="1">
      <alignment horizontal="center" vertical="center" wrapText="1"/>
    </xf>
    <xf numFmtId="49" fontId="13" fillId="0" borderId="30" xfId="1" applyNumberFormat="1" applyFont="1" applyFill="1" applyBorder="1" applyAlignment="1">
      <alignment horizontal="center" vertical="center" wrapText="1"/>
    </xf>
    <xf numFmtId="0" fontId="13" fillId="0" borderId="28" xfId="1" applyFont="1" applyFill="1" applyBorder="1" applyAlignment="1">
      <alignment horizontal="center" vertical="center" wrapText="1"/>
    </xf>
    <xf numFmtId="0" fontId="13" fillId="0" borderId="64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vertical="center" wrapText="1"/>
    </xf>
    <xf numFmtId="166" fontId="13" fillId="0" borderId="64" xfId="3" applyNumberFormat="1" applyFont="1" applyFill="1" applyBorder="1" applyAlignment="1">
      <alignment horizontal="right" vertical="center" wrapText="1"/>
    </xf>
    <xf numFmtId="166" fontId="13" fillId="0" borderId="28" xfId="3" applyNumberFormat="1" applyFont="1" applyFill="1" applyBorder="1" applyAlignment="1">
      <alignment horizontal="right" vertical="center" wrapText="1"/>
    </xf>
    <xf numFmtId="166" fontId="13" fillId="0" borderId="30" xfId="1" applyNumberFormat="1" applyFont="1" applyFill="1" applyBorder="1" applyAlignment="1">
      <alignment vertical="center" wrapText="1"/>
    </xf>
    <xf numFmtId="166" fontId="13" fillId="0" borderId="57" xfId="3" applyNumberFormat="1" applyFont="1" applyFill="1" applyBorder="1" applyAlignment="1">
      <alignment horizontal="right" vertical="center" wrapText="1"/>
    </xf>
    <xf numFmtId="166" fontId="6" fillId="0" borderId="55" xfId="3" applyNumberFormat="1" applyFont="1" applyFill="1" applyBorder="1" applyAlignment="1">
      <alignment horizontal="right" vertical="center" wrapText="1"/>
    </xf>
    <xf numFmtId="49" fontId="13" fillId="0" borderId="22" xfId="1" applyNumberFormat="1" applyFont="1" applyFill="1" applyBorder="1" applyAlignment="1">
      <alignment horizontal="center" vertical="center" wrapText="1"/>
    </xf>
    <xf numFmtId="49" fontId="13" fillId="0" borderId="23" xfId="1" applyNumberFormat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65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left"/>
    </xf>
    <xf numFmtId="166" fontId="13" fillId="0" borderId="24" xfId="3" applyNumberFormat="1" applyFont="1" applyFill="1" applyBorder="1" applyAlignment="1">
      <alignment horizontal="right" vertical="center" wrapText="1"/>
    </xf>
    <xf numFmtId="166" fontId="13" fillId="0" borderId="23" xfId="1" applyNumberFormat="1" applyFont="1" applyFill="1" applyBorder="1" applyAlignment="1">
      <alignment vertical="center" wrapText="1"/>
    </xf>
    <xf numFmtId="166" fontId="13" fillId="0" borderId="56" xfId="3" applyNumberFormat="1" applyFont="1" applyFill="1" applyBorder="1" applyAlignment="1">
      <alignment horizontal="right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6" fillId="0" borderId="12" xfId="7" applyNumberFormat="1" applyFont="1" applyFill="1" applyBorder="1" applyAlignment="1">
      <alignment horizontal="center" vertical="center" wrapText="1"/>
    </xf>
    <xf numFmtId="166" fontId="6" fillId="0" borderId="12" xfId="3" applyNumberFormat="1" applyFont="1" applyFill="1" applyBorder="1" applyAlignment="1">
      <alignment vertical="center" wrapText="1"/>
    </xf>
    <xf numFmtId="166" fontId="6" fillId="0" borderId="11" xfId="1" applyNumberFormat="1" applyFont="1" applyFill="1" applyBorder="1" applyAlignment="1">
      <alignment vertical="center" wrapText="1"/>
    </xf>
    <xf numFmtId="166" fontId="6" fillId="0" borderId="53" xfId="3" applyNumberFormat="1" applyFont="1" applyFill="1" applyBorder="1" applyAlignment="1">
      <alignment vertical="center" wrapText="1"/>
    </xf>
    <xf numFmtId="166" fontId="13" fillId="0" borderId="65" xfId="3" applyNumberFormat="1" applyFont="1" applyFill="1" applyBorder="1" applyAlignment="1">
      <alignment horizontal="right" vertical="center" wrapText="1"/>
    </xf>
    <xf numFmtId="0" fontId="6" fillId="0" borderId="66" xfId="1" applyFont="1" applyFill="1" applyBorder="1" applyAlignment="1">
      <alignment vertical="center" wrapText="1"/>
    </xf>
    <xf numFmtId="49" fontId="6" fillId="0" borderId="22" xfId="1" applyNumberFormat="1" applyFont="1" applyFill="1" applyBorder="1" applyAlignment="1">
      <alignment horizontal="center" vertical="center" wrapText="1"/>
    </xf>
    <xf numFmtId="49" fontId="6" fillId="0" borderId="23" xfId="1" applyNumberFormat="1" applyFont="1" applyFill="1" applyBorder="1" applyAlignment="1">
      <alignment horizontal="center" vertical="center" wrapText="1"/>
    </xf>
    <xf numFmtId="49" fontId="6" fillId="0" borderId="32" xfId="1" applyNumberFormat="1" applyFont="1" applyFill="1" applyBorder="1" applyAlignment="1">
      <alignment horizontal="center" vertical="center" wrapText="1"/>
    </xf>
    <xf numFmtId="49" fontId="6" fillId="0" borderId="33" xfId="1" applyNumberFormat="1" applyFont="1" applyFill="1" applyBorder="1" applyAlignment="1">
      <alignment horizontal="center" vertical="center" wrapText="1"/>
    </xf>
    <xf numFmtId="49" fontId="6" fillId="0" borderId="34" xfId="7" applyNumberFormat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69" xfId="1" applyFont="1" applyFill="1" applyBorder="1" applyAlignment="1">
      <alignment horizontal="left" vertical="center" wrapText="1"/>
    </xf>
    <xf numFmtId="166" fontId="6" fillId="0" borderId="51" xfId="1" applyNumberFormat="1" applyFont="1" applyFill="1" applyBorder="1" applyAlignment="1">
      <alignment vertical="center" wrapText="1"/>
    </xf>
    <xf numFmtId="166" fontId="6" fillId="0" borderId="69" xfId="1" applyNumberFormat="1" applyFont="1" applyFill="1" applyBorder="1" applyAlignment="1">
      <alignment vertical="center" wrapText="1"/>
    </xf>
    <xf numFmtId="166" fontId="6" fillId="0" borderId="52" xfId="1" applyNumberFormat="1" applyFont="1" applyFill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70" xfId="1" applyFont="1" applyFill="1" applyBorder="1" applyAlignment="1">
      <alignment vertical="center" wrapText="1"/>
    </xf>
    <xf numFmtId="0" fontId="13" fillId="0" borderId="71" xfId="1" applyFont="1" applyFill="1" applyBorder="1" applyAlignment="1">
      <alignment vertical="center" wrapText="1"/>
    </xf>
    <xf numFmtId="0" fontId="13" fillId="0" borderId="66" xfId="1" applyFont="1" applyFill="1" applyBorder="1" applyAlignment="1">
      <alignment vertical="center" wrapText="1"/>
    </xf>
    <xf numFmtId="0" fontId="6" fillId="0" borderId="72" xfId="1" applyFont="1" applyFill="1" applyBorder="1" applyAlignment="1">
      <alignment vertical="center" wrapText="1"/>
    </xf>
    <xf numFmtId="0" fontId="6" fillId="0" borderId="68" xfId="1" applyFont="1" applyFill="1" applyBorder="1" applyAlignment="1">
      <alignment vertical="center" wrapText="1"/>
    </xf>
    <xf numFmtId="0" fontId="7" fillId="0" borderId="36" xfId="113" applyFont="1" applyBorder="1" applyAlignment="1">
      <alignment horizontal="center" vertical="center"/>
    </xf>
    <xf numFmtId="0" fontId="8" fillId="0" borderId="8" xfId="113" applyFont="1" applyBorder="1" applyAlignment="1">
      <alignment horizontal="center" vertical="center"/>
    </xf>
    <xf numFmtId="0" fontId="7" fillId="0" borderId="8" xfId="113" applyFont="1" applyBorder="1" applyAlignment="1">
      <alignment horizontal="center" vertical="center"/>
    </xf>
    <xf numFmtId="0" fontId="6" fillId="0" borderId="8" xfId="113" applyFont="1" applyBorder="1" applyAlignment="1">
      <alignment horizontal="center" vertical="center"/>
    </xf>
    <xf numFmtId="0" fontId="6" fillId="0" borderId="8" xfId="113" applyFont="1" applyFill="1" applyBorder="1" applyAlignment="1">
      <alignment horizontal="center" vertical="center"/>
    </xf>
    <xf numFmtId="0" fontId="9" fillId="0" borderId="8" xfId="114" applyFont="1" applyFill="1" applyBorder="1" applyAlignment="1">
      <alignment horizontal="center" vertical="center" wrapText="1"/>
    </xf>
    <xf numFmtId="0" fontId="6" fillId="0" borderId="61" xfId="113" applyFont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19" xfId="113" applyFont="1" applyBorder="1" applyAlignment="1">
      <alignment wrapText="1"/>
    </xf>
    <xf numFmtId="0" fontId="6" fillId="0" borderId="0" xfId="113" applyFont="1" applyBorder="1" applyAlignment="1">
      <alignment wrapText="1"/>
    </xf>
    <xf numFmtId="0" fontId="4" fillId="0" borderId="0" xfId="2" applyFont="1" applyFill="1" applyAlignment="1">
      <alignment horizontal="center"/>
    </xf>
    <xf numFmtId="0" fontId="2" fillId="0" borderId="0" xfId="69" applyAlignment="1">
      <alignment wrapText="1"/>
    </xf>
    <xf numFmtId="0" fontId="2" fillId="0" borderId="0" xfId="5" applyBorder="1"/>
    <xf numFmtId="0" fontId="2" fillId="0" borderId="0" xfId="5"/>
    <xf numFmtId="0" fontId="6" fillId="0" borderId="0" xfId="5" applyFont="1" applyAlignment="1">
      <alignment horizontal="center"/>
    </xf>
    <xf numFmtId="0" fontId="43" fillId="2" borderId="14" xfId="119" applyFont="1" applyFill="1" applyBorder="1" applyAlignment="1">
      <alignment horizontal="center" vertical="center" wrapText="1"/>
    </xf>
    <xf numFmtId="49" fontId="43" fillId="2" borderId="1" xfId="119" applyNumberFormat="1" applyFont="1" applyFill="1" applyBorder="1" applyAlignment="1">
      <alignment horizontal="center" vertical="center" wrapText="1"/>
    </xf>
    <xf numFmtId="49" fontId="43" fillId="2" borderId="3" xfId="119" applyNumberFormat="1" applyFont="1" applyFill="1" applyBorder="1" applyAlignment="1">
      <alignment horizontal="center" vertical="center" wrapText="1"/>
    </xf>
    <xf numFmtId="49" fontId="43" fillId="2" borderId="15" xfId="119" applyNumberFormat="1" applyFont="1" applyFill="1" applyBorder="1" applyAlignment="1">
      <alignment horizontal="center" vertical="center" wrapText="1"/>
    </xf>
    <xf numFmtId="0" fontId="43" fillId="2" borderId="2" xfId="119" applyFont="1" applyFill="1" applyBorder="1" applyAlignment="1">
      <alignment horizontal="center" vertical="center" wrapText="1"/>
    </xf>
    <xf numFmtId="0" fontId="43" fillId="2" borderId="15" xfId="119" applyFont="1" applyFill="1" applyBorder="1" applyAlignment="1">
      <alignment horizontal="center" vertical="center" wrapText="1"/>
    </xf>
    <xf numFmtId="0" fontId="43" fillId="2" borderId="15" xfId="119" applyFont="1" applyFill="1" applyBorder="1" applyAlignment="1">
      <alignment vertical="center" wrapText="1"/>
    </xf>
    <xf numFmtId="4" fontId="43" fillId="2" borderId="3" xfId="119" applyNumberFormat="1" applyFont="1" applyFill="1" applyBorder="1" applyAlignment="1">
      <alignment horizontal="right" vertical="center" wrapText="1"/>
    </xf>
    <xf numFmtId="166" fontId="43" fillId="2" borderId="54" xfId="119" applyNumberFormat="1" applyFont="1" applyFill="1" applyBorder="1" applyAlignment="1">
      <alignment horizontal="right" vertical="center" wrapText="1"/>
    </xf>
    <xf numFmtId="166" fontId="43" fillId="2" borderId="15" xfId="119" applyNumberFormat="1" applyFont="1" applyFill="1" applyBorder="1" applyAlignment="1">
      <alignment vertical="center" wrapText="1"/>
    </xf>
    <xf numFmtId="49" fontId="44" fillId="2" borderId="15" xfId="119" applyNumberFormat="1" applyFont="1" applyFill="1" applyBorder="1" applyAlignment="1">
      <alignment horizontal="center" vertical="center" wrapText="1"/>
    </xf>
    <xf numFmtId="0" fontId="44" fillId="2" borderId="2" xfId="119" applyFont="1" applyFill="1" applyBorder="1" applyAlignment="1">
      <alignment horizontal="center" vertical="center" wrapText="1"/>
    </xf>
    <xf numFmtId="0" fontId="44" fillId="2" borderId="15" xfId="119" applyFont="1" applyFill="1" applyBorder="1" applyAlignment="1">
      <alignment horizontal="center" vertical="center" wrapText="1"/>
    </xf>
    <xf numFmtId="0" fontId="44" fillId="2" borderId="15" xfId="119" applyFont="1" applyFill="1" applyBorder="1" applyAlignment="1">
      <alignment vertical="center" wrapText="1"/>
    </xf>
    <xf numFmtId="4" fontId="44" fillId="2" borderId="3" xfId="119" applyNumberFormat="1" applyFont="1" applyFill="1" applyBorder="1" applyAlignment="1">
      <alignment horizontal="right" vertical="center" wrapText="1"/>
    </xf>
    <xf numFmtId="166" fontId="44" fillId="2" borderId="54" xfId="119" applyNumberFormat="1" applyFont="1" applyFill="1" applyBorder="1" applyAlignment="1">
      <alignment horizontal="right" vertical="center" wrapText="1"/>
    </xf>
    <xf numFmtId="166" fontId="44" fillId="2" borderId="15" xfId="119" applyNumberFormat="1" applyFont="1" applyFill="1" applyBorder="1" applyAlignment="1">
      <alignment vertical="center" wrapText="1"/>
    </xf>
    <xf numFmtId="0" fontId="44" fillId="2" borderId="14" xfId="119" applyFont="1" applyFill="1" applyBorder="1" applyAlignment="1">
      <alignment horizontal="center" vertical="center" wrapText="1"/>
    </xf>
    <xf numFmtId="49" fontId="44" fillId="2" borderId="1" xfId="119" applyNumberFormat="1" applyFont="1" applyFill="1" applyBorder="1" applyAlignment="1">
      <alignment horizontal="center" vertical="center" wrapText="1"/>
    </xf>
    <xf numFmtId="49" fontId="44" fillId="2" borderId="3" xfId="119" applyNumberFormat="1" applyFont="1" applyFill="1" applyBorder="1" applyAlignment="1">
      <alignment horizontal="center" vertical="center" wrapText="1"/>
    </xf>
    <xf numFmtId="49" fontId="6" fillId="2" borderId="3" xfId="119" applyNumberFormat="1" applyFont="1" applyFill="1" applyBorder="1" applyAlignment="1">
      <alignment horizontal="center" vertical="center" wrapText="1"/>
    </xf>
    <xf numFmtId="49" fontId="13" fillId="2" borderId="15" xfId="119" applyNumberFormat="1" applyFont="1" applyFill="1" applyBorder="1" applyAlignment="1">
      <alignment horizontal="center" vertical="center" wrapText="1"/>
    </xf>
    <xf numFmtId="0" fontId="13" fillId="2" borderId="2" xfId="119" applyFont="1" applyFill="1" applyBorder="1" applyAlignment="1">
      <alignment horizontal="center" vertical="center" wrapText="1"/>
    </xf>
    <xf numFmtId="0" fontId="13" fillId="2" borderId="15" xfId="119" applyFont="1" applyFill="1" applyBorder="1" applyAlignment="1">
      <alignment horizontal="center" vertical="center" wrapText="1"/>
    </xf>
    <xf numFmtId="0" fontId="13" fillId="2" borderId="15" xfId="119" applyFont="1" applyFill="1" applyBorder="1" applyAlignment="1">
      <alignment vertical="center" wrapText="1"/>
    </xf>
    <xf numFmtId="4" fontId="13" fillId="2" borderId="3" xfId="119" applyNumberFormat="1" applyFont="1" applyFill="1" applyBorder="1" applyAlignment="1">
      <alignment horizontal="right" vertical="center" wrapText="1"/>
    </xf>
    <xf numFmtId="166" fontId="13" fillId="2" borderId="54" xfId="119" applyNumberFormat="1" applyFont="1" applyFill="1" applyBorder="1" applyAlignment="1">
      <alignment horizontal="right" vertical="center" wrapText="1"/>
    </xf>
    <xf numFmtId="166" fontId="13" fillId="2" borderId="15" xfId="119" applyNumberFormat="1" applyFont="1" applyFill="1" applyBorder="1" applyAlignment="1">
      <alignment vertical="center" wrapText="1"/>
    </xf>
    <xf numFmtId="0" fontId="6" fillId="2" borderId="14" xfId="119" applyFont="1" applyFill="1" applyBorder="1" applyAlignment="1">
      <alignment horizontal="center" vertical="center" wrapText="1"/>
    </xf>
    <xf numFmtId="49" fontId="6" fillId="2" borderId="1" xfId="119" applyNumberFormat="1" applyFont="1" applyFill="1" applyBorder="1" applyAlignment="1">
      <alignment horizontal="center" vertical="center" wrapText="1"/>
    </xf>
    <xf numFmtId="0" fontId="13" fillId="2" borderId="1" xfId="119" applyFont="1" applyFill="1" applyBorder="1" applyAlignment="1">
      <alignment horizontal="center" vertical="center" wrapText="1"/>
    </xf>
    <xf numFmtId="0" fontId="34" fillId="2" borderId="16" xfId="119" applyFont="1" applyFill="1" applyBorder="1" applyAlignment="1">
      <alignment horizontal="center" vertical="center" wrapText="1"/>
    </xf>
    <xf numFmtId="49" fontId="34" fillId="2" borderId="19" xfId="119" applyNumberFormat="1" applyFont="1" applyFill="1" applyBorder="1" applyAlignment="1">
      <alignment horizontal="center" vertical="center" wrapText="1"/>
    </xf>
    <xf numFmtId="0" fontId="34" fillId="2" borderId="20" xfId="119" applyFont="1" applyFill="1" applyBorder="1" applyAlignment="1">
      <alignment horizontal="center" vertical="center" wrapText="1"/>
    </xf>
    <xf numFmtId="0" fontId="34" fillId="2" borderId="19" xfId="119" applyFont="1" applyFill="1" applyBorder="1" applyAlignment="1">
      <alignment horizontal="center" vertical="center" wrapText="1"/>
    </xf>
    <xf numFmtId="0" fontId="34" fillId="2" borderId="19" xfId="119" applyFont="1" applyFill="1" applyBorder="1" applyAlignment="1">
      <alignment vertical="center" wrapText="1"/>
    </xf>
    <xf numFmtId="4" fontId="34" fillId="2" borderId="18" xfId="119" applyNumberFormat="1" applyFont="1" applyFill="1" applyBorder="1" applyAlignment="1">
      <alignment horizontal="right" vertical="center" wrapText="1"/>
    </xf>
    <xf numFmtId="166" fontId="34" fillId="2" borderId="55" xfId="119" applyNumberFormat="1" applyFont="1" applyFill="1" applyBorder="1" applyAlignment="1">
      <alignment horizontal="right" vertical="center" wrapText="1"/>
    </xf>
    <xf numFmtId="166" fontId="34" fillId="2" borderId="19" xfId="119" applyNumberFormat="1" applyFont="1" applyFill="1" applyBorder="1" applyAlignment="1">
      <alignment vertical="center" wrapText="1"/>
    </xf>
    <xf numFmtId="0" fontId="45" fillId="2" borderId="14" xfId="119" applyFont="1" applyFill="1" applyBorder="1" applyAlignment="1">
      <alignment horizontal="center" vertical="center" wrapText="1"/>
    </xf>
    <xf numFmtId="49" fontId="45" fillId="2" borderId="1" xfId="119" applyNumberFormat="1" applyFont="1" applyFill="1" applyBorder="1" applyAlignment="1">
      <alignment horizontal="center" vertical="center" wrapText="1"/>
    </xf>
    <xf numFmtId="49" fontId="45" fillId="2" borderId="3" xfId="119" applyNumberFormat="1" applyFont="1" applyFill="1" applyBorder="1" applyAlignment="1">
      <alignment horizontal="left" vertical="center" wrapText="1"/>
    </xf>
    <xf numFmtId="0" fontId="44" fillId="2" borderId="1" xfId="119" applyFont="1" applyFill="1" applyBorder="1" applyAlignment="1">
      <alignment horizontal="center" vertical="center" wrapText="1"/>
    </xf>
    <xf numFmtId="166" fontId="46" fillId="2" borderId="15" xfId="119" applyNumberFormat="1" applyFont="1" applyFill="1" applyBorder="1" applyAlignment="1">
      <alignment vertical="center" wrapText="1"/>
    </xf>
    <xf numFmtId="0" fontId="44" fillId="2" borderId="13" xfId="119" applyFont="1" applyFill="1" applyBorder="1" applyAlignment="1">
      <alignment horizontal="center" vertical="center" wrapText="1"/>
    </xf>
    <xf numFmtId="0" fontId="44" fillId="2" borderId="12" xfId="119" applyFont="1" applyFill="1" applyBorder="1" applyAlignment="1">
      <alignment horizontal="center" vertical="center" wrapText="1"/>
    </xf>
    <xf numFmtId="0" fontId="43" fillId="2" borderId="14" xfId="120" applyFont="1" applyFill="1" applyBorder="1" applyAlignment="1">
      <alignment horizontal="center" vertical="center" wrapText="1"/>
    </xf>
    <xf numFmtId="49" fontId="43" fillId="2" borderId="1" xfId="120" applyNumberFormat="1" applyFont="1" applyFill="1" applyBorder="1" applyAlignment="1">
      <alignment horizontal="center" vertical="center" wrapText="1"/>
    </xf>
    <xf numFmtId="49" fontId="43" fillId="2" borderId="3" xfId="120" applyNumberFormat="1" applyFont="1" applyFill="1" applyBorder="1" applyAlignment="1">
      <alignment horizontal="center" vertical="center" wrapText="1"/>
    </xf>
    <xf numFmtId="49" fontId="43" fillId="2" borderId="15" xfId="120" applyNumberFormat="1" applyFont="1" applyFill="1" applyBorder="1" applyAlignment="1">
      <alignment horizontal="center" vertical="center" wrapText="1"/>
    </xf>
    <xf numFmtId="0" fontId="43" fillId="2" borderId="13" xfId="120" applyFont="1" applyFill="1" applyBorder="1" applyAlignment="1">
      <alignment horizontal="center" vertical="center" wrapText="1"/>
    </xf>
    <xf numFmtId="0" fontId="43" fillId="2" borderId="12" xfId="120" applyFont="1" applyFill="1" applyBorder="1" applyAlignment="1">
      <alignment horizontal="center" vertical="center" wrapText="1"/>
    </xf>
    <xf numFmtId="0" fontId="43" fillId="2" borderId="15" xfId="120" applyFont="1" applyFill="1" applyBorder="1" applyAlignment="1">
      <alignment vertical="center" wrapText="1"/>
    </xf>
    <xf numFmtId="4" fontId="43" fillId="2" borderId="3" xfId="120" applyNumberFormat="1" applyFont="1" applyFill="1" applyBorder="1" applyAlignment="1">
      <alignment horizontal="right" vertical="center" wrapText="1"/>
    </xf>
    <xf numFmtId="166" fontId="43" fillId="2" borderId="54" xfId="120" applyNumberFormat="1" applyFont="1" applyFill="1" applyBorder="1" applyAlignment="1">
      <alignment horizontal="right" vertical="center" wrapText="1"/>
    </xf>
    <xf numFmtId="166" fontId="43" fillId="2" borderId="15" xfId="120" applyNumberFormat="1" applyFont="1" applyFill="1" applyBorder="1" applyAlignment="1">
      <alignment vertical="center" wrapText="1"/>
    </xf>
    <xf numFmtId="0" fontId="45" fillId="2" borderId="14" xfId="120" applyFont="1" applyFill="1" applyBorder="1" applyAlignment="1">
      <alignment horizontal="center" vertical="center" wrapText="1"/>
    </xf>
    <xf numFmtId="49" fontId="45" fillId="2" borderId="1" xfId="120" applyNumberFormat="1" applyFont="1" applyFill="1" applyBorder="1" applyAlignment="1">
      <alignment horizontal="center" vertical="center" wrapText="1"/>
    </xf>
    <xf numFmtId="49" fontId="45" fillId="2" borderId="3" xfId="120" applyNumberFormat="1" applyFont="1" applyFill="1" applyBorder="1" applyAlignment="1">
      <alignment horizontal="left" vertical="center" wrapText="1"/>
    </xf>
    <xf numFmtId="49" fontId="44" fillId="2" borderId="15" xfId="120" applyNumberFormat="1" applyFont="1" applyFill="1" applyBorder="1" applyAlignment="1">
      <alignment horizontal="center" vertical="center" wrapText="1"/>
    </xf>
    <xf numFmtId="0" fontId="44" fillId="2" borderId="2" xfId="120" applyFont="1" applyFill="1" applyBorder="1" applyAlignment="1">
      <alignment horizontal="center" vertical="center" wrapText="1"/>
    </xf>
    <xf numFmtId="0" fontId="44" fillId="2" borderId="15" xfId="120" applyFont="1" applyFill="1" applyBorder="1" applyAlignment="1">
      <alignment horizontal="center" vertical="center" wrapText="1"/>
    </xf>
    <xf numFmtId="0" fontId="44" fillId="2" borderId="15" xfId="120" applyFont="1" applyFill="1" applyBorder="1" applyAlignment="1">
      <alignment vertical="center" wrapText="1"/>
    </xf>
    <xf numFmtId="4" fontId="13" fillId="2" borderId="3" xfId="120" applyNumberFormat="1" applyFont="1" applyFill="1" applyBorder="1" applyAlignment="1">
      <alignment horizontal="right" vertical="center" wrapText="1"/>
    </xf>
    <xf numFmtId="166" fontId="13" fillId="2" borderId="54" xfId="120" applyNumberFormat="1" applyFont="1" applyFill="1" applyBorder="1" applyAlignment="1">
      <alignment horizontal="right" vertical="center" wrapText="1"/>
    </xf>
    <xf numFmtId="166" fontId="13" fillId="2" borderId="15" xfId="120" applyNumberFormat="1" applyFont="1" applyFill="1" applyBorder="1" applyAlignment="1">
      <alignment vertical="center" wrapText="1"/>
    </xf>
    <xf numFmtId="0" fontId="46" fillId="2" borderId="14" xfId="119" applyFont="1" applyFill="1" applyBorder="1" applyAlignment="1">
      <alignment horizontal="center" vertical="center" wrapText="1"/>
    </xf>
    <xf numFmtId="49" fontId="46" fillId="2" borderId="1" xfId="119" applyNumberFormat="1" applyFont="1" applyFill="1" applyBorder="1" applyAlignment="1">
      <alignment horizontal="center" vertical="center" wrapText="1"/>
    </xf>
    <xf numFmtId="49" fontId="46" fillId="2" borderId="3" xfId="119" applyNumberFormat="1" applyFont="1" applyFill="1" applyBorder="1" applyAlignment="1">
      <alignment horizontal="center" vertical="center" wrapText="1"/>
    </xf>
    <xf numFmtId="0" fontId="6" fillId="2" borderId="63" xfId="119" applyFont="1" applyFill="1" applyBorder="1" applyAlignment="1">
      <alignment horizontal="center" vertical="center" wrapText="1"/>
    </xf>
    <xf numFmtId="49" fontId="6" fillId="2" borderId="29" xfId="119" applyNumberFormat="1" applyFont="1" applyFill="1" applyBorder="1" applyAlignment="1">
      <alignment horizontal="center" vertical="center" wrapText="1"/>
    </xf>
    <xf numFmtId="49" fontId="6" fillId="2" borderId="30" xfId="119" applyNumberFormat="1" applyFont="1" applyFill="1" applyBorder="1" applyAlignment="1">
      <alignment horizontal="center" vertical="center" wrapText="1"/>
    </xf>
    <xf numFmtId="166" fontId="13" fillId="2" borderId="28" xfId="119" applyNumberFormat="1" applyFont="1" applyFill="1" applyBorder="1" applyAlignment="1">
      <alignment vertical="center" wrapText="1"/>
    </xf>
    <xf numFmtId="0" fontId="46" fillId="2" borderId="21" xfId="119" applyFont="1" applyFill="1" applyBorder="1" applyAlignment="1">
      <alignment horizontal="center" vertical="center" wrapText="1"/>
    </xf>
    <xf numFmtId="49" fontId="46" fillId="2" borderId="22" xfId="119" applyNumberFormat="1" applyFont="1" applyFill="1" applyBorder="1" applyAlignment="1">
      <alignment horizontal="center" vertical="center" wrapText="1"/>
    </xf>
    <xf numFmtId="49" fontId="46" fillId="2" borderId="23" xfId="119" applyNumberFormat="1" applyFont="1" applyFill="1" applyBorder="1" applyAlignment="1">
      <alignment horizontal="center" vertical="center" wrapText="1"/>
    </xf>
    <xf numFmtId="49" fontId="44" fillId="2" borderId="69" xfId="119" applyNumberFormat="1" applyFont="1" applyFill="1" applyBorder="1" applyAlignment="1">
      <alignment horizontal="center" vertical="center" wrapText="1"/>
    </xf>
    <xf numFmtId="0" fontId="44" fillId="2" borderId="51" xfId="119" applyFont="1" applyFill="1" applyBorder="1" applyAlignment="1">
      <alignment horizontal="center" vertical="center" wrapText="1"/>
    </xf>
    <xf numFmtId="0" fontId="44" fillId="2" borderId="69" xfId="119" applyFont="1" applyFill="1" applyBorder="1" applyAlignment="1">
      <alignment horizontal="center" vertical="center" wrapText="1"/>
    </xf>
    <xf numFmtId="0" fontId="44" fillId="2" borderId="69" xfId="119" applyFont="1" applyFill="1" applyBorder="1" applyAlignment="1">
      <alignment vertical="center" wrapText="1"/>
    </xf>
    <xf numFmtId="4" fontId="44" fillId="2" borderId="27" xfId="119" applyNumberFormat="1" applyFont="1" applyFill="1" applyBorder="1" applyAlignment="1">
      <alignment horizontal="right" vertical="center" wrapText="1"/>
    </xf>
    <xf numFmtId="166" fontId="44" fillId="2" borderId="52" xfId="119" applyNumberFormat="1" applyFont="1" applyFill="1" applyBorder="1" applyAlignment="1">
      <alignment horizontal="right" vertical="center" wrapText="1"/>
    </xf>
    <xf numFmtId="166" fontId="13" fillId="2" borderId="24" xfId="119" applyNumberFormat="1" applyFont="1" applyFill="1" applyBorder="1" applyAlignment="1">
      <alignment vertical="center" wrapText="1"/>
    </xf>
    <xf numFmtId="0" fontId="34" fillId="3" borderId="9" xfId="119" applyFont="1" applyFill="1" applyBorder="1" applyAlignment="1">
      <alignment horizontal="center" vertical="center" wrapText="1"/>
    </xf>
    <xf numFmtId="49" fontId="34" fillId="3" borderId="12" xfId="119" applyNumberFormat="1" applyFont="1" applyFill="1" applyBorder="1" applyAlignment="1">
      <alignment horizontal="center" vertical="center" wrapText="1"/>
    </xf>
    <xf numFmtId="0" fontId="34" fillId="3" borderId="13" xfId="119" applyFont="1" applyFill="1" applyBorder="1" applyAlignment="1">
      <alignment horizontal="center" vertical="center" wrapText="1"/>
    </xf>
    <xf numFmtId="0" fontId="34" fillId="3" borderId="12" xfId="119" applyFont="1" applyFill="1" applyBorder="1" applyAlignment="1">
      <alignment horizontal="center" vertical="center" wrapText="1"/>
    </xf>
    <xf numFmtId="0" fontId="34" fillId="3" borderId="12" xfId="119" applyFont="1" applyFill="1" applyBorder="1" applyAlignment="1">
      <alignment vertical="center" wrapText="1"/>
    </xf>
    <xf numFmtId="4" fontId="34" fillId="3" borderId="11" xfId="119" applyNumberFormat="1" applyFont="1" applyFill="1" applyBorder="1" applyAlignment="1">
      <alignment horizontal="right" vertical="center" wrapText="1"/>
    </xf>
    <xf numFmtId="166" fontId="34" fillId="3" borderId="53" xfId="119" applyNumberFormat="1" applyFont="1" applyFill="1" applyBorder="1" applyAlignment="1">
      <alignment horizontal="right" vertical="center" wrapText="1"/>
    </xf>
    <xf numFmtId="166" fontId="34" fillId="3" borderId="12" xfId="119" applyNumberFormat="1" applyFont="1" applyFill="1" applyBorder="1" applyAlignment="1">
      <alignment vertical="center" wrapText="1"/>
    </xf>
    <xf numFmtId="0" fontId="43" fillId="3" borderId="14" xfId="119" applyFont="1" applyFill="1" applyBorder="1" applyAlignment="1">
      <alignment horizontal="center" vertical="center" wrapText="1"/>
    </xf>
    <xf numFmtId="49" fontId="43" fillId="3" borderId="1" xfId="119" applyNumberFormat="1" applyFont="1" applyFill="1" applyBorder="1" applyAlignment="1">
      <alignment horizontal="center" vertical="center" wrapText="1"/>
    </xf>
    <xf numFmtId="49" fontId="43" fillId="3" borderId="3" xfId="119" applyNumberFormat="1" applyFont="1" applyFill="1" applyBorder="1" applyAlignment="1">
      <alignment horizontal="center" vertical="center" wrapText="1"/>
    </xf>
    <xf numFmtId="49" fontId="43" fillId="3" borderId="15" xfId="119" applyNumberFormat="1" applyFont="1" applyFill="1" applyBorder="1" applyAlignment="1">
      <alignment horizontal="center" vertical="center" wrapText="1"/>
    </xf>
    <xf numFmtId="0" fontId="43" fillId="3" borderId="2" xfId="119" applyFont="1" applyFill="1" applyBorder="1" applyAlignment="1">
      <alignment horizontal="center" vertical="center" wrapText="1"/>
    </xf>
    <xf numFmtId="0" fontId="43" fillId="3" borderId="15" xfId="119" applyFont="1" applyFill="1" applyBorder="1" applyAlignment="1">
      <alignment horizontal="center" vertical="center" wrapText="1"/>
    </xf>
    <xf numFmtId="0" fontId="43" fillId="3" borderId="15" xfId="119" applyFont="1" applyFill="1" applyBorder="1" applyAlignment="1">
      <alignment vertical="center" wrapText="1"/>
    </xf>
    <xf numFmtId="4" fontId="43" fillId="3" borderId="3" xfId="119" applyNumberFormat="1" applyFont="1" applyFill="1" applyBorder="1" applyAlignment="1">
      <alignment horizontal="right" vertical="center" wrapText="1"/>
    </xf>
    <xf numFmtId="166" fontId="43" fillId="3" borderId="54" xfId="119" applyNumberFormat="1" applyFont="1" applyFill="1" applyBorder="1" applyAlignment="1">
      <alignment horizontal="right" vertical="center" wrapText="1"/>
    </xf>
    <xf numFmtId="166" fontId="43" fillId="3" borderId="15" xfId="119" applyNumberFormat="1" applyFont="1" applyFill="1" applyBorder="1" applyAlignment="1">
      <alignment vertical="center" wrapText="1"/>
    </xf>
    <xf numFmtId="0" fontId="46" fillId="3" borderId="14" xfId="119" applyFont="1" applyFill="1" applyBorder="1" applyAlignment="1">
      <alignment horizontal="center" vertical="center" wrapText="1"/>
    </xf>
    <xf numFmtId="49" fontId="46" fillId="3" borderId="1" xfId="119" applyNumberFormat="1" applyFont="1" applyFill="1" applyBorder="1" applyAlignment="1">
      <alignment horizontal="center" vertical="center" wrapText="1"/>
    </xf>
    <xf numFmtId="49" fontId="46" fillId="3" borderId="3" xfId="119" applyNumberFormat="1" applyFont="1" applyFill="1" applyBorder="1" applyAlignment="1">
      <alignment horizontal="center" vertical="center" wrapText="1"/>
    </xf>
    <xf numFmtId="49" fontId="44" fillId="3" borderId="15" xfId="119" applyNumberFormat="1" applyFont="1" applyFill="1" applyBorder="1" applyAlignment="1">
      <alignment horizontal="center" vertical="center" wrapText="1"/>
    </xf>
    <xf numFmtId="0" fontId="44" fillId="3" borderId="2" xfId="119" applyFont="1" applyFill="1" applyBorder="1" applyAlignment="1">
      <alignment horizontal="center" vertical="center" wrapText="1"/>
    </xf>
    <xf numFmtId="0" fontId="44" fillId="3" borderId="15" xfId="119" applyFont="1" applyFill="1" applyBorder="1" applyAlignment="1">
      <alignment horizontal="center" vertical="center" wrapText="1"/>
    </xf>
    <xf numFmtId="0" fontId="44" fillId="3" borderId="15" xfId="119" applyFont="1" applyFill="1" applyBorder="1" applyAlignment="1">
      <alignment vertical="center" wrapText="1"/>
    </xf>
    <xf numFmtId="4" fontId="44" fillId="3" borderId="3" xfId="119" applyNumberFormat="1" applyFont="1" applyFill="1" applyBorder="1" applyAlignment="1">
      <alignment horizontal="right" vertical="center" wrapText="1"/>
    </xf>
    <xf numFmtId="166" fontId="44" fillId="3" borderId="54" xfId="119" applyNumberFormat="1" applyFont="1" applyFill="1" applyBorder="1" applyAlignment="1">
      <alignment horizontal="right" vertical="center" wrapText="1"/>
    </xf>
    <xf numFmtId="0" fontId="43" fillId="2" borderId="12" xfId="119" applyFont="1" applyFill="1" applyBorder="1" applyAlignment="1">
      <alignment horizontal="center" vertical="center" wrapText="1"/>
    </xf>
    <xf numFmtId="0" fontId="43" fillId="2" borderId="12" xfId="119" applyFont="1" applyFill="1" applyBorder="1" applyAlignment="1">
      <alignment vertical="center" wrapText="1"/>
    </xf>
    <xf numFmtId="0" fontId="46" fillId="3" borderId="21" xfId="119" applyFont="1" applyFill="1" applyBorder="1" applyAlignment="1">
      <alignment horizontal="center" vertical="center" wrapText="1"/>
    </xf>
    <xf numFmtId="49" fontId="46" fillId="3" borderId="22" xfId="119" applyNumberFormat="1" applyFont="1" applyFill="1" applyBorder="1" applyAlignment="1">
      <alignment horizontal="center" vertical="center" wrapText="1"/>
    </xf>
    <xf numFmtId="49" fontId="46" fillId="3" borderId="23" xfId="119" applyNumberFormat="1" applyFont="1" applyFill="1" applyBorder="1" applyAlignment="1">
      <alignment horizontal="center" vertical="center" wrapText="1"/>
    </xf>
    <xf numFmtId="49" fontId="44" fillId="3" borderId="24" xfId="119" applyNumberFormat="1" applyFont="1" applyFill="1" applyBorder="1" applyAlignment="1">
      <alignment horizontal="center" vertical="center" wrapText="1"/>
    </xf>
    <xf numFmtId="0" fontId="44" fillId="3" borderId="65" xfId="119" applyFont="1" applyFill="1" applyBorder="1" applyAlignment="1">
      <alignment horizontal="center" vertical="center" wrapText="1"/>
    </xf>
    <xf numFmtId="0" fontId="44" fillId="3" borderId="24" xfId="119" applyFont="1" applyFill="1" applyBorder="1" applyAlignment="1">
      <alignment horizontal="center" vertical="center" wrapText="1"/>
    </xf>
    <xf numFmtId="0" fontId="44" fillId="3" borderId="24" xfId="119" applyFont="1" applyFill="1" applyBorder="1" applyAlignment="1">
      <alignment vertical="center" wrapText="1"/>
    </xf>
    <xf numFmtId="4" fontId="44" fillId="3" borderId="23" xfId="119" applyNumberFormat="1" applyFont="1" applyFill="1" applyBorder="1" applyAlignment="1">
      <alignment horizontal="right" vertical="center" wrapText="1"/>
    </xf>
    <xf numFmtId="166" fontId="44" fillId="3" borderId="56" xfId="119" applyNumberFormat="1" applyFont="1" applyFill="1" applyBorder="1" applyAlignment="1">
      <alignment horizontal="right" vertical="center" wrapText="1"/>
    </xf>
    <xf numFmtId="166" fontId="13" fillId="3" borderId="69" xfId="119" applyNumberFormat="1" applyFont="1" applyFill="1" applyBorder="1" applyAlignment="1">
      <alignment vertical="center" wrapText="1"/>
    </xf>
    <xf numFmtId="0" fontId="34" fillId="2" borderId="9" xfId="119" applyFont="1" applyFill="1" applyBorder="1" applyAlignment="1">
      <alignment horizontal="center" vertical="center" wrapText="1"/>
    </xf>
    <xf numFmtId="49" fontId="34" fillId="2" borderId="12" xfId="119" applyNumberFormat="1" applyFont="1" applyFill="1" applyBorder="1" applyAlignment="1">
      <alignment horizontal="center" vertical="center" wrapText="1"/>
    </xf>
    <xf numFmtId="0" fontId="34" fillId="2" borderId="13" xfId="119" applyFont="1" applyFill="1" applyBorder="1" applyAlignment="1">
      <alignment horizontal="center" vertical="center" wrapText="1"/>
    </xf>
    <xf numFmtId="0" fontId="34" fillId="2" borderId="12" xfId="119" applyFont="1" applyFill="1" applyBorder="1" applyAlignment="1">
      <alignment horizontal="center" vertical="center" wrapText="1"/>
    </xf>
    <xf numFmtId="0" fontId="34" fillId="2" borderId="12" xfId="119" applyFont="1" applyFill="1" applyBorder="1" applyAlignment="1">
      <alignment vertical="center" wrapText="1"/>
    </xf>
    <xf numFmtId="4" fontId="34" fillId="2" borderId="11" xfId="119" applyNumberFormat="1" applyFont="1" applyFill="1" applyBorder="1" applyAlignment="1">
      <alignment horizontal="right" vertical="center" wrapText="1"/>
    </xf>
    <xf numFmtId="166" fontId="34" fillId="2" borderId="53" xfId="119" applyNumberFormat="1" applyFont="1" applyFill="1" applyBorder="1" applyAlignment="1">
      <alignment horizontal="right" vertical="center" wrapText="1"/>
    </xf>
    <xf numFmtId="166" fontId="34" fillId="2" borderId="12" xfId="119" applyNumberFormat="1" applyFont="1" applyFill="1" applyBorder="1" applyAlignment="1">
      <alignment vertical="center" wrapText="1"/>
    </xf>
    <xf numFmtId="0" fontId="43" fillId="2" borderId="3" xfId="119" applyFont="1" applyFill="1" applyBorder="1" applyAlignment="1">
      <alignment horizontal="center" vertical="center" wrapText="1"/>
    </xf>
    <xf numFmtId="0" fontId="43" fillId="2" borderId="1" xfId="119" applyFont="1" applyFill="1" applyBorder="1" applyAlignment="1">
      <alignment horizontal="center" vertical="center" wrapText="1"/>
    </xf>
    <xf numFmtId="4" fontId="43" fillId="2" borderId="3" xfId="119" applyNumberFormat="1" applyFont="1" applyFill="1" applyBorder="1" applyAlignment="1">
      <alignment vertical="center" wrapText="1"/>
    </xf>
    <xf numFmtId="166" fontId="43" fillId="2" borderId="54" xfId="119" applyNumberFormat="1" applyFont="1" applyFill="1" applyBorder="1" applyAlignment="1">
      <alignment vertical="center" wrapText="1"/>
    </xf>
    <xf numFmtId="0" fontId="43" fillId="2" borderId="9" xfId="119" applyFont="1" applyFill="1" applyBorder="1" applyAlignment="1">
      <alignment horizontal="center" vertical="center" wrapText="1"/>
    </xf>
    <xf numFmtId="49" fontId="43" fillId="2" borderId="10" xfId="119" applyNumberFormat="1" applyFont="1" applyFill="1" applyBorder="1" applyAlignment="1">
      <alignment horizontal="center" vertical="center" wrapText="1"/>
    </xf>
    <xf numFmtId="0" fontId="13" fillId="2" borderId="11" xfId="119" applyFont="1" applyFill="1" applyBorder="1" applyAlignment="1">
      <alignment horizontal="center" vertical="center" wrapText="1"/>
    </xf>
    <xf numFmtId="0" fontId="13" fillId="2" borderId="10" xfId="119" applyFont="1" applyFill="1" applyBorder="1" applyAlignment="1">
      <alignment horizontal="center" vertical="center" wrapText="1"/>
    </xf>
    <xf numFmtId="0" fontId="13" fillId="2" borderId="12" xfId="119" applyFont="1" applyFill="1" applyBorder="1" applyAlignment="1">
      <alignment horizontal="center" vertical="center" wrapText="1"/>
    </xf>
    <xf numFmtId="4" fontId="13" fillId="2" borderId="11" xfId="119" applyNumberFormat="1" applyFont="1" applyFill="1" applyBorder="1" applyAlignment="1">
      <alignment vertical="center" wrapText="1"/>
    </xf>
    <xf numFmtId="166" fontId="13" fillId="2" borderId="53" xfId="119" applyNumberFormat="1" applyFont="1" applyFill="1" applyBorder="1" applyAlignment="1">
      <alignment vertical="center" wrapText="1"/>
    </xf>
    <xf numFmtId="166" fontId="13" fillId="2" borderId="12" xfId="119" applyNumberFormat="1" applyFont="1" applyFill="1" applyBorder="1" applyAlignment="1">
      <alignment vertical="center" wrapText="1"/>
    </xf>
    <xf numFmtId="0" fontId="44" fillId="2" borderId="11" xfId="119" applyFont="1" applyFill="1" applyBorder="1" applyAlignment="1">
      <alignment horizontal="center" vertical="center" wrapText="1"/>
    </xf>
    <xf numFmtId="0" fontId="44" fillId="2" borderId="10" xfId="119" applyFont="1" applyFill="1" applyBorder="1" applyAlignment="1">
      <alignment horizontal="center" vertical="center" wrapText="1"/>
    </xf>
    <xf numFmtId="0" fontId="44" fillId="2" borderId="12" xfId="119" applyFont="1" applyFill="1" applyBorder="1" applyAlignment="1">
      <alignment vertical="center" wrapText="1"/>
    </xf>
    <xf numFmtId="4" fontId="44" fillId="2" borderId="11" xfId="119" applyNumberFormat="1" applyFont="1" applyFill="1" applyBorder="1" applyAlignment="1">
      <alignment vertical="center" wrapText="1"/>
    </xf>
    <xf numFmtId="166" fontId="44" fillId="2" borderId="53" xfId="119" applyNumberFormat="1" applyFont="1" applyFill="1" applyBorder="1" applyAlignment="1">
      <alignment vertical="center" wrapText="1"/>
    </xf>
    <xf numFmtId="0" fontId="13" fillId="2" borderId="3" xfId="119" applyFont="1" applyFill="1" applyBorder="1" applyAlignment="1">
      <alignment horizontal="center" vertical="center" wrapText="1"/>
    </xf>
    <xf numFmtId="4" fontId="13" fillId="2" borderId="3" xfId="119" applyNumberFormat="1" applyFont="1" applyFill="1" applyBorder="1" applyAlignment="1">
      <alignment vertical="center" wrapText="1"/>
    </xf>
    <xf numFmtId="166" fontId="13" fillId="2" borderId="54" xfId="119" applyNumberFormat="1" applyFont="1" applyFill="1" applyBorder="1" applyAlignment="1">
      <alignment vertical="center" wrapText="1"/>
    </xf>
    <xf numFmtId="0" fontId="44" fillId="2" borderId="3" xfId="119" applyFont="1" applyFill="1" applyBorder="1" applyAlignment="1">
      <alignment horizontal="center" vertical="center" wrapText="1"/>
    </xf>
    <xf numFmtId="4" fontId="44" fillId="2" borderId="3" xfId="119" applyNumberFormat="1" applyFont="1" applyFill="1" applyBorder="1" applyAlignment="1">
      <alignment vertical="center" wrapText="1"/>
    </xf>
    <xf numFmtId="166" fontId="44" fillId="2" borderId="54" xfId="119" applyNumberFormat="1" applyFont="1" applyFill="1" applyBorder="1" applyAlignment="1">
      <alignment vertical="center" wrapText="1"/>
    </xf>
    <xf numFmtId="0" fontId="43" fillId="2" borderId="9" xfId="120" applyFont="1" applyFill="1" applyBorder="1" applyAlignment="1">
      <alignment horizontal="center" vertical="center" wrapText="1"/>
    </xf>
    <xf numFmtId="49" fontId="43" fillId="2" borderId="10" xfId="120" applyNumberFormat="1" applyFont="1" applyFill="1" applyBorder="1" applyAlignment="1">
      <alignment horizontal="center" vertical="center" wrapText="1"/>
    </xf>
    <xf numFmtId="49" fontId="43" fillId="2" borderId="11" xfId="120" applyNumberFormat="1" applyFont="1" applyFill="1" applyBorder="1" applyAlignment="1">
      <alignment horizontal="center" vertical="center" wrapText="1"/>
    </xf>
    <xf numFmtId="49" fontId="43" fillId="2" borderId="12" xfId="120" applyNumberFormat="1" applyFont="1" applyFill="1" applyBorder="1" applyAlignment="1">
      <alignment horizontal="center" vertical="center" wrapText="1"/>
    </xf>
    <xf numFmtId="0" fontId="43" fillId="2" borderId="12" xfId="120" applyFont="1" applyFill="1" applyBorder="1" applyAlignment="1">
      <alignment vertical="center" wrapText="1"/>
    </xf>
    <xf numFmtId="4" fontId="43" fillId="2" borderId="11" xfId="120" applyNumberFormat="1" applyFont="1" applyFill="1" applyBorder="1" applyAlignment="1">
      <alignment horizontal="right" vertical="center" wrapText="1"/>
    </xf>
    <xf numFmtId="166" fontId="43" fillId="2" borderId="53" xfId="120" applyNumberFormat="1" applyFont="1" applyFill="1" applyBorder="1" applyAlignment="1">
      <alignment horizontal="right" vertical="center" wrapText="1"/>
    </xf>
    <xf numFmtId="166" fontId="43" fillId="2" borderId="12" xfId="120" applyNumberFormat="1" applyFont="1" applyFill="1" applyBorder="1" applyAlignment="1">
      <alignment vertical="center" wrapText="1"/>
    </xf>
    <xf numFmtId="0" fontId="13" fillId="2" borderId="9" xfId="120" applyFont="1" applyFill="1" applyBorder="1" applyAlignment="1">
      <alignment horizontal="center" vertical="center" wrapText="1"/>
    </xf>
    <xf numFmtId="49" fontId="13" fillId="2" borderId="10" xfId="120" applyNumberFormat="1" applyFont="1" applyFill="1" applyBorder="1" applyAlignment="1">
      <alignment horizontal="right" vertical="center" wrapText="1"/>
    </xf>
    <xf numFmtId="49" fontId="13" fillId="2" borderId="11" xfId="120" applyNumberFormat="1" applyFont="1" applyFill="1" applyBorder="1" applyAlignment="1">
      <alignment horizontal="center" vertical="center" wrapText="1"/>
    </xf>
    <xf numFmtId="49" fontId="13" fillId="2" borderId="12" xfId="120" applyNumberFormat="1" applyFont="1" applyFill="1" applyBorder="1" applyAlignment="1">
      <alignment horizontal="center" vertical="center" wrapText="1"/>
    </xf>
    <xf numFmtId="0" fontId="13" fillId="2" borderId="13" xfId="120" applyFont="1" applyFill="1" applyBorder="1" applyAlignment="1">
      <alignment horizontal="center" vertical="center" wrapText="1"/>
    </xf>
    <xf numFmtId="0" fontId="13" fillId="2" borderId="12" xfId="120" applyFont="1" applyFill="1" applyBorder="1" applyAlignment="1">
      <alignment horizontal="center" vertical="center" wrapText="1"/>
    </xf>
    <xf numFmtId="4" fontId="13" fillId="2" borderId="11" xfId="120" applyNumberFormat="1" applyFont="1" applyFill="1" applyBorder="1" applyAlignment="1">
      <alignment horizontal="right" vertical="center" wrapText="1"/>
    </xf>
    <xf numFmtId="166" fontId="13" fillId="2" borderId="53" xfId="120" applyNumberFormat="1" applyFont="1" applyFill="1" applyBorder="1" applyAlignment="1">
      <alignment horizontal="right" vertical="center" wrapText="1"/>
    </xf>
    <xf numFmtId="166" fontId="6" fillId="2" borderId="15" xfId="120" applyNumberFormat="1" applyFont="1" applyFill="1" applyBorder="1" applyAlignment="1">
      <alignment vertical="center" wrapText="1"/>
    </xf>
    <xf numFmtId="0" fontId="13" fillId="2" borderId="12" xfId="119" applyFont="1" applyFill="1" applyBorder="1" applyAlignment="1">
      <alignment vertical="center" wrapText="1"/>
    </xf>
    <xf numFmtId="166" fontId="13" fillId="2" borderId="12" xfId="120" applyNumberFormat="1" applyFont="1" applyFill="1" applyBorder="1" applyAlignment="1">
      <alignment vertical="center" wrapText="1"/>
    </xf>
    <xf numFmtId="0" fontId="13" fillId="2" borderId="12" xfId="120" applyFont="1" applyFill="1" applyBorder="1" applyAlignment="1">
      <alignment vertical="center" wrapText="1"/>
    </xf>
    <xf numFmtId="0" fontId="6" fillId="2" borderId="9" xfId="119" applyFont="1" applyFill="1" applyBorder="1" applyAlignment="1">
      <alignment horizontal="center" vertical="center" wrapText="1"/>
    </xf>
    <xf numFmtId="49" fontId="6" fillId="2" borderId="10" xfId="119" applyNumberFormat="1" applyFont="1" applyFill="1" applyBorder="1" applyAlignment="1">
      <alignment horizontal="center" vertical="center" wrapText="1"/>
    </xf>
    <xf numFmtId="166" fontId="6" fillId="2" borderId="15" xfId="119" applyNumberFormat="1" applyFont="1" applyFill="1" applyBorder="1" applyAlignment="1">
      <alignment vertical="center" wrapText="1"/>
    </xf>
    <xf numFmtId="166" fontId="6" fillId="2" borderId="12" xfId="119" applyNumberFormat="1" applyFont="1" applyFill="1" applyBorder="1" applyAlignment="1">
      <alignment vertical="center" wrapText="1"/>
    </xf>
    <xf numFmtId="4" fontId="13" fillId="2" borderId="2" xfId="119" applyNumberFormat="1" applyFont="1" applyFill="1" applyBorder="1" applyAlignment="1">
      <alignment vertical="center" wrapText="1"/>
    </xf>
    <xf numFmtId="0" fontId="43" fillId="2" borderId="35" xfId="119" applyFont="1" applyFill="1" applyBorder="1" applyAlignment="1">
      <alignment horizontal="center" vertical="center" wrapText="1"/>
    </xf>
    <xf numFmtId="49" fontId="43" fillId="2" borderId="2" xfId="119" applyNumberFormat="1" applyFont="1" applyFill="1" applyBorder="1" applyAlignment="1">
      <alignment horizontal="center" vertical="center" wrapText="1"/>
    </xf>
    <xf numFmtId="0" fontId="43" fillId="2" borderId="15" xfId="119" applyFont="1" applyFill="1" applyBorder="1" applyAlignment="1">
      <alignment horizontal="left" vertical="center" wrapText="1"/>
    </xf>
    <xf numFmtId="4" fontId="43" fillId="2" borderId="2" xfId="119" applyNumberFormat="1" applyFont="1" applyFill="1" applyBorder="1" applyAlignment="1">
      <alignment vertical="center" wrapText="1"/>
    </xf>
    <xf numFmtId="49" fontId="43" fillId="2" borderId="11" xfId="119" applyNumberFormat="1" applyFont="1" applyFill="1" applyBorder="1" applyAlignment="1">
      <alignment horizontal="center" vertical="center" wrapText="1"/>
    </xf>
    <xf numFmtId="0" fontId="43" fillId="2" borderId="11" xfId="119" applyFont="1" applyFill="1" applyBorder="1" applyAlignment="1">
      <alignment horizontal="center" vertical="center" wrapText="1"/>
    </xf>
    <xf numFmtId="0" fontId="43" fillId="2" borderId="10" xfId="119" applyFont="1" applyFill="1" applyBorder="1" applyAlignment="1">
      <alignment horizontal="center" vertical="center" wrapText="1"/>
    </xf>
    <xf numFmtId="4" fontId="43" fillId="2" borderId="11" xfId="119" applyNumberFormat="1" applyFont="1" applyFill="1" applyBorder="1" applyAlignment="1">
      <alignment vertical="center" wrapText="1"/>
    </xf>
    <xf numFmtId="166" fontId="43" fillId="2" borderId="53" xfId="119" applyNumberFormat="1" applyFont="1" applyFill="1" applyBorder="1" applyAlignment="1">
      <alignment vertical="center" wrapText="1"/>
    </xf>
    <xf numFmtId="166" fontId="43" fillId="2" borderId="12" xfId="119" applyNumberFormat="1" applyFont="1" applyFill="1" applyBorder="1" applyAlignment="1">
      <alignment vertical="center" wrapText="1"/>
    </xf>
    <xf numFmtId="0" fontId="13" fillId="2" borderId="23" xfId="119" applyFont="1" applyFill="1" applyBorder="1" applyAlignment="1">
      <alignment horizontal="center" vertical="center" wrapText="1"/>
    </xf>
    <xf numFmtId="0" fontId="13" fillId="2" borderId="22" xfId="119" applyFont="1" applyFill="1" applyBorder="1" applyAlignment="1">
      <alignment horizontal="center" vertical="center" wrapText="1"/>
    </xf>
    <xf numFmtId="0" fontId="13" fillId="2" borderId="24" xfId="119" applyFont="1" applyFill="1" applyBorder="1" applyAlignment="1">
      <alignment horizontal="center" vertical="center" wrapText="1"/>
    </xf>
    <xf numFmtId="0" fontId="13" fillId="2" borderId="24" xfId="119" applyFont="1" applyFill="1" applyBorder="1" applyAlignment="1">
      <alignment vertical="center" wrapText="1"/>
    </xf>
    <xf numFmtId="4" fontId="13" fillId="2" borderId="23" xfId="119" applyNumberFormat="1" applyFont="1" applyFill="1" applyBorder="1" applyAlignment="1">
      <alignment vertical="center" wrapText="1"/>
    </xf>
    <xf numFmtId="166" fontId="13" fillId="2" borderId="56" xfId="119" applyNumberFormat="1" applyFont="1" applyFill="1" applyBorder="1" applyAlignment="1">
      <alignment vertical="center" wrapText="1"/>
    </xf>
    <xf numFmtId="166" fontId="6" fillId="2" borderId="24" xfId="119" applyNumberFormat="1" applyFont="1" applyFill="1" applyBorder="1" applyAlignment="1">
      <alignment vertical="center" wrapText="1"/>
    </xf>
    <xf numFmtId="166" fontId="11" fillId="2" borderId="12" xfId="119" applyNumberFormat="1" applyFont="1" applyFill="1" applyBorder="1" applyAlignment="1">
      <alignment vertical="center" wrapText="1"/>
    </xf>
    <xf numFmtId="0" fontId="2" fillId="2" borderId="14" xfId="119" applyFont="1" applyFill="1" applyBorder="1" applyAlignment="1">
      <alignment vertical="center" wrapText="1"/>
    </xf>
    <xf numFmtId="0" fontId="2" fillId="2" borderId="1" xfId="119" applyFont="1" applyFill="1" applyBorder="1" applyAlignment="1">
      <alignment vertical="center" wrapText="1"/>
    </xf>
    <xf numFmtId="0" fontId="2" fillId="2" borderId="3" xfId="119" applyFont="1" applyFill="1" applyBorder="1" applyAlignment="1">
      <alignment vertical="center" wrapText="1"/>
    </xf>
    <xf numFmtId="166" fontId="47" fillId="2" borderId="28" xfId="119" applyNumberFormat="1" applyFont="1" applyFill="1" applyBorder="1" applyAlignment="1">
      <alignment vertical="center" wrapText="1"/>
    </xf>
    <xf numFmtId="166" fontId="13" fillId="2" borderId="49" xfId="119" applyNumberFormat="1" applyFont="1" applyFill="1" applyBorder="1" applyAlignment="1">
      <alignment vertical="center" wrapText="1"/>
    </xf>
    <xf numFmtId="166" fontId="47" fillId="2" borderId="15" xfId="119" applyNumberFormat="1" applyFont="1" applyFill="1" applyBorder="1" applyAlignment="1">
      <alignment vertical="center" wrapText="1"/>
    </xf>
    <xf numFmtId="0" fontId="13" fillId="2" borderId="27" xfId="119" applyFont="1" applyFill="1" applyBorder="1" applyAlignment="1">
      <alignment horizontal="center" vertical="center" wrapText="1"/>
    </xf>
    <xf numFmtId="0" fontId="13" fillId="2" borderId="26" xfId="119" applyFont="1" applyFill="1" applyBorder="1" applyAlignment="1">
      <alignment horizontal="center" vertical="center" wrapText="1"/>
    </xf>
    <xf numFmtId="0" fontId="13" fillId="2" borderId="69" xfId="119" applyFont="1" applyFill="1" applyBorder="1" applyAlignment="1">
      <alignment horizontal="center" vertical="center" wrapText="1"/>
    </xf>
    <xf numFmtId="4" fontId="13" fillId="2" borderId="27" xfId="119" applyNumberFormat="1" applyFont="1" applyFill="1" applyBorder="1" applyAlignment="1">
      <alignment vertical="center" wrapText="1"/>
    </xf>
    <xf numFmtId="166" fontId="13" fillId="2" borderId="52" xfId="119" applyNumberFormat="1" applyFont="1" applyFill="1" applyBorder="1" applyAlignment="1">
      <alignment vertical="center" wrapText="1"/>
    </xf>
    <xf numFmtId="166" fontId="13" fillId="2" borderId="69" xfId="119" applyNumberFormat="1" applyFont="1" applyFill="1" applyBorder="1" applyAlignment="1">
      <alignment vertical="center" wrapText="1"/>
    </xf>
    <xf numFmtId="0" fontId="6" fillId="2" borderId="21" xfId="119" applyFont="1" applyFill="1" applyBorder="1" applyAlignment="1">
      <alignment horizontal="center" vertical="center" wrapText="1"/>
    </xf>
    <xf numFmtId="49" fontId="6" fillId="2" borderId="22" xfId="119" applyNumberFormat="1" applyFont="1" applyFill="1" applyBorder="1" applyAlignment="1">
      <alignment horizontal="center" vertical="center" wrapText="1"/>
    </xf>
    <xf numFmtId="49" fontId="6" fillId="2" borderId="23" xfId="119" applyNumberFormat="1" applyFont="1" applyFill="1" applyBorder="1" applyAlignment="1">
      <alignment horizontal="center" vertical="center" wrapText="1"/>
    </xf>
    <xf numFmtId="0" fontId="44" fillId="2" borderId="24" xfId="119" applyFont="1" applyFill="1" applyBorder="1" applyAlignment="1">
      <alignment vertical="center" wrapText="1"/>
    </xf>
    <xf numFmtId="0" fontId="43" fillId="2" borderId="16" xfId="119" applyFont="1" applyFill="1" applyBorder="1" applyAlignment="1">
      <alignment horizontal="center" vertical="center" wrapText="1"/>
    </xf>
    <xf numFmtId="49" fontId="43" fillId="2" borderId="17" xfId="119" applyNumberFormat="1" applyFont="1" applyFill="1" applyBorder="1" applyAlignment="1">
      <alignment horizontal="center" vertical="center" wrapText="1"/>
    </xf>
    <xf numFmtId="49" fontId="43" fillId="2" borderId="18" xfId="119" applyNumberFormat="1" applyFont="1" applyFill="1" applyBorder="1" applyAlignment="1">
      <alignment horizontal="center" vertical="center" wrapText="1"/>
    </xf>
    <xf numFmtId="0" fontId="43" fillId="2" borderId="18" xfId="119" applyFont="1" applyFill="1" applyBorder="1" applyAlignment="1">
      <alignment horizontal="center" vertical="center" wrapText="1"/>
    </xf>
    <xf numFmtId="0" fontId="43" fillId="2" borderId="17" xfId="119" applyFont="1" applyFill="1" applyBorder="1" applyAlignment="1">
      <alignment horizontal="center" vertical="center" wrapText="1"/>
    </xf>
    <xf numFmtId="0" fontId="43" fillId="2" borderId="19" xfId="119" applyFont="1" applyFill="1" applyBorder="1" applyAlignment="1">
      <alignment horizontal="center" vertical="center" wrapText="1"/>
    </xf>
    <xf numFmtId="0" fontId="43" fillId="2" borderId="19" xfId="119" applyFont="1" applyFill="1" applyBorder="1" applyAlignment="1">
      <alignment vertical="center" wrapText="1"/>
    </xf>
    <xf numFmtId="4" fontId="43" fillId="2" borderId="18" xfId="119" applyNumberFormat="1" applyFont="1" applyFill="1" applyBorder="1" applyAlignment="1">
      <alignment vertical="center" wrapText="1"/>
    </xf>
    <xf numFmtId="166" fontId="43" fillId="2" borderId="55" xfId="119" applyNumberFormat="1" applyFont="1" applyFill="1" applyBorder="1" applyAlignment="1">
      <alignment vertical="center" wrapText="1"/>
    </xf>
    <xf numFmtId="166" fontId="43" fillId="2" borderId="19" xfId="119" applyNumberFormat="1" applyFont="1" applyFill="1" applyBorder="1" applyAlignment="1">
      <alignment vertical="center" wrapText="1"/>
    </xf>
    <xf numFmtId="166" fontId="11" fillId="2" borderId="69" xfId="119" applyNumberFormat="1" applyFont="1" applyFill="1" applyBorder="1" applyAlignment="1">
      <alignment vertical="center" wrapText="1"/>
    </xf>
    <xf numFmtId="0" fontId="2" fillId="0" borderId="0" xfId="69" applyFont="1"/>
    <xf numFmtId="0" fontId="1" fillId="0" borderId="0" xfId="69" applyFont="1"/>
    <xf numFmtId="0" fontId="42" fillId="0" borderId="0" xfId="69" applyFont="1"/>
    <xf numFmtId="0" fontId="42" fillId="0" borderId="0" xfId="69" applyFont="1" applyFill="1" applyBorder="1"/>
    <xf numFmtId="0" fontId="2" fillId="0" borderId="0" xfId="69" applyFont="1" applyFill="1" applyBorder="1"/>
    <xf numFmtId="14" fontId="2" fillId="0" borderId="0" xfId="69" applyNumberFormat="1"/>
    <xf numFmtId="0" fontId="6" fillId="0" borderId="35" xfId="1" applyFont="1" applyFill="1" applyBorder="1" applyAlignment="1">
      <alignment horizontal="center" vertical="center"/>
    </xf>
    <xf numFmtId="0" fontId="6" fillId="0" borderId="66" xfId="1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49" fontId="6" fillId="0" borderId="26" xfId="1" applyNumberFormat="1" applyFont="1" applyFill="1" applyBorder="1" applyAlignment="1">
      <alignment horizontal="center" vertical="center"/>
    </xf>
    <xf numFmtId="49" fontId="6" fillId="0" borderId="27" xfId="1" applyNumberFormat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" fillId="2" borderId="9" xfId="119" applyFont="1" applyFill="1" applyBorder="1" applyAlignment="1">
      <alignment vertical="center" wrapText="1"/>
    </xf>
    <xf numFmtId="0" fontId="2" fillId="2" borderId="10" xfId="119" applyFont="1" applyFill="1" applyBorder="1" applyAlignment="1">
      <alignment vertical="center" wrapText="1"/>
    </xf>
    <xf numFmtId="0" fontId="2" fillId="2" borderId="30" xfId="119" applyFont="1" applyFill="1" applyBorder="1" applyAlignment="1">
      <alignment vertical="center" wrapText="1"/>
    </xf>
    <xf numFmtId="0" fontId="2" fillId="2" borderId="35" xfId="119" applyFont="1" applyFill="1" applyBorder="1" applyAlignment="1">
      <alignment vertical="center" wrapText="1"/>
    </xf>
    <xf numFmtId="0" fontId="2" fillId="2" borderId="64" xfId="119" applyFont="1" applyFill="1" applyBorder="1" applyAlignment="1">
      <alignment vertical="center" wrapText="1"/>
    </xf>
    <xf numFmtId="0" fontId="2" fillId="2" borderId="21" xfId="119" applyFont="1" applyFill="1" applyBorder="1" applyAlignment="1">
      <alignment vertical="center" wrapText="1"/>
    </xf>
    <xf numFmtId="0" fontId="2" fillId="2" borderId="22" xfId="119" applyFont="1" applyFill="1" applyBorder="1" applyAlignment="1">
      <alignment vertical="center" wrapText="1"/>
    </xf>
    <xf numFmtId="0" fontId="2" fillId="2" borderId="23" xfId="119" applyFont="1" applyFill="1" applyBorder="1" applyAlignment="1">
      <alignment vertical="center" wrapText="1"/>
    </xf>
    <xf numFmtId="0" fontId="2" fillId="2" borderId="63" xfId="119" applyFont="1" applyFill="1" applyBorder="1" applyAlignment="1">
      <alignment vertical="center" wrapText="1"/>
    </xf>
    <xf numFmtId="0" fontId="2" fillId="2" borderId="29" xfId="119" applyFont="1" applyFill="1" applyBorder="1" applyAlignment="1">
      <alignment vertical="center" wrapText="1"/>
    </xf>
    <xf numFmtId="0" fontId="6" fillId="3" borderId="21" xfId="119" applyFont="1" applyFill="1" applyBorder="1" applyAlignment="1">
      <alignment horizontal="center" vertical="center" wrapText="1"/>
    </xf>
    <xf numFmtId="0" fontId="6" fillId="3" borderId="24" xfId="119" applyFont="1" applyFill="1" applyBorder="1" applyAlignment="1">
      <alignment horizontal="center" vertical="center" wrapText="1"/>
    </xf>
    <xf numFmtId="0" fontId="6" fillId="3" borderId="24" xfId="119" applyFont="1" applyFill="1" applyBorder="1" applyAlignment="1">
      <alignment horizontal="left" vertical="center" wrapText="1"/>
    </xf>
    <xf numFmtId="4" fontId="6" fillId="3" borderId="24" xfId="119" applyNumberFormat="1" applyFont="1" applyFill="1" applyBorder="1" applyAlignment="1">
      <alignment vertical="center" wrapText="1"/>
    </xf>
    <xf numFmtId="166" fontId="6" fillId="3" borderId="24" xfId="119" applyNumberFormat="1" applyFont="1" applyFill="1" applyBorder="1" applyAlignment="1">
      <alignment vertical="center" wrapText="1"/>
    </xf>
    <xf numFmtId="166" fontId="6" fillId="3" borderId="50" xfId="119" applyNumberFormat="1" applyFont="1" applyFill="1" applyBorder="1" applyAlignment="1">
      <alignment vertical="center" wrapText="1"/>
    </xf>
    <xf numFmtId="0" fontId="6" fillId="28" borderId="16" xfId="5" applyFont="1" applyFill="1" applyBorder="1" applyAlignment="1">
      <alignment horizontal="center" vertical="center" wrapText="1"/>
    </xf>
    <xf numFmtId="0" fontId="6" fillId="28" borderId="19" xfId="5" applyFont="1" applyFill="1" applyBorder="1" applyAlignment="1">
      <alignment horizontal="center" vertical="center" wrapText="1"/>
    </xf>
    <xf numFmtId="0" fontId="6" fillId="28" borderId="48" xfId="5" applyFont="1" applyFill="1" applyBorder="1" applyAlignment="1">
      <alignment horizontal="center" vertical="center" wrapText="1"/>
    </xf>
    <xf numFmtId="166" fontId="34" fillId="2" borderId="13" xfId="119" applyNumberFormat="1" applyFont="1" applyFill="1" applyBorder="1" applyAlignment="1">
      <alignment horizontal="right" vertical="center" wrapText="1"/>
    </xf>
    <xf numFmtId="166" fontId="43" fillId="2" borderId="2" xfId="119" applyNumberFormat="1" applyFont="1" applyFill="1" applyBorder="1" applyAlignment="1">
      <alignment horizontal="right" vertical="center" wrapText="1"/>
    </xf>
    <xf numFmtId="166" fontId="44" fillId="2" borderId="2" xfId="119" applyNumberFormat="1" applyFont="1" applyFill="1" applyBorder="1" applyAlignment="1">
      <alignment horizontal="right" vertical="center" wrapText="1"/>
    </xf>
    <xf numFmtId="166" fontId="13" fillId="2" borderId="2" xfId="119" applyNumberFormat="1" applyFont="1" applyFill="1" applyBorder="1" applyAlignment="1">
      <alignment horizontal="right" vertical="center" wrapText="1"/>
    </xf>
    <xf numFmtId="166" fontId="34" fillId="2" borderId="20" xfId="119" applyNumberFormat="1" applyFont="1" applyFill="1" applyBorder="1" applyAlignment="1">
      <alignment horizontal="right" vertical="center" wrapText="1"/>
    </xf>
    <xf numFmtId="166" fontId="43" fillId="2" borderId="2" xfId="120" applyNumberFormat="1" applyFont="1" applyFill="1" applyBorder="1" applyAlignment="1">
      <alignment horizontal="right" vertical="center" wrapText="1"/>
    </xf>
    <xf numFmtId="166" fontId="13" fillId="2" borderId="2" xfId="120" applyNumberFormat="1" applyFont="1" applyFill="1" applyBorder="1" applyAlignment="1">
      <alignment horizontal="right" vertical="center" wrapText="1"/>
    </xf>
    <xf numFmtId="166" fontId="44" fillId="2" borderId="51" xfId="119" applyNumberFormat="1" applyFont="1" applyFill="1" applyBorder="1" applyAlignment="1">
      <alignment horizontal="right" vertical="center" wrapText="1"/>
    </xf>
    <xf numFmtId="166" fontId="34" fillId="3" borderId="13" xfId="119" applyNumberFormat="1" applyFont="1" applyFill="1" applyBorder="1" applyAlignment="1">
      <alignment horizontal="right" vertical="center" wrapText="1"/>
    </xf>
    <xf numFmtId="166" fontId="43" fillId="3" borderId="2" xfId="119" applyNumberFormat="1" applyFont="1" applyFill="1" applyBorder="1" applyAlignment="1">
      <alignment horizontal="right" vertical="center" wrapText="1"/>
    </xf>
    <xf numFmtId="166" fontId="44" fillId="3" borderId="2" xfId="119" applyNumberFormat="1" applyFont="1" applyFill="1" applyBorder="1" applyAlignment="1">
      <alignment horizontal="right" vertical="center" wrapText="1"/>
    </xf>
    <xf numFmtId="166" fontId="44" fillId="3" borderId="65" xfId="119" applyNumberFormat="1" applyFont="1" applyFill="1" applyBorder="1" applyAlignment="1">
      <alignment horizontal="right" vertical="center" wrapText="1"/>
    </xf>
    <xf numFmtId="166" fontId="43" fillId="2" borderId="2" xfId="119" applyNumberFormat="1" applyFont="1" applyFill="1" applyBorder="1" applyAlignment="1">
      <alignment vertical="center" wrapText="1"/>
    </xf>
    <xf numFmtId="166" fontId="13" fillId="2" borderId="13" xfId="119" applyNumberFormat="1" applyFont="1" applyFill="1" applyBorder="1" applyAlignment="1">
      <alignment vertical="center" wrapText="1"/>
    </xf>
    <xf numFmtId="166" fontId="44" fillId="2" borderId="13" xfId="119" applyNumberFormat="1" applyFont="1" applyFill="1" applyBorder="1" applyAlignment="1">
      <alignment vertical="center" wrapText="1"/>
    </xf>
    <xf numFmtId="166" fontId="13" fillId="2" borderId="2" xfId="119" applyNumberFormat="1" applyFont="1" applyFill="1" applyBorder="1" applyAlignment="1">
      <alignment vertical="center" wrapText="1"/>
    </xf>
    <xf numFmtId="166" fontId="44" fillId="2" borderId="2" xfId="119" applyNumberFormat="1" applyFont="1" applyFill="1" applyBorder="1" applyAlignment="1">
      <alignment vertical="center" wrapText="1"/>
    </xf>
    <xf numFmtId="166" fontId="43" fillId="2" borderId="13" xfId="120" applyNumberFormat="1" applyFont="1" applyFill="1" applyBorder="1" applyAlignment="1">
      <alignment horizontal="right" vertical="center" wrapText="1"/>
    </xf>
    <xf numFmtId="166" fontId="13" fillId="2" borderId="13" xfId="120" applyNumberFormat="1" applyFont="1" applyFill="1" applyBorder="1" applyAlignment="1">
      <alignment horizontal="right" vertical="center" wrapText="1"/>
    </xf>
    <xf numFmtId="166" fontId="43" fillId="2" borderId="13" xfId="119" applyNumberFormat="1" applyFont="1" applyFill="1" applyBorder="1" applyAlignment="1">
      <alignment vertical="center" wrapText="1"/>
    </xf>
    <xf numFmtId="166" fontId="13" fillId="2" borderId="65" xfId="119" applyNumberFormat="1" applyFont="1" applyFill="1" applyBorder="1" applyAlignment="1">
      <alignment vertical="center" wrapText="1"/>
    </xf>
    <xf numFmtId="166" fontId="13" fillId="2" borderId="1" xfId="119" applyNumberFormat="1" applyFont="1" applyFill="1" applyBorder="1" applyAlignment="1">
      <alignment vertical="center" wrapText="1"/>
    </xf>
    <xf numFmtId="166" fontId="13" fillId="2" borderId="51" xfId="119" applyNumberFormat="1" applyFont="1" applyFill="1" applyBorder="1" applyAlignment="1">
      <alignment vertical="center" wrapText="1"/>
    </xf>
    <xf numFmtId="166" fontId="43" fillId="2" borderId="20" xfId="119" applyNumberFormat="1" applyFont="1" applyFill="1" applyBorder="1" applyAlignment="1">
      <alignment vertical="center" wrapText="1"/>
    </xf>
    <xf numFmtId="166" fontId="44" fillId="3" borderId="49" xfId="119" applyNumberFormat="1" applyFont="1" applyFill="1" applyBorder="1" applyAlignment="1">
      <alignment horizontal="right" vertical="center" wrapText="1"/>
    </xf>
    <xf numFmtId="0" fontId="35" fillId="27" borderId="51" xfId="69" applyFont="1" applyFill="1" applyBorder="1" applyAlignment="1">
      <alignment horizontal="center"/>
    </xf>
    <xf numFmtId="49" fontId="11" fillId="3" borderId="10" xfId="1" applyNumberFormat="1" applyFont="1" applyFill="1" applyBorder="1" applyAlignment="1">
      <alignment horizontal="center" vertical="center"/>
    </xf>
    <xf numFmtId="49" fontId="11" fillId="3" borderId="11" xfId="1" applyNumberFormat="1" applyFont="1" applyFill="1" applyBorder="1" applyAlignment="1">
      <alignment horizontal="center" vertical="center"/>
    </xf>
    <xf numFmtId="49" fontId="11" fillId="3" borderId="17" xfId="1" applyNumberFormat="1" applyFont="1" applyFill="1" applyBorder="1" applyAlignment="1">
      <alignment horizontal="center" vertical="center"/>
    </xf>
    <xf numFmtId="49" fontId="11" fillId="3" borderId="18" xfId="1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5" applyFont="1" applyFill="1" applyAlignment="1">
      <alignment horizontal="center"/>
    </xf>
    <xf numFmtId="49" fontId="11" fillId="3" borderId="19" xfId="1" applyNumberFormat="1" applyFont="1" applyFill="1" applyBorder="1" applyAlignment="1">
      <alignment horizontal="center" vertical="center"/>
    </xf>
    <xf numFmtId="4" fontId="2" fillId="0" borderId="0" xfId="1" applyNumberFormat="1" applyAlignment="1">
      <alignment horizontal="right"/>
    </xf>
    <xf numFmtId="49" fontId="34" fillId="2" borderId="17" xfId="119" applyNumberFormat="1" applyFont="1" applyFill="1" applyBorder="1" applyAlignment="1">
      <alignment horizontal="center" vertical="center" wrapText="1"/>
    </xf>
    <xf numFmtId="49" fontId="34" fillId="2" borderId="18" xfId="119" applyNumberFormat="1" applyFont="1" applyFill="1" applyBorder="1" applyAlignment="1">
      <alignment horizontal="center" vertical="center" wrapText="1"/>
    </xf>
    <xf numFmtId="49" fontId="34" fillId="2" borderId="10" xfId="119" applyNumberFormat="1" applyFont="1" applyFill="1" applyBorder="1" applyAlignment="1">
      <alignment horizontal="center" vertical="center" wrapText="1"/>
    </xf>
    <xf numFmtId="49" fontId="34" fillId="2" borderId="11" xfId="119" applyNumberFormat="1" applyFont="1" applyFill="1" applyBorder="1" applyAlignment="1">
      <alignment horizontal="center" vertical="center" wrapText="1"/>
    </xf>
    <xf numFmtId="0" fontId="41" fillId="0" borderId="0" xfId="2" applyFont="1" applyFill="1" applyAlignment="1">
      <alignment horizontal="center"/>
    </xf>
    <xf numFmtId="0" fontId="2" fillId="0" borderId="0" xfId="69" applyAlignment="1">
      <alignment horizontal="center" wrapText="1"/>
    </xf>
    <xf numFmtId="49" fontId="34" fillId="3" borderId="10" xfId="119" applyNumberFormat="1" applyFont="1" applyFill="1" applyBorder="1" applyAlignment="1">
      <alignment horizontal="center" vertical="center" wrapText="1"/>
    </xf>
    <xf numFmtId="49" fontId="34" fillId="3" borderId="11" xfId="119" applyNumberFormat="1" applyFont="1" applyFill="1" applyBorder="1" applyAlignment="1">
      <alignment horizontal="center" vertical="center" wrapText="1"/>
    </xf>
    <xf numFmtId="0" fontId="6" fillId="28" borderId="19" xfId="5" applyFont="1" applyFill="1" applyBorder="1" applyAlignment="1">
      <alignment horizontal="center" vertical="center" wrapText="1"/>
    </xf>
    <xf numFmtId="0" fontId="6" fillId="3" borderId="24" xfId="119" applyFont="1" applyFill="1" applyBorder="1" applyAlignment="1">
      <alignment horizontal="center" vertical="center" wrapText="1"/>
    </xf>
    <xf numFmtId="0" fontId="40" fillId="0" borderId="0" xfId="113" applyAlignment="1">
      <alignment horizontal="center"/>
    </xf>
    <xf numFmtId="0" fontId="4" fillId="0" borderId="0" xfId="2" applyFont="1" applyAlignment="1">
      <alignment horizontal="center"/>
    </xf>
    <xf numFmtId="0" fontId="41" fillId="0" borderId="0" xfId="2" applyFont="1" applyAlignment="1">
      <alignment horizontal="center"/>
    </xf>
    <xf numFmtId="0" fontId="5" fillId="0" borderId="0" xfId="113" applyFont="1" applyFill="1" applyAlignment="1">
      <alignment horizontal="center"/>
    </xf>
    <xf numFmtId="0" fontId="40" fillId="0" borderId="0" xfId="113" applyAlignment="1"/>
    <xf numFmtId="49" fontId="8" fillId="0" borderId="67" xfId="2" applyNumberFormat="1" applyFont="1" applyBorder="1" applyAlignment="1">
      <alignment horizontal="center" vertical="center" textRotation="90"/>
    </xf>
    <xf numFmtId="49" fontId="8" fillId="0" borderId="68" xfId="2" applyNumberFormat="1" applyFont="1" applyBorder="1" applyAlignment="1">
      <alignment horizontal="center" vertical="center" textRotation="90"/>
    </xf>
    <xf numFmtId="49" fontId="8" fillId="0" borderId="46" xfId="2" applyNumberFormat="1" applyFont="1" applyBorder="1" applyAlignment="1">
      <alignment horizontal="center" vertical="center" textRotation="90"/>
    </xf>
    <xf numFmtId="0" fontId="7" fillId="0" borderId="8" xfId="113" applyFont="1" applyBorder="1" applyAlignment="1">
      <alignment horizontal="center" vertical="center"/>
    </xf>
  </cellXfs>
  <cellStyles count="121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13" xfId="71"/>
    <cellStyle name="Normální 14" xfId="113"/>
    <cellStyle name="normální 2" xfId="3"/>
    <cellStyle name="normální 2 2" xfId="72"/>
    <cellStyle name="Normální 2 2 2" xfId="115"/>
    <cellStyle name="Normální 22" xfId="111"/>
    <cellStyle name="Normální 26" xfId="116"/>
    <cellStyle name="Normální 3" xfId="5"/>
    <cellStyle name="Normální 3 2" xfId="73"/>
    <cellStyle name="Normální 3 2 2" xfId="117"/>
    <cellStyle name="Normální 4" xfId="4"/>
    <cellStyle name="Normální 4 2" xfId="74"/>
    <cellStyle name="Normální 4 2 2" xfId="75"/>
    <cellStyle name="Normální 4 2 3" xfId="118"/>
    <cellStyle name="Normální 5" xfId="76"/>
    <cellStyle name="Normální 5 2" xfId="77"/>
    <cellStyle name="Normální 5 3" xfId="112"/>
    <cellStyle name="Normální 6" xfId="78"/>
    <cellStyle name="Normální 7" xfId="79"/>
    <cellStyle name="Normální 8" xfId="80"/>
    <cellStyle name="Normální 9" xfId="81"/>
    <cellStyle name="normální_2. Rozpočet 2007 - tabulky" xfId="2"/>
    <cellStyle name="normální_Rozpis výdajů 03 bez PO" xfId="114"/>
    <cellStyle name="normální_Rozpis výdajů 03 bez PO 2 2" xfId="1"/>
    <cellStyle name="normální_Rozpis výdajů 03 bez PO 3" xfId="119"/>
    <cellStyle name="normální_Rozpis výdajů 03 bez PO_02 - ORREP" xfId="7"/>
    <cellStyle name="normální_Rozpis výdajů 03 bez PO_08 - OZPZ" xfId="120"/>
    <cellStyle name="normální_Rozpis výdajů 03 bez PO_UR 2008 1-168 tisk" xfId="6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ACF052"/>
      <color rgb="FFE0F949"/>
      <color rgb="FFEEFC9A"/>
      <color rgb="FFEFFC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7" zoomScaleNormal="100" workbookViewId="0">
      <selection activeCell="D34" sqref="D34"/>
    </sheetView>
  </sheetViews>
  <sheetFormatPr defaultRowHeight="12.75" x14ac:dyDescent="0.2"/>
  <cols>
    <col min="1" max="1" width="36.5703125" style="230" bestFit="1" customWidth="1"/>
    <col min="2" max="2" width="7.28515625" style="230" customWidth="1"/>
    <col min="3" max="3" width="13.85546875" style="230" customWidth="1"/>
    <col min="4" max="4" width="10" style="230" bestFit="1" customWidth="1"/>
    <col min="5" max="5" width="14.140625" style="230" customWidth="1"/>
    <col min="6" max="9" width="9.140625" style="230"/>
    <col min="10" max="10" width="11.7109375" style="230" bestFit="1" customWidth="1"/>
    <col min="11" max="256" width="9.140625" style="230"/>
    <col min="257" max="257" width="36.5703125" style="230" bestFit="1" customWidth="1"/>
    <col min="258" max="258" width="7.28515625" style="230" customWidth="1"/>
    <col min="259" max="259" width="13.85546875" style="230" customWidth="1"/>
    <col min="260" max="260" width="10" style="230" bestFit="1" customWidth="1"/>
    <col min="261" max="261" width="14.140625" style="230" customWidth="1"/>
    <col min="262" max="265" width="9.140625" style="230"/>
    <col min="266" max="266" width="11.7109375" style="230" bestFit="1" customWidth="1"/>
    <col min="267" max="512" width="9.140625" style="230"/>
    <col min="513" max="513" width="36.5703125" style="230" bestFit="1" customWidth="1"/>
    <col min="514" max="514" width="7.28515625" style="230" customWidth="1"/>
    <col min="515" max="515" width="13.85546875" style="230" customWidth="1"/>
    <col min="516" max="516" width="10" style="230" bestFit="1" customWidth="1"/>
    <col min="517" max="517" width="14.140625" style="230" customWidth="1"/>
    <col min="518" max="521" width="9.140625" style="230"/>
    <col min="522" max="522" width="11.7109375" style="230" bestFit="1" customWidth="1"/>
    <col min="523" max="768" width="9.140625" style="230"/>
    <col min="769" max="769" width="36.5703125" style="230" bestFit="1" customWidth="1"/>
    <col min="770" max="770" width="7.28515625" style="230" customWidth="1"/>
    <col min="771" max="771" width="13.85546875" style="230" customWidth="1"/>
    <col min="772" max="772" width="10" style="230" bestFit="1" customWidth="1"/>
    <col min="773" max="773" width="14.140625" style="230" customWidth="1"/>
    <col min="774" max="777" width="9.140625" style="230"/>
    <col min="778" max="778" width="11.7109375" style="230" bestFit="1" customWidth="1"/>
    <col min="779" max="1024" width="9.140625" style="230"/>
    <col min="1025" max="1025" width="36.5703125" style="230" bestFit="1" customWidth="1"/>
    <col min="1026" max="1026" width="7.28515625" style="230" customWidth="1"/>
    <col min="1027" max="1027" width="13.85546875" style="230" customWidth="1"/>
    <col min="1028" max="1028" width="10" style="230" bestFit="1" customWidth="1"/>
    <col min="1029" max="1029" width="14.140625" style="230" customWidth="1"/>
    <col min="1030" max="1033" width="9.140625" style="230"/>
    <col min="1034" max="1034" width="11.7109375" style="230" bestFit="1" customWidth="1"/>
    <col min="1035" max="1280" width="9.140625" style="230"/>
    <col min="1281" max="1281" width="36.5703125" style="230" bestFit="1" customWidth="1"/>
    <col min="1282" max="1282" width="7.28515625" style="230" customWidth="1"/>
    <col min="1283" max="1283" width="13.85546875" style="230" customWidth="1"/>
    <col min="1284" max="1284" width="10" style="230" bestFit="1" customWidth="1"/>
    <col min="1285" max="1285" width="14.140625" style="230" customWidth="1"/>
    <col min="1286" max="1289" width="9.140625" style="230"/>
    <col min="1290" max="1290" width="11.7109375" style="230" bestFit="1" customWidth="1"/>
    <col min="1291" max="1536" width="9.140625" style="230"/>
    <col min="1537" max="1537" width="36.5703125" style="230" bestFit="1" customWidth="1"/>
    <col min="1538" max="1538" width="7.28515625" style="230" customWidth="1"/>
    <col min="1539" max="1539" width="13.85546875" style="230" customWidth="1"/>
    <col min="1540" max="1540" width="10" style="230" bestFit="1" customWidth="1"/>
    <col min="1541" max="1541" width="14.140625" style="230" customWidth="1"/>
    <col min="1542" max="1545" width="9.140625" style="230"/>
    <col min="1546" max="1546" width="11.7109375" style="230" bestFit="1" customWidth="1"/>
    <col min="1547" max="1792" width="9.140625" style="230"/>
    <col min="1793" max="1793" width="36.5703125" style="230" bestFit="1" customWidth="1"/>
    <col min="1794" max="1794" width="7.28515625" style="230" customWidth="1"/>
    <col min="1795" max="1795" width="13.85546875" style="230" customWidth="1"/>
    <col min="1796" max="1796" width="10" style="230" bestFit="1" customWidth="1"/>
    <col min="1797" max="1797" width="14.140625" style="230" customWidth="1"/>
    <col min="1798" max="1801" width="9.140625" style="230"/>
    <col min="1802" max="1802" width="11.7109375" style="230" bestFit="1" customWidth="1"/>
    <col min="1803" max="2048" width="9.140625" style="230"/>
    <col min="2049" max="2049" width="36.5703125" style="230" bestFit="1" customWidth="1"/>
    <col min="2050" max="2050" width="7.28515625" style="230" customWidth="1"/>
    <col min="2051" max="2051" width="13.85546875" style="230" customWidth="1"/>
    <col min="2052" max="2052" width="10" style="230" bestFit="1" customWidth="1"/>
    <col min="2053" max="2053" width="14.140625" style="230" customWidth="1"/>
    <col min="2054" max="2057" width="9.140625" style="230"/>
    <col min="2058" max="2058" width="11.7109375" style="230" bestFit="1" customWidth="1"/>
    <col min="2059" max="2304" width="9.140625" style="230"/>
    <col min="2305" max="2305" width="36.5703125" style="230" bestFit="1" customWidth="1"/>
    <col min="2306" max="2306" width="7.28515625" style="230" customWidth="1"/>
    <col min="2307" max="2307" width="13.85546875" style="230" customWidth="1"/>
    <col min="2308" max="2308" width="10" style="230" bestFit="1" customWidth="1"/>
    <col min="2309" max="2309" width="14.140625" style="230" customWidth="1"/>
    <col min="2310" max="2313" width="9.140625" style="230"/>
    <col min="2314" max="2314" width="11.7109375" style="230" bestFit="1" customWidth="1"/>
    <col min="2315" max="2560" width="9.140625" style="230"/>
    <col min="2561" max="2561" width="36.5703125" style="230" bestFit="1" customWidth="1"/>
    <col min="2562" max="2562" width="7.28515625" style="230" customWidth="1"/>
    <col min="2563" max="2563" width="13.85546875" style="230" customWidth="1"/>
    <col min="2564" max="2564" width="10" style="230" bestFit="1" customWidth="1"/>
    <col min="2565" max="2565" width="14.140625" style="230" customWidth="1"/>
    <col min="2566" max="2569" width="9.140625" style="230"/>
    <col min="2570" max="2570" width="11.7109375" style="230" bestFit="1" customWidth="1"/>
    <col min="2571" max="2816" width="9.140625" style="230"/>
    <col min="2817" max="2817" width="36.5703125" style="230" bestFit="1" customWidth="1"/>
    <col min="2818" max="2818" width="7.28515625" style="230" customWidth="1"/>
    <col min="2819" max="2819" width="13.85546875" style="230" customWidth="1"/>
    <col min="2820" max="2820" width="10" style="230" bestFit="1" customWidth="1"/>
    <col min="2821" max="2821" width="14.140625" style="230" customWidth="1"/>
    <col min="2822" max="2825" width="9.140625" style="230"/>
    <col min="2826" max="2826" width="11.7109375" style="230" bestFit="1" customWidth="1"/>
    <col min="2827" max="3072" width="9.140625" style="230"/>
    <col min="3073" max="3073" width="36.5703125" style="230" bestFit="1" customWidth="1"/>
    <col min="3074" max="3074" width="7.28515625" style="230" customWidth="1"/>
    <col min="3075" max="3075" width="13.85546875" style="230" customWidth="1"/>
    <col min="3076" max="3076" width="10" style="230" bestFit="1" customWidth="1"/>
    <col min="3077" max="3077" width="14.140625" style="230" customWidth="1"/>
    <col min="3078" max="3081" width="9.140625" style="230"/>
    <col min="3082" max="3082" width="11.7109375" style="230" bestFit="1" customWidth="1"/>
    <col min="3083" max="3328" width="9.140625" style="230"/>
    <col min="3329" max="3329" width="36.5703125" style="230" bestFit="1" customWidth="1"/>
    <col min="3330" max="3330" width="7.28515625" style="230" customWidth="1"/>
    <col min="3331" max="3331" width="13.85546875" style="230" customWidth="1"/>
    <col min="3332" max="3332" width="10" style="230" bestFit="1" customWidth="1"/>
    <col min="3333" max="3333" width="14.140625" style="230" customWidth="1"/>
    <col min="3334" max="3337" width="9.140625" style="230"/>
    <col min="3338" max="3338" width="11.7109375" style="230" bestFit="1" customWidth="1"/>
    <col min="3339" max="3584" width="9.140625" style="230"/>
    <col min="3585" max="3585" width="36.5703125" style="230" bestFit="1" customWidth="1"/>
    <col min="3586" max="3586" width="7.28515625" style="230" customWidth="1"/>
    <col min="3587" max="3587" width="13.85546875" style="230" customWidth="1"/>
    <col min="3588" max="3588" width="10" style="230" bestFit="1" customWidth="1"/>
    <col min="3589" max="3589" width="14.140625" style="230" customWidth="1"/>
    <col min="3590" max="3593" width="9.140625" style="230"/>
    <col min="3594" max="3594" width="11.7109375" style="230" bestFit="1" customWidth="1"/>
    <col min="3595" max="3840" width="9.140625" style="230"/>
    <col min="3841" max="3841" width="36.5703125" style="230" bestFit="1" customWidth="1"/>
    <col min="3842" max="3842" width="7.28515625" style="230" customWidth="1"/>
    <col min="3843" max="3843" width="13.85546875" style="230" customWidth="1"/>
    <col min="3844" max="3844" width="10" style="230" bestFit="1" customWidth="1"/>
    <col min="3845" max="3845" width="14.140625" style="230" customWidth="1"/>
    <col min="3846" max="3849" width="9.140625" style="230"/>
    <col min="3850" max="3850" width="11.7109375" style="230" bestFit="1" customWidth="1"/>
    <col min="3851" max="4096" width="9.140625" style="230"/>
    <col min="4097" max="4097" width="36.5703125" style="230" bestFit="1" customWidth="1"/>
    <col min="4098" max="4098" width="7.28515625" style="230" customWidth="1"/>
    <col min="4099" max="4099" width="13.85546875" style="230" customWidth="1"/>
    <col min="4100" max="4100" width="10" style="230" bestFit="1" customWidth="1"/>
    <col min="4101" max="4101" width="14.140625" style="230" customWidth="1"/>
    <col min="4102" max="4105" width="9.140625" style="230"/>
    <col min="4106" max="4106" width="11.7109375" style="230" bestFit="1" customWidth="1"/>
    <col min="4107" max="4352" width="9.140625" style="230"/>
    <col min="4353" max="4353" width="36.5703125" style="230" bestFit="1" customWidth="1"/>
    <col min="4354" max="4354" width="7.28515625" style="230" customWidth="1"/>
    <col min="4355" max="4355" width="13.85546875" style="230" customWidth="1"/>
    <col min="4356" max="4356" width="10" style="230" bestFit="1" customWidth="1"/>
    <col min="4357" max="4357" width="14.140625" style="230" customWidth="1"/>
    <col min="4358" max="4361" width="9.140625" style="230"/>
    <col min="4362" max="4362" width="11.7109375" style="230" bestFit="1" customWidth="1"/>
    <col min="4363" max="4608" width="9.140625" style="230"/>
    <col min="4609" max="4609" width="36.5703125" style="230" bestFit="1" customWidth="1"/>
    <col min="4610" max="4610" width="7.28515625" style="230" customWidth="1"/>
    <col min="4611" max="4611" width="13.85546875" style="230" customWidth="1"/>
    <col min="4612" max="4612" width="10" style="230" bestFit="1" customWidth="1"/>
    <col min="4613" max="4613" width="14.140625" style="230" customWidth="1"/>
    <col min="4614" max="4617" width="9.140625" style="230"/>
    <col min="4618" max="4618" width="11.7109375" style="230" bestFit="1" customWidth="1"/>
    <col min="4619" max="4864" width="9.140625" style="230"/>
    <col min="4865" max="4865" width="36.5703125" style="230" bestFit="1" customWidth="1"/>
    <col min="4866" max="4866" width="7.28515625" style="230" customWidth="1"/>
    <col min="4867" max="4867" width="13.85546875" style="230" customWidth="1"/>
    <col min="4868" max="4868" width="10" style="230" bestFit="1" customWidth="1"/>
    <col min="4869" max="4869" width="14.140625" style="230" customWidth="1"/>
    <col min="4870" max="4873" width="9.140625" style="230"/>
    <col min="4874" max="4874" width="11.7109375" style="230" bestFit="1" customWidth="1"/>
    <col min="4875" max="5120" width="9.140625" style="230"/>
    <col min="5121" max="5121" width="36.5703125" style="230" bestFit="1" customWidth="1"/>
    <col min="5122" max="5122" width="7.28515625" style="230" customWidth="1"/>
    <col min="5123" max="5123" width="13.85546875" style="230" customWidth="1"/>
    <col min="5124" max="5124" width="10" style="230" bestFit="1" customWidth="1"/>
    <col min="5125" max="5125" width="14.140625" style="230" customWidth="1"/>
    <col min="5126" max="5129" width="9.140625" style="230"/>
    <col min="5130" max="5130" width="11.7109375" style="230" bestFit="1" customWidth="1"/>
    <col min="5131" max="5376" width="9.140625" style="230"/>
    <col min="5377" max="5377" width="36.5703125" style="230" bestFit="1" customWidth="1"/>
    <col min="5378" max="5378" width="7.28515625" style="230" customWidth="1"/>
    <col min="5379" max="5379" width="13.85546875" style="230" customWidth="1"/>
    <col min="5380" max="5380" width="10" style="230" bestFit="1" customWidth="1"/>
    <col min="5381" max="5381" width="14.140625" style="230" customWidth="1"/>
    <col min="5382" max="5385" width="9.140625" style="230"/>
    <col min="5386" max="5386" width="11.7109375" style="230" bestFit="1" customWidth="1"/>
    <col min="5387" max="5632" width="9.140625" style="230"/>
    <col min="5633" max="5633" width="36.5703125" style="230" bestFit="1" customWidth="1"/>
    <col min="5634" max="5634" width="7.28515625" style="230" customWidth="1"/>
    <col min="5635" max="5635" width="13.85546875" style="230" customWidth="1"/>
    <col min="5636" max="5636" width="10" style="230" bestFit="1" customWidth="1"/>
    <col min="5637" max="5637" width="14.140625" style="230" customWidth="1"/>
    <col min="5638" max="5641" width="9.140625" style="230"/>
    <col min="5642" max="5642" width="11.7109375" style="230" bestFit="1" customWidth="1"/>
    <col min="5643" max="5888" width="9.140625" style="230"/>
    <col min="5889" max="5889" width="36.5703125" style="230" bestFit="1" customWidth="1"/>
    <col min="5890" max="5890" width="7.28515625" style="230" customWidth="1"/>
    <col min="5891" max="5891" width="13.85546875" style="230" customWidth="1"/>
    <col min="5892" max="5892" width="10" style="230" bestFit="1" customWidth="1"/>
    <col min="5893" max="5893" width="14.140625" style="230" customWidth="1"/>
    <col min="5894" max="5897" width="9.140625" style="230"/>
    <col min="5898" max="5898" width="11.7109375" style="230" bestFit="1" customWidth="1"/>
    <col min="5899" max="6144" width="9.140625" style="230"/>
    <col min="6145" max="6145" width="36.5703125" style="230" bestFit="1" customWidth="1"/>
    <col min="6146" max="6146" width="7.28515625" style="230" customWidth="1"/>
    <col min="6147" max="6147" width="13.85546875" style="230" customWidth="1"/>
    <col min="6148" max="6148" width="10" style="230" bestFit="1" customWidth="1"/>
    <col min="6149" max="6149" width="14.140625" style="230" customWidth="1"/>
    <col min="6150" max="6153" width="9.140625" style="230"/>
    <col min="6154" max="6154" width="11.7109375" style="230" bestFit="1" customWidth="1"/>
    <col min="6155" max="6400" width="9.140625" style="230"/>
    <col min="6401" max="6401" width="36.5703125" style="230" bestFit="1" customWidth="1"/>
    <col min="6402" max="6402" width="7.28515625" style="230" customWidth="1"/>
    <col min="6403" max="6403" width="13.85546875" style="230" customWidth="1"/>
    <col min="6404" max="6404" width="10" style="230" bestFit="1" customWidth="1"/>
    <col min="6405" max="6405" width="14.140625" style="230" customWidth="1"/>
    <col min="6406" max="6409" width="9.140625" style="230"/>
    <col min="6410" max="6410" width="11.7109375" style="230" bestFit="1" customWidth="1"/>
    <col min="6411" max="6656" width="9.140625" style="230"/>
    <col min="6657" max="6657" width="36.5703125" style="230" bestFit="1" customWidth="1"/>
    <col min="6658" max="6658" width="7.28515625" style="230" customWidth="1"/>
    <col min="6659" max="6659" width="13.85546875" style="230" customWidth="1"/>
    <col min="6660" max="6660" width="10" style="230" bestFit="1" customWidth="1"/>
    <col min="6661" max="6661" width="14.140625" style="230" customWidth="1"/>
    <col min="6662" max="6665" width="9.140625" style="230"/>
    <col min="6666" max="6666" width="11.7109375" style="230" bestFit="1" customWidth="1"/>
    <col min="6667" max="6912" width="9.140625" style="230"/>
    <col min="6913" max="6913" width="36.5703125" style="230" bestFit="1" customWidth="1"/>
    <col min="6914" max="6914" width="7.28515625" style="230" customWidth="1"/>
    <col min="6915" max="6915" width="13.85546875" style="230" customWidth="1"/>
    <col min="6916" max="6916" width="10" style="230" bestFit="1" customWidth="1"/>
    <col min="6917" max="6917" width="14.140625" style="230" customWidth="1"/>
    <col min="6918" max="6921" width="9.140625" style="230"/>
    <col min="6922" max="6922" width="11.7109375" style="230" bestFit="1" customWidth="1"/>
    <col min="6923" max="7168" width="9.140625" style="230"/>
    <col min="7169" max="7169" width="36.5703125" style="230" bestFit="1" customWidth="1"/>
    <col min="7170" max="7170" width="7.28515625" style="230" customWidth="1"/>
    <col min="7171" max="7171" width="13.85546875" style="230" customWidth="1"/>
    <col min="7172" max="7172" width="10" style="230" bestFit="1" customWidth="1"/>
    <col min="7173" max="7173" width="14.140625" style="230" customWidth="1"/>
    <col min="7174" max="7177" width="9.140625" style="230"/>
    <col min="7178" max="7178" width="11.7109375" style="230" bestFit="1" customWidth="1"/>
    <col min="7179" max="7424" width="9.140625" style="230"/>
    <col min="7425" max="7425" width="36.5703125" style="230" bestFit="1" customWidth="1"/>
    <col min="7426" max="7426" width="7.28515625" style="230" customWidth="1"/>
    <col min="7427" max="7427" width="13.85546875" style="230" customWidth="1"/>
    <col min="7428" max="7428" width="10" style="230" bestFit="1" customWidth="1"/>
    <col min="7429" max="7429" width="14.140625" style="230" customWidth="1"/>
    <col min="7430" max="7433" width="9.140625" style="230"/>
    <col min="7434" max="7434" width="11.7109375" style="230" bestFit="1" customWidth="1"/>
    <col min="7435" max="7680" width="9.140625" style="230"/>
    <col min="7681" max="7681" width="36.5703125" style="230" bestFit="1" customWidth="1"/>
    <col min="7682" max="7682" width="7.28515625" style="230" customWidth="1"/>
    <col min="7683" max="7683" width="13.85546875" style="230" customWidth="1"/>
    <col min="7684" max="7684" width="10" style="230" bestFit="1" customWidth="1"/>
    <col min="7685" max="7685" width="14.140625" style="230" customWidth="1"/>
    <col min="7686" max="7689" width="9.140625" style="230"/>
    <col min="7690" max="7690" width="11.7109375" style="230" bestFit="1" customWidth="1"/>
    <col min="7691" max="7936" width="9.140625" style="230"/>
    <col min="7937" max="7937" width="36.5703125" style="230" bestFit="1" customWidth="1"/>
    <col min="7938" max="7938" width="7.28515625" style="230" customWidth="1"/>
    <col min="7939" max="7939" width="13.85546875" style="230" customWidth="1"/>
    <col min="7940" max="7940" width="10" style="230" bestFit="1" customWidth="1"/>
    <col min="7941" max="7941" width="14.140625" style="230" customWidth="1"/>
    <col min="7942" max="7945" width="9.140625" style="230"/>
    <col min="7946" max="7946" width="11.7109375" style="230" bestFit="1" customWidth="1"/>
    <col min="7947" max="8192" width="9.140625" style="230"/>
    <col min="8193" max="8193" width="36.5703125" style="230" bestFit="1" customWidth="1"/>
    <col min="8194" max="8194" width="7.28515625" style="230" customWidth="1"/>
    <col min="8195" max="8195" width="13.85546875" style="230" customWidth="1"/>
    <col min="8196" max="8196" width="10" style="230" bestFit="1" customWidth="1"/>
    <col min="8197" max="8197" width="14.140625" style="230" customWidth="1"/>
    <col min="8198" max="8201" width="9.140625" style="230"/>
    <col min="8202" max="8202" width="11.7109375" style="230" bestFit="1" customWidth="1"/>
    <col min="8203" max="8448" width="9.140625" style="230"/>
    <col min="8449" max="8449" width="36.5703125" style="230" bestFit="1" customWidth="1"/>
    <col min="8450" max="8450" width="7.28515625" style="230" customWidth="1"/>
    <col min="8451" max="8451" width="13.85546875" style="230" customWidth="1"/>
    <col min="8452" max="8452" width="10" style="230" bestFit="1" customWidth="1"/>
    <col min="8453" max="8453" width="14.140625" style="230" customWidth="1"/>
    <col min="8454" max="8457" width="9.140625" style="230"/>
    <col min="8458" max="8458" width="11.7109375" style="230" bestFit="1" customWidth="1"/>
    <col min="8459" max="8704" width="9.140625" style="230"/>
    <col min="8705" max="8705" width="36.5703125" style="230" bestFit="1" customWidth="1"/>
    <col min="8706" max="8706" width="7.28515625" style="230" customWidth="1"/>
    <col min="8707" max="8707" width="13.85546875" style="230" customWidth="1"/>
    <col min="8708" max="8708" width="10" style="230" bestFit="1" customWidth="1"/>
    <col min="8709" max="8709" width="14.140625" style="230" customWidth="1"/>
    <col min="8710" max="8713" width="9.140625" style="230"/>
    <col min="8714" max="8714" width="11.7109375" style="230" bestFit="1" customWidth="1"/>
    <col min="8715" max="8960" width="9.140625" style="230"/>
    <col min="8961" max="8961" width="36.5703125" style="230" bestFit="1" customWidth="1"/>
    <col min="8962" max="8962" width="7.28515625" style="230" customWidth="1"/>
    <col min="8963" max="8963" width="13.85546875" style="230" customWidth="1"/>
    <col min="8964" max="8964" width="10" style="230" bestFit="1" customWidth="1"/>
    <col min="8965" max="8965" width="14.140625" style="230" customWidth="1"/>
    <col min="8966" max="8969" width="9.140625" style="230"/>
    <col min="8970" max="8970" width="11.7109375" style="230" bestFit="1" customWidth="1"/>
    <col min="8971" max="9216" width="9.140625" style="230"/>
    <col min="9217" max="9217" width="36.5703125" style="230" bestFit="1" customWidth="1"/>
    <col min="9218" max="9218" width="7.28515625" style="230" customWidth="1"/>
    <col min="9219" max="9219" width="13.85546875" style="230" customWidth="1"/>
    <col min="9220" max="9220" width="10" style="230" bestFit="1" customWidth="1"/>
    <col min="9221" max="9221" width="14.140625" style="230" customWidth="1"/>
    <col min="9222" max="9225" width="9.140625" style="230"/>
    <col min="9226" max="9226" width="11.7109375" style="230" bestFit="1" customWidth="1"/>
    <col min="9227" max="9472" width="9.140625" style="230"/>
    <col min="9473" max="9473" width="36.5703125" style="230" bestFit="1" customWidth="1"/>
    <col min="9474" max="9474" width="7.28515625" style="230" customWidth="1"/>
    <col min="9475" max="9475" width="13.85546875" style="230" customWidth="1"/>
    <col min="9476" max="9476" width="10" style="230" bestFit="1" customWidth="1"/>
    <col min="9477" max="9477" width="14.140625" style="230" customWidth="1"/>
    <col min="9478" max="9481" width="9.140625" style="230"/>
    <col min="9482" max="9482" width="11.7109375" style="230" bestFit="1" customWidth="1"/>
    <col min="9483" max="9728" width="9.140625" style="230"/>
    <col min="9729" max="9729" width="36.5703125" style="230" bestFit="1" customWidth="1"/>
    <col min="9730" max="9730" width="7.28515625" style="230" customWidth="1"/>
    <col min="9731" max="9731" width="13.85546875" style="230" customWidth="1"/>
    <col min="9732" max="9732" width="10" style="230" bestFit="1" customWidth="1"/>
    <col min="9733" max="9733" width="14.140625" style="230" customWidth="1"/>
    <col min="9734" max="9737" width="9.140625" style="230"/>
    <col min="9738" max="9738" width="11.7109375" style="230" bestFit="1" customWidth="1"/>
    <col min="9739" max="9984" width="9.140625" style="230"/>
    <col min="9985" max="9985" width="36.5703125" style="230" bestFit="1" customWidth="1"/>
    <col min="9986" max="9986" width="7.28515625" style="230" customWidth="1"/>
    <col min="9987" max="9987" width="13.85546875" style="230" customWidth="1"/>
    <col min="9988" max="9988" width="10" style="230" bestFit="1" customWidth="1"/>
    <col min="9989" max="9989" width="14.140625" style="230" customWidth="1"/>
    <col min="9990" max="9993" width="9.140625" style="230"/>
    <col min="9994" max="9994" width="11.7109375" style="230" bestFit="1" customWidth="1"/>
    <col min="9995" max="10240" width="9.140625" style="230"/>
    <col min="10241" max="10241" width="36.5703125" style="230" bestFit="1" customWidth="1"/>
    <col min="10242" max="10242" width="7.28515625" style="230" customWidth="1"/>
    <col min="10243" max="10243" width="13.85546875" style="230" customWidth="1"/>
    <col min="10244" max="10244" width="10" style="230" bestFit="1" customWidth="1"/>
    <col min="10245" max="10245" width="14.140625" style="230" customWidth="1"/>
    <col min="10246" max="10249" width="9.140625" style="230"/>
    <col min="10250" max="10250" width="11.7109375" style="230" bestFit="1" customWidth="1"/>
    <col min="10251" max="10496" width="9.140625" style="230"/>
    <col min="10497" max="10497" width="36.5703125" style="230" bestFit="1" customWidth="1"/>
    <col min="10498" max="10498" width="7.28515625" style="230" customWidth="1"/>
    <col min="10499" max="10499" width="13.85546875" style="230" customWidth="1"/>
    <col min="10500" max="10500" width="10" style="230" bestFit="1" customWidth="1"/>
    <col min="10501" max="10501" width="14.140625" style="230" customWidth="1"/>
    <col min="10502" max="10505" width="9.140625" style="230"/>
    <col min="10506" max="10506" width="11.7109375" style="230" bestFit="1" customWidth="1"/>
    <col min="10507" max="10752" width="9.140625" style="230"/>
    <col min="10753" max="10753" width="36.5703125" style="230" bestFit="1" customWidth="1"/>
    <col min="10754" max="10754" width="7.28515625" style="230" customWidth="1"/>
    <col min="10755" max="10755" width="13.85546875" style="230" customWidth="1"/>
    <col min="10756" max="10756" width="10" style="230" bestFit="1" customWidth="1"/>
    <col min="10757" max="10757" width="14.140625" style="230" customWidth="1"/>
    <col min="10758" max="10761" width="9.140625" style="230"/>
    <col min="10762" max="10762" width="11.7109375" style="230" bestFit="1" customWidth="1"/>
    <col min="10763" max="11008" width="9.140625" style="230"/>
    <col min="11009" max="11009" width="36.5703125" style="230" bestFit="1" customWidth="1"/>
    <col min="11010" max="11010" width="7.28515625" style="230" customWidth="1"/>
    <col min="11011" max="11011" width="13.85546875" style="230" customWidth="1"/>
    <col min="11012" max="11012" width="10" style="230" bestFit="1" customWidth="1"/>
    <col min="11013" max="11013" width="14.140625" style="230" customWidth="1"/>
    <col min="11014" max="11017" width="9.140625" style="230"/>
    <col min="11018" max="11018" width="11.7109375" style="230" bestFit="1" customWidth="1"/>
    <col min="11019" max="11264" width="9.140625" style="230"/>
    <col min="11265" max="11265" width="36.5703125" style="230" bestFit="1" customWidth="1"/>
    <col min="11266" max="11266" width="7.28515625" style="230" customWidth="1"/>
    <col min="11267" max="11267" width="13.85546875" style="230" customWidth="1"/>
    <col min="11268" max="11268" width="10" style="230" bestFit="1" customWidth="1"/>
    <col min="11269" max="11269" width="14.140625" style="230" customWidth="1"/>
    <col min="11270" max="11273" width="9.140625" style="230"/>
    <col min="11274" max="11274" width="11.7109375" style="230" bestFit="1" customWidth="1"/>
    <col min="11275" max="11520" width="9.140625" style="230"/>
    <col min="11521" max="11521" width="36.5703125" style="230" bestFit="1" customWidth="1"/>
    <col min="11522" max="11522" width="7.28515625" style="230" customWidth="1"/>
    <col min="11523" max="11523" width="13.85546875" style="230" customWidth="1"/>
    <col min="11524" max="11524" width="10" style="230" bestFit="1" customWidth="1"/>
    <col min="11525" max="11525" width="14.140625" style="230" customWidth="1"/>
    <col min="11526" max="11529" width="9.140625" style="230"/>
    <col min="11530" max="11530" width="11.7109375" style="230" bestFit="1" customWidth="1"/>
    <col min="11531" max="11776" width="9.140625" style="230"/>
    <col min="11777" max="11777" width="36.5703125" style="230" bestFit="1" customWidth="1"/>
    <col min="11778" max="11778" width="7.28515625" style="230" customWidth="1"/>
    <col min="11779" max="11779" width="13.85546875" style="230" customWidth="1"/>
    <col min="11780" max="11780" width="10" style="230" bestFit="1" customWidth="1"/>
    <col min="11781" max="11781" width="14.140625" style="230" customWidth="1"/>
    <col min="11782" max="11785" width="9.140625" style="230"/>
    <col min="11786" max="11786" width="11.7109375" style="230" bestFit="1" customWidth="1"/>
    <col min="11787" max="12032" width="9.140625" style="230"/>
    <col min="12033" max="12033" width="36.5703125" style="230" bestFit="1" customWidth="1"/>
    <col min="12034" max="12034" width="7.28515625" style="230" customWidth="1"/>
    <col min="12035" max="12035" width="13.85546875" style="230" customWidth="1"/>
    <col min="12036" max="12036" width="10" style="230" bestFit="1" customWidth="1"/>
    <col min="12037" max="12037" width="14.140625" style="230" customWidth="1"/>
    <col min="12038" max="12041" width="9.140625" style="230"/>
    <col min="12042" max="12042" width="11.7109375" style="230" bestFit="1" customWidth="1"/>
    <col min="12043" max="12288" width="9.140625" style="230"/>
    <col min="12289" max="12289" width="36.5703125" style="230" bestFit="1" customWidth="1"/>
    <col min="12290" max="12290" width="7.28515625" style="230" customWidth="1"/>
    <col min="12291" max="12291" width="13.85546875" style="230" customWidth="1"/>
    <col min="12292" max="12292" width="10" style="230" bestFit="1" customWidth="1"/>
    <col min="12293" max="12293" width="14.140625" style="230" customWidth="1"/>
    <col min="12294" max="12297" width="9.140625" style="230"/>
    <col min="12298" max="12298" width="11.7109375" style="230" bestFit="1" customWidth="1"/>
    <col min="12299" max="12544" width="9.140625" style="230"/>
    <col min="12545" max="12545" width="36.5703125" style="230" bestFit="1" customWidth="1"/>
    <col min="12546" max="12546" width="7.28515625" style="230" customWidth="1"/>
    <col min="12547" max="12547" width="13.85546875" style="230" customWidth="1"/>
    <col min="12548" max="12548" width="10" style="230" bestFit="1" customWidth="1"/>
    <col min="12549" max="12549" width="14.140625" style="230" customWidth="1"/>
    <col min="12550" max="12553" width="9.140625" style="230"/>
    <col min="12554" max="12554" width="11.7109375" style="230" bestFit="1" customWidth="1"/>
    <col min="12555" max="12800" width="9.140625" style="230"/>
    <col min="12801" max="12801" width="36.5703125" style="230" bestFit="1" customWidth="1"/>
    <col min="12802" max="12802" width="7.28515625" style="230" customWidth="1"/>
    <col min="12803" max="12803" width="13.85546875" style="230" customWidth="1"/>
    <col min="12804" max="12804" width="10" style="230" bestFit="1" customWidth="1"/>
    <col min="12805" max="12805" width="14.140625" style="230" customWidth="1"/>
    <col min="12806" max="12809" width="9.140625" style="230"/>
    <col min="12810" max="12810" width="11.7109375" style="230" bestFit="1" customWidth="1"/>
    <col min="12811" max="13056" width="9.140625" style="230"/>
    <col min="13057" max="13057" width="36.5703125" style="230" bestFit="1" customWidth="1"/>
    <col min="13058" max="13058" width="7.28515625" style="230" customWidth="1"/>
    <col min="13059" max="13059" width="13.85546875" style="230" customWidth="1"/>
    <col min="13060" max="13060" width="10" style="230" bestFit="1" customWidth="1"/>
    <col min="13061" max="13061" width="14.140625" style="230" customWidth="1"/>
    <col min="13062" max="13065" width="9.140625" style="230"/>
    <col min="13066" max="13066" width="11.7109375" style="230" bestFit="1" customWidth="1"/>
    <col min="13067" max="13312" width="9.140625" style="230"/>
    <col min="13313" max="13313" width="36.5703125" style="230" bestFit="1" customWidth="1"/>
    <col min="13314" max="13314" width="7.28515625" style="230" customWidth="1"/>
    <col min="13315" max="13315" width="13.85546875" style="230" customWidth="1"/>
    <col min="13316" max="13316" width="10" style="230" bestFit="1" customWidth="1"/>
    <col min="13317" max="13317" width="14.140625" style="230" customWidth="1"/>
    <col min="13318" max="13321" width="9.140625" style="230"/>
    <col min="13322" max="13322" width="11.7109375" style="230" bestFit="1" customWidth="1"/>
    <col min="13323" max="13568" width="9.140625" style="230"/>
    <col min="13569" max="13569" width="36.5703125" style="230" bestFit="1" customWidth="1"/>
    <col min="13570" max="13570" width="7.28515625" style="230" customWidth="1"/>
    <col min="13571" max="13571" width="13.85546875" style="230" customWidth="1"/>
    <col min="13572" max="13572" width="10" style="230" bestFit="1" customWidth="1"/>
    <col min="13573" max="13573" width="14.140625" style="230" customWidth="1"/>
    <col min="13574" max="13577" width="9.140625" style="230"/>
    <col min="13578" max="13578" width="11.7109375" style="230" bestFit="1" customWidth="1"/>
    <col min="13579" max="13824" width="9.140625" style="230"/>
    <col min="13825" max="13825" width="36.5703125" style="230" bestFit="1" customWidth="1"/>
    <col min="13826" max="13826" width="7.28515625" style="230" customWidth="1"/>
    <col min="13827" max="13827" width="13.85546875" style="230" customWidth="1"/>
    <col min="13828" max="13828" width="10" style="230" bestFit="1" customWidth="1"/>
    <col min="13829" max="13829" width="14.140625" style="230" customWidth="1"/>
    <col min="13830" max="13833" width="9.140625" style="230"/>
    <col min="13834" max="13834" width="11.7109375" style="230" bestFit="1" customWidth="1"/>
    <col min="13835" max="14080" width="9.140625" style="230"/>
    <col min="14081" max="14081" width="36.5703125" style="230" bestFit="1" customWidth="1"/>
    <col min="14082" max="14082" width="7.28515625" style="230" customWidth="1"/>
    <col min="14083" max="14083" width="13.85546875" style="230" customWidth="1"/>
    <col min="14084" max="14084" width="10" style="230" bestFit="1" customWidth="1"/>
    <col min="14085" max="14085" width="14.140625" style="230" customWidth="1"/>
    <col min="14086" max="14089" width="9.140625" style="230"/>
    <col min="14090" max="14090" width="11.7109375" style="230" bestFit="1" customWidth="1"/>
    <col min="14091" max="14336" width="9.140625" style="230"/>
    <col min="14337" max="14337" width="36.5703125" style="230" bestFit="1" customWidth="1"/>
    <col min="14338" max="14338" width="7.28515625" style="230" customWidth="1"/>
    <col min="14339" max="14339" width="13.85546875" style="230" customWidth="1"/>
    <col min="14340" max="14340" width="10" style="230" bestFit="1" customWidth="1"/>
    <col min="14341" max="14341" width="14.140625" style="230" customWidth="1"/>
    <col min="14342" max="14345" width="9.140625" style="230"/>
    <col min="14346" max="14346" width="11.7109375" style="230" bestFit="1" customWidth="1"/>
    <col min="14347" max="14592" width="9.140625" style="230"/>
    <col min="14593" max="14593" width="36.5703125" style="230" bestFit="1" customWidth="1"/>
    <col min="14594" max="14594" width="7.28515625" style="230" customWidth="1"/>
    <col min="14595" max="14595" width="13.85546875" style="230" customWidth="1"/>
    <col min="14596" max="14596" width="10" style="230" bestFit="1" customWidth="1"/>
    <col min="14597" max="14597" width="14.140625" style="230" customWidth="1"/>
    <col min="14598" max="14601" width="9.140625" style="230"/>
    <col min="14602" max="14602" width="11.7109375" style="230" bestFit="1" customWidth="1"/>
    <col min="14603" max="14848" width="9.140625" style="230"/>
    <col min="14849" max="14849" width="36.5703125" style="230" bestFit="1" customWidth="1"/>
    <col min="14850" max="14850" width="7.28515625" style="230" customWidth="1"/>
    <col min="14851" max="14851" width="13.85546875" style="230" customWidth="1"/>
    <col min="14852" max="14852" width="10" style="230" bestFit="1" customWidth="1"/>
    <col min="14853" max="14853" width="14.140625" style="230" customWidth="1"/>
    <col min="14854" max="14857" width="9.140625" style="230"/>
    <col min="14858" max="14858" width="11.7109375" style="230" bestFit="1" customWidth="1"/>
    <col min="14859" max="15104" width="9.140625" style="230"/>
    <col min="15105" max="15105" width="36.5703125" style="230" bestFit="1" customWidth="1"/>
    <col min="15106" max="15106" width="7.28515625" style="230" customWidth="1"/>
    <col min="15107" max="15107" width="13.85546875" style="230" customWidth="1"/>
    <col min="15108" max="15108" width="10" style="230" bestFit="1" customWidth="1"/>
    <col min="15109" max="15109" width="14.140625" style="230" customWidth="1"/>
    <col min="15110" max="15113" width="9.140625" style="230"/>
    <col min="15114" max="15114" width="11.7109375" style="230" bestFit="1" customWidth="1"/>
    <col min="15115" max="15360" width="9.140625" style="230"/>
    <col min="15361" max="15361" width="36.5703125" style="230" bestFit="1" customWidth="1"/>
    <col min="15362" max="15362" width="7.28515625" style="230" customWidth="1"/>
    <col min="15363" max="15363" width="13.85546875" style="230" customWidth="1"/>
    <col min="15364" max="15364" width="10" style="230" bestFit="1" customWidth="1"/>
    <col min="15365" max="15365" width="14.140625" style="230" customWidth="1"/>
    <col min="15366" max="15369" width="9.140625" style="230"/>
    <col min="15370" max="15370" width="11.7109375" style="230" bestFit="1" customWidth="1"/>
    <col min="15371" max="15616" width="9.140625" style="230"/>
    <col min="15617" max="15617" width="36.5703125" style="230" bestFit="1" customWidth="1"/>
    <col min="15618" max="15618" width="7.28515625" style="230" customWidth="1"/>
    <col min="15619" max="15619" width="13.85546875" style="230" customWidth="1"/>
    <col min="15620" max="15620" width="10" style="230" bestFit="1" customWidth="1"/>
    <col min="15621" max="15621" width="14.140625" style="230" customWidth="1"/>
    <col min="15622" max="15625" width="9.140625" style="230"/>
    <col min="15626" max="15626" width="11.7109375" style="230" bestFit="1" customWidth="1"/>
    <col min="15627" max="15872" width="9.140625" style="230"/>
    <col min="15873" max="15873" width="36.5703125" style="230" bestFit="1" customWidth="1"/>
    <col min="15874" max="15874" width="7.28515625" style="230" customWidth="1"/>
    <col min="15875" max="15875" width="13.85546875" style="230" customWidth="1"/>
    <col min="15876" max="15876" width="10" style="230" bestFit="1" customWidth="1"/>
    <col min="15877" max="15877" width="14.140625" style="230" customWidth="1"/>
    <col min="15878" max="15881" width="9.140625" style="230"/>
    <col min="15882" max="15882" width="11.7109375" style="230" bestFit="1" customWidth="1"/>
    <col min="15883" max="16128" width="9.140625" style="230"/>
    <col min="16129" max="16129" width="36.5703125" style="230" bestFit="1" customWidth="1"/>
    <col min="16130" max="16130" width="7.28515625" style="230" customWidth="1"/>
    <col min="16131" max="16131" width="13.85546875" style="230" customWidth="1"/>
    <col min="16132" max="16132" width="10" style="230" bestFit="1" customWidth="1"/>
    <col min="16133" max="16133" width="14.140625" style="230" customWidth="1"/>
    <col min="16134" max="16137" width="9.140625" style="230"/>
    <col min="16138" max="16138" width="11.7109375" style="230" bestFit="1" customWidth="1"/>
    <col min="16139" max="16384" width="9.140625" style="230"/>
  </cols>
  <sheetData>
    <row r="1" spans="1:10" ht="13.5" thickBot="1" x14ac:dyDescent="0.25">
      <c r="A1" s="622" t="s">
        <v>79</v>
      </c>
      <c r="B1" s="622"/>
      <c r="C1" s="228"/>
      <c r="D1" s="228"/>
      <c r="E1" s="229" t="s">
        <v>80</v>
      </c>
    </row>
    <row r="2" spans="1:10" ht="24.75" thickBot="1" x14ac:dyDescent="0.25">
      <c r="A2" s="231" t="s">
        <v>81</v>
      </c>
      <c r="B2" s="232" t="s">
        <v>82</v>
      </c>
      <c r="C2" s="233" t="s">
        <v>83</v>
      </c>
      <c r="D2" s="233" t="s">
        <v>163</v>
      </c>
      <c r="E2" s="233" t="s">
        <v>84</v>
      </c>
    </row>
    <row r="3" spans="1:10" ht="15" customHeight="1" x14ac:dyDescent="0.2">
      <c r="A3" s="234" t="s">
        <v>85</v>
      </c>
      <c r="B3" s="235" t="s">
        <v>86</v>
      </c>
      <c r="C3" s="236">
        <f>C4+C5+C6</f>
        <v>2786711.69</v>
      </c>
      <c r="D3" s="236">
        <f>D4+D5+D6</f>
        <v>0</v>
      </c>
      <c r="E3" s="237">
        <f t="shared" ref="E3:E24" si="0">C3+D3</f>
        <v>2786711.69</v>
      </c>
    </row>
    <row r="4" spans="1:10" ht="15" customHeight="1" x14ac:dyDescent="0.2">
      <c r="A4" s="238" t="s">
        <v>87</v>
      </c>
      <c r="B4" s="239" t="s">
        <v>88</v>
      </c>
      <c r="C4" s="240">
        <v>2689984.29</v>
      </c>
      <c r="D4" s="241">
        <v>0</v>
      </c>
      <c r="E4" s="242">
        <f t="shared" si="0"/>
        <v>2689984.29</v>
      </c>
      <c r="J4" s="243"/>
    </row>
    <row r="5" spans="1:10" ht="15" customHeight="1" x14ac:dyDescent="0.2">
      <c r="A5" s="238" t="s">
        <v>89</v>
      </c>
      <c r="B5" s="239" t="s">
        <v>90</v>
      </c>
      <c r="C5" s="240">
        <v>92520.609999999986</v>
      </c>
      <c r="D5" s="244">
        <v>0</v>
      </c>
      <c r="E5" s="242">
        <f t="shared" si="0"/>
        <v>92520.609999999986</v>
      </c>
    </row>
    <row r="6" spans="1:10" ht="15" customHeight="1" x14ac:dyDescent="0.2">
      <c r="A6" s="238" t="s">
        <v>91</v>
      </c>
      <c r="B6" s="239" t="s">
        <v>92</v>
      </c>
      <c r="C6" s="240">
        <v>4206.79</v>
      </c>
      <c r="D6" s="240">
        <v>0</v>
      </c>
      <c r="E6" s="242">
        <f t="shared" si="0"/>
        <v>4206.79</v>
      </c>
    </row>
    <row r="7" spans="1:10" ht="15" customHeight="1" x14ac:dyDescent="0.2">
      <c r="A7" s="245" t="s">
        <v>93</v>
      </c>
      <c r="B7" s="239" t="s">
        <v>94</v>
      </c>
      <c r="C7" s="246">
        <f>C8+C14</f>
        <v>5233735.6900000004</v>
      </c>
      <c r="D7" s="246">
        <f>D8+D14</f>
        <v>0</v>
      </c>
      <c r="E7" s="247">
        <f t="shared" si="0"/>
        <v>5233735.6900000004</v>
      </c>
    </row>
    <row r="8" spans="1:10" ht="15" customHeight="1" x14ac:dyDescent="0.2">
      <c r="A8" s="238" t="s">
        <v>95</v>
      </c>
      <c r="B8" s="239" t="s">
        <v>96</v>
      </c>
      <c r="C8" s="240">
        <f>C9+C10+C12+C13+C11</f>
        <v>5023446.91</v>
      </c>
      <c r="D8" s="240">
        <f>D9+D10+D12+D13</f>
        <v>0</v>
      </c>
      <c r="E8" s="248">
        <f t="shared" si="0"/>
        <v>5023446.91</v>
      </c>
    </row>
    <row r="9" spans="1:10" ht="15" customHeight="1" x14ac:dyDescent="0.2">
      <c r="A9" s="238" t="s">
        <v>97</v>
      </c>
      <c r="B9" s="239" t="s">
        <v>98</v>
      </c>
      <c r="C9" s="240">
        <v>67590.7</v>
      </c>
      <c r="D9" s="240">
        <v>0</v>
      </c>
      <c r="E9" s="248">
        <f t="shared" si="0"/>
        <v>67590.7</v>
      </c>
    </row>
    <row r="10" spans="1:10" ht="15" customHeight="1" x14ac:dyDescent="0.2">
      <c r="A10" s="238" t="s">
        <v>99</v>
      </c>
      <c r="B10" s="239" t="s">
        <v>96</v>
      </c>
      <c r="C10" s="240">
        <v>4929723.1399999997</v>
      </c>
      <c r="D10" s="240">
        <v>0</v>
      </c>
      <c r="E10" s="248">
        <f t="shared" si="0"/>
        <v>4929723.1399999997</v>
      </c>
    </row>
    <row r="11" spans="1:10" ht="15" customHeight="1" x14ac:dyDescent="0.2">
      <c r="A11" s="238" t="s">
        <v>100</v>
      </c>
      <c r="B11" s="239">
        <v>4123</v>
      </c>
      <c r="C11" s="240">
        <v>0</v>
      </c>
      <c r="D11" s="240">
        <v>0</v>
      </c>
      <c r="E11" s="248">
        <f>SUM(C11:D11)</f>
        <v>0</v>
      </c>
    </row>
    <row r="12" spans="1:10" ht="15" customHeight="1" x14ac:dyDescent="0.2">
      <c r="A12" s="238" t="s">
        <v>101</v>
      </c>
      <c r="B12" s="239" t="s">
        <v>102</v>
      </c>
      <c r="C12" s="240">
        <v>0</v>
      </c>
      <c r="D12" s="240">
        <v>0</v>
      </c>
      <c r="E12" s="248">
        <f>SUM(C12:D12)</f>
        <v>0</v>
      </c>
    </row>
    <row r="13" spans="1:10" ht="15" customHeight="1" x14ac:dyDescent="0.2">
      <c r="A13" s="238" t="s">
        <v>103</v>
      </c>
      <c r="B13" s="239">
        <v>4121</v>
      </c>
      <c r="C13" s="240">
        <v>26133.07</v>
      </c>
      <c r="D13" s="240">
        <v>0</v>
      </c>
      <c r="E13" s="248">
        <f>SUM(C13:D13)</f>
        <v>26133.07</v>
      </c>
    </row>
    <row r="14" spans="1:10" ht="15" customHeight="1" x14ac:dyDescent="0.2">
      <c r="A14" s="238" t="s">
        <v>104</v>
      </c>
      <c r="B14" s="239" t="s">
        <v>105</v>
      </c>
      <c r="C14" s="240">
        <f>C15+C16+C17+C18</f>
        <v>210288.78000000003</v>
      </c>
      <c r="D14" s="240">
        <f>D15+D17+D18</f>
        <v>0</v>
      </c>
      <c r="E14" s="248">
        <f t="shared" si="0"/>
        <v>210288.78000000003</v>
      </c>
    </row>
    <row r="15" spans="1:10" ht="15" customHeight="1" x14ac:dyDescent="0.2">
      <c r="A15" s="238" t="s">
        <v>106</v>
      </c>
      <c r="B15" s="239" t="s">
        <v>107</v>
      </c>
      <c r="C15" s="240">
        <v>206412.15000000002</v>
      </c>
      <c r="D15" s="240">
        <v>0</v>
      </c>
      <c r="E15" s="248">
        <f t="shared" si="0"/>
        <v>206412.15000000002</v>
      </c>
    </row>
    <row r="16" spans="1:10" ht="15" customHeight="1" x14ac:dyDescent="0.2">
      <c r="A16" s="238" t="s">
        <v>108</v>
      </c>
      <c r="B16" s="239">
        <v>4223</v>
      </c>
      <c r="C16" s="240">
        <v>0</v>
      </c>
      <c r="D16" s="240">
        <v>0</v>
      </c>
      <c r="E16" s="248">
        <f>SUM(C16:D16)</f>
        <v>0</v>
      </c>
    </row>
    <row r="17" spans="1:5" ht="15" customHeight="1" x14ac:dyDescent="0.2">
      <c r="A17" s="238" t="s">
        <v>109</v>
      </c>
      <c r="B17" s="239" t="s">
        <v>110</v>
      </c>
      <c r="C17" s="240">
        <v>0</v>
      </c>
      <c r="D17" s="240">
        <v>0</v>
      </c>
      <c r="E17" s="248">
        <f>SUM(C17:D17)</f>
        <v>0</v>
      </c>
    </row>
    <row r="18" spans="1:5" ht="15" customHeight="1" x14ac:dyDescent="0.2">
      <c r="A18" s="238" t="s">
        <v>111</v>
      </c>
      <c r="B18" s="239">
        <v>4221</v>
      </c>
      <c r="C18" s="240">
        <v>3876.6299999999997</v>
      </c>
      <c r="D18" s="240">
        <v>0</v>
      </c>
      <c r="E18" s="248">
        <f>SUM(C18:D18)</f>
        <v>3876.6299999999997</v>
      </c>
    </row>
    <row r="19" spans="1:5" ht="15" customHeight="1" x14ac:dyDescent="0.2">
      <c r="A19" s="245" t="s">
        <v>112</v>
      </c>
      <c r="B19" s="249" t="s">
        <v>113</v>
      </c>
      <c r="C19" s="246">
        <f>C3+C7</f>
        <v>8020447.3800000008</v>
      </c>
      <c r="D19" s="246">
        <f>D3+D7</f>
        <v>0</v>
      </c>
      <c r="E19" s="247">
        <f t="shared" si="0"/>
        <v>8020447.3800000008</v>
      </c>
    </row>
    <row r="20" spans="1:5" ht="15" customHeight="1" x14ac:dyDescent="0.2">
      <c r="A20" s="245" t="s">
        <v>114</v>
      </c>
      <c r="B20" s="249" t="s">
        <v>115</v>
      </c>
      <c r="C20" s="246">
        <f>SUM(C21:C23)</f>
        <v>1742695.9900000002</v>
      </c>
      <c r="D20" s="246">
        <f>SUM(D21:D23)</f>
        <v>0</v>
      </c>
      <c r="E20" s="247">
        <f t="shared" si="0"/>
        <v>1742695.9900000002</v>
      </c>
    </row>
    <row r="21" spans="1:5" ht="15" customHeight="1" x14ac:dyDescent="0.2">
      <c r="A21" s="238" t="s">
        <v>116</v>
      </c>
      <c r="B21" s="239" t="s">
        <v>117</v>
      </c>
      <c r="C21" s="240">
        <v>100564.53000000001</v>
      </c>
      <c r="D21" s="240">
        <v>0</v>
      </c>
      <c r="E21" s="248">
        <f t="shared" si="0"/>
        <v>100564.53000000001</v>
      </c>
    </row>
    <row r="22" spans="1:5" ht="15" customHeight="1" x14ac:dyDescent="0.2">
      <c r="A22" s="238" t="s">
        <v>118</v>
      </c>
      <c r="B22" s="239">
        <v>8115</v>
      </c>
      <c r="C22" s="240">
        <v>1739006.4600000002</v>
      </c>
      <c r="D22" s="240">
        <v>0</v>
      </c>
      <c r="E22" s="248">
        <f>SUM(C22:D22)</f>
        <v>1739006.4600000002</v>
      </c>
    </row>
    <row r="23" spans="1:5" ht="15" customHeight="1" thickBot="1" x14ac:dyDescent="0.25">
      <c r="A23" s="250" t="s">
        <v>119</v>
      </c>
      <c r="B23" s="251">
        <v>-8124</v>
      </c>
      <c r="C23" s="252">
        <v>-96875</v>
      </c>
      <c r="D23" s="252">
        <v>0</v>
      </c>
      <c r="E23" s="253">
        <f>C23+D23</f>
        <v>-96875</v>
      </c>
    </row>
    <row r="24" spans="1:5" ht="15" customHeight="1" thickBot="1" x14ac:dyDescent="0.25">
      <c r="A24" s="254" t="s">
        <v>120</v>
      </c>
      <c r="B24" s="255"/>
      <c r="C24" s="256">
        <f>C3+C7+C20</f>
        <v>9763143.370000001</v>
      </c>
      <c r="D24" s="256">
        <f>D19+D20</f>
        <v>0</v>
      </c>
      <c r="E24" s="257">
        <f t="shared" si="0"/>
        <v>9763143.370000001</v>
      </c>
    </row>
    <row r="25" spans="1:5" ht="13.5" thickBot="1" x14ac:dyDescent="0.25">
      <c r="A25" s="622" t="s">
        <v>121</v>
      </c>
      <c r="B25" s="622"/>
      <c r="C25" s="258"/>
      <c r="D25" s="258"/>
      <c r="E25" s="259" t="s">
        <v>80</v>
      </c>
    </row>
    <row r="26" spans="1:5" ht="24.75" thickBot="1" x14ac:dyDescent="0.25">
      <c r="A26" s="231" t="s">
        <v>122</v>
      </c>
      <c r="B26" s="232" t="s">
        <v>4</v>
      </c>
      <c r="C26" s="233" t="s">
        <v>83</v>
      </c>
      <c r="D26" s="233" t="s">
        <v>163</v>
      </c>
      <c r="E26" s="233" t="s">
        <v>84</v>
      </c>
    </row>
    <row r="27" spans="1:5" ht="15" customHeight="1" x14ac:dyDescent="0.2">
      <c r="A27" s="260" t="s">
        <v>123</v>
      </c>
      <c r="B27" s="261" t="s">
        <v>124</v>
      </c>
      <c r="C27" s="244">
        <v>29496.959999999999</v>
      </c>
      <c r="D27" s="244">
        <v>0</v>
      </c>
      <c r="E27" s="262">
        <f>C27+D27</f>
        <v>29496.959999999999</v>
      </c>
    </row>
    <row r="28" spans="1:5" ht="15" customHeight="1" x14ac:dyDescent="0.2">
      <c r="A28" s="263" t="s">
        <v>125</v>
      </c>
      <c r="B28" s="239" t="s">
        <v>124</v>
      </c>
      <c r="C28" s="240">
        <v>260721.53</v>
      </c>
      <c r="D28" s="244">
        <v>0</v>
      </c>
      <c r="E28" s="262">
        <f t="shared" ref="E28:E43" si="1">C28+D28</f>
        <v>260721.53</v>
      </c>
    </row>
    <row r="29" spans="1:5" ht="15" customHeight="1" x14ac:dyDescent="0.2">
      <c r="A29" s="263" t="s">
        <v>126</v>
      </c>
      <c r="B29" s="239" t="s">
        <v>127</v>
      </c>
      <c r="C29" s="240">
        <v>156248.33000000002</v>
      </c>
      <c r="D29" s="244">
        <v>0</v>
      </c>
      <c r="E29" s="262">
        <f>SUM(C29:D29)</f>
        <v>156248.33000000002</v>
      </c>
    </row>
    <row r="30" spans="1:5" ht="15" customHeight="1" x14ac:dyDescent="0.2">
      <c r="A30" s="263" t="s">
        <v>128</v>
      </c>
      <c r="B30" s="239" t="s">
        <v>124</v>
      </c>
      <c r="C30" s="240">
        <v>1030735.68</v>
      </c>
      <c r="D30" s="244">
        <v>0</v>
      </c>
      <c r="E30" s="262">
        <f t="shared" si="1"/>
        <v>1030735.68</v>
      </c>
    </row>
    <row r="31" spans="1:5" ht="15" customHeight="1" x14ac:dyDescent="0.2">
      <c r="A31" s="263" t="s">
        <v>129</v>
      </c>
      <c r="B31" s="239" t="s">
        <v>124</v>
      </c>
      <c r="C31" s="240">
        <v>862415.46000000008</v>
      </c>
      <c r="D31" s="244">
        <v>-600</v>
      </c>
      <c r="E31" s="262">
        <f t="shared" si="1"/>
        <v>861815.46000000008</v>
      </c>
    </row>
    <row r="32" spans="1:5" ht="15" customHeight="1" x14ac:dyDescent="0.2">
      <c r="A32" s="263" t="s">
        <v>130</v>
      </c>
      <c r="B32" s="239" t="s">
        <v>124</v>
      </c>
      <c r="C32" s="240">
        <v>4232115.41</v>
      </c>
      <c r="D32" s="244">
        <v>0</v>
      </c>
      <c r="E32" s="262">
        <f>C32+D32</f>
        <v>4232115.41</v>
      </c>
    </row>
    <row r="33" spans="1:7" ht="15" customHeight="1" x14ac:dyDescent="0.2">
      <c r="A33" s="263" t="s">
        <v>131</v>
      </c>
      <c r="B33" s="239" t="s">
        <v>127</v>
      </c>
      <c r="C33" s="240">
        <v>633099.65</v>
      </c>
      <c r="D33" s="244">
        <v>600</v>
      </c>
      <c r="E33" s="262">
        <f t="shared" si="1"/>
        <v>633699.65</v>
      </c>
    </row>
    <row r="34" spans="1:7" ht="15" customHeight="1" x14ac:dyDescent="0.2">
      <c r="A34" s="263" t="s">
        <v>132</v>
      </c>
      <c r="B34" s="239" t="s">
        <v>124</v>
      </c>
      <c r="C34" s="240">
        <v>11969.95</v>
      </c>
      <c r="D34" s="244">
        <v>0</v>
      </c>
      <c r="E34" s="262">
        <f t="shared" si="1"/>
        <v>11969.95</v>
      </c>
    </row>
    <row r="35" spans="1:7" ht="15" customHeight="1" x14ac:dyDescent="0.2">
      <c r="A35" s="263" t="s">
        <v>133</v>
      </c>
      <c r="B35" s="239" t="s">
        <v>127</v>
      </c>
      <c r="C35" s="240">
        <v>962896.63</v>
      </c>
      <c r="D35" s="244">
        <v>0</v>
      </c>
      <c r="E35" s="262">
        <f t="shared" si="1"/>
        <v>962896.63</v>
      </c>
    </row>
    <row r="36" spans="1:7" ht="15" customHeight="1" x14ac:dyDescent="0.2">
      <c r="A36" s="263" t="s">
        <v>134</v>
      </c>
      <c r="B36" s="239" t="s">
        <v>135</v>
      </c>
      <c r="C36" s="240">
        <v>0</v>
      </c>
      <c r="D36" s="244">
        <v>0</v>
      </c>
      <c r="E36" s="262">
        <f t="shared" si="1"/>
        <v>0</v>
      </c>
    </row>
    <row r="37" spans="1:7" ht="15" customHeight="1" x14ac:dyDescent="0.2">
      <c r="A37" s="263" t="s">
        <v>136</v>
      </c>
      <c r="B37" s="239" t="s">
        <v>127</v>
      </c>
      <c r="C37" s="240">
        <v>1314837.3100000003</v>
      </c>
      <c r="D37" s="244">
        <v>0</v>
      </c>
      <c r="E37" s="262">
        <f t="shared" si="1"/>
        <v>1314837.3100000003</v>
      </c>
    </row>
    <row r="38" spans="1:7" ht="15" customHeight="1" x14ac:dyDescent="0.2">
      <c r="A38" s="263" t="s">
        <v>137</v>
      </c>
      <c r="B38" s="239" t="s">
        <v>127</v>
      </c>
      <c r="C38" s="240">
        <v>17500</v>
      </c>
      <c r="D38" s="244">
        <v>0</v>
      </c>
      <c r="E38" s="262">
        <f t="shared" si="1"/>
        <v>17500</v>
      </c>
    </row>
    <row r="39" spans="1:7" ht="15" customHeight="1" x14ac:dyDescent="0.2">
      <c r="A39" s="263" t="s">
        <v>138</v>
      </c>
      <c r="B39" s="239" t="s">
        <v>124</v>
      </c>
      <c r="C39" s="240">
        <v>9541.25</v>
      </c>
      <c r="D39" s="244">
        <v>0</v>
      </c>
      <c r="E39" s="262">
        <f t="shared" si="1"/>
        <v>9541.25</v>
      </c>
    </row>
    <row r="40" spans="1:7" ht="15" customHeight="1" x14ac:dyDescent="0.2">
      <c r="A40" s="263" t="s">
        <v>139</v>
      </c>
      <c r="B40" s="239" t="s">
        <v>127</v>
      </c>
      <c r="C40" s="240">
        <v>139981.1</v>
      </c>
      <c r="D40" s="244">
        <v>0</v>
      </c>
      <c r="E40" s="262">
        <f>C40+D40</f>
        <v>139981.1</v>
      </c>
    </row>
    <row r="41" spans="1:7" ht="15" customHeight="1" x14ac:dyDescent="0.2">
      <c r="A41" s="263" t="s">
        <v>140</v>
      </c>
      <c r="B41" s="239" t="s">
        <v>127</v>
      </c>
      <c r="C41" s="240">
        <v>11471.73</v>
      </c>
      <c r="D41" s="244">
        <v>0</v>
      </c>
      <c r="E41" s="262">
        <f t="shared" si="1"/>
        <v>11471.73</v>
      </c>
    </row>
    <row r="42" spans="1:7" ht="15" customHeight="1" x14ac:dyDescent="0.2">
      <c r="A42" s="263" t="s">
        <v>141</v>
      </c>
      <c r="B42" s="239" t="s">
        <v>127</v>
      </c>
      <c r="C42" s="240">
        <v>79990.17</v>
      </c>
      <c r="D42" s="244">
        <v>0</v>
      </c>
      <c r="E42" s="262">
        <f t="shared" si="1"/>
        <v>79990.17</v>
      </c>
    </row>
    <row r="43" spans="1:7" ht="15" customHeight="1" thickBot="1" x14ac:dyDescent="0.25">
      <c r="A43" s="263" t="s">
        <v>142</v>
      </c>
      <c r="B43" s="239" t="s">
        <v>127</v>
      </c>
      <c r="C43" s="240">
        <v>10122.209999999999</v>
      </c>
      <c r="D43" s="244">
        <v>0</v>
      </c>
      <c r="E43" s="262">
        <f t="shared" si="1"/>
        <v>10122.209999999999</v>
      </c>
    </row>
    <row r="44" spans="1:7" ht="15" customHeight="1" thickBot="1" x14ac:dyDescent="0.25">
      <c r="A44" s="264" t="s">
        <v>143</v>
      </c>
      <c r="B44" s="255"/>
      <c r="C44" s="256">
        <f>C27+C28+C30+C31+C32+C33+C34+C35+C36+C37+C38+C39+C40+C41+C42+C43+C29</f>
        <v>9763143.370000001</v>
      </c>
      <c r="D44" s="256">
        <f>SUM(D27:D43)</f>
        <v>0</v>
      </c>
      <c r="E44" s="257">
        <f>SUM(E27:E43)</f>
        <v>9763143.370000001</v>
      </c>
      <c r="G44" s="243"/>
    </row>
    <row r="45" spans="1:7" x14ac:dyDescent="0.2">
      <c r="C45" s="243"/>
      <c r="E45" s="243"/>
    </row>
    <row r="47" spans="1:7" x14ac:dyDescent="0.2">
      <c r="C47" s="243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S115"/>
  <sheetViews>
    <sheetView tabSelected="1" zoomScaleNormal="100" workbookViewId="0">
      <pane ySplit="9" topLeftCell="A37" activePane="bottomLeft" state="frozen"/>
      <selection pane="bottomLeft" activeCell="J82" sqref="J82"/>
    </sheetView>
  </sheetViews>
  <sheetFormatPr defaultColWidth="3.140625" defaultRowHeight="12.75" x14ac:dyDescent="0.2"/>
  <cols>
    <col min="1" max="1" width="2.7109375" style="1" customWidth="1"/>
    <col min="2" max="2" width="10.7109375" style="1" customWidth="1"/>
    <col min="3" max="4" width="4.7109375" style="1" customWidth="1"/>
    <col min="5" max="5" width="13.5703125" style="1" customWidth="1"/>
    <col min="6" max="6" width="40.85546875" style="1" customWidth="1"/>
    <col min="7" max="7" width="8" style="2" customWidth="1"/>
    <col min="8" max="8" width="9.140625" style="1" hidden="1" customWidth="1"/>
    <col min="9" max="9" width="10.42578125" style="1" customWidth="1"/>
    <col min="10" max="10" width="9.85546875" style="1" customWidth="1"/>
    <col min="11" max="11" width="11" style="1" customWidth="1"/>
    <col min="12" max="19" width="9.140625" style="165" customWidth="1"/>
    <col min="20" max="255" width="9.140625" style="1" customWidth="1"/>
    <col min="256" max="16384" width="3.140625" style="1"/>
  </cols>
  <sheetData>
    <row r="1" spans="1:19" x14ac:dyDescent="0.2">
      <c r="G1" s="633" t="s">
        <v>144</v>
      </c>
      <c r="H1" s="633"/>
      <c r="I1" s="633"/>
      <c r="J1" s="633"/>
      <c r="K1" s="633"/>
    </row>
    <row r="2" spans="1:19" ht="18" customHeight="1" x14ac:dyDescent="0.25">
      <c r="A2" s="630" t="s">
        <v>164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M2" s="166"/>
      <c r="N2" s="166"/>
    </row>
    <row r="3" spans="1:19" ht="18" customHeight="1" x14ac:dyDescent="0.2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M3" s="166"/>
      <c r="N3" s="166"/>
    </row>
    <row r="4" spans="1:19" ht="18" customHeight="1" x14ac:dyDescent="0.25">
      <c r="A4" s="630" t="s">
        <v>77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M4" s="166"/>
      <c r="N4" s="166"/>
    </row>
    <row r="5" spans="1:19" ht="15" customHeight="1" x14ac:dyDescent="0.2">
      <c r="A5" s="631" t="s">
        <v>78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M5" s="166"/>
      <c r="N5" s="166"/>
    </row>
    <row r="6" spans="1:19" ht="6.75" customHeight="1" x14ac:dyDescent="0.2">
      <c r="A6" s="631"/>
      <c r="B6" s="631"/>
      <c r="C6" s="631"/>
      <c r="D6" s="631"/>
      <c r="E6" s="631"/>
      <c r="F6" s="631"/>
      <c r="G6" s="631"/>
      <c r="H6" s="631"/>
      <c r="I6" s="631"/>
      <c r="J6" s="631"/>
      <c r="K6" s="631"/>
    </row>
    <row r="7" spans="1:19" ht="12" customHeight="1" thickBot="1" x14ac:dyDescent="0.25">
      <c r="A7" s="171"/>
      <c r="B7" s="171"/>
      <c r="C7" s="171"/>
      <c r="D7" s="172"/>
      <c r="E7" s="172"/>
      <c r="F7" s="172"/>
      <c r="G7" s="173"/>
      <c r="H7" s="172"/>
      <c r="I7" s="173"/>
      <c r="J7" s="172"/>
      <c r="K7" s="173" t="s">
        <v>0</v>
      </c>
    </row>
    <row r="8" spans="1:19" ht="12.75" customHeight="1" thickBot="1" x14ac:dyDescent="0.25">
      <c r="A8" s="174" t="s">
        <v>1</v>
      </c>
      <c r="B8" s="627" t="s">
        <v>2</v>
      </c>
      <c r="C8" s="628"/>
      <c r="D8" s="175" t="s">
        <v>3</v>
      </c>
      <c r="E8" s="176" t="s">
        <v>4</v>
      </c>
      <c r="F8" s="177" t="s">
        <v>5</v>
      </c>
      <c r="G8" s="178" t="s">
        <v>65</v>
      </c>
      <c r="H8" s="178" t="s">
        <v>6</v>
      </c>
      <c r="I8" s="179" t="s">
        <v>76</v>
      </c>
      <c r="J8" s="178" t="s">
        <v>74</v>
      </c>
      <c r="K8" s="179" t="s">
        <v>75</v>
      </c>
    </row>
    <row r="9" spans="1:19" s="184" customFormat="1" ht="12.75" customHeight="1" thickBot="1" x14ac:dyDescent="0.25">
      <c r="A9" s="180" t="s">
        <v>7</v>
      </c>
      <c r="B9" s="629" t="s">
        <v>8</v>
      </c>
      <c r="C9" s="629"/>
      <c r="D9" s="181" t="s">
        <v>8</v>
      </c>
      <c r="E9" s="181" t="s">
        <v>8</v>
      </c>
      <c r="F9" s="182" t="s">
        <v>9</v>
      </c>
      <c r="G9" s="183">
        <f>G10+G31+G36+G71+G85+G98+G108+G113</f>
        <v>4005</v>
      </c>
      <c r="H9" s="183">
        <f>H10+H31+H36+H71+H85+H98+H108+H113</f>
        <v>20</v>
      </c>
      <c r="I9" s="183">
        <f>I10+I31+I36+I71+I85+I98+I108+I113</f>
        <v>4608.22</v>
      </c>
      <c r="J9" s="183">
        <f>J10+J31+J36+J71+J85+J98+J108+J113</f>
        <v>-400</v>
      </c>
      <c r="K9" s="221">
        <f>K10+K31+K36+K71+K85+K98+K108+K113</f>
        <v>4208.22</v>
      </c>
      <c r="L9" s="167"/>
      <c r="M9" s="167"/>
      <c r="N9" s="167"/>
      <c r="O9" s="167"/>
      <c r="P9" s="167"/>
      <c r="Q9" s="167"/>
      <c r="R9" s="167"/>
      <c r="S9" s="167"/>
    </row>
    <row r="10" spans="1:19" s="4" customFormat="1" ht="12.75" customHeight="1" x14ac:dyDescent="0.2">
      <c r="A10" s="108" t="s">
        <v>10</v>
      </c>
      <c r="B10" s="623" t="s">
        <v>8</v>
      </c>
      <c r="C10" s="624"/>
      <c r="D10" s="109" t="s">
        <v>8</v>
      </c>
      <c r="E10" s="110" t="s">
        <v>8</v>
      </c>
      <c r="F10" s="111" t="s">
        <v>11</v>
      </c>
      <c r="G10" s="112">
        <f>G11+G18+G25</f>
        <v>550</v>
      </c>
      <c r="H10" s="112">
        <f>H11+H18+H25</f>
        <v>0</v>
      </c>
      <c r="I10" s="112">
        <f t="shared" ref="I10:I71" si="0">G10+H10</f>
        <v>550</v>
      </c>
      <c r="J10" s="112">
        <f>J11+J18+J25</f>
        <v>-120</v>
      </c>
      <c r="K10" s="213">
        <f>I10+J10</f>
        <v>430</v>
      </c>
      <c r="L10" s="168"/>
      <c r="M10" s="168"/>
      <c r="N10" s="168"/>
      <c r="O10" s="168"/>
      <c r="P10" s="168"/>
      <c r="Q10" s="168"/>
      <c r="R10" s="168"/>
      <c r="S10" s="168"/>
    </row>
    <row r="11" spans="1:19" s="3" customFormat="1" ht="12.75" customHeight="1" x14ac:dyDescent="0.2">
      <c r="A11" s="39" t="s">
        <v>12</v>
      </c>
      <c r="B11" s="40" t="s">
        <v>13</v>
      </c>
      <c r="C11" s="41" t="s">
        <v>14</v>
      </c>
      <c r="D11" s="222" t="s">
        <v>8</v>
      </c>
      <c r="E11" s="223" t="s">
        <v>8</v>
      </c>
      <c r="F11" s="224" t="s">
        <v>15</v>
      </c>
      <c r="G11" s="225">
        <v>150</v>
      </c>
      <c r="H11" s="225">
        <f>SUM(H12:H17)</f>
        <v>0</v>
      </c>
      <c r="I11" s="225">
        <f>SUM(I12:I17)</f>
        <v>150</v>
      </c>
      <c r="J11" s="225">
        <v>-20</v>
      </c>
      <c r="K11" s="226">
        <f>SUM(K12:K17)</f>
        <v>130</v>
      </c>
      <c r="L11" s="167"/>
      <c r="M11" s="167"/>
      <c r="N11" s="167"/>
      <c r="O11" s="167"/>
      <c r="P11" s="167"/>
      <c r="Q11" s="167"/>
      <c r="R11" s="167"/>
      <c r="S11" s="167"/>
    </row>
    <row r="12" spans="1:19" s="3" customFormat="1" ht="12.75" customHeight="1" x14ac:dyDescent="0.2">
      <c r="A12" s="5"/>
      <c r="B12" s="6"/>
      <c r="C12" s="7"/>
      <c r="D12" s="9">
        <v>3636</v>
      </c>
      <c r="E12" s="10">
        <v>5021</v>
      </c>
      <c r="F12" s="11" t="s">
        <v>16</v>
      </c>
      <c r="G12" s="12">
        <v>10</v>
      </c>
      <c r="H12" s="12"/>
      <c r="I12" s="12">
        <f t="shared" si="0"/>
        <v>10</v>
      </c>
      <c r="J12" s="12">
        <v>0</v>
      </c>
      <c r="K12" s="185">
        <v>10</v>
      </c>
      <c r="L12" s="167"/>
      <c r="M12" s="167"/>
      <c r="N12" s="167"/>
      <c r="O12" s="167"/>
      <c r="P12" s="167"/>
      <c r="Q12" s="167"/>
      <c r="R12" s="167"/>
      <c r="S12" s="167"/>
    </row>
    <row r="13" spans="1:19" s="19" customFormat="1" ht="12.75" customHeight="1" x14ac:dyDescent="0.2">
      <c r="A13" s="13"/>
      <c r="B13" s="14"/>
      <c r="C13" s="15"/>
      <c r="D13" s="9">
        <v>3636</v>
      </c>
      <c r="E13" s="16">
        <v>5139</v>
      </c>
      <c r="F13" s="17" t="s">
        <v>17</v>
      </c>
      <c r="G13" s="18">
        <v>30</v>
      </c>
      <c r="H13" s="12"/>
      <c r="I13" s="18">
        <f t="shared" si="0"/>
        <v>30</v>
      </c>
      <c r="J13" s="18">
        <v>-10</v>
      </c>
      <c r="K13" s="186">
        <v>20</v>
      </c>
      <c r="L13" s="166"/>
      <c r="M13" s="166"/>
      <c r="N13" s="169"/>
      <c r="O13" s="169"/>
      <c r="P13" s="169"/>
      <c r="Q13" s="169"/>
      <c r="R13" s="169"/>
      <c r="S13" s="169"/>
    </row>
    <row r="14" spans="1:19" s="19" customFormat="1" ht="12.75" customHeight="1" x14ac:dyDescent="0.2">
      <c r="A14" s="13"/>
      <c r="B14" s="14"/>
      <c r="C14" s="15"/>
      <c r="D14" s="9">
        <v>3636</v>
      </c>
      <c r="E14" s="20">
        <v>5166</v>
      </c>
      <c r="F14" s="21" t="s">
        <v>18</v>
      </c>
      <c r="G14" s="22">
        <v>10</v>
      </c>
      <c r="H14" s="12"/>
      <c r="I14" s="22">
        <f t="shared" si="0"/>
        <v>10</v>
      </c>
      <c r="J14" s="22">
        <v>0</v>
      </c>
      <c r="K14" s="187">
        <v>10</v>
      </c>
      <c r="L14" s="169"/>
      <c r="M14" s="169"/>
      <c r="N14" s="169"/>
      <c r="O14" s="169"/>
      <c r="P14" s="169"/>
      <c r="Q14" s="169"/>
      <c r="R14" s="169"/>
      <c r="S14" s="169"/>
    </row>
    <row r="15" spans="1:19" s="3" customFormat="1" ht="12.75" customHeight="1" x14ac:dyDescent="0.2">
      <c r="A15" s="13"/>
      <c r="B15" s="14"/>
      <c r="C15" s="15"/>
      <c r="D15" s="9">
        <v>3636</v>
      </c>
      <c r="E15" s="20">
        <v>5169</v>
      </c>
      <c r="F15" s="21" t="s">
        <v>19</v>
      </c>
      <c r="G15" s="22">
        <v>85</v>
      </c>
      <c r="H15" s="12">
        <v>-10</v>
      </c>
      <c r="I15" s="22">
        <f t="shared" si="0"/>
        <v>75</v>
      </c>
      <c r="J15" s="22">
        <v>-10</v>
      </c>
      <c r="K15" s="187">
        <v>65</v>
      </c>
      <c r="L15" s="166"/>
      <c r="M15" s="166"/>
      <c r="N15" s="166"/>
      <c r="O15" s="166"/>
      <c r="P15" s="167"/>
      <c r="Q15" s="167"/>
      <c r="R15" s="167"/>
      <c r="S15" s="167"/>
    </row>
    <row r="16" spans="1:19" s="19" customFormat="1" ht="12.75" customHeight="1" x14ac:dyDescent="0.2">
      <c r="A16" s="13"/>
      <c r="B16" s="14"/>
      <c r="C16" s="15"/>
      <c r="D16" s="9">
        <v>3636</v>
      </c>
      <c r="E16" s="20">
        <v>5175</v>
      </c>
      <c r="F16" s="21" t="s">
        <v>20</v>
      </c>
      <c r="G16" s="22">
        <v>10</v>
      </c>
      <c r="H16" s="12">
        <v>10</v>
      </c>
      <c r="I16" s="22">
        <f t="shared" si="0"/>
        <v>20</v>
      </c>
      <c r="J16" s="22">
        <v>0</v>
      </c>
      <c r="K16" s="187">
        <v>20</v>
      </c>
      <c r="L16" s="166"/>
      <c r="M16" s="166"/>
      <c r="N16" s="166"/>
      <c r="O16" s="166"/>
      <c r="P16" s="166"/>
      <c r="Q16" s="169"/>
      <c r="R16" s="169"/>
      <c r="S16" s="169"/>
    </row>
    <row r="17" spans="1:19" s="3" customFormat="1" ht="12.75" customHeight="1" x14ac:dyDescent="0.2">
      <c r="A17" s="13"/>
      <c r="B17" s="14"/>
      <c r="C17" s="15"/>
      <c r="D17" s="9">
        <v>3636</v>
      </c>
      <c r="E17" s="20">
        <v>5164</v>
      </c>
      <c r="F17" s="21" t="s">
        <v>21</v>
      </c>
      <c r="G17" s="22">
        <v>5</v>
      </c>
      <c r="H17" s="12"/>
      <c r="I17" s="22">
        <f t="shared" si="0"/>
        <v>5</v>
      </c>
      <c r="J17" s="22">
        <v>0</v>
      </c>
      <c r="K17" s="187">
        <v>5</v>
      </c>
      <c r="L17" s="167"/>
      <c r="M17" s="167"/>
      <c r="N17" s="167"/>
      <c r="O17" s="167"/>
      <c r="P17" s="167"/>
      <c r="Q17" s="167"/>
      <c r="R17" s="167"/>
      <c r="S17" s="167"/>
    </row>
    <row r="18" spans="1:19" s="19" customFormat="1" ht="12.75" customHeight="1" x14ac:dyDescent="0.2">
      <c r="A18" s="113" t="s">
        <v>12</v>
      </c>
      <c r="B18" s="114" t="s">
        <v>22</v>
      </c>
      <c r="C18" s="115" t="s">
        <v>14</v>
      </c>
      <c r="D18" s="116" t="s">
        <v>8</v>
      </c>
      <c r="E18" s="117" t="s">
        <v>8</v>
      </c>
      <c r="F18" s="118" t="s">
        <v>23</v>
      </c>
      <c r="G18" s="119">
        <v>100</v>
      </c>
      <c r="H18" s="119">
        <f>SUM(H19:H24)</f>
        <v>0</v>
      </c>
      <c r="I18" s="119">
        <f>SUM(I19:I24)</f>
        <v>100</v>
      </c>
      <c r="J18" s="119">
        <f>-(I18-K18)</f>
        <v>-100</v>
      </c>
      <c r="K18" s="188">
        <f>SUM(K19:K24)</f>
        <v>0</v>
      </c>
      <c r="L18" s="169"/>
      <c r="M18" s="169"/>
      <c r="N18" s="169"/>
      <c r="O18" s="169"/>
      <c r="P18" s="169"/>
      <c r="Q18" s="169"/>
      <c r="R18" s="169"/>
      <c r="S18" s="169"/>
    </row>
    <row r="19" spans="1:19" s="19" customFormat="1" ht="12.75" customHeight="1" x14ac:dyDescent="0.2">
      <c r="A19" s="13"/>
      <c r="B19" s="14"/>
      <c r="C19" s="15"/>
      <c r="D19" s="9">
        <v>3636</v>
      </c>
      <c r="E19" s="16">
        <v>5139</v>
      </c>
      <c r="F19" s="17" t="s">
        <v>17</v>
      </c>
      <c r="G19" s="18">
        <v>10</v>
      </c>
      <c r="H19" s="12"/>
      <c r="I19" s="18">
        <f t="shared" si="0"/>
        <v>10</v>
      </c>
      <c r="J19" s="18">
        <v>-10</v>
      </c>
      <c r="K19" s="189">
        <f t="shared" ref="K19:K60" si="1">SUM(L19:AE19)</f>
        <v>0</v>
      </c>
      <c r="L19" s="169"/>
      <c r="M19" s="169"/>
      <c r="N19" s="169"/>
      <c r="O19" s="169"/>
      <c r="P19" s="169"/>
      <c r="Q19" s="169"/>
      <c r="R19" s="169"/>
      <c r="S19" s="169"/>
    </row>
    <row r="20" spans="1:19" s="19" customFormat="1" ht="12.75" customHeight="1" x14ac:dyDescent="0.2">
      <c r="A20" s="13"/>
      <c r="B20" s="14"/>
      <c r="C20" s="15"/>
      <c r="D20" s="9">
        <v>3636</v>
      </c>
      <c r="E20" s="20">
        <v>5166</v>
      </c>
      <c r="F20" s="21" t="s">
        <v>18</v>
      </c>
      <c r="G20" s="23">
        <v>40</v>
      </c>
      <c r="H20" s="12"/>
      <c r="I20" s="23">
        <f t="shared" si="0"/>
        <v>40</v>
      </c>
      <c r="J20" s="23">
        <v>-40</v>
      </c>
      <c r="K20" s="190">
        <f t="shared" si="1"/>
        <v>0</v>
      </c>
      <c r="L20" s="169"/>
      <c r="M20" s="169"/>
      <c r="N20" s="169"/>
      <c r="O20" s="169"/>
      <c r="P20" s="169"/>
      <c r="Q20" s="169"/>
      <c r="R20" s="169"/>
      <c r="S20" s="169"/>
    </row>
    <row r="21" spans="1:19" s="3" customFormat="1" ht="12.75" customHeight="1" x14ac:dyDescent="0.2">
      <c r="A21" s="13"/>
      <c r="B21" s="14"/>
      <c r="C21" s="15"/>
      <c r="D21" s="9">
        <v>3636</v>
      </c>
      <c r="E21" s="20">
        <v>5169</v>
      </c>
      <c r="F21" s="21" t="s">
        <v>19</v>
      </c>
      <c r="G21" s="23">
        <v>35</v>
      </c>
      <c r="H21" s="12"/>
      <c r="I21" s="23">
        <f t="shared" si="0"/>
        <v>35</v>
      </c>
      <c r="J21" s="23">
        <v>-35</v>
      </c>
      <c r="K21" s="190">
        <f t="shared" si="1"/>
        <v>0</v>
      </c>
      <c r="L21" s="167"/>
      <c r="M21" s="167"/>
      <c r="N21" s="167"/>
      <c r="O21" s="167"/>
      <c r="P21" s="167"/>
      <c r="Q21" s="167"/>
      <c r="R21" s="167"/>
      <c r="S21" s="167"/>
    </row>
    <row r="22" spans="1:19" s="19" customFormat="1" ht="12.75" customHeight="1" x14ac:dyDescent="0.2">
      <c r="A22" s="13"/>
      <c r="B22" s="14"/>
      <c r="C22" s="15"/>
      <c r="D22" s="9">
        <v>3636</v>
      </c>
      <c r="E22" s="20">
        <v>5175</v>
      </c>
      <c r="F22" s="21" t="s">
        <v>20</v>
      </c>
      <c r="G22" s="23">
        <v>5</v>
      </c>
      <c r="H22" s="12"/>
      <c r="I22" s="23">
        <f t="shared" si="0"/>
        <v>5</v>
      </c>
      <c r="J22" s="23">
        <v>-5</v>
      </c>
      <c r="K22" s="190">
        <f t="shared" si="1"/>
        <v>0</v>
      </c>
      <c r="L22" s="169"/>
      <c r="M22" s="169"/>
      <c r="N22" s="169"/>
      <c r="O22" s="169"/>
      <c r="P22" s="169"/>
      <c r="Q22" s="169"/>
      <c r="R22" s="169"/>
      <c r="S22" s="169"/>
    </row>
    <row r="23" spans="1:19" s="3" customFormat="1" ht="12.75" customHeight="1" x14ac:dyDescent="0.2">
      <c r="A23" s="13"/>
      <c r="B23" s="14"/>
      <c r="C23" s="15"/>
      <c r="D23" s="9">
        <v>3636</v>
      </c>
      <c r="E23" s="20">
        <v>5164</v>
      </c>
      <c r="F23" s="21" t="s">
        <v>21</v>
      </c>
      <c r="G23" s="22">
        <v>5</v>
      </c>
      <c r="H23" s="12"/>
      <c r="I23" s="22">
        <f t="shared" si="0"/>
        <v>5</v>
      </c>
      <c r="J23" s="22">
        <v>-5</v>
      </c>
      <c r="K23" s="191">
        <f t="shared" si="1"/>
        <v>0</v>
      </c>
      <c r="L23" s="167"/>
      <c r="M23" s="167"/>
      <c r="N23" s="167"/>
      <c r="O23" s="167"/>
      <c r="P23" s="167"/>
      <c r="Q23" s="167"/>
      <c r="R23" s="167"/>
      <c r="S23" s="167"/>
    </row>
    <row r="24" spans="1:19" s="3" customFormat="1" ht="12.75" customHeight="1" x14ac:dyDescent="0.2">
      <c r="A24" s="13"/>
      <c r="B24" s="14"/>
      <c r="C24" s="15"/>
      <c r="D24" s="9">
        <v>3636</v>
      </c>
      <c r="E24" s="20">
        <v>5173</v>
      </c>
      <c r="F24" s="21" t="s">
        <v>24</v>
      </c>
      <c r="G24" s="22">
        <v>5</v>
      </c>
      <c r="H24" s="12"/>
      <c r="I24" s="22">
        <f t="shared" si="0"/>
        <v>5</v>
      </c>
      <c r="J24" s="22">
        <v>-5</v>
      </c>
      <c r="K24" s="191">
        <f t="shared" si="1"/>
        <v>0</v>
      </c>
      <c r="L24" s="167"/>
      <c r="M24" s="167"/>
      <c r="N24" s="167"/>
      <c r="O24" s="167"/>
      <c r="P24" s="167"/>
      <c r="Q24" s="167"/>
      <c r="R24" s="167"/>
      <c r="S24" s="167"/>
    </row>
    <row r="25" spans="1:19" s="3" customFormat="1" ht="12.75" customHeight="1" x14ac:dyDescent="0.2">
      <c r="A25" s="113" t="s">
        <v>12</v>
      </c>
      <c r="B25" s="114" t="s">
        <v>25</v>
      </c>
      <c r="C25" s="115" t="s">
        <v>14</v>
      </c>
      <c r="D25" s="116" t="s">
        <v>8</v>
      </c>
      <c r="E25" s="117" t="s">
        <v>8</v>
      </c>
      <c r="F25" s="118" t="s">
        <v>26</v>
      </c>
      <c r="G25" s="119">
        <v>300</v>
      </c>
      <c r="H25" s="119">
        <f>SUM(H26:H30)</f>
        <v>0</v>
      </c>
      <c r="I25" s="119">
        <f>SUM(I26:I30)</f>
        <v>300</v>
      </c>
      <c r="J25" s="119">
        <f>SUM(J26:J30)</f>
        <v>0</v>
      </c>
      <c r="K25" s="188">
        <f>SUM(K26:K30)</f>
        <v>300</v>
      </c>
      <c r="L25" s="170"/>
      <c r="M25" s="167"/>
      <c r="N25" s="167"/>
      <c r="O25" s="167"/>
      <c r="P25" s="167"/>
      <c r="Q25" s="167"/>
      <c r="R25" s="167"/>
      <c r="S25" s="167"/>
    </row>
    <row r="26" spans="1:19" s="19" customFormat="1" ht="12.75" customHeight="1" x14ac:dyDescent="0.2">
      <c r="A26" s="13"/>
      <c r="B26" s="14"/>
      <c r="C26" s="15"/>
      <c r="D26" s="9">
        <v>3636</v>
      </c>
      <c r="E26" s="10">
        <v>5021</v>
      </c>
      <c r="F26" s="11" t="s">
        <v>27</v>
      </c>
      <c r="G26" s="12">
        <v>25</v>
      </c>
      <c r="H26" s="12">
        <v>-25</v>
      </c>
      <c r="I26" s="12">
        <f t="shared" si="0"/>
        <v>0</v>
      </c>
      <c r="J26" s="12">
        <f t="shared" ref="J26:J30" si="2">I26-K26</f>
        <v>0</v>
      </c>
      <c r="K26" s="199">
        <f t="shared" si="1"/>
        <v>0</v>
      </c>
      <c r="L26" s="169"/>
      <c r="M26" s="169"/>
      <c r="N26" s="169"/>
      <c r="O26" s="169"/>
      <c r="P26" s="169"/>
      <c r="Q26" s="169"/>
      <c r="R26" s="169"/>
      <c r="S26" s="169"/>
    </row>
    <row r="27" spans="1:19" s="3" customFormat="1" ht="12.75" customHeight="1" x14ac:dyDescent="0.2">
      <c r="A27" s="5"/>
      <c r="B27" s="6"/>
      <c r="C27" s="7"/>
      <c r="D27" s="9">
        <v>3636</v>
      </c>
      <c r="E27" s="20">
        <v>5139</v>
      </c>
      <c r="F27" s="17" t="s">
        <v>17</v>
      </c>
      <c r="G27" s="12">
        <v>20</v>
      </c>
      <c r="H27" s="12">
        <v>-20</v>
      </c>
      <c r="I27" s="12">
        <f t="shared" si="0"/>
        <v>0</v>
      </c>
      <c r="J27" s="12">
        <f t="shared" si="2"/>
        <v>0</v>
      </c>
      <c r="K27" s="199">
        <f t="shared" si="1"/>
        <v>0</v>
      </c>
      <c r="L27" s="167"/>
      <c r="M27" s="167"/>
      <c r="N27" s="167"/>
      <c r="O27" s="167"/>
      <c r="P27" s="167"/>
      <c r="Q27" s="167"/>
      <c r="R27" s="167"/>
      <c r="S27" s="167"/>
    </row>
    <row r="28" spans="1:19" s="3" customFormat="1" ht="12.75" customHeight="1" x14ac:dyDescent="0.2">
      <c r="A28" s="5"/>
      <c r="B28" s="6"/>
      <c r="C28" s="7"/>
      <c r="D28" s="9">
        <v>3636</v>
      </c>
      <c r="E28" s="20">
        <v>5166</v>
      </c>
      <c r="F28" s="21" t="s">
        <v>18</v>
      </c>
      <c r="G28" s="12">
        <v>200</v>
      </c>
      <c r="H28" s="12">
        <v>-200</v>
      </c>
      <c r="I28" s="12">
        <f t="shared" si="0"/>
        <v>0</v>
      </c>
      <c r="J28" s="12">
        <f t="shared" si="2"/>
        <v>0</v>
      </c>
      <c r="K28" s="199">
        <f t="shared" si="1"/>
        <v>0</v>
      </c>
      <c r="L28" s="167"/>
      <c r="M28" s="167"/>
      <c r="N28" s="167"/>
      <c r="O28" s="167"/>
      <c r="P28" s="167"/>
      <c r="Q28" s="167"/>
      <c r="R28" s="167"/>
      <c r="S28" s="167"/>
    </row>
    <row r="29" spans="1:19" s="3" customFormat="1" ht="12.75" customHeight="1" x14ac:dyDescent="0.2">
      <c r="A29" s="13"/>
      <c r="B29" s="14"/>
      <c r="C29" s="15"/>
      <c r="D29" s="9">
        <v>3636</v>
      </c>
      <c r="E29" s="20">
        <v>5169</v>
      </c>
      <c r="F29" s="21" t="s">
        <v>19</v>
      </c>
      <c r="G29" s="23">
        <v>50</v>
      </c>
      <c r="H29" s="12">
        <v>250</v>
      </c>
      <c r="I29" s="23">
        <f t="shared" si="0"/>
        <v>300</v>
      </c>
      <c r="J29" s="23">
        <v>0</v>
      </c>
      <c r="K29" s="190">
        <v>300</v>
      </c>
      <c r="L29" s="166"/>
      <c r="M29" s="166"/>
      <c r="N29" s="166"/>
      <c r="O29" s="167"/>
      <c r="P29" s="167"/>
      <c r="Q29" s="167"/>
      <c r="R29" s="167"/>
      <c r="S29" s="167"/>
    </row>
    <row r="30" spans="1:19" s="3" customFormat="1" ht="12.75" customHeight="1" thickBot="1" x14ac:dyDescent="0.25">
      <c r="A30" s="13"/>
      <c r="B30" s="14"/>
      <c r="C30" s="15"/>
      <c r="D30" s="9">
        <v>3636</v>
      </c>
      <c r="E30" s="20">
        <v>5175</v>
      </c>
      <c r="F30" s="21" t="s">
        <v>20</v>
      </c>
      <c r="G30" s="23">
        <v>5</v>
      </c>
      <c r="H30" s="12">
        <v>-5</v>
      </c>
      <c r="I30" s="23">
        <f t="shared" si="0"/>
        <v>0</v>
      </c>
      <c r="J30" s="23">
        <f t="shared" si="2"/>
        <v>0</v>
      </c>
      <c r="K30" s="190">
        <f t="shared" si="1"/>
        <v>0</v>
      </c>
      <c r="L30" s="167"/>
      <c r="M30" s="167"/>
      <c r="N30" s="167"/>
      <c r="O30" s="167"/>
      <c r="P30" s="167"/>
      <c r="Q30" s="167"/>
      <c r="R30" s="167"/>
      <c r="S30" s="167"/>
    </row>
    <row r="31" spans="1:19" ht="12.75" customHeight="1" x14ac:dyDescent="0.2">
      <c r="A31" s="124" t="s">
        <v>10</v>
      </c>
      <c r="B31" s="625" t="s">
        <v>8</v>
      </c>
      <c r="C31" s="626"/>
      <c r="D31" s="120" t="s">
        <v>8</v>
      </c>
      <c r="E31" s="121" t="s">
        <v>8</v>
      </c>
      <c r="F31" s="122" t="s">
        <v>28</v>
      </c>
      <c r="G31" s="123">
        <f>G32</f>
        <v>50</v>
      </c>
      <c r="H31" s="123">
        <f>H32</f>
        <v>0</v>
      </c>
      <c r="I31" s="123">
        <f t="shared" si="0"/>
        <v>50</v>
      </c>
      <c r="J31" s="123">
        <v>-10</v>
      </c>
      <c r="K31" s="192">
        <v>40</v>
      </c>
    </row>
    <row r="32" spans="1:19" ht="12.75" customHeight="1" x14ac:dyDescent="0.2">
      <c r="A32" s="113" t="s">
        <v>12</v>
      </c>
      <c r="B32" s="114" t="s">
        <v>29</v>
      </c>
      <c r="C32" s="115" t="s">
        <v>14</v>
      </c>
      <c r="D32" s="116" t="s">
        <v>8</v>
      </c>
      <c r="E32" s="117" t="s">
        <v>8</v>
      </c>
      <c r="F32" s="118" t="s">
        <v>30</v>
      </c>
      <c r="G32" s="119">
        <v>50</v>
      </c>
      <c r="H32" s="119">
        <f>SUM(H33:H35)</f>
        <v>0</v>
      </c>
      <c r="I32" s="119">
        <f t="shared" ref="I32:J32" si="3">SUM(I33:I35)</f>
        <v>50</v>
      </c>
      <c r="J32" s="119">
        <f t="shared" si="3"/>
        <v>-10</v>
      </c>
      <c r="K32" s="188">
        <f>I32+J32</f>
        <v>40</v>
      </c>
    </row>
    <row r="33" spans="1:16" ht="12.75" customHeight="1" x14ac:dyDescent="0.2">
      <c r="A33" s="13"/>
      <c r="B33" s="14"/>
      <c r="C33" s="15"/>
      <c r="D33" s="9">
        <v>3636</v>
      </c>
      <c r="E33" s="20">
        <v>5139</v>
      </c>
      <c r="F33" s="17" t="s">
        <v>17</v>
      </c>
      <c r="G33" s="25">
        <v>30</v>
      </c>
      <c r="H33" s="12"/>
      <c r="I33" s="25">
        <f t="shared" si="0"/>
        <v>30</v>
      </c>
      <c r="J33" s="25">
        <v>-10</v>
      </c>
      <c r="K33" s="193">
        <f>I33+J33</f>
        <v>20</v>
      </c>
    </row>
    <row r="34" spans="1:16" ht="12.75" customHeight="1" x14ac:dyDescent="0.2">
      <c r="A34" s="13"/>
      <c r="B34" s="14"/>
      <c r="C34" s="15"/>
      <c r="D34" s="9">
        <v>3636</v>
      </c>
      <c r="E34" s="20">
        <v>5166</v>
      </c>
      <c r="F34" s="21" t="s">
        <v>18</v>
      </c>
      <c r="G34" s="25">
        <v>10</v>
      </c>
      <c r="H34" s="12"/>
      <c r="I34" s="25">
        <f t="shared" si="0"/>
        <v>10</v>
      </c>
      <c r="J34" s="25">
        <v>0</v>
      </c>
      <c r="K34" s="193">
        <v>5</v>
      </c>
    </row>
    <row r="35" spans="1:16" ht="12.75" customHeight="1" thickBot="1" x14ac:dyDescent="0.25">
      <c r="A35" s="26"/>
      <c r="B35" s="27"/>
      <c r="C35" s="28"/>
      <c r="D35" s="29">
        <v>3636</v>
      </c>
      <c r="E35" s="30">
        <v>5169</v>
      </c>
      <c r="F35" s="31" t="s">
        <v>19</v>
      </c>
      <c r="G35" s="32">
        <v>10</v>
      </c>
      <c r="H35" s="33"/>
      <c r="I35" s="32">
        <f t="shared" si="0"/>
        <v>10</v>
      </c>
      <c r="J35" s="32">
        <v>0</v>
      </c>
      <c r="K35" s="194">
        <v>5</v>
      </c>
    </row>
    <row r="36" spans="1:16" ht="12.75" customHeight="1" x14ac:dyDescent="0.2">
      <c r="A36" s="124" t="s">
        <v>10</v>
      </c>
      <c r="B36" s="625" t="s">
        <v>8</v>
      </c>
      <c r="C36" s="626"/>
      <c r="D36" s="120" t="s">
        <v>8</v>
      </c>
      <c r="E36" s="121" t="s">
        <v>8</v>
      </c>
      <c r="F36" s="122" t="s">
        <v>31</v>
      </c>
      <c r="G36" s="123">
        <f>G37+G42+G48+G51+G57+G61+G66+G69</f>
        <v>1155</v>
      </c>
      <c r="H36" s="123">
        <f t="shared" ref="H36:K36" si="4">H37+H42+H48+H51+H57+H61+H66+H69</f>
        <v>0</v>
      </c>
      <c r="I36" s="123">
        <f t="shared" si="4"/>
        <v>1155</v>
      </c>
      <c r="J36" s="220">
        <f t="shared" si="4"/>
        <v>-170</v>
      </c>
      <c r="K36" s="192">
        <f t="shared" si="4"/>
        <v>985</v>
      </c>
    </row>
    <row r="37" spans="1:16" ht="12.75" customHeight="1" x14ac:dyDescent="0.2">
      <c r="A37" s="113" t="s">
        <v>12</v>
      </c>
      <c r="B37" s="114" t="s">
        <v>32</v>
      </c>
      <c r="C37" s="115" t="s">
        <v>14</v>
      </c>
      <c r="D37" s="116" t="s">
        <v>8</v>
      </c>
      <c r="E37" s="117" t="s">
        <v>8</v>
      </c>
      <c r="F37" s="118" t="s">
        <v>33</v>
      </c>
      <c r="G37" s="119">
        <v>200</v>
      </c>
      <c r="H37" s="119">
        <f>SUM(H38:H41)</f>
        <v>0</v>
      </c>
      <c r="I37" s="119">
        <f t="shared" ref="I37:K37" si="5">SUM(I38:I41)</f>
        <v>200</v>
      </c>
      <c r="J37" s="119">
        <f t="shared" si="5"/>
        <v>0</v>
      </c>
      <c r="K37" s="195">
        <f t="shared" si="5"/>
        <v>200</v>
      </c>
    </row>
    <row r="38" spans="1:16" ht="12.75" customHeight="1" x14ac:dyDescent="0.2">
      <c r="A38" s="5"/>
      <c r="B38" s="6"/>
      <c r="C38" s="7"/>
      <c r="D38" s="34">
        <v>3636</v>
      </c>
      <c r="E38" s="35">
        <v>5164</v>
      </c>
      <c r="F38" s="36" t="s">
        <v>21</v>
      </c>
      <c r="G38" s="37">
        <v>5</v>
      </c>
      <c r="H38" s="38"/>
      <c r="I38" s="37">
        <f t="shared" si="0"/>
        <v>5</v>
      </c>
      <c r="J38" s="37">
        <v>0</v>
      </c>
      <c r="K38" s="196">
        <v>5</v>
      </c>
    </row>
    <row r="39" spans="1:16" ht="12.75" customHeight="1" x14ac:dyDescent="0.2">
      <c r="A39" s="39"/>
      <c r="B39" s="40"/>
      <c r="C39" s="41"/>
      <c r="D39" s="9" t="s">
        <v>34</v>
      </c>
      <c r="E39" s="34">
        <v>5169</v>
      </c>
      <c r="F39" s="36" t="s">
        <v>19</v>
      </c>
      <c r="G39" s="42">
        <v>135</v>
      </c>
      <c r="H39" s="43"/>
      <c r="I39" s="42">
        <f t="shared" si="0"/>
        <v>135</v>
      </c>
      <c r="J39" s="42">
        <v>0</v>
      </c>
      <c r="K39" s="197">
        <v>135</v>
      </c>
      <c r="L39" s="166"/>
      <c r="M39" s="166"/>
      <c r="N39" s="166"/>
      <c r="O39" s="166"/>
    </row>
    <row r="40" spans="1:16" ht="12.75" customHeight="1" x14ac:dyDescent="0.2">
      <c r="A40" s="39"/>
      <c r="B40" s="40"/>
      <c r="C40" s="41"/>
      <c r="D40" s="9" t="s">
        <v>34</v>
      </c>
      <c r="E40" s="34">
        <v>5173</v>
      </c>
      <c r="F40" s="36" t="s">
        <v>24</v>
      </c>
      <c r="G40" s="44">
        <v>30</v>
      </c>
      <c r="H40" s="43"/>
      <c r="I40" s="44">
        <f t="shared" si="0"/>
        <v>30</v>
      </c>
      <c r="J40" s="44">
        <v>0</v>
      </c>
      <c r="K40" s="198">
        <v>30</v>
      </c>
      <c r="L40" s="166"/>
      <c r="M40" s="166"/>
      <c r="N40" s="166"/>
      <c r="O40" s="166"/>
    </row>
    <row r="41" spans="1:16" ht="12.75" customHeight="1" x14ac:dyDescent="0.2">
      <c r="A41" s="39"/>
      <c r="B41" s="40"/>
      <c r="C41" s="41"/>
      <c r="D41" s="45" t="s">
        <v>34</v>
      </c>
      <c r="E41" s="34">
        <v>5175</v>
      </c>
      <c r="F41" s="36" t="s">
        <v>20</v>
      </c>
      <c r="G41" s="44">
        <v>30</v>
      </c>
      <c r="H41" s="43"/>
      <c r="I41" s="44">
        <f t="shared" si="0"/>
        <v>30</v>
      </c>
      <c r="J41" s="44">
        <v>0</v>
      </c>
      <c r="K41" s="198">
        <v>30</v>
      </c>
      <c r="L41" s="166"/>
      <c r="M41" s="166"/>
      <c r="N41" s="166"/>
      <c r="O41" s="166"/>
      <c r="P41" s="166"/>
    </row>
    <row r="42" spans="1:16" ht="12.75" customHeight="1" x14ac:dyDescent="0.2">
      <c r="A42" s="125" t="s">
        <v>12</v>
      </c>
      <c r="B42" s="126">
        <v>173200</v>
      </c>
      <c r="C42" s="127" t="s">
        <v>14</v>
      </c>
      <c r="D42" s="128" t="s">
        <v>8</v>
      </c>
      <c r="E42" s="129" t="s">
        <v>8</v>
      </c>
      <c r="F42" s="130" t="s">
        <v>35</v>
      </c>
      <c r="G42" s="119">
        <v>100</v>
      </c>
      <c r="H42" s="119">
        <f>SUM(H43:H47)</f>
        <v>0</v>
      </c>
      <c r="I42" s="119">
        <f t="shared" ref="I42:K42" si="6">SUM(I43:I47)</f>
        <v>100</v>
      </c>
      <c r="J42" s="119">
        <f t="shared" si="6"/>
        <v>0</v>
      </c>
      <c r="K42" s="188">
        <f t="shared" si="6"/>
        <v>100</v>
      </c>
      <c r="L42" s="166"/>
      <c r="M42" s="166"/>
      <c r="N42" s="166"/>
      <c r="O42" s="166"/>
    </row>
    <row r="43" spans="1:16" ht="12" customHeight="1" x14ac:dyDescent="0.2">
      <c r="A43" s="13"/>
      <c r="B43" s="14"/>
      <c r="C43" s="15"/>
      <c r="D43" s="9">
        <v>3636</v>
      </c>
      <c r="E43" s="20">
        <v>5139</v>
      </c>
      <c r="F43" s="17" t="s">
        <v>17</v>
      </c>
      <c r="G43" s="23">
        <v>80</v>
      </c>
      <c r="H43" s="43"/>
      <c r="I43" s="23">
        <f t="shared" si="0"/>
        <v>80</v>
      </c>
      <c r="J43" s="23">
        <v>0</v>
      </c>
      <c r="K43" s="190">
        <v>80</v>
      </c>
      <c r="L43" s="166"/>
      <c r="M43" s="166"/>
      <c r="N43" s="166"/>
      <c r="O43" s="166"/>
    </row>
    <row r="44" spans="1:16" ht="12" customHeight="1" x14ac:dyDescent="0.2">
      <c r="A44" s="13"/>
      <c r="B44" s="14"/>
      <c r="C44" s="15"/>
      <c r="D44" s="9">
        <v>3636</v>
      </c>
      <c r="E44" s="20">
        <v>5164</v>
      </c>
      <c r="F44" s="17" t="s">
        <v>36</v>
      </c>
      <c r="G44" s="23">
        <v>5</v>
      </c>
      <c r="H44" s="43"/>
      <c r="I44" s="23">
        <f t="shared" si="0"/>
        <v>5</v>
      </c>
      <c r="J44" s="23">
        <v>0</v>
      </c>
      <c r="K44" s="190">
        <v>5</v>
      </c>
      <c r="L44" s="166"/>
      <c r="M44" s="166"/>
      <c r="N44" s="166"/>
      <c r="O44" s="166"/>
    </row>
    <row r="45" spans="1:16" ht="12" customHeight="1" x14ac:dyDescent="0.2">
      <c r="A45" s="13"/>
      <c r="B45" s="14"/>
      <c r="C45" s="15"/>
      <c r="D45" s="9">
        <v>3636</v>
      </c>
      <c r="E45" s="20">
        <v>5166</v>
      </c>
      <c r="F45" s="21" t="s">
        <v>18</v>
      </c>
      <c r="G45" s="23">
        <v>5</v>
      </c>
      <c r="H45" s="43"/>
      <c r="I45" s="23">
        <f t="shared" si="0"/>
        <v>5</v>
      </c>
      <c r="J45" s="23">
        <v>0</v>
      </c>
      <c r="K45" s="190">
        <v>5</v>
      </c>
      <c r="L45" s="166"/>
      <c r="M45" s="166"/>
      <c r="N45" s="166"/>
      <c r="O45" s="166"/>
    </row>
    <row r="46" spans="1:16" ht="12" customHeight="1" x14ac:dyDescent="0.2">
      <c r="A46" s="13"/>
      <c r="B46" s="14"/>
      <c r="C46" s="15"/>
      <c r="D46" s="9">
        <v>3636</v>
      </c>
      <c r="E46" s="20">
        <v>5169</v>
      </c>
      <c r="F46" s="21" t="s">
        <v>19</v>
      </c>
      <c r="G46" s="23">
        <v>5</v>
      </c>
      <c r="H46" s="43"/>
      <c r="I46" s="23">
        <f t="shared" si="0"/>
        <v>5</v>
      </c>
      <c r="J46" s="23">
        <v>0</v>
      </c>
      <c r="K46" s="190">
        <v>5</v>
      </c>
      <c r="L46" s="166"/>
      <c r="M46" s="166"/>
      <c r="N46" s="166"/>
      <c r="O46" s="166"/>
    </row>
    <row r="47" spans="1:16" ht="12" customHeight="1" x14ac:dyDescent="0.2">
      <c r="A47" s="13"/>
      <c r="B47" s="14"/>
      <c r="C47" s="15"/>
      <c r="D47" s="9">
        <v>3636</v>
      </c>
      <c r="E47" s="10">
        <v>5175</v>
      </c>
      <c r="F47" s="11" t="s">
        <v>20</v>
      </c>
      <c r="G47" s="12">
        <v>5</v>
      </c>
      <c r="H47" s="43"/>
      <c r="I47" s="12">
        <f t="shared" si="0"/>
        <v>5</v>
      </c>
      <c r="J47" s="12">
        <v>0</v>
      </c>
      <c r="K47" s="199">
        <v>5</v>
      </c>
      <c r="L47" s="166"/>
      <c r="M47" s="166"/>
      <c r="N47" s="166"/>
      <c r="O47" s="166"/>
    </row>
    <row r="48" spans="1:16" ht="12" customHeight="1" x14ac:dyDescent="0.2">
      <c r="A48" s="132" t="s">
        <v>12</v>
      </c>
      <c r="B48" s="133" t="s">
        <v>37</v>
      </c>
      <c r="C48" s="134" t="s">
        <v>14</v>
      </c>
      <c r="D48" s="135" t="s">
        <v>8</v>
      </c>
      <c r="E48" s="136" t="s">
        <v>8</v>
      </c>
      <c r="F48" s="137" t="s">
        <v>38</v>
      </c>
      <c r="G48" s="138">
        <v>100</v>
      </c>
      <c r="H48" s="138">
        <f>SUM(H49:H50)</f>
        <v>0</v>
      </c>
      <c r="I48" s="138">
        <f t="shared" ref="I48:K48" si="7">SUM(I49:I50)</f>
        <v>100</v>
      </c>
      <c r="J48" s="138">
        <f t="shared" si="7"/>
        <v>-100</v>
      </c>
      <c r="K48" s="200">
        <f t="shared" si="7"/>
        <v>0</v>
      </c>
      <c r="L48" s="166"/>
      <c r="M48" s="166"/>
      <c r="N48" s="166"/>
      <c r="O48" s="166"/>
    </row>
    <row r="49" spans="1:19" ht="12" customHeight="1" x14ac:dyDescent="0.2">
      <c r="A49" s="46"/>
      <c r="B49" s="47"/>
      <c r="C49" s="48"/>
      <c r="D49" s="34">
        <v>3636</v>
      </c>
      <c r="E49" s="49">
        <v>5166</v>
      </c>
      <c r="F49" s="50" t="s">
        <v>18</v>
      </c>
      <c r="G49" s="51">
        <v>95</v>
      </c>
      <c r="H49" s="52"/>
      <c r="I49" s="51">
        <f t="shared" si="0"/>
        <v>95</v>
      </c>
      <c r="J49" s="51">
        <v>-95</v>
      </c>
      <c r="K49" s="201">
        <f t="shared" si="1"/>
        <v>0</v>
      </c>
      <c r="L49" s="166"/>
      <c r="M49" s="166"/>
      <c r="N49" s="166"/>
      <c r="O49" s="166"/>
    </row>
    <row r="50" spans="1:19" ht="12" customHeight="1" thickBot="1" x14ac:dyDescent="0.25">
      <c r="A50" s="53"/>
      <c r="B50" s="54"/>
      <c r="C50" s="55"/>
      <c r="D50" s="56">
        <v>3636</v>
      </c>
      <c r="E50" s="57">
        <v>5175</v>
      </c>
      <c r="F50" s="58" t="s">
        <v>20</v>
      </c>
      <c r="G50" s="59">
        <v>5</v>
      </c>
      <c r="H50" s="60"/>
      <c r="I50" s="59">
        <f t="shared" si="0"/>
        <v>5</v>
      </c>
      <c r="J50" s="59">
        <v>-5</v>
      </c>
      <c r="K50" s="202">
        <f t="shared" si="1"/>
        <v>0</v>
      </c>
      <c r="L50" s="166"/>
      <c r="M50" s="166"/>
      <c r="N50" s="166"/>
      <c r="O50" s="166"/>
    </row>
    <row r="51" spans="1:19" ht="12" customHeight="1" x14ac:dyDescent="0.2">
      <c r="A51" s="132" t="s">
        <v>12</v>
      </c>
      <c r="B51" s="133" t="s">
        <v>39</v>
      </c>
      <c r="C51" s="134" t="s">
        <v>14</v>
      </c>
      <c r="D51" s="135" t="s">
        <v>8</v>
      </c>
      <c r="E51" s="136" t="s">
        <v>8</v>
      </c>
      <c r="F51" s="137" t="s">
        <v>40</v>
      </c>
      <c r="G51" s="131">
        <v>225</v>
      </c>
      <c r="H51" s="131">
        <f>SUM(H52:H56)</f>
        <v>0</v>
      </c>
      <c r="I51" s="131">
        <f t="shared" ref="I51:K51" si="8">SUM(I52:I56)</f>
        <v>225</v>
      </c>
      <c r="J51" s="131">
        <f t="shared" si="8"/>
        <v>-20</v>
      </c>
      <c r="K51" s="203">
        <f t="shared" si="8"/>
        <v>205</v>
      </c>
      <c r="L51" s="166"/>
      <c r="M51" s="166"/>
      <c r="N51" s="166"/>
      <c r="O51" s="166"/>
    </row>
    <row r="52" spans="1:19" s="67" customFormat="1" ht="12" customHeight="1" x14ac:dyDescent="0.2">
      <c r="A52" s="61"/>
      <c r="B52" s="62"/>
      <c r="C52" s="63"/>
      <c r="D52" s="9">
        <v>3636</v>
      </c>
      <c r="E52" s="64">
        <v>5021</v>
      </c>
      <c r="F52" s="17" t="s">
        <v>27</v>
      </c>
      <c r="G52" s="65">
        <v>60</v>
      </c>
      <c r="H52" s="66"/>
      <c r="I52" s="65">
        <f t="shared" si="0"/>
        <v>60</v>
      </c>
      <c r="J52" s="65">
        <v>-10</v>
      </c>
      <c r="K52" s="204">
        <v>50</v>
      </c>
      <c r="L52" s="166"/>
      <c r="M52" s="166"/>
      <c r="N52" s="166"/>
      <c r="O52" s="166"/>
      <c r="P52" s="165"/>
      <c r="Q52" s="165"/>
      <c r="R52" s="165"/>
      <c r="S52" s="165"/>
    </row>
    <row r="53" spans="1:19" ht="12" customHeight="1" x14ac:dyDescent="0.2">
      <c r="A53" s="61"/>
      <c r="B53" s="62"/>
      <c r="C53" s="63"/>
      <c r="D53" s="9">
        <v>3636</v>
      </c>
      <c r="E53" s="64">
        <v>5139</v>
      </c>
      <c r="F53" s="17" t="s">
        <v>17</v>
      </c>
      <c r="G53" s="65">
        <v>20</v>
      </c>
      <c r="H53" s="66"/>
      <c r="I53" s="65">
        <f t="shared" si="0"/>
        <v>20</v>
      </c>
      <c r="J53" s="65">
        <v>0</v>
      </c>
      <c r="K53" s="204">
        <v>20</v>
      </c>
      <c r="L53" s="166"/>
      <c r="M53" s="166"/>
      <c r="N53" s="166"/>
      <c r="O53" s="166"/>
    </row>
    <row r="54" spans="1:19" ht="12" customHeight="1" x14ac:dyDescent="0.2">
      <c r="A54" s="61"/>
      <c r="B54" s="62"/>
      <c r="C54" s="63"/>
      <c r="D54" s="9">
        <v>3636</v>
      </c>
      <c r="E54" s="68">
        <v>5166</v>
      </c>
      <c r="F54" s="21" t="s">
        <v>18</v>
      </c>
      <c r="G54" s="65">
        <v>80</v>
      </c>
      <c r="H54" s="66">
        <v>-59</v>
      </c>
      <c r="I54" s="65">
        <f t="shared" si="0"/>
        <v>21</v>
      </c>
      <c r="J54" s="65">
        <v>0</v>
      </c>
      <c r="K54" s="204">
        <v>21</v>
      </c>
      <c r="L54" s="166"/>
      <c r="M54" s="166"/>
      <c r="N54" s="166"/>
      <c r="O54" s="166"/>
    </row>
    <row r="55" spans="1:19" ht="12" customHeight="1" x14ac:dyDescent="0.2">
      <c r="A55" s="61"/>
      <c r="B55" s="62"/>
      <c r="C55" s="63"/>
      <c r="D55" s="9">
        <v>3636</v>
      </c>
      <c r="E55" s="68">
        <v>5169</v>
      </c>
      <c r="F55" s="21" t="s">
        <v>19</v>
      </c>
      <c r="G55" s="69">
        <v>60</v>
      </c>
      <c r="H55" s="66">
        <v>59</v>
      </c>
      <c r="I55" s="69">
        <f t="shared" si="0"/>
        <v>119</v>
      </c>
      <c r="J55" s="69">
        <v>-10</v>
      </c>
      <c r="K55" s="205">
        <v>109</v>
      </c>
      <c r="L55" s="166"/>
      <c r="M55" s="166"/>
      <c r="N55" s="166"/>
      <c r="O55" s="166"/>
    </row>
    <row r="56" spans="1:19" ht="12" customHeight="1" x14ac:dyDescent="0.2">
      <c r="A56" s="13"/>
      <c r="B56" s="14"/>
      <c r="C56" s="15"/>
      <c r="D56" s="9">
        <v>3636</v>
      </c>
      <c r="E56" s="10">
        <v>5175</v>
      </c>
      <c r="F56" s="11" t="s">
        <v>20</v>
      </c>
      <c r="G56" s="12">
        <v>5</v>
      </c>
      <c r="H56" s="43"/>
      <c r="I56" s="12">
        <f t="shared" si="0"/>
        <v>5</v>
      </c>
      <c r="J56" s="12">
        <v>0</v>
      </c>
      <c r="K56" s="199">
        <v>5</v>
      </c>
      <c r="L56" s="166"/>
      <c r="M56" s="166"/>
      <c r="N56" s="166"/>
      <c r="O56" s="166"/>
    </row>
    <row r="57" spans="1:19" ht="12" customHeight="1" x14ac:dyDescent="0.2">
      <c r="A57" s="113" t="s">
        <v>12</v>
      </c>
      <c r="B57" s="114" t="s">
        <v>41</v>
      </c>
      <c r="C57" s="115" t="s">
        <v>14</v>
      </c>
      <c r="D57" s="116" t="s">
        <v>8</v>
      </c>
      <c r="E57" s="117" t="s">
        <v>8</v>
      </c>
      <c r="F57" s="118" t="s">
        <v>42</v>
      </c>
      <c r="G57" s="119">
        <v>50</v>
      </c>
      <c r="H57" s="119">
        <f>SUM(H58:H60)</f>
        <v>0</v>
      </c>
      <c r="I57" s="119">
        <f t="shared" ref="I57:K57" si="9">SUM(I58:I60)</f>
        <v>50</v>
      </c>
      <c r="J57" s="119">
        <f t="shared" si="9"/>
        <v>-50</v>
      </c>
      <c r="K57" s="188">
        <f t="shared" si="9"/>
        <v>0</v>
      </c>
      <c r="L57" s="166"/>
      <c r="M57" s="166"/>
      <c r="N57" s="166"/>
      <c r="O57" s="166"/>
    </row>
    <row r="58" spans="1:19" ht="12" customHeight="1" x14ac:dyDescent="0.2">
      <c r="A58" s="13"/>
      <c r="B58" s="14"/>
      <c r="C58" s="15"/>
      <c r="D58" s="9">
        <v>3636</v>
      </c>
      <c r="E58" s="20">
        <v>5139</v>
      </c>
      <c r="F58" s="17" t="s">
        <v>17</v>
      </c>
      <c r="G58" s="23">
        <v>10</v>
      </c>
      <c r="H58" s="12"/>
      <c r="I58" s="23">
        <f t="shared" si="0"/>
        <v>10</v>
      </c>
      <c r="J58" s="23">
        <v>-10</v>
      </c>
      <c r="K58" s="190">
        <f t="shared" si="1"/>
        <v>0</v>
      </c>
      <c r="L58" s="166"/>
      <c r="M58" s="166"/>
      <c r="N58" s="166"/>
      <c r="O58" s="166"/>
    </row>
    <row r="59" spans="1:19" ht="12" customHeight="1" x14ac:dyDescent="0.2">
      <c r="A59" s="13"/>
      <c r="B59" s="14"/>
      <c r="C59" s="15"/>
      <c r="D59" s="9">
        <v>3636</v>
      </c>
      <c r="E59" s="20">
        <v>5166</v>
      </c>
      <c r="F59" s="21" t="s">
        <v>18</v>
      </c>
      <c r="G59" s="23">
        <v>30</v>
      </c>
      <c r="H59" s="12"/>
      <c r="I59" s="23">
        <f t="shared" si="0"/>
        <v>30</v>
      </c>
      <c r="J59" s="23">
        <v>-30</v>
      </c>
      <c r="K59" s="190">
        <f t="shared" si="1"/>
        <v>0</v>
      </c>
      <c r="L59" s="166"/>
      <c r="M59" s="166"/>
      <c r="N59" s="166"/>
      <c r="O59" s="166"/>
    </row>
    <row r="60" spans="1:19" ht="12" customHeight="1" x14ac:dyDescent="0.2">
      <c r="A60" s="13"/>
      <c r="B60" s="14"/>
      <c r="C60" s="15"/>
      <c r="D60" s="70">
        <v>3636</v>
      </c>
      <c r="E60" s="71">
        <v>5169</v>
      </c>
      <c r="F60" s="72" t="s">
        <v>19</v>
      </c>
      <c r="G60" s="73">
        <v>10</v>
      </c>
      <c r="H60" s="74"/>
      <c r="I60" s="73">
        <f t="shared" si="0"/>
        <v>10</v>
      </c>
      <c r="J60" s="73">
        <v>-10</v>
      </c>
      <c r="K60" s="206">
        <f t="shared" si="1"/>
        <v>0</v>
      </c>
      <c r="L60" s="166"/>
      <c r="M60" s="166"/>
      <c r="N60" s="166"/>
      <c r="O60" s="166"/>
    </row>
    <row r="61" spans="1:19" ht="12" customHeight="1" x14ac:dyDescent="0.2">
      <c r="A61" s="113" t="s">
        <v>12</v>
      </c>
      <c r="B61" s="114" t="s">
        <v>43</v>
      </c>
      <c r="C61" s="115" t="s">
        <v>14</v>
      </c>
      <c r="D61" s="116" t="s">
        <v>8</v>
      </c>
      <c r="E61" s="117" t="s">
        <v>8</v>
      </c>
      <c r="F61" s="118" t="s">
        <v>44</v>
      </c>
      <c r="G61" s="119">
        <v>300</v>
      </c>
      <c r="H61" s="119">
        <f>SUM(H62:H65)</f>
        <v>0</v>
      </c>
      <c r="I61" s="119">
        <f t="shared" ref="I61:K61" si="10">SUM(I62:I65)</f>
        <v>300</v>
      </c>
      <c r="J61" s="119">
        <f t="shared" si="10"/>
        <v>0</v>
      </c>
      <c r="K61" s="207">
        <f t="shared" si="10"/>
        <v>300</v>
      </c>
      <c r="L61" s="170"/>
      <c r="M61" s="166"/>
      <c r="N61" s="166"/>
      <c r="O61" s="166"/>
    </row>
    <row r="62" spans="1:19" ht="12" customHeight="1" x14ac:dyDescent="0.2">
      <c r="A62" s="5"/>
      <c r="B62" s="6"/>
      <c r="C62" s="7"/>
      <c r="D62" s="9">
        <v>3636</v>
      </c>
      <c r="E62" s="10">
        <v>5021</v>
      </c>
      <c r="F62" s="11" t="s">
        <v>27</v>
      </c>
      <c r="G62" s="12">
        <v>30</v>
      </c>
      <c r="H62" s="12">
        <v>-15</v>
      </c>
      <c r="I62" s="12">
        <f t="shared" si="0"/>
        <v>15</v>
      </c>
      <c r="J62" s="12">
        <v>0</v>
      </c>
      <c r="K62" s="208">
        <v>15</v>
      </c>
      <c r="L62" s="166"/>
      <c r="M62" s="166"/>
      <c r="N62" s="166"/>
      <c r="O62" s="166"/>
    </row>
    <row r="63" spans="1:19" ht="12" customHeight="1" x14ac:dyDescent="0.2">
      <c r="A63" s="5"/>
      <c r="B63" s="6"/>
      <c r="C63" s="7"/>
      <c r="D63" s="9">
        <v>3636</v>
      </c>
      <c r="E63" s="10">
        <v>5168</v>
      </c>
      <c r="F63" s="11" t="s">
        <v>69</v>
      </c>
      <c r="G63" s="12">
        <v>0</v>
      </c>
      <c r="H63" s="12">
        <v>89.54</v>
      </c>
      <c r="I63" s="12">
        <f t="shared" si="0"/>
        <v>89.54</v>
      </c>
      <c r="J63" s="12">
        <v>0</v>
      </c>
      <c r="K63" s="208">
        <v>89.54</v>
      </c>
      <c r="L63" s="166"/>
      <c r="M63" s="166"/>
      <c r="N63" s="166"/>
      <c r="O63" s="166"/>
    </row>
    <row r="64" spans="1:19" ht="12.75" customHeight="1" x14ac:dyDescent="0.2">
      <c r="A64" s="5"/>
      <c r="B64" s="6"/>
      <c r="C64" s="7"/>
      <c r="D64" s="9">
        <v>3636</v>
      </c>
      <c r="E64" s="75">
        <v>5169</v>
      </c>
      <c r="F64" s="11" t="s">
        <v>19</v>
      </c>
      <c r="G64" s="12">
        <v>260</v>
      </c>
      <c r="H64" s="38">
        <f>-89.54+15</f>
        <v>-74.540000000000006</v>
      </c>
      <c r="I64" s="12">
        <f>G64+H64</f>
        <v>185.45999999999998</v>
      </c>
      <c r="J64" s="12">
        <v>0</v>
      </c>
      <c r="K64" s="159">
        <v>185.46</v>
      </c>
      <c r="L64" s="166"/>
      <c r="M64" s="166"/>
      <c r="N64" s="166"/>
      <c r="O64" s="166"/>
    </row>
    <row r="65" spans="1:15" ht="12.75" customHeight="1" x14ac:dyDescent="0.2">
      <c r="A65" s="13"/>
      <c r="B65" s="14"/>
      <c r="C65" s="15"/>
      <c r="D65" s="9">
        <v>3636</v>
      </c>
      <c r="E65" s="10">
        <v>5175</v>
      </c>
      <c r="F65" s="11" t="s">
        <v>20</v>
      </c>
      <c r="G65" s="12">
        <v>10</v>
      </c>
      <c r="H65" s="12">
        <v>0</v>
      </c>
      <c r="I65" s="12">
        <f t="shared" si="0"/>
        <v>10</v>
      </c>
      <c r="J65" s="12">
        <v>0</v>
      </c>
      <c r="K65" s="208">
        <v>10</v>
      </c>
      <c r="L65" s="166"/>
      <c r="M65" s="166"/>
      <c r="N65" s="166"/>
      <c r="O65" s="166"/>
    </row>
    <row r="66" spans="1:15" ht="12.75" customHeight="1" x14ac:dyDescent="0.2">
      <c r="A66" s="125" t="s">
        <v>12</v>
      </c>
      <c r="B66" s="126" t="s">
        <v>45</v>
      </c>
      <c r="C66" s="127" t="s">
        <v>14</v>
      </c>
      <c r="D66" s="128" t="s">
        <v>8</v>
      </c>
      <c r="E66" s="129" t="s">
        <v>8</v>
      </c>
      <c r="F66" s="130" t="s">
        <v>46</v>
      </c>
      <c r="G66" s="131">
        <v>180</v>
      </c>
      <c r="H66" s="131">
        <f>SUM(H67:H68)</f>
        <v>-96.5</v>
      </c>
      <c r="I66" s="131">
        <f t="shared" ref="I66:J66" si="11">SUM(I67:I68)</f>
        <v>83.5</v>
      </c>
      <c r="J66" s="131">
        <f t="shared" si="11"/>
        <v>0</v>
      </c>
      <c r="K66" s="209">
        <f>SUM(K67:K68)</f>
        <v>83.5</v>
      </c>
      <c r="L66" s="166"/>
      <c r="M66" s="166"/>
      <c r="N66" s="166"/>
      <c r="O66" s="166"/>
    </row>
    <row r="67" spans="1:15" ht="12.75" customHeight="1" x14ac:dyDescent="0.2">
      <c r="A67" s="76"/>
      <c r="B67" s="77"/>
      <c r="C67" s="78"/>
      <c r="D67" s="79">
        <v>3639</v>
      </c>
      <c r="E67" s="80">
        <v>5021</v>
      </c>
      <c r="F67" s="81" t="s">
        <v>27</v>
      </c>
      <c r="G67" s="82">
        <v>30</v>
      </c>
      <c r="H67" s="82">
        <v>0</v>
      </c>
      <c r="I67" s="82">
        <f t="shared" si="0"/>
        <v>30</v>
      </c>
      <c r="J67" s="82">
        <v>0</v>
      </c>
      <c r="K67" s="210">
        <v>30</v>
      </c>
      <c r="L67" s="166"/>
      <c r="M67" s="166"/>
      <c r="N67" s="166"/>
      <c r="O67" s="166"/>
    </row>
    <row r="68" spans="1:15" ht="12.75" customHeight="1" x14ac:dyDescent="0.2">
      <c r="A68" s="5"/>
      <c r="B68" s="6"/>
      <c r="C68" s="7"/>
      <c r="D68" s="9">
        <v>3639</v>
      </c>
      <c r="E68" s="10">
        <v>5169</v>
      </c>
      <c r="F68" s="11" t="s">
        <v>19</v>
      </c>
      <c r="G68" s="12">
        <v>150</v>
      </c>
      <c r="H68" s="12">
        <v>-96.5</v>
      </c>
      <c r="I68" s="12">
        <f t="shared" si="0"/>
        <v>53.5</v>
      </c>
      <c r="J68" s="12">
        <v>0</v>
      </c>
      <c r="K68" s="211">
        <v>53.5</v>
      </c>
      <c r="L68" s="166"/>
      <c r="M68" s="166"/>
      <c r="N68" s="166"/>
      <c r="O68" s="166"/>
    </row>
    <row r="69" spans="1:15" ht="12.75" customHeight="1" x14ac:dyDescent="0.2">
      <c r="A69" s="125" t="s">
        <v>12</v>
      </c>
      <c r="B69" s="126" t="s">
        <v>70</v>
      </c>
      <c r="C69" s="127" t="s">
        <v>14</v>
      </c>
      <c r="D69" s="128" t="s">
        <v>8</v>
      </c>
      <c r="E69" s="129" t="s">
        <v>8</v>
      </c>
      <c r="F69" s="130" t="s">
        <v>71</v>
      </c>
      <c r="G69" s="131">
        <f>SUM(G70)</f>
        <v>0</v>
      </c>
      <c r="H69" s="131">
        <f t="shared" ref="H69:J69" si="12">SUM(H70)</f>
        <v>96.5</v>
      </c>
      <c r="I69" s="131">
        <f t="shared" si="12"/>
        <v>96.5</v>
      </c>
      <c r="J69" s="131">
        <f t="shared" si="12"/>
        <v>0</v>
      </c>
      <c r="K69" s="203">
        <v>96.5</v>
      </c>
      <c r="L69" s="166"/>
      <c r="M69" s="166"/>
      <c r="N69" s="166"/>
      <c r="O69" s="166"/>
    </row>
    <row r="70" spans="1:15" ht="12.75" customHeight="1" thickBot="1" x14ac:dyDescent="0.25">
      <c r="A70" s="76"/>
      <c r="B70" s="77"/>
      <c r="C70" s="78"/>
      <c r="D70" s="79">
        <v>6172</v>
      </c>
      <c r="E70" s="80">
        <v>5169</v>
      </c>
      <c r="F70" s="81" t="s">
        <v>19</v>
      </c>
      <c r="G70" s="82">
        <v>0</v>
      </c>
      <c r="H70" s="82">
        <v>96.5</v>
      </c>
      <c r="I70" s="82">
        <f t="shared" ref="I70" si="13">G70+H70</f>
        <v>96.5</v>
      </c>
      <c r="J70" s="82">
        <v>0</v>
      </c>
      <c r="K70" s="212">
        <v>96.5</v>
      </c>
      <c r="L70" s="166"/>
      <c r="M70" s="166"/>
      <c r="N70" s="166"/>
      <c r="O70" s="166"/>
    </row>
    <row r="71" spans="1:15" ht="12.75" customHeight="1" x14ac:dyDescent="0.2">
      <c r="A71" s="124" t="s">
        <v>10</v>
      </c>
      <c r="B71" s="632" t="s">
        <v>8</v>
      </c>
      <c r="C71" s="632"/>
      <c r="D71" s="120" t="s">
        <v>8</v>
      </c>
      <c r="E71" s="120" t="s">
        <v>8</v>
      </c>
      <c r="F71" s="122" t="s">
        <v>47</v>
      </c>
      <c r="G71" s="155">
        <f>G72+G80</f>
        <v>400</v>
      </c>
      <c r="H71" s="155">
        <f>H72+H80</f>
        <v>-50</v>
      </c>
      <c r="I71" s="155">
        <f t="shared" si="0"/>
        <v>350</v>
      </c>
      <c r="J71" s="155">
        <v>-50</v>
      </c>
      <c r="K71" s="156">
        <f>I71+J71</f>
        <v>300</v>
      </c>
    </row>
    <row r="72" spans="1:15" ht="12.75" customHeight="1" x14ac:dyDescent="0.2">
      <c r="A72" s="113" t="s">
        <v>12</v>
      </c>
      <c r="B72" s="144" t="s">
        <v>48</v>
      </c>
      <c r="C72" s="144" t="s">
        <v>14</v>
      </c>
      <c r="D72" s="116" t="s">
        <v>8</v>
      </c>
      <c r="E72" s="116" t="s">
        <v>8</v>
      </c>
      <c r="F72" s="118" t="s">
        <v>49</v>
      </c>
      <c r="G72" s="141">
        <f>SUM(G73:G79)</f>
        <v>200</v>
      </c>
      <c r="H72" s="141">
        <f>SUM(H73:H79)</f>
        <v>-50</v>
      </c>
      <c r="I72" s="141">
        <f>SUM(I73:I79)</f>
        <v>150</v>
      </c>
      <c r="J72" s="141">
        <f>SUM(J73:J79)</f>
        <v>0</v>
      </c>
      <c r="K72" s="162">
        <f>SUM(K73:K79)</f>
        <v>150</v>
      </c>
    </row>
    <row r="73" spans="1:15" ht="12.75" customHeight="1" x14ac:dyDescent="0.2">
      <c r="A73" s="5"/>
      <c r="B73" s="6"/>
      <c r="C73" s="7"/>
      <c r="D73" s="9">
        <v>3636</v>
      </c>
      <c r="E73" s="9">
        <v>5021</v>
      </c>
      <c r="F73" s="11" t="s">
        <v>27</v>
      </c>
      <c r="G73" s="38">
        <v>0</v>
      </c>
      <c r="H73" s="38">
        <f>7.25</f>
        <v>7.25</v>
      </c>
      <c r="I73" s="38">
        <f t="shared" ref="I73:I79" si="14">G73+H73</f>
        <v>7.25</v>
      </c>
      <c r="J73" s="38">
        <f t="shared" ref="J73" si="15">I73-K73</f>
        <v>0</v>
      </c>
      <c r="K73" s="163">
        <v>7.25</v>
      </c>
      <c r="L73" s="166"/>
    </row>
    <row r="74" spans="1:15" ht="12.75" customHeight="1" x14ac:dyDescent="0.2">
      <c r="A74" s="5"/>
      <c r="B74" s="6"/>
      <c r="C74" s="7"/>
      <c r="D74" s="9">
        <v>3636</v>
      </c>
      <c r="E74" s="9">
        <v>5137</v>
      </c>
      <c r="F74" s="11" t="s">
        <v>63</v>
      </c>
      <c r="G74" s="38">
        <v>0</v>
      </c>
      <c r="H74" s="38">
        <f>30+5</f>
        <v>35</v>
      </c>
      <c r="I74" s="38">
        <f t="shared" si="14"/>
        <v>35</v>
      </c>
      <c r="J74" s="38">
        <v>0</v>
      </c>
      <c r="K74" s="163">
        <v>35</v>
      </c>
      <c r="L74" s="166"/>
      <c r="M74" s="166"/>
    </row>
    <row r="75" spans="1:15" ht="12.75" customHeight="1" x14ac:dyDescent="0.2">
      <c r="A75" s="13"/>
      <c r="B75" s="14"/>
      <c r="C75" s="15"/>
      <c r="D75" s="9">
        <v>3636</v>
      </c>
      <c r="E75" s="9">
        <v>5139</v>
      </c>
      <c r="F75" s="11" t="s">
        <v>17</v>
      </c>
      <c r="G75" s="38">
        <v>25</v>
      </c>
      <c r="H75" s="38"/>
      <c r="I75" s="38">
        <f t="shared" si="14"/>
        <v>25</v>
      </c>
      <c r="J75" s="38">
        <v>0</v>
      </c>
      <c r="K75" s="163">
        <v>25</v>
      </c>
    </row>
    <row r="76" spans="1:15" ht="12.75" customHeight="1" x14ac:dyDescent="0.2">
      <c r="A76" s="13"/>
      <c r="B76" s="14"/>
      <c r="C76" s="15"/>
      <c r="D76" s="9">
        <v>3636</v>
      </c>
      <c r="E76" s="9">
        <v>5164</v>
      </c>
      <c r="F76" s="11" t="s">
        <v>36</v>
      </c>
      <c r="G76" s="38">
        <v>5</v>
      </c>
      <c r="H76" s="38"/>
      <c r="I76" s="38">
        <f t="shared" si="14"/>
        <v>5</v>
      </c>
      <c r="J76" s="38">
        <v>0</v>
      </c>
      <c r="K76" s="163">
        <v>5</v>
      </c>
    </row>
    <row r="77" spans="1:15" ht="12.75" customHeight="1" x14ac:dyDescent="0.2">
      <c r="A77" s="5"/>
      <c r="B77" s="6"/>
      <c r="C77" s="7"/>
      <c r="D77" s="9">
        <v>3636</v>
      </c>
      <c r="E77" s="9">
        <v>5169</v>
      </c>
      <c r="F77" s="11" t="s">
        <v>19</v>
      </c>
      <c r="G77" s="38">
        <v>145</v>
      </c>
      <c r="H77" s="38">
        <f>-7.25-30-5-50</f>
        <v>-92.25</v>
      </c>
      <c r="I77" s="38">
        <f t="shared" si="14"/>
        <v>52.75</v>
      </c>
      <c r="J77" s="38">
        <v>0</v>
      </c>
      <c r="K77" s="163">
        <v>52.75</v>
      </c>
      <c r="L77" s="166"/>
      <c r="M77" s="166"/>
    </row>
    <row r="78" spans="1:15" ht="12.75" customHeight="1" x14ac:dyDescent="0.2">
      <c r="A78" s="13"/>
      <c r="B78" s="14"/>
      <c r="C78" s="15"/>
      <c r="D78" s="9">
        <v>3636</v>
      </c>
      <c r="E78" s="68">
        <v>5173</v>
      </c>
      <c r="F78" s="21" t="s">
        <v>50</v>
      </c>
      <c r="G78" s="154">
        <v>5</v>
      </c>
      <c r="H78" s="38"/>
      <c r="I78" s="38">
        <f t="shared" si="14"/>
        <v>5</v>
      </c>
      <c r="J78" s="154">
        <v>0</v>
      </c>
      <c r="K78" s="164">
        <v>5</v>
      </c>
    </row>
    <row r="79" spans="1:15" ht="12" customHeight="1" x14ac:dyDescent="0.2">
      <c r="A79" s="13"/>
      <c r="B79" s="14"/>
      <c r="C79" s="15"/>
      <c r="D79" s="9">
        <v>3636</v>
      </c>
      <c r="E79" s="9">
        <v>5175</v>
      </c>
      <c r="F79" s="11" t="s">
        <v>20</v>
      </c>
      <c r="G79" s="38">
        <v>20</v>
      </c>
      <c r="H79" s="38"/>
      <c r="I79" s="38">
        <f t="shared" si="14"/>
        <v>20</v>
      </c>
      <c r="J79" s="38">
        <v>0</v>
      </c>
      <c r="K79" s="163">
        <v>20</v>
      </c>
      <c r="L79" s="166"/>
    </row>
    <row r="80" spans="1:15" ht="12" customHeight="1" x14ac:dyDescent="0.2">
      <c r="A80" s="113" t="s">
        <v>12</v>
      </c>
      <c r="B80" s="144" t="s">
        <v>51</v>
      </c>
      <c r="C80" s="144" t="s">
        <v>14</v>
      </c>
      <c r="D80" s="116" t="s">
        <v>8</v>
      </c>
      <c r="E80" s="116" t="s">
        <v>8</v>
      </c>
      <c r="F80" s="118" t="s">
        <v>52</v>
      </c>
      <c r="G80" s="141">
        <v>200</v>
      </c>
      <c r="H80" s="141">
        <f>SUM(H81:H84)</f>
        <v>0</v>
      </c>
      <c r="I80" s="141">
        <f t="shared" ref="I80:K80" si="16">SUM(I81:I84)</f>
        <v>200</v>
      </c>
      <c r="J80" s="141">
        <f t="shared" si="16"/>
        <v>-50</v>
      </c>
      <c r="K80" s="157">
        <f t="shared" si="16"/>
        <v>150</v>
      </c>
    </row>
    <row r="81" spans="1:18" ht="12" customHeight="1" x14ac:dyDescent="0.2">
      <c r="A81" s="5"/>
      <c r="B81" s="6"/>
      <c r="C81" s="7"/>
      <c r="D81" s="9">
        <v>3636</v>
      </c>
      <c r="E81" s="9">
        <v>5139</v>
      </c>
      <c r="F81" s="11" t="s">
        <v>17</v>
      </c>
      <c r="G81" s="38">
        <v>30</v>
      </c>
      <c r="H81" s="145"/>
      <c r="I81" s="38">
        <f t="shared" ref="I81:I112" si="17">G81+H81</f>
        <v>30</v>
      </c>
      <c r="J81" s="38">
        <v>-2.1</v>
      </c>
      <c r="K81" s="152">
        <v>14</v>
      </c>
      <c r="L81" s="166"/>
      <c r="M81" s="166"/>
      <c r="N81" s="166"/>
      <c r="O81" s="166"/>
    </row>
    <row r="82" spans="1:18" ht="12" customHeight="1" x14ac:dyDescent="0.2">
      <c r="A82" s="5"/>
      <c r="B82" s="6"/>
      <c r="C82" s="7"/>
      <c r="D82" s="9">
        <v>3636</v>
      </c>
      <c r="E82" s="9">
        <v>5168</v>
      </c>
      <c r="F82" s="11" t="s">
        <v>69</v>
      </c>
      <c r="G82" s="38">
        <v>10</v>
      </c>
      <c r="H82" s="145"/>
      <c r="I82" s="38">
        <f t="shared" si="17"/>
        <v>10</v>
      </c>
      <c r="J82" s="38">
        <v>0</v>
      </c>
      <c r="K82" s="152">
        <v>10</v>
      </c>
    </row>
    <row r="83" spans="1:18" ht="12" customHeight="1" x14ac:dyDescent="0.2">
      <c r="A83" s="5"/>
      <c r="B83" s="6"/>
      <c r="C83" s="7"/>
      <c r="D83" s="9">
        <v>3636</v>
      </c>
      <c r="E83" s="9">
        <v>5169</v>
      </c>
      <c r="F83" s="11" t="s">
        <v>19</v>
      </c>
      <c r="G83" s="38">
        <v>130</v>
      </c>
      <c r="H83" s="38"/>
      <c r="I83" s="38">
        <f t="shared" si="17"/>
        <v>130</v>
      </c>
      <c r="J83" s="38">
        <v>-34</v>
      </c>
      <c r="K83" s="152">
        <v>96</v>
      </c>
      <c r="L83" s="166"/>
      <c r="M83" s="166"/>
      <c r="N83" s="166"/>
      <c r="O83" s="166"/>
      <c r="P83" s="166"/>
      <c r="Q83" s="166"/>
      <c r="R83" s="166"/>
    </row>
    <row r="84" spans="1:18" ht="12" customHeight="1" thickBot="1" x14ac:dyDescent="0.25">
      <c r="A84" s="26"/>
      <c r="B84" s="84"/>
      <c r="C84" s="85"/>
      <c r="D84" s="29">
        <v>3636</v>
      </c>
      <c r="E84" s="29">
        <v>5175</v>
      </c>
      <c r="F84" s="86" t="s">
        <v>20</v>
      </c>
      <c r="G84" s="87">
        <v>30</v>
      </c>
      <c r="H84" s="87"/>
      <c r="I84" s="87">
        <f t="shared" si="17"/>
        <v>30</v>
      </c>
      <c r="J84" s="87">
        <v>-13.9</v>
      </c>
      <c r="K84" s="153">
        <v>30</v>
      </c>
      <c r="L84" s="166"/>
      <c r="M84" s="166"/>
      <c r="N84" s="166"/>
      <c r="O84" s="166"/>
      <c r="P84" s="166"/>
    </row>
    <row r="85" spans="1:18" ht="12" customHeight="1" x14ac:dyDescent="0.2">
      <c r="A85" s="108" t="s">
        <v>10</v>
      </c>
      <c r="B85" s="623" t="s">
        <v>8</v>
      </c>
      <c r="C85" s="624"/>
      <c r="D85" s="109" t="s">
        <v>8</v>
      </c>
      <c r="E85" s="110" t="s">
        <v>8</v>
      </c>
      <c r="F85" s="111" t="s">
        <v>64</v>
      </c>
      <c r="G85" s="112">
        <f>G86+G92</f>
        <v>400</v>
      </c>
      <c r="H85" s="112">
        <f>H86+H92</f>
        <v>0</v>
      </c>
      <c r="I85" s="112">
        <f t="shared" si="17"/>
        <v>400</v>
      </c>
      <c r="J85" s="112">
        <v>-50</v>
      </c>
      <c r="K85" s="213">
        <f>I85+J85</f>
        <v>350</v>
      </c>
      <c r="L85" s="167"/>
      <c r="M85" s="167"/>
      <c r="N85" s="167"/>
    </row>
    <row r="86" spans="1:18" ht="12.75" customHeight="1" x14ac:dyDescent="0.2">
      <c r="A86" s="113" t="s">
        <v>12</v>
      </c>
      <c r="B86" s="114" t="s">
        <v>53</v>
      </c>
      <c r="C86" s="115" t="s">
        <v>14</v>
      </c>
      <c r="D86" s="116" t="s">
        <v>8</v>
      </c>
      <c r="E86" s="117" t="s">
        <v>8</v>
      </c>
      <c r="F86" s="118" t="s">
        <v>54</v>
      </c>
      <c r="G86" s="119">
        <v>200</v>
      </c>
      <c r="H86" s="119">
        <f>SUM(H87:H91)</f>
        <v>0</v>
      </c>
      <c r="I86" s="119">
        <f t="shared" ref="I86:K86" si="18">SUM(I87:I91)</f>
        <v>200</v>
      </c>
      <c r="J86" s="119">
        <f t="shared" si="18"/>
        <v>-50</v>
      </c>
      <c r="K86" s="188">
        <f t="shared" si="18"/>
        <v>150</v>
      </c>
    </row>
    <row r="87" spans="1:18" ht="12.75" customHeight="1" x14ac:dyDescent="0.2">
      <c r="A87" s="88"/>
      <c r="B87" s="89"/>
      <c r="C87" s="15"/>
      <c r="D87" s="90">
        <v>3636</v>
      </c>
      <c r="E87" s="91">
        <v>5021</v>
      </c>
      <c r="F87" s="92" t="s">
        <v>27</v>
      </c>
      <c r="G87" s="43">
        <v>40</v>
      </c>
      <c r="H87" s="12"/>
      <c r="I87" s="43">
        <f t="shared" si="17"/>
        <v>40</v>
      </c>
      <c r="J87" s="43">
        <v>-14</v>
      </c>
      <c r="K87" s="214">
        <v>26</v>
      </c>
    </row>
    <row r="88" spans="1:18" ht="12" customHeight="1" x14ac:dyDescent="0.2">
      <c r="A88" s="88"/>
      <c r="B88" s="89"/>
      <c r="C88" s="15"/>
      <c r="D88" s="90">
        <v>3636</v>
      </c>
      <c r="E88" s="91">
        <v>5031</v>
      </c>
      <c r="F88" s="92" t="s">
        <v>55</v>
      </c>
      <c r="G88" s="43">
        <v>7</v>
      </c>
      <c r="H88" s="12"/>
      <c r="I88" s="43">
        <f t="shared" si="17"/>
        <v>7</v>
      </c>
      <c r="J88" s="43">
        <v>-7</v>
      </c>
      <c r="K88" s="214">
        <f t="shared" ref="K88:K89" si="19">SUM(L88:AE88)</f>
        <v>0</v>
      </c>
    </row>
    <row r="89" spans="1:18" ht="12.75" customHeight="1" x14ac:dyDescent="0.2">
      <c r="A89" s="88"/>
      <c r="B89" s="89"/>
      <c r="C89" s="15"/>
      <c r="D89" s="90">
        <v>3636</v>
      </c>
      <c r="E89" s="91">
        <v>5032</v>
      </c>
      <c r="F89" s="92" t="s">
        <v>56</v>
      </c>
      <c r="G89" s="43">
        <v>3</v>
      </c>
      <c r="H89" s="12"/>
      <c r="I89" s="43">
        <f t="shared" si="17"/>
        <v>3</v>
      </c>
      <c r="J89" s="43">
        <v>-3</v>
      </c>
      <c r="K89" s="214">
        <f t="shared" si="19"/>
        <v>0</v>
      </c>
    </row>
    <row r="90" spans="1:18" ht="12.75" customHeight="1" x14ac:dyDescent="0.2">
      <c r="A90" s="88"/>
      <c r="B90" s="89"/>
      <c r="C90" s="15"/>
      <c r="D90" s="90">
        <v>3636</v>
      </c>
      <c r="E90" s="91">
        <v>5139</v>
      </c>
      <c r="F90" s="92" t="s">
        <v>17</v>
      </c>
      <c r="G90" s="43">
        <v>100</v>
      </c>
      <c r="H90" s="12"/>
      <c r="I90" s="43">
        <f t="shared" si="17"/>
        <v>100</v>
      </c>
      <c r="J90" s="43">
        <v>-21</v>
      </c>
      <c r="K90" s="214">
        <v>79</v>
      </c>
    </row>
    <row r="91" spans="1:18" ht="12.75" customHeight="1" x14ac:dyDescent="0.2">
      <c r="A91" s="93"/>
      <c r="B91" s="94"/>
      <c r="C91" s="95"/>
      <c r="D91" s="96">
        <v>3636</v>
      </c>
      <c r="E91" s="80">
        <v>5169</v>
      </c>
      <c r="F91" s="81" t="s">
        <v>19</v>
      </c>
      <c r="G91" s="143">
        <v>50</v>
      </c>
      <c r="H91" s="74"/>
      <c r="I91" s="143">
        <f t="shared" si="17"/>
        <v>50</v>
      </c>
      <c r="J91" s="143">
        <v>-5</v>
      </c>
      <c r="K91" s="215">
        <v>45</v>
      </c>
    </row>
    <row r="92" spans="1:18" ht="12.75" customHeight="1" x14ac:dyDescent="0.2">
      <c r="A92" s="576" t="s">
        <v>12</v>
      </c>
      <c r="B92" s="114" t="s">
        <v>57</v>
      </c>
      <c r="C92" s="115" t="s">
        <v>14</v>
      </c>
      <c r="D92" s="577" t="s">
        <v>8</v>
      </c>
      <c r="E92" s="116" t="s">
        <v>8</v>
      </c>
      <c r="F92" s="118" t="s">
        <v>58</v>
      </c>
      <c r="G92" s="141">
        <v>200</v>
      </c>
      <c r="H92" s="141">
        <f>SUM(H93:H97)</f>
        <v>0</v>
      </c>
      <c r="I92" s="141">
        <f t="shared" ref="I92:K92" si="20">SUM(I93:I97)</f>
        <v>200</v>
      </c>
      <c r="J92" s="141">
        <f t="shared" si="20"/>
        <v>0</v>
      </c>
      <c r="K92" s="157">
        <f t="shared" si="20"/>
        <v>200</v>
      </c>
    </row>
    <row r="93" spans="1:18" ht="12.75" customHeight="1" x14ac:dyDescent="0.2">
      <c r="A93" s="5"/>
      <c r="B93" s="40"/>
      <c r="C93" s="41"/>
      <c r="D93" s="9">
        <v>3713</v>
      </c>
      <c r="E93" s="9">
        <v>5021</v>
      </c>
      <c r="F93" s="11" t="s">
        <v>27</v>
      </c>
      <c r="G93" s="38">
        <v>100</v>
      </c>
      <c r="H93" s="145"/>
      <c r="I93" s="38">
        <f t="shared" si="17"/>
        <v>100</v>
      </c>
      <c r="J93" s="38">
        <v>0</v>
      </c>
      <c r="K93" s="152">
        <v>100</v>
      </c>
    </row>
    <row r="94" spans="1:18" ht="12.75" customHeight="1" x14ac:dyDescent="0.2">
      <c r="A94" s="39"/>
      <c r="B94" s="40"/>
      <c r="C94" s="7"/>
      <c r="D94" s="90">
        <v>3713</v>
      </c>
      <c r="E94" s="91">
        <v>5031</v>
      </c>
      <c r="F94" s="92" t="s">
        <v>55</v>
      </c>
      <c r="G94" s="43">
        <v>25</v>
      </c>
      <c r="H94" s="8"/>
      <c r="I94" s="43">
        <f t="shared" si="17"/>
        <v>25</v>
      </c>
      <c r="J94" s="43">
        <v>0</v>
      </c>
      <c r="K94" s="214">
        <v>25</v>
      </c>
    </row>
    <row r="95" spans="1:18" ht="12.75" customHeight="1" x14ac:dyDescent="0.2">
      <c r="A95" s="39"/>
      <c r="B95" s="40"/>
      <c r="C95" s="7"/>
      <c r="D95" s="90">
        <v>3713</v>
      </c>
      <c r="E95" s="91">
        <v>5032</v>
      </c>
      <c r="F95" s="92" t="s">
        <v>68</v>
      </c>
      <c r="G95" s="43">
        <v>10</v>
      </c>
      <c r="H95" s="8"/>
      <c r="I95" s="43">
        <f t="shared" si="17"/>
        <v>10</v>
      </c>
      <c r="J95" s="43">
        <v>0</v>
      </c>
      <c r="K95" s="214">
        <v>10</v>
      </c>
    </row>
    <row r="96" spans="1:18" ht="12.75" customHeight="1" x14ac:dyDescent="0.2">
      <c r="A96" s="39"/>
      <c r="B96" s="40"/>
      <c r="C96" s="7"/>
      <c r="D96" s="90">
        <v>3713</v>
      </c>
      <c r="E96" s="20">
        <v>5166</v>
      </c>
      <c r="F96" s="21" t="s">
        <v>18</v>
      </c>
      <c r="G96" s="43">
        <v>15</v>
      </c>
      <c r="H96" s="8"/>
      <c r="I96" s="43">
        <f t="shared" si="17"/>
        <v>15</v>
      </c>
      <c r="J96" s="43">
        <v>0</v>
      </c>
      <c r="K96" s="214">
        <v>15</v>
      </c>
    </row>
    <row r="97" spans="1:12" ht="12.75" customHeight="1" thickBot="1" x14ac:dyDescent="0.25">
      <c r="A97" s="88"/>
      <c r="B97" s="89"/>
      <c r="C97" s="15"/>
      <c r="D97" s="90">
        <v>3713</v>
      </c>
      <c r="E97" s="91">
        <v>5169</v>
      </c>
      <c r="F97" s="11" t="s">
        <v>19</v>
      </c>
      <c r="G97" s="43">
        <v>50</v>
      </c>
      <c r="H97" s="12"/>
      <c r="I97" s="43">
        <f t="shared" si="17"/>
        <v>50</v>
      </c>
      <c r="J97" s="43">
        <v>0</v>
      </c>
      <c r="K97" s="214">
        <v>50</v>
      </c>
    </row>
    <row r="98" spans="1:12" ht="12" customHeight="1" x14ac:dyDescent="0.2">
      <c r="A98" s="124" t="s">
        <v>10</v>
      </c>
      <c r="B98" s="625" t="s">
        <v>8</v>
      </c>
      <c r="C98" s="626"/>
      <c r="D98" s="120" t="s">
        <v>8</v>
      </c>
      <c r="E98" s="121" t="s">
        <v>8</v>
      </c>
      <c r="F98" s="122" t="s">
        <v>59</v>
      </c>
      <c r="G98" s="123">
        <f>G99+G104</f>
        <v>750</v>
      </c>
      <c r="H98" s="123">
        <f>H99+H104</f>
        <v>0</v>
      </c>
      <c r="I98" s="123">
        <f>I99+I104</f>
        <v>1333.22</v>
      </c>
      <c r="J98" s="123">
        <f>J99+J104</f>
        <v>0</v>
      </c>
      <c r="K98" s="192">
        <f>I98+J98</f>
        <v>1333.22</v>
      </c>
    </row>
    <row r="99" spans="1:12" ht="12" customHeight="1" x14ac:dyDescent="0.2">
      <c r="A99" s="113" t="s">
        <v>12</v>
      </c>
      <c r="B99" s="114">
        <v>179000</v>
      </c>
      <c r="C99" s="115" t="s">
        <v>14</v>
      </c>
      <c r="D99" s="116" t="s">
        <v>8</v>
      </c>
      <c r="E99" s="117" t="s">
        <v>8</v>
      </c>
      <c r="F99" s="118" t="s">
        <v>60</v>
      </c>
      <c r="G99" s="119">
        <v>300</v>
      </c>
      <c r="H99" s="119">
        <f>SUM(H100:H103)</f>
        <v>0</v>
      </c>
      <c r="I99" s="119">
        <f t="shared" ref="I99:K99" si="21">SUM(I100:I103)</f>
        <v>883.22</v>
      </c>
      <c r="J99" s="119">
        <f t="shared" si="21"/>
        <v>0</v>
      </c>
      <c r="K99" s="188">
        <f t="shared" si="21"/>
        <v>883.22</v>
      </c>
    </row>
    <row r="100" spans="1:12" ht="12" customHeight="1" x14ac:dyDescent="0.2">
      <c r="A100" s="97"/>
      <c r="B100" s="75"/>
      <c r="C100" s="83"/>
      <c r="D100" s="83">
        <v>3636</v>
      </c>
      <c r="E100" s="20">
        <v>5139</v>
      </c>
      <c r="F100" s="98" t="s">
        <v>17</v>
      </c>
      <c r="G100" s="24">
        <v>50</v>
      </c>
      <c r="H100" s="12"/>
      <c r="I100" s="24">
        <f t="shared" si="17"/>
        <v>50</v>
      </c>
      <c r="J100" s="24">
        <v>0</v>
      </c>
      <c r="K100" s="216">
        <v>50</v>
      </c>
    </row>
    <row r="101" spans="1:12" ht="12" customHeight="1" x14ac:dyDescent="0.2">
      <c r="A101" s="97"/>
      <c r="B101" s="75"/>
      <c r="C101" s="83"/>
      <c r="D101" s="83">
        <v>3636</v>
      </c>
      <c r="E101" s="20">
        <v>5166</v>
      </c>
      <c r="F101" s="21" t="s">
        <v>18</v>
      </c>
      <c r="G101" s="24">
        <f>200+583.22</f>
        <v>783.22</v>
      </c>
      <c r="H101" s="12"/>
      <c r="I101" s="24">
        <f t="shared" si="17"/>
        <v>783.22</v>
      </c>
      <c r="J101" s="24">
        <v>0</v>
      </c>
      <c r="K101" s="216">
        <f>I101+J101</f>
        <v>783.22</v>
      </c>
    </row>
    <row r="102" spans="1:12" ht="12" customHeight="1" x14ac:dyDescent="0.2">
      <c r="A102" s="97"/>
      <c r="B102" s="75"/>
      <c r="C102" s="83"/>
      <c r="D102" s="83">
        <v>3636</v>
      </c>
      <c r="E102" s="20">
        <v>5169</v>
      </c>
      <c r="F102" s="21" t="s">
        <v>19</v>
      </c>
      <c r="G102" s="24">
        <v>40</v>
      </c>
      <c r="H102" s="12"/>
      <c r="I102" s="24">
        <f t="shared" si="17"/>
        <v>40</v>
      </c>
      <c r="J102" s="24">
        <v>0</v>
      </c>
      <c r="K102" s="216">
        <v>40</v>
      </c>
    </row>
    <row r="103" spans="1:12" ht="12.75" customHeight="1" x14ac:dyDescent="0.2">
      <c r="A103" s="97"/>
      <c r="B103" s="75"/>
      <c r="C103" s="83"/>
      <c r="D103" s="83">
        <v>3636</v>
      </c>
      <c r="E103" s="20">
        <v>5175</v>
      </c>
      <c r="F103" s="21" t="s">
        <v>20</v>
      </c>
      <c r="G103" s="24">
        <v>10</v>
      </c>
      <c r="H103" s="12"/>
      <c r="I103" s="24">
        <f t="shared" si="17"/>
        <v>10</v>
      </c>
      <c r="J103" s="24">
        <v>0</v>
      </c>
      <c r="K103" s="216">
        <v>10</v>
      </c>
    </row>
    <row r="104" spans="1:12" ht="12.75" customHeight="1" x14ac:dyDescent="0.2">
      <c r="A104" s="125" t="s">
        <v>12</v>
      </c>
      <c r="B104" s="126" t="s">
        <v>66</v>
      </c>
      <c r="C104" s="127" t="s">
        <v>14</v>
      </c>
      <c r="D104" s="128" t="s">
        <v>8</v>
      </c>
      <c r="E104" s="129" t="s">
        <v>8</v>
      </c>
      <c r="F104" s="130" t="s">
        <v>67</v>
      </c>
      <c r="G104" s="131">
        <v>450</v>
      </c>
      <c r="H104" s="131">
        <f>SUM(H105:H107)</f>
        <v>0</v>
      </c>
      <c r="I104" s="131">
        <f t="shared" ref="I104:K104" si="22">SUM(I105:I107)</f>
        <v>450</v>
      </c>
      <c r="J104" s="158">
        <f t="shared" si="22"/>
        <v>0</v>
      </c>
      <c r="K104" s="209">
        <f t="shared" si="22"/>
        <v>450</v>
      </c>
    </row>
    <row r="105" spans="1:12" ht="12.75" customHeight="1" x14ac:dyDescent="0.2">
      <c r="A105" s="97"/>
      <c r="B105" s="75"/>
      <c r="C105" s="83"/>
      <c r="D105" s="83">
        <v>3636</v>
      </c>
      <c r="E105" s="20">
        <v>5166</v>
      </c>
      <c r="F105" s="21" t="s">
        <v>18</v>
      </c>
      <c r="G105" s="24">
        <v>430</v>
      </c>
      <c r="H105" s="12"/>
      <c r="I105" s="24">
        <f t="shared" si="17"/>
        <v>430</v>
      </c>
      <c r="J105" s="160">
        <v>0</v>
      </c>
      <c r="K105" s="217">
        <f>I105+J105</f>
        <v>430</v>
      </c>
      <c r="L105" s="166"/>
    </row>
    <row r="106" spans="1:12" ht="12.75" customHeight="1" x14ac:dyDescent="0.2">
      <c r="A106" s="97"/>
      <c r="B106" s="75"/>
      <c r="C106" s="83"/>
      <c r="D106" s="83">
        <v>3636</v>
      </c>
      <c r="E106" s="68">
        <v>5169</v>
      </c>
      <c r="F106" s="21" t="s">
        <v>19</v>
      </c>
      <c r="G106" s="24">
        <v>15</v>
      </c>
      <c r="H106" s="12"/>
      <c r="I106" s="24">
        <f t="shared" si="17"/>
        <v>15</v>
      </c>
      <c r="J106" s="160">
        <v>0</v>
      </c>
      <c r="K106" s="217">
        <v>15</v>
      </c>
    </row>
    <row r="107" spans="1:12" ht="12.75" customHeight="1" thickBot="1" x14ac:dyDescent="0.25">
      <c r="A107" s="103"/>
      <c r="B107" s="104"/>
      <c r="C107" s="105"/>
      <c r="D107" s="105">
        <v>3636</v>
      </c>
      <c r="E107" s="142">
        <v>5175</v>
      </c>
      <c r="F107" s="31" t="s">
        <v>20</v>
      </c>
      <c r="G107" s="106">
        <v>5</v>
      </c>
      <c r="H107" s="107"/>
      <c r="I107" s="106">
        <f t="shared" si="17"/>
        <v>5</v>
      </c>
      <c r="J107" s="161">
        <v>0</v>
      </c>
      <c r="K107" s="218">
        <v>5</v>
      </c>
    </row>
    <row r="108" spans="1:12" ht="12" customHeight="1" x14ac:dyDescent="0.2">
      <c r="A108" s="108" t="s">
        <v>10</v>
      </c>
      <c r="B108" s="623" t="s">
        <v>8</v>
      </c>
      <c r="C108" s="624"/>
      <c r="D108" s="109" t="s">
        <v>8</v>
      </c>
      <c r="E108" s="110" t="s">
        <v>8</v>
      </c>
      <c r="F108" s="111" t="s">
        <v>61</v>
      </c>
      <c r="G108" s="112">
        <f>G109</f>
        <v>700</v>
      </c>
      <c r="H108" s="112">
        <f>H109</f>
        <v>0</v>
      </c>
      <c r="I108" s="112">
        <f t="shared" si="17"/>
        <v>700</v>
      </c>
      <c r="J108" s="112">
        <f t="shared" ref="J108" si="23">I108-K108</f>
        <v>0</v>
      </c>
      <c r="K108" s="213">
        <v>700</v>
      </c>
    </row>
    <row r="109" spans="1:12" ht="12" customHeight="1" x14ac:dyDescent="0.2">
      <c r="A109" s="113" t="s">
        <v>12</v>
      </c>
      <c r="B109" s="139">
        <v>179202</v>
      </c>
      <c r="C109" s="140">
        <v>0</v>
      </c>
      <c r="D109" s="116" t="s">
        <v>8</v>
      </c>
      <c r="E109" s="139" t="s">
        <v>8</v>
      </c>
      <c r="F109" s="118" t="s">
        <v>62</v>
      </c>
      <c r="G109" s="119">
        <v>700</v>
      </c>
      <c r="H109" s="119">
        <f>SUM(H110:H112)</f>
        <v>0</v>
      </c>
      <c r="I109" s="119">
        <f t="shared" ref="I109:K109" si="24">SUM(I110:I112)</f>
        <v>700</v>
      </c>
      <c r="J109" s="119">
        <f t="shared" si="24"/>
        <v>0</v>
      </c>
      <c r="K109" s="188">
        <f t="shared" si="24"/>
        <v>700</v>
      </c>
    </row>
    <row r="110" spans="1:12" ht="12" customHeight="1" x14ac:dyDescent="0.2">
      <c r="A110" s="5"/>
      <c r="B110" s="99"/>
      <c r="C110" s="100"/>
      <c r="D110" s="9">
        <v>3639</v>
      </c>
      <c r="E110" s="10">
        <v>5137</v>
      </c>
      <c r="F110" s="11" t="s">
        <v>63</v>
      </c>
      <c r="G110" s="12">
        <v>7</v>
      </c>
      <c r="H110" s="12"/>
      <c r="I110" s="12">
        <f t="shared" si="17"/>
        <v>7</v>
      </c>
      <c r="J110" s="12">
        <v>0</v>
      </c>
      <c r="K110" s="199">
        <v>7</v>
      </c>
    </row>
    <row r="111" spans="1:12" ht="12" customHeight="1" x14ac:dyDescent="0.2">
      <c r="A111" s="76"/>
      <c r="B111" s="101"/>
      <c r="C111" s="102"/>
      <c r="D111" s="9">
        <v>3639</v>
      </c>
      <c r="E111" s="10">
        <v>5168</v>
      </c>
      <c r="F111" s="11" t="s">
        <v>69</v>
      </c>
      <c r="G111" s="12">
        <v>535</v>
      </c>
      <c r="H111" s="12"/>
      <c r="I111" s="12">
        <f t="shared" si="17"/>
        <v>535</v>
      </c>
      <c r="J111" s="12">
        <v>0</v>
      </c>
      <c r="K111" s="199">
        <v>535</v>
      </c>
    </row>
    <row r="112" spans="1:12" ht="12" customHeight="1" thickBot="1" x14ac:dyDescent="0.25">
      <c r="A112" s="76"/>
      <c r="B112" s="77"/>
      <c r="C112" s="78"/>
      <c r="D112" s="79">
        <v>3639</v>
      </c>
      <c r="E112" s="80">
        <v>5169</v>
      </c>
      <c r="F112" s="81" t="s">
        <v>19</v>
      </c>
      <c r="G112" s="149">
        <v>158</v>
      </c>
      <c r="H112" s="149"/>
      <c r="I112" s="149">
        <f t="shared" si="17"/>
        <v>158</v>
      </c>
      <c r="J112" s="149">
        <v>0</v>
      </c>
      <c r="K112" s="219">
        <v>158</v>
      </c>
    </row>
    <row r="113" spans="1:12" ht="12.75" customHeight="1" x14ac:dyDescent="0.2">
      <c r="A113" s="146" t="s">
        <v>7</v>
      </c>
      <c r="B113" s="573" t="s">
        <v>72</v>
      </c>
      <c r="C113" s="573" t="s">
        <v>14</v>
      </c>
      <c r="D113" s="147" t="s">
        <v>8</v>
      </c>
      <c r="E113" s="147" t="s">
        <v>8</v>
      </c>
      <c r="F113" s="148" t="s">
        <v>73</v>
      </c>
      <c r="G113" s="150">
        <f>SUM(G114)</f>
        <v>0</v>
      </c>
      <c r="H113" s="150">
        <f t="shared" ref="H113:K113" si="25">SUM(H114)</f>
        <v>70</v>
      </c>
      <c r="I113" s="150">
        <f t="shared" si="25"/>
        <v>70</v>
      </c>
      <c r="J113" s="150">
        <f t="shared" si="25"/>
        <v>0</v>
      </c>
      <c r="K113" s="151">
        <f t="shared" si="25"/>
        <v>70</v>
      </c>
    </row>
    <row r="114" spans="1:12" ht="12.75" customHeight="1" x14ac:dyDescent="0.2">
      <c r="A114" s="571"/>
      <c r="B114" s="6"/>
      <c r="C114" s="7"/>
      <c r="D114" s="83">
        <v>3636</v>
      </c>
      <c r="E114" s="9">
        <v>5169</v>
      </c>
      <c r="F114" s="11" t="s">
        <v>19</v>
      </c>
      <c r="G114" s="38">
        <v>0</v>
      </c>
      <c r="H114" s="38">
        <f>70-6+6</f>
        <v>70</v>
      </c>
      <c r="I114" s="38">
        <f t="shared" ref="I114" si="26">G114+H114</f>
        <v>70</v>
      </c>
      <c r="J114" s="38">
        <v>0</v>
      </c>
      <c r="K114" s="152">
        <v>70</v>
      </c>
      <c r="L114" s="166"/>
    </row>
    <row r="115" spans="1:12" ht="12.75" customHeight="1" thickBot="1" x14ac:dyDescent="0.25">
      <c r="A115" s="572"/>
      <c r="B115" s="574"/>
      <c r="C115" s="575"/>
      <c r="D115" s="85">
        <v>3636</v>
      </c>
      <c r="E115" s="29">
        <v>5021</v>
      </c>
      <c r="F115" s="86" t="s">
        <v>27</v>
      </c>
      <c r="G115" s="87">
        <v>0</v>
      </c>
      <c r="H115" s="87">
        <f>6-6</f>
        <v>0</v>
      </c>
      <c r="I115" s="87">
        <f t="shared" ref="I115" si="27">G115+H115</f>
        <v>0</v>
      </c>
      <c r="J115" s="87">
        <f t="shared" ref="J115" si="28">I115-K115</f>
        <v>0</v>
      </c>
      <c r="K115" s="153">
        <f t="shared" ref="K115" si="29">SUM(L115:AE115)</f>
        <v>0</v>
      </c>
    </row>
  </sheetData>
  <mergeCells count="13">
    <mergeCell ref="A2:K2"/>
    <mergeCell ref="A5:K6"/>
    <mergeCell ref="B71:C71"/>
    <mergeCell ref="A4:K4"/>
    <mergeCell ref="G1:K1"/>
    <mergeCell ref="B85:C85"/>
    <mergeCell ref="B98:C98"/>
    <mergeCell ref="B108:C108"/>
    <mergeCell ref="B8:C8"/>
    <mergeCell ref="B9:C9"/>
    <mergeCell ref="B10:C10"/>
    <mergeCell ref="B31:C31"/>
    <mergeCell ref="B36:C36"/>
  </mergeCells>
  <conditionalFormatting sqref="J11:J35 J74:J114 J37:J72">
    <cfRule type="cellIs" dxfId="7" priority="7" operator="equal">
      <formula>0</formula>
    </cfRule>
    <cfRule type="cellIs" dxfId="6" priority="8" operator="lessThan">
      <formula>0</formula>
    </cfRule>
  </conditionalFormatting>
  <conditionalFormatting sqref="J115">
    <cfRule type="cellIs" dxfId="5" priority="5" operator="equal">
      <formula>0</formula>
    </cfRule>
    <cfRule type="cellIs" dxfId="4" priority="6" operator="lessThan">
      <formula>0</formula>
    </cfRule>
  </conditionalFormatting>
  <conditionalFormatting sqref="J73">
    <cfRule type="cellIs" dxfId="3" priority="3" operator="equal">
      <formula>0</formula>
    </cfRule>
    <cfRule type="cellIs" dxfId="2" priority="4" operator="lessThan">
      <formula>0</formula>
    </cfRule>
  </conditionalFormatting>
  <conditionalFormatting sqref="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78740157480314965" right="0.59055118110236227" top="0.59055118110236227" bottom="0.78740157480314965" header="0.51181102362204722" footer="0.51181102362204722"/>
  <pageSetup paperSize="9" scale="75" fitToHeight="0" orientation="portrait" r:id="rId1"/>
  <headerFooter alignWithMargins="0"/>
  <rowBreaks count="1" manualBreakCount="1">
    <brk id="79" max="10" man="1"/>
  </rowBreaks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zoomScaleNormal="100" workbookViewId="0">
      <selection activeCell="G66" sqref="G66"/>
    </sheetView>
  </sheetViews>
  <sheetFormatPr defaultRowHeight="12.75" x14ac:dyDescent="0.2"/>
  <cols>
    <col min="1" max="1" width="3.7109375" style="230" customWidth="1"/>
    <col min="2" max="2" width="6.85546875" style="230" customWidth="1"/>
    <col min="3" max="4" width="5.42578125" style="230" customWidth="1"/>
    <col min="5" max="6" width="5.28515625" style="230" customWidth="1"/>
    <col min="7" max="7" width="32.5703125" style="230" customWidth="1"/>
    <col min="8" max="8" width="6.85546875" style="230" customWidth="1"/>
    <col min="9" max="9" width="8.140625" style="230" customWidth="1"/>
    <col min="10" max="10" width="8.5703125" style="230" customWidth="1"/>
    <col min="11" max="11" width="8" style="230" customWidth="1"/>
    <col min="12" max="16384" width="9.140625" style="230"/>
  </cols>
  <sheetData>
    <row r="1" spans="1:11" ht="18" customHeight="1" x14ac:dyDescent="0.2">
      <c r="A1" s="338"/>
      <c r="B1" s="338"/>
      <c r="C1" s="338"/>
      <c r="D1" s="338"/>
      <c r="E1" s="338"/>
      <c r="F1" s="338"/>
      <c r="G1" s="338"/>
      <c r="H1" s="639" t="s">
        <v>144</v>
      </c>
      <c r="I1" s="639"/>
      <c r="J1" s="639"/>
      <c r="K1" s="639"/>
    </row>
    <row r="2" spans="1:11" ht="18" x14ac:dyDescent="0.25">
      <c r="A2" s="630" t="s">
        <v>164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3" spans="1:11" ht="18" x14ac:dyDescent="0.25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</row>
    <row r="4" spans="1:11" ht="18" x14ac:dyDescent="0.25">
      <c r="A4" s="630" t="s">
        <v>165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</row>
    <row r="5" spans="1:11" ht="18" x14ac:dyDescent="0.25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</row>
    <row r="6" spans="1:11" ht="15.75" x14ac:dyDescent="0.25">
      <c r="A6" s="638" t="s">
        <v>264</v>
      </c>
      <c r="B6" s="638"/>
      <c r="C6" s="638"/>
      <c r="D6" s="638"/>
      <c r="E6" s="638"/>
      <c r="F6" s="638"/>
      <c r="G6" s="638"/>
      <c r="H6" s="638"/>
      <c r="I6" s="638"/>
      <c r="J6" s="638"/>
      <c r="K6" s="638"/>
    </row>
    <row r="7" spans="1:11" ht="13.5" thickBot="1" x14ac:dyDescent="0.25">
      <c r="A7" s="339"/>
      <c r="B7" s="339"/>
      <c r="C7" s="339"/>
      <c r="D7" s="340"/>
      <c r="E7" s="340"/>
      <c r="F7" s="340"/>
      <c r="G7" s="340"/>
      <c r="H7" s="341"/>
      <c r="I7" s="341"/>
      <c r="J7" s="340"/>
      <c r="K7" s="341" t="s">
        <v>0</v>
      </c>
    </row>
    <row r="8" spans="1:11" ht="22.5" x14ac:dyDescent="0.2">
      <c r="A8" s="594" t="s">
        <v>1</v>
      </c>
      <c r="B8" s="642" t="s">
        <v>2</v>
      </c>
      <c r="C8" s="642"/>
      <c r="D8" s="595" t="s">
        <v>3</v>
      </c>
      <c r="E8" s="595" t="s">
        <v>4</v>
      </c>
      <c r="F8" s="595" t="s">
        <v>166</v>
      </c>
      <c r="G8" s="595" t="s">
        <v>167</v>
      </c>
      <c r="H8" s="595" t="s">
        <v>65</v>
      </c>
      <c r="I8" s="595" t="s">
        <v>168</v>
      </c>
      <c r="J8" s="595" t="s">
        <v>74</v>
      </c>
      <c r="K8" s="596" t="s">
        <v>169</v>
      </c>
    </row>
    <row r="9" spans="1:11" ht="23.25" thickBot="1" x14ac:dyDescent="0.25">
      <c r="A9" s="588" t="s">
        <v>7</v>
      </c>
      <c r="B9" s="643" t="s">
        <v>8</v>
      </c>
      <c r="C9" s="643"/>
      <c r="D9" s="589" t="s">
        <v>8</v>
      </c>
      <c r="E9" s="589" t="s">
        <v>8</v>
      </c>
      <c r="F9" s="589"/>
      <c r="G9" s="590" t="s">
        <v>9</v>
      </c>
      <c r="H9" s="591">
        <f>H10+H21+H31+H38+H47+H71+H87+H106+H117+H130</f>
        <v>7151</v>
      </c>
      <c r="I9" s="592">
        <v>9588</v>
      </c>
      <c r="J9" s="592">
        <v>-200</v>
      </c>
      <c r="K9" s="593">
        <v>9388</v>
      </c>
    </row>
    <row r="10" spans="1:11" ht="22.5" x14ac:dyDescent="0.2">
      <c r="A10" s="464" t="s">
        <v>10</v>
      </c>
      <c r="B10" s="636" t="s">
        <v>8</v>
      </c>
      <c r="C10" s="637"/>
      <c r="D10" s="465" t="s">
        <v>8</v>
      </c>
      <c r="E10" s="466" t="s">
        <v>8</v>
      </c>
      <c r="F10" s="467"/>
      <c r="G10" s="468" t="s">
        <v>170</v>
      </c>
      <c r="H10" s="469">
        <f>H11+H14+H18</f>
        <v>1100</v>
      </c>
      <c r="I10" s="597">
        <v>1100</v>
      </c>
      <c r="J10" s="380"/>
      <c r="K10" s="470">
        <v>1100</v>
      </c>
    </row>
    <row r="11" spans="1:11" ht="22.5" x14ac:dyDescent="0.2">
      <c r="A11" s="342" t="s">
        <v>12</v>
      </c>
      <c r="B11" s="343" t="s">
        <v>171</v>
      </c>
      <c r="C11" s="344" t="s">
        <v>14</v>
      </c>
      <c r="D11" s="345" t="s">
        <v>8</v>
      </c>
      <c r="E11" s="346" t="s">
        <v>8</v>
      </c>
      <c r="F11" s="347"/>
      <c r="G11" s="348" t="s">
        <v>172</v>
      </c>
      <c r="H11" s="349">
        <v>40</v>
      </c>
      <c r="I11" s="598">
        <v>107</v>
      </c>
      <c r="J11" s="351"/>
      <c r="K11" s="350">
        <v>107</v>
      </c>
    </row>
    <row r="12" spans="1:11" x14ac:dyDescent="0.2">
      <c r="A12" s="342"/>
      <c r="B12" s="343"/>
      <c r="C12" s="344"/>
      <c r="D12" s="352" t="s">
        <v>173</v>
      </c>
      <c r="E12" s="353">
        <v>5139</v>
      </c>
      <c r="F12" s="354"/>
      <c r="G12" s="355" t="s">
        <v>174</v>
      </c>
      <c r="H12" s="356">
        <v>40</v>
      </c>
      <c r="I12" s="599">
        <v>6</v>
      </c>
      <c r="J12" s="358"/>
      <c r="K12" s="357">
        <v>6</v>
      </c>
    </row>
    <row r="13" spans="1:11" x14ac:dyDescent="0.2">
      <c r="A13" s="359"/>
      <c r="B13" s="360"/>
      <c r="C13" s="361"/>
      <c r="D13" s="352" t="s">
        <v>173</v>
      </c>
      <c r="E13" s="353">
        <v>5169</v>
      </c>
      <c r="F13" s="354"/>
      <c r="G13" s="355" t="s">
        <v>19</v>
      </c>
      <c r="H13" s="356">
        <v>0</v>
      </c>
      <c r="I13" s="599">
        <v>101</v>
      </c>
      <c r="J13" s="358"/>
      <c r="K13" s="357">
        <v>101</v>
      </c>
    </row>
    <row r="14" spans="1:11" ht="22.5" x14ac:dyDescent="0.2">
      <c r="A14" s="342" t="s">
        <v>12</v>
      </c>
      <c r="B14" s="343" t="s">
        <v>175</v>
      </c>
      <c r="C14" s="344" t="s">
        <v>14</v>
      </c>
      <c r="D14" s="345" t="s">
        <v>8</v>
      </c>
      <c r="E14" s="346" t="s">
        <v>8</v>
      </c>
      <c r="F14" s="347"/>
      <c r="G14" s="348" t="s">
        <v>176</v>
      </c>
      <c r="H14" s="349">
        <v>960</v>
      </c>
      <c r="I14" s="598">
        <v>893</v>
      </c>
      <c r="J14" s="351"/>
      <c r="K14" s="350">
        <v>893</v>
      </c>
    </row>
    <row r="15" spans="1:11" x14ac:dyDescent="0.2">
      <c r="A15" s="342"/>
      <c r="B15" s="343"/>
      <c r="C15" s="362"/>
      <c r="D15" s="363" t="s">
        <v>173</v>
      </c>
      <c r="E15" s="364">
        <v>5021</v>
      </c>
      <c r="F15" s="365"/>
      <c r="G15" s="366" t="s">
        <v>27</v>
      </c>
      <c r="H15" s="367">
        <v>0</v>
      </c>
      <c r="I15" s="600">
        <v>50</v>
      </c>
      <c r="J15" s="369"/>
      <c r="K15" s="368">
        <v>50</v>
      </c>
    </row>
    <row r="16" spans="1:11" ht="22.5" x14ac:dyDescent="0.2">
      <c r="A16" s="370"/>
      <c r="B16" s="371"/>
      <c r="C16" s="362"/>
      <c r="D16" s="363" t="s">
        <v>173</v>
      </c>
      <c r="E16" s="372">
        <v>5168</v>
      </c>
      <c r="F16" s="365"/>
      <c r="G16" s="355" t="s">
        <v>177</v>
      </c>
      <c r="H16" s="367">
        <v>30</v>
      </c>
      <c r="I16" s="600">
        <v>36</v>
      </c>
      <c r="J16" s="369"/>
      <c r="K16" s="368">
        <v>36</v>
      </c>
    </row>
    <row r="17" spans="1:11" x14ac:dyDescent="0.2">
      <c r="A17" s="359"/>
      <c r="B17" s="360"/>
      <c r="C17" s="361"/>
      <c r="D17" s="352" t="s">
        <v>173</v>
      </c>
      <c r="E17" s="353">
        <v>5169</v>
      </c>
      <c r="F17" s="354"/>
      <c r="G17" s="355" t="s">
        <v>19</v>
      </c>
      <c r="H17" s="356">
        <v>930</v>
      </c>
      <c r="I17" s="599">
        <v>807</v>
      </c>
      <c r="J17" s="358"/>
      <c r="K17" s="357">
        <v>807</v>
      </c>
    </row>
    <row r="18" spans="1:11" x14ac:dyDescent="0.2">
      <c r="A18" s="342" t="s">
        <v>12</v>
      </c>
      <c r="B18" s="343" t="s">
        <v>178</v>
      </c>
      <c r="C18" s="344" t="s">
        <v>14</v>
      </c>
      <c r="D18" s="345" t="s">
        <v>8</v>
      </c>
      <c r="E18" s="346" t="s">
        <v>8</v>
      </c>
      <c r="F18" s="347"/>
      <c r="G18" s="348" t="s">
        <v>179</v>
      </c>
      <c r="H18" s="349">
        <v>100</v>
      </c>
      <c r="I18" s="598">
        <v>100</v>
      </c>
      <c r="J18" s="351"/>
      <c r="K18" s="350">
        <v>100</v>
      </c>
    </row>
    <row r="19" spans="1:11" x14ac:dyDescent="0.2">
      <c r="A19" s="342"/>
      <c r="B19" s="343"/>
      <c r="C19" s="344"/>
      <c r="D19" s="363" t="s">
        <v>173</v>
      </c>
      <c r="E19" s="364">
        <v>5166</v>
      </c>
      <c r="F19" s="365"/>
      <c r="G19" s="366" t="s">
        <v>18</v>
      </c>
      <c r="H19" s="367">
        <v>0</v>
      </c>
      <c r="I19" s="600">
        <v>97.5</v>
      </c>
      <c r="J19" s="369"/>
      <c r="K19" s="368">
        <v>97.5</v>
      </c>
    </row>
    <row r="20" spans="1:11" ht="13.5" thickBot="1" x14ac:dyDescent="0.25">
      <c r="A20" s="359"/>
      <c r="B20" s="360"/>
      <c r="C20" s="361"/>
      <c r="D20" s="352" t="s">
        <v>173</v>
      </c>
      <c r="E20" s="353">
        <v>5169</v>
      </c>
      <c r="F20" s="354"/>
      <c r="G20" s="355" t="s">
        <v>19</v>
      </c>
      <c r="H20" s="356">
        <v>100</v>
      </c>
      <c r="I20" s="599">
        <v>2.5</v>
      </c>
      <c r="J20" s="358"/>
      <c r="K20" s="357">
        <v>2.5</v>
      </c>
    </row>
    <row r="21" spans="1:11" x14ac:dyDescent="0.2">
      <c r="A21" s="373" t="s">
        <v>10</v>
      </c>
      <c r="B21" s="634" t="s">
        <v>8</v>
      </c>
      <c r="C21" s="635"/>
      <c r="D21" s="374" t="s">
        <v>8</v>
      </c>
      <c r="E21" s="375" t="s">
        <v>8</v>
      </c>
      <c r="F21" s="376"/>
      <c r="G21" s="377" t="s">
        <v>180</v>
      </c>
      <c r="H21" s="378">
        <f>H22+H29</f>
        <v>1150</v>
      </c>
      <c r="I21" s="601">
        <v>1000</v>
      </c>
      <c r="J21" s="380"/>
      <c r="K21" s="379">
        <v>1000</v>
      </c>
    </row>
    <row r="22" spans="1:11" x14ac:dyDescent="0.2">
      <c r="A22" s="342" t="s">
        <v>12</v>
      </c>
      <c r="B22" s="343" t="s">
        <v>181</v>
      </c>
      <c r="C22" s="344" t="s">
        <v>14</v>
      </c>
      <c r="D22" s="345" t="s">
        <v>8</v>
      </c>
      <c r="E22" s="346" t="s">
        <v>8</v>
      </c>
      <c r="F22" s="347"/>
      <c r="G22" s="348" t="s">
        <v>182</v>
      </c>
      <c r="H22" s="349">
        <v>1050</v>
      </c>
      <c r="I22" s="598">
        <v>935</v>
      </c>
      <c r="J22" s="351"/>
      <c r="K22" s="350">
        <v>935</v>
      </c>
    </row>
    <row r="23" spans="1:11" x14ac:dyDescent="0.2">
      <c r="A23" s="342"/>
      <c r="B23" s="343"/>
      <c r="C23" s="344"/>
      <c r="D23" s="363" t="s">
        <v>183</v>
      </c>
      <c r="E23" s="364">
        <v>5041</v>
      </c>
      <c r="F23" s="365"/>
      <c r="G23" s="366" t="s">
        <v>184</v>
      </c>
      <c r="H23" s="367">
        <v>0</v>
      </c>
      <c r="I23" s="600">
        <v>11</v>
      </c>
      <c r="J23" s="369"/>
      <c r="K23" s="368">
        <v>11</v>
      </c>
    </row>
    <row r="24" spans="1:11" x14ac:dyDescent="0.2">
      <c r="A24" s="381"/>
      <c r="B24" s="382"/>
      <c r="C24" s="383"/>
      <c r="D24" s="365">
        <v>1069</v>
      </c>
      <c r="E24" s="384">
        <v>5139</v>
      </c>
      <c r="F24" s="354"/>
      <c r="G24" s="355" t="s">
        <v>174</v>
      </c>
      <c r="H24" s="367">
        <v>40</v>
      </c>
      <c r="I24" s="600">
        <v>40</v>
      </c>
      <c r="J24" s="385"/>
      <c r="K24" s="368">
        <v>40</v>
      </c>
    </row>
    <row r="25" spans="1:11" x14ac:dyDescent="0.2">
      <c r="A25" s="381"/>
      <c r="B25" s="382"/>
      <c r="C25" s="383"/>
      <c r="D25" s="365">
        <v>1069</v>
      </c>
      <c r="E25" s="384">
        <v>5164</v>
      </c>
      <c r="F25" s="354"/>
      <c r="G25" s="355" t="s">
        <v>36</v>
      </c>
      <c r="H25" s="367">
        <v>0</v>
      </c>
      <c r="I25" s="600">
        <v>112</v>
      </c>
      <c r="J25" s="369"/>
      <c r="K25" s="368">
        <v>112</v>
      </c>
    </row>
    <row r="26" spans="1:11" ht="22.5" x14ac:dyDescent="0.2">
      <c r="A26" s="381"/>
      <c r="B26" s="382"/>
      <c r="C26" s="383"/>
      <c r="D26" s="365">
        <v>1069</v>
      </c>
      <c r="E26" s="372">
        <v>5168</v>
      </c>
      <c r="F26" s="365"/>
      <c r="G26" s="355" t="s">
        <v>177</v>
      </c>
      <c r="H26" s="367">
        <v>15</v>
      </c>
      <c r="I26" s="600">
        <v>14</v>
      </c>
      <c r="J26" s="369"/>
      <c r="K26" s="368">
        <v>14</v>
      </c>
    </row>
    <row r="27" spans="1:11" x14ac:dyDescent="0.2">
      <c r="A27" s="381"/>
      <c r="B27" s="382"/>
      <c r="C27" s="383"/>
      <c r="D27" s="365">
        <v>1069</v>
      </c>
      <c r="E27" s="384">
        <v>5169</v>
      </c>
      <c r="F27" s="354"/>
      <c r="G27" s="355" t="s">
        <v>19</v>
      </c>
      <c r="H27" s="367">
        <v>990</v>
      </c>
      <c r="I27" s="600">
        <v>757</v>
      </c>
      <c r="J27" s="369"/>
      <c r="K27" s="368">
        <v>757</v>
      </c>
    </row>
    <row r="28" spans="1:11" x14ac:dyDescent="0.2">
      <c r="A28" s="381"/>
      <c r="B28" s="382"/>
      <c r="C28" s="383"/>
      <c r="D28" s="365">
        <v>1069</v>
      </c>
      <c r="E28" s="386">
        <v>5175</v>
      </c>
      <c r="F28" s="387"/>
      <c r="G28" s="355" t="s">
        <v>20</v>
      </c>
      <c r="H28" s="367">
        <v>5</v>
      </c>
      <c r="I28" s="600">
        <v>1</v>
      </c>
      <c r="J28" s="369"/>
      <c r="K28" s="368">
        <v>1</v>
      </c>
    </row>
    <row r="29" spans="1:11" ht="22.5" x14ac:dyDescent="0.2">
      <c r="A29" s="388" t="s">
        <v>12</v>
      </c>
      <c r="B29" s="389" t="s">
        <v>185</v>
      </c>
      <c r="C29" s="390" t="s">
        <v>14</v>
      </c>
      <c r="D29" s="391" t="s">
        <v>8</v>
      </c>
      <c r="E29" s="392" t="s">
        <v>8</v>
      </c>
      <c r="F29" s="393"/>
      <c r="G29" s="394" t="s">
        <v>186</v>
      </c>
      <c r="H29" s="395">
        <v>100</v>
      </c>
      <c r="I29" s="602">
        <v>65</v>
      </c>
      <c r="J29" s="397"/>
      <c r="K29" s="396">
        <v>65</v>
      </c>
    </row>
    <row r="30" spans="1:11" ht="13.5" thickBot="1" x14ac:dyDescent="0.25">
      <c r="A30" s="398"/>
      <c r="B30" s="399"/>
      <c r="C30" s="400"/>
      <c r="D30" s="401" t="s">
        <v>183</v>
      </c>
      <c r="E30" s="402">
        <v>5139</v>
      </c>
      <c r="F30" s="403"/>
      <c r="G30" s="404" t="s">
        <v>174</v>
      </c>
      <c r="H30" s="405">
        <v>100</v>
      </c>
      <c r="I30" s="603">
        <v>65</v>
      </c>
      <c r="J30" s="407"/>
      <c r="K30" s="406">
        <v>65</v>
      </c>
    </row>
    <row r="31" spans="1:11" x14ac:dyDescent="0.2">
      <c r="A31" s="373" t="s">
        <v>10</v>
      </c>
      <c r="B31" s="634" t="s">
        <v>8</v>
      </c>
      <c r="C31" s="635"/>
      <c r="D31" s="374" t="s">
        <v>8</v>
      </c>
      <c r="E31" s="375" t="s">
        <v>8</v>
      </c>
      <c r="F31" s="376"/>
      <c r="G31" s="377" t="s">
        <v>187</v>
      </c>
      <c r="H31" s="378">
        <f>H32+H35</f>
        <v>60</v>
      </c>
      <c r="I31" s="601">
        <f>I32+I35</f>
        <v>60</v>
      </c>
      <c r="J31" s="380"/>
      <c r="K31" s="379">
        <f>K32+K35</f>
        <v>60</v>
      </c>
    </row>
    <row r="32" spans="1:11" x14ac:dyDescent="0.2">
      <c r="A32" s="342" t="s">
        <v>12</v>
      </c>
      <c r="B32" s="343" t="s">
        <v>188</v>
      </c>
      <c r="C32" s="344" t="s">
        <v>14</v>
      </c>
      <c r="D32" s="345" t="s">
        <v>8</v>
      </c>
      <c r="E32" s="346" t="s">
        <v>8</v>
      </c>
      <c r="F32" s="347"/>
      <c r="G32" s="348" t="s">
        <v>189</v>
      </c>
      <c r="H32" s="349">
        <v>50</v>
      </c>
      <c r="I32" s="598">
        <v>50</v>
      </c>
      <c r="J32" s="351"/>
      <c r="K32" s="350">
        <v>50</v>
      </c>
    </row>
    <row r="33" spans="1:11" x14ac:dyDescent="0.2">
      <c r="A33" s="408"/>
      <c r="B33" s="409"/>
      <c r="C33" s="410"/>
      <c r="D33" s="352" t="s">
        <v>190</v>
      </c>
      <c r="E33" s="353">
        <v>5021</v>
      </c>
      <c r="F33" s="354"/>
      <c r="G33" s="355" t="s">
        <v>16</v>
      </c>
      <c r="H33" s="367">
        <v>5</v>
      </c>
      <c r="I33" s="600">
        <v>0</v>
      </c>
      <c r="J33" s="369"/>
      <c r="K33" s="368">
        <v>0</v>
      </c>
    </row>
    <row r="34" spans="1:11" x14ac:dyDescent="0.2">
      <c r="A34" s="408"/>
      <c r="B34" s="409"/>
      <c r="C34" s="410"/>
      <c r="D34" s="352" t="s">
        <v>190</v>
      </c>
      <c r="E34" s="353">
        <v>5169</v>
      </c>
      <c r="F34" s="354"/>
      <c r="G34" s="355" t="s">
        <v>19</v>
      </c>
      <c r="H34" s="356">
        <v>45</v>
      </c>
      <c r="I34" s="599">
        <v>50</v>
      </c>
      <c r="J34" s="369"/>
      <c r="K34" s="357">
        <v>50</v>
      </c>
    </row>
    <row r="35" spans="1:11" x14ac:dyDescent="0.2">
      <c r="A35" s="342" t="s">
        <v>12</v>
      </c>
      <c r="B35" s="343" t="s">
        <v>191</v>
      </c>
      <c r="C35" s="344" t="s">
        <v>14</v>
      </c>
      <c r="D35" s="345" t="s">
        <v>8</v>
      </c>
      <c r="E35" s="346" t="s">
        <v>8</v>
      </c>
      <c r="F35" s="347"/>
      <c r="G35" s="348" t="s">
        <v>192</v>
      </c>
      <c r="H35" s="349">
        <v>10</v>
      </c>
      <c r="I35" s="598">
        <v>10</v>
      </c>
      <c r="J35" s="351"/>
      <c r="K35" s="350">
        <v>10</v>
      </c>
    </row>
    <row r="36" spans="1:11" x14ac:dyDescent="0.2">
      <c r="A36" s="411"/>
      <c r="B36" s="412"/>
      <c r="C36" s="413"/>
      <c r="D36" s="352" t="s">
        <v>190</v>
      </c>
      <c r="E36" s="353">
        <v>5169</v>
      </c>
      <c r="F36" s="354"/>
      <c r="G36" s="355" t="s">
        <v>19</v>
      </c>
      <c r="H36" s="356">
        <v>2</v>
      </c>
      <c r="I36" s="599">
        <v>10</v>
      </c>
      <c r="J36" s="414"/>
      <c r="K36" s="357">
        <v>10</v>
      </c>
    </row>
    <row r="37" spans="1:11" ht="13.5" thickBot="1" x14ac:dyDescent="0.25">
      <c r="A37" s="415"/>
      <c r="B37" s="416"/>
      <c r="C37" s="417"/>
      <c r="D37" s="418" t="s">
        <v>190</v>
      </c>
      <c r="E37" s="419">
        <v>5175</v>
      </c>
      <c r="F37" s="420"/>
      <c r="G37" s="421" t="s">
        <v>20</v>
      </c>
      <c r="H37" s="422">
        <v>8</v>
      </c>
      <c r="I37" s="604">
        <v>0</v>
      </c>
      <c r="J37" s="424"/>
      <c r="K37" s="423">
        <v>0</v>
      </c>
    </row>
    <row r="38" spans="1:11" x14ac:dyDescent="0.2">
      <c r="A38" s="425" t="s">
        <v>10</v>
      </c>
      <c r="B38" s="640" t="s">
        <v>8</v>
      </c>
      <c r="C38" s="641"/>
      <c r="D38" s="426" t="s">
        <v>8</v>
      </c>
      <c r="E38" s="427" t="s">
        <v>8</v>
      </c>
      <c r="F38" s="428"/>
      <c r="G38" s="429" t="s">
        <v>193</v>
      </c>
      <c r="H38" s="430">
        <f>H39+H41+H43+H45</f>
        <v>390</v>
      </c>
      <c r="I38" s="605">
        <f>I39+I41+I43+I45</f>
        <v>390</v>
      </c>
      <c r="J38" s="432">
        <v>-200</v>
      </c>
      <c r="K38" s="431">
        <v>190</v>
      </c>
    </row>
    <row r="39" spans="1:11" ht="22.5" x14ac:dyDescent="0.2">
      <c r="A39" s="433" t="s">
        <v>12</v>
      </c>
      <c r="B39" s="434" t="s">
        <v>194</v>
      </c>
      <c r="C39" s="435" t="s">
        <v>14</v>
      </c>
      <c r="D39" s="436" t="s">
        <v>8</v>
      </c>
      <c r="E39" s="437" t="s">
        <v>8</v>
      </c>
      <c r="F39" s="438"/>
      <c r="G39" s="439" t="s">
        <v>195</v>
      </c>
      <c r="H39" s="440">
        <v>230</v>
      </c>
      <c r="I39" s="606">
        <v>230</v>
      </c>
      <c r="J39" s="442">
        <v>-100</v>
      </c>
      <c r="K39" s="441">
        <v>130</v>
      </c>
    </row>
    <row r="40" spans="1:11" x14ac:dyDescent="0.2">
      <c r="A40" s="443"/>
      <c r="B40" s="444"/>
      <c r="C40" s="445"/>
      <c r="D40" s="446" t="s">
        <v>196</v>
      </c>
      <c r="E40" s="447">
        <v>5169</v>
      </c>
      <c r="F40" s="448"/>
      <c r="G40" s="449" t="s">
        <v>19</v>
      </c>
      <c r="H40" s="450">
        <v>230</v>
      </c>
      <c r="I40" s="607">
        <v>230</v>
      </c>
      <c r="J40" s="621">
        <v>-100</v>
      </c>
      <c r="K40" s="451">
        <v>130</v>
      </c>
    </row>
    <row r="41" spans="1:11" ht="22.5" x14ac:dyDescent="0.2">
      <c r="A41" s="433" t="s">
        <v>12</v>
      </c>
      <c r="B41" s="434" t="s">
        <v>197</v>
      </c>
      <c r="C41" s="435" t="s">
        <v>14</v>
      </c>
      <c r="D41" s="436" t="s">
        <v>8</v>
      </c>
      <c r="E41" s="437" t="s">
        <v>8</v>
      </c>
      <c r="F41" s="438"/>
      <c r="G41" s="439" t="s">
        <v>198</v>
      </c>
      <c r="H41" s="440">
        <v>100</v>
      </c>
      <c r="I41" s="606">
        <v>100</v>
      </c>
      <c r="J41" s="442">
        <v>-50</v>
      </c>
      <c r="K41" s="441">
        <v>50</v>
      </c>
    </row>
    <row r="42" spans="1:11" x14ac:dyDescent="0.2">
      <c r="A42" s="443"/>
      <c r="B42" s="444"/>
      <c r="C42" s="445"/>
      <c r="D42" s="446" t="s">
        <v>196</v>
      </c>
      <c r="E42" s="447">
        <v>5169</v>
      </c>
      <c r="F42" s="448"/>
      <c r="G42" s="449" t="s">
        <v>19</v>
      </c>
      <c r="H42" s="450">
        <v>100</v>
      </c>
      <c r="I42" s="607">
        <v>100</v>
      </c>
      <c r="J42" s="621">
        <v>-50</v>
      </c>
      <c r="K42" s="451">
        <v>50</v>
      </c>
    </row>
    <row r="43" spans="1:11" x14ac:dyDescent="0.2">
      <c r="A43" s="342" t="s">
        <v>12</v>
      </c>
      <c r="B43" s="343" t="s">
        <v>199</v>
      </c>
      <c r="C43" s="344" t="s">
        <v>14</v>
      </c>
      <c r="D43" s="345" t="s">
        <v>8</v>
      </c>
      <c r="E43" s="346" t="s">
        <v>8</v>
      </c>
      <c r="F43" s="452"/>
      <c r="G43" s="453" t="s">
        <v>200</v>
      </c>
      <c r="H43" s="349">
        <v>10</v>
      </c>
      <c r="I43" s="598">
        <v>10</v>
      </c>
      <c r="J43" s="351"/>
      <c r="K43" s="350">
        <v>10</v>
      </c>
    </row>
    <row r="44" spans="1:11" x14ac:dyDescent="0.2">
      <c r="A44" s="408"/>
      <c r="B44" s="409"/>
      <c r="C44" s="410"/>
      <c r="D44" s="352" t="s">
        <v>196</v>
      </c>
      <c r="E44" s="353">
        <v>5169</v>
      </c>
      <c r="F44" s="354"/>
      <c r="G44" s="355" t="s">
        <v>19</v>
      </c>
      <c r="H44" s="356">
        <v>10</v>
      </c>
      <c r="I44" s="599">
        <v>10</v>
      </c>
      <c r="J44" s="385"/>
      <c r="K44" s="357">
        <v>10</v>
      </c>
    </row>
    <row r="45" spans="1:11" x14ac:dyDescent="0.2">
      <c r="A45" s="433" t="s">
        <v>12</v>
      </c>
      <c r="B45" s="434" t="s">
        <v>201</v>
      </c>
      <c r="C45" s="435" t="s">
        <v>14</v>
      </c>
      <c r="D45" s="436" t="s">
        <v>8</v>
      </c>
      <c r="E45" s="437" t="s">
        <v>8</v>
      </c>
      <c r="F45" s="438"/>
      <c r="G45" s="439" t="s">
        <v>202</v>
      </c>
      <c r="H45" s="440">
        <v>50</v>
      </c>
      <c r="I45" s="606">
        <v>50</v>
      </c>
      <c r="J45" s="442">
        <v>-50</v>
      </c>
      <c r="K45" s="441">
        <v>0</v>
      </c>
    </row>
    <row r="46" spans="1:11" ht="13.5" thickBot="1" x14ac:dyDescent="0.25">
      <c r="A46" s="454"/>
      <c r="B46" s="455"/>
      <c r="C46" s="456"/>
      <c r="D46" s="457" t="s">
        <v>196</v>
      </c>
      <c r="E46" s="458">
        <v>5139</v>
      </c>
      <c r="F46" s="459"/>
      <c r="G46" s="460" t="s">
        <v>174</v>
      </c>
      <c r="H46" s="461">
        <v>50</v>
      </c>
      <c r="I46" s="608">
        <v>50</v>
      </c>
      <c r="J46" s="463">
        <v>-50</v>
      </c>
      <c r="K46" s="462">
        <v>0</v>
      </c>
    </row>
    <row r="47" spans="1:11" x14ac:dyDescent="0.2">
      <c r="A47" s="464" t="s">
        <v>10</v>
      </c>
      <c r="B47" s="636" t="s">
        <v>8</v>
      </c>
      <c r="C47" s="637"/>
      <c r="D47" s="465" t="s">
        <v>8</v>
      </c>
      <c r="E47" s="466" t="s">
        <v>8</v>
      </c>
      <c r="F47" s="467"/>
      <c r="G47" s="468" t="s">
        <v>203</v>
      </c>
      <c r="H47" s="469">
        <v>1095</v>
      </c>
      <c r="I47" s="597">
        <v>3682</v>
      </c>
      <c r="J47" s="471"/>
      <c r="K47" s="470">
        <v>3682</v>
      </c>
    </row>
    <row r="48" spans="1:11" ht="22.5" x14ac:dyDescent="0.2">
      <c r="A48" s="342" t="s">
        <v>12</v>
      </c>
      <c r="B48" s="343" t="s">
        <v>204</v>
      </c>
      <c r="C48" s="344" t="s">
        <v>14</v>
      </c>
      <c r="D48" s="472" t="s">
        <v>8</v>
      </c>
      <c r="E48" s="473" t="s">
        <v>8</v>
      </c>
      <c r="F48" s="347"/>
      <c r="G48" s="348" t="s">
        <v>205</v>
      </c>
      <c r="H48" s="474">
        <v>345</v>
      </c>
      <c r="I48" s="609">
        <v>345</v>
      </c>
      <c r="J48" s="351"/>
      <c r="K48" s="475">
        <v>345</v>
      </c>
    </row>
    <row r="49" spans="1:11" x14ac:dyDescent="0.2">
      <c r="A49" s="476"/>
      <c r="B49" s="477"/>
      <c r="C49" s="344"/>
      <c r="D49" s="478">
        <v>3729</v>
      </c>
      <c r="E49" s="479">
        <v>5139</v>
      </c>
      <c r="F49" s="480"/>
      <c r="G49" s="366" t="s">
        <v>174</v>
      </c>
      <c r="H49" s="481">
        <v>0</v>
      </c>
      <c r="I49" s="610">
        <v>6.2</v>
      </c>
      <c r="J49" s="483"/>
      <c r="K49" s="482">
        <v>6.2</v>
      </c>
    </row>
    <row r="50" spans="1:11" x14ac:dyDescent="0.2">
      <c r="A50" s="578"/>
      <c r="B50" s="579"/>
      <c r="C50" s="540"/>
      <c r="D50" s="484">
        <v>3729</v>
      </c>
      <c r="E50" s="485">
        <v>5169</v>
      </c>
      <c r="F50" s="387"/>
      <c r="G50" s="486" t="s">
        <v>19</v>
      </c>
      <c r="H50" s="487">
        <v>345</v>
      </c>
      <c r="I50" s="611">
        <v>338.8</v>
      </c>
      <c r="J50" s="483"/>
      <c r="K50" s="488">
        <v>338.8</v>
      </c>
    </row>
    <row r="51" spans="1:11" x14ac:dyDescent="0.2">
      <c r="A51" s="342" t="s">
        <v>12</v>
      </c>
      <c r="B51" s="343" t="s">
        <v>206</v>
      </c>
      <c r="C51" s="344" t="s">
        <v>14</v>
      </c>
      <c r="D51" s="472" t="s">
        <v>8</v>
      </c>
      <c r="E51" s="473" t="s">
        <v>8</v>
      </c>
      <c r="F51" s="347"/>
      <c r="G51" s="348" t="s">
        <v>207</v>
      </c>
      <c r="H51" s="474">
        <v>100</v>
      </c>
      <c r="I51" s="609">
        <v>100</v>
      </c>
      <c r="J51" s="351"/>
      <c r="K51" s="475">
        <v>100</v>
      </c>
    </row>
    <row r="52" spans="1:11" x14ac:dyDescent="0.2">
      <c r="A52" s="578"/>
      <c r="B52" s="579"/>
      <c r="C52" s="540"/>
      <c r="D52" s="484">
        <v>3729</v>
      </c>
      <c r="E52" s="485">
        <v>5169</v>
      </c>
      <c r="F52" s="387"/>
      <c r="G52" s="355" t="s">
        <v>19</v>
      </c>
      <c r="H52" s="487">
        <v>100</v>
      </c>
      <c r="I52" s="611">
        <v>40</v>
      </c>
      <c r="J52" s="483"/>
      <c r="K52" s="488">
        <v>40</v>
      </c>
    </row>
    <row r="53" spans="1:11" x14ac:dyDescent="0.2">
      <c r="A53" s="578"/>
      <c r="B53" s="579"/>
      <c r="C53" s="540"/>
      <c r="D53" s="484">
        <v>3729</v>
      </c>
      <c r="E53" s="485">
        <v>5021</v>
      </c>
      <c r="F53" s="387"/>
      <c r="G53" s="355" t="s">
        <v>16</v>
      </c>
      <c r="H53" s="487">
        <v>0</v>
      </c>
      <c r="I53" s="611">
        <v>60</v>
      </c>
      <c r="J53" s="483"/>
      <c r="K53" s="488">
        <v>60</v>
      </c>
    </row>
    <row r="54" spans="1:11" x14ac:dyDescent="0.2">
      <c r="A54" s="342" t="s">
        <v>12</v>
      </c>
      <c r="B54" s="343" t="s">
        <v>208</v>
      </c>
      <c r="C54" s="344" t="s">
        <v>14</v>
      </c>
      <c r="D54" s="472" t="s">
        <v>8</v>
      </c>
      <c r="E54" s="473" t="s">
        <v>8</v>
      </c>
      <c r="F54" s="347"/>
      <c r="G54" s="348" t="s">
        <v>192</v>
      </c>
      <c r="H54" s="474">
        <v>30</v>
      </c>
      <c r="I54" s="609">
        <v>30</v>
      </c>
      <c r="J54" s="351"/>
      <c r="K54" s="475">
        <v>30</v>
      </c>
    </row>
    <row r="55" spans="1:11" x14ac:dyDescent="0.2">
      <c r="A55" s="342"/>
      <c r="B55" s="343"/>
      <c r="C55" s="344"/>
      <c r="D55" s="489">
        <v>3729</v>
      </c>
      <c r="E55" s="372">
        <v>5164</v>
      </c>
      <c r="F55" s="365"/>
      <c r="G55" s="366" t="s">
        <v>36</v>
      </c>
      <c r="H55" s="490">
        <v>0</v>
      </c>
      <c r="I55" s="612">
        <v>1.2</v>
      </c>
      <c r="J55" s="369"/>
      <c r="K55" s="491">
        <v>1.2</v>
      </c>
    </row>
    <row r="56" spans="1:11" x14ac:dyDescent="0.2">
      <c r="A56" s="342"/>
      <c r="B56" s="343"/>
      <c r="C56" s="344"/>
      <c r="D56" s="489">
        <v>3729</v>
      </c>
      <c r="E56" s="372">
        <v>5169</v>
      </c>
      <c r="F56" s="365"/>
      <c r="G56" s="366" t="s">
        <v>209</v>
      </c>
      <c r="H56" s="490">
        <v>0</v>
      </c>
      <c r="I56" s="612">
        <v>20</v>
      </c>
      <c r="J56" s="369"/>
      <c r="K56" s="491">
        <v>20</v>
      </c>
    </row>
    <row r="57" spans="1:11" x14ac:dyDescent="0.2">
      <c r="A57" s="538"/>
      <c r="B57" s="539"/>
      <c r="C57" s="540"/>
      <c r="D57" s="492">
        <v>3729</v>
      </c>
      <c r="E57" s="384">
        <v>5175</v>
      </c>
      <c r="F57" s="354"/>
      <c r="G57" s="355" t="s">
        <v>20</v>
      </c>
      <c r="H57" s="493">
        <v>30</v>
      </c>
      <c r="I57" s="613">
        <v>8.8000000000000007</v>
      </c>
      <c r="J57" s="369"/>
      <c r="K57" s="494">
        <v>8.8000000000000007</v>
      </c>
    </row>
    <row r="58" spans="1:11" x14ac:dyDescent="0.2">
      <c r="A58" s="495" t="s">
        <v>12</v>
      </c>
      <c r="B58" s="496" t="s">
        <v>210</v>
      </c>
      <c r="C58" s="497" t="s">
        <v>14</v>
      </c>
      <c r="D58" s="498" t="s">
        <v>8</v>
      </c>
      <c r="E58" s="392" t="s">
        <v>8</v>
      </c>
      <c r="F58" s="393"/>
      <c r="G58" s="499" t="s">
        <v>211</v>
      </c>
      <c r="H58" s="500">
        <v>70</v>
      </c>
      <c r="I58" s="614">
        <v>70</v>
      </c>
      <c r="J58" s="502"/>
      <c r="K58" s="501">
        <v>70</v>
      </c>
    </row>
    <row r="59" spans="1:11" x14ac:dyDescent="0.2">
      <c r="A59" s="503"/>
      <c r="B59" s="504"/>
      <c r="C59" s="505"/>
      <c r="D59" s="506" t="s">
        <v>212</v>
      </c>
      <c r="E59" s="507">
        <v>5169</v>
      </c>
      <c r="F59" s="508"/>
      <c r="G59" s="404" t="s">
        <v>19</v>
      </c>
      <c r="H59" s="509">
        <v>70</v>
      </c>
      <c r="I59" s="615">
        <v>70</v>
      </c>
      <c r="J59" s="511"/>
      <c r="K59" s="510">
        <v>70</v>
      </c>
    </row>
    <row r="60" spans="1:11" x14ac:dyDescent="0.2">
      <c r="A60" s="495" t="s">
        <v>12</v>
      </c>
      <c r="B60" s="496" t="s">
        <v>213</v>
      </c>
      <c r="C60" s="497" t="s">
        <v>14</v>
      </c>
      <c r="D60" s="498" t="s">
        <v>8</v>
      </c>
      <c r="E60" s="392" t="s">
        <v>8</v>
      </c>
      <c r="F60" s="393"/>
      <c r="G60" s="499" t="s">
        <v>214</v>
      </c>
      <c r="H60" s="500">
        <v>450</v>
      </c>
      <c r="I60" s="614">
        <v>350</v>
      </c>
      <c r="J60" s="502"/>
      <c r="K60" s="501">
        <v>350</v>
      </c>
    </row>
    <row r="61" spans="1:11" x14ac:dyDescent="0.2">
      <c r="A61" s="503"/>
      <c r="B61" s="504"/>
      <c r="C61" s="505"/>
      <c r="D61" s="506" t="s">
        <v>212</v>
      </c>
      <c r="E61" s="507">
        <v>5169</v>
      </c>
      <c r="F61" s="508"/>
      <c r="G61" s="404" t="s">
        <v>19</v>
      </c>
      <c r="H61" s="509">
        <v>450</v>
      </c>
      <c r="I61" s="615">
        <v>350</v>
      </c>
      <c r="J61" s="511"/>
      <c r="K61" s="510">
        <v>350</v>
      </c>
    </row>
    <row r="62" spans="1:11" ht="22.5" x14ac:dyDescent="0.2">
      <c r="A62" s="495" t="s">
        <v>12</v>
      </c>
      <c r="B62" s="496" t="s">
        <v>215</v>
      </c>
      <c r="C62" s="497" t="s">
        <v>14</v>
      </c>
      <c r="D62" s="498" t="s">
        <v>8</v>
      </c>
      <c r="E62" s="392" t="s">
        <v>8</v>
      </c>
      <c r="F62" s="393"/>
      <c r="G62" s="499" t="s">
        <v>216</v>
      </c>
      <c r="H62" s="500">
        <v>100</v>
      </c>
      <c r="I62" s="614">
        <v>100</v>
      </c>
      <c r="J62" s="502"/>
      <c r="K62" s="501">
        <v>100</v>
      </c>
    </row>
    <row r="63" spans="1:11" x14ac:dyDescent="0.2">
      <c r="A63" s="503"/>
      <c r="B63" s="504"/>
      <c r="C63" s="505"/>
      <c r="D63" s="506" t="s">
        <v>212</v>
      </c>
      <c r="E63" s="479">
        <v>5166</v>
      </c>
      <c r="F63" s="480"/>
      <c r="G63" s="512" t="s">
        <v>18</v>
      </c>
      <c r="H63" s="509">
        <v>100</v>
      </c>
      <c r="I63" s="615">
        <v>100</v>
      </c>
      <c r="J63" s="511"/>
      <c r="K63" s="510">
        <v>100</v>
      </c>
    </row>
    <row r="64" spans="1:11" x14ac:dyDescent="0.2">
      <c r="A64" s="495" t="s">
        <v>12</v>
      </c>
      <c r="B64" s="496" t="s">
        <v>217</v>
      </c>
      <c r="C64" s="497" t="s">
        <v>14</v>
      </c>
      <c r="D64" s="498" t="s">
        <v>8</v>
      </c>
      <c r="E64" s="392" t="s">
        <v>8</v>
      </c>
      <c r="F64" s="393"/>
      <c r="G64" s="499" t="s">
        <v>218</v>
      </c>
      <c r="H64" s="500">
        <v>0</v>
      </c>
      <c r="I64" s="614">
        <v>2687</v>
      </c>
      <c r="J64" s="502"/>
      <c r="K64" s="501">
        <v>2687</v>
      </c>
    </row>
    <row r="65" spans="1:11" x14ac:dyDescent="0.2">
      <c r="A65" s="495"/>
      <c r="B65" s="496"/>
      <c r="C65" s="497"/>
      <c r="D65" s="506" t="s">
        <v>212</v>
      </c>
      <c r="E65" s="507">
        <v>5139</v>
      </c>
      <c r="F65" s="508">
        <v>90002</v>
      </c>
      <c r="G65" s="366" t="s">
        <v>174</v>
      </c>
      <c r="H65" s="509">
        <v>0</v>
      </c>
      <c r="I65" s="615">
        <v>7.7439999999999998</v>
      </c>
      <c r="J65" s="513"/>
      <c r="K65" s="510">
        <v>7.7439999999999998</v>
      </c>
    </row>
    <row r="66" spans="1:11" x14ac:dyDescent="0.2">
      <c r="A66" s="495"/>
      <c r="B66" s="496"/>
      <c r="C66" s="497"/>
      <c r="D66" s="506" t="s">
        <v>212</v>
      </c>
      <c r="E66" s="507">
        <v>5139</v>
      </c>
      <c r="F66" s="508"/>
      <c r="G66" s="366" t="s">
        <v>174</v>
      </c>
      <c r="H66" s="509">
        <v>0</v>
      </c>
      <c r="I66" s="615">
        <v>1.9359999999999999</v>
      </c>
      <c r="J66" s="513"/>
      <c r="K66" s="510">
        <v>1.9359999999999999</v>
      </c>
    </row>
    <row r="67" spans="1:11" x14ac:dyDescent="0.2">
      <c r="A67" s="495"/>
      <c r="B67" s="496"/>
      <c r="C67" s="497"/>
      <c r="D67" s="506" t="s">
        <v>212</v>
      </c>
      <c r="E67" s="507">
        <v>5166</v>
      </c>
      <c r="F67" s="508">
        <v>90002</v>
      </c>
      <c r="G67" s="514" t="s">
        <v>18</v>
      </c>
      <c r="H67" s="509">
        <v>0</v>
      </c>
      <c r="I67" s="615">
        <v>48.4</v>
      </c>
      <c r="J67" s="513"/>
      <c r="K67" s="510">
        <v>48.4</v>
      </c>
    </row>
    <row r="68" spans="1:11" x14ac:dyDescent="0.2">
      <c r="A68" s="495"/>
      <c r="B68" s="496"/>
      <c r="C68" s="497"/>
      <c r="D68" s="506" t="s">
        <v>212</v>
      </c>
      <c r="E68" s="507">
        <v>5166</v>
      </c>
      <c r="F68" s="508"/>
      <c r="G68" s="514" t="s">
        <v>18</v>
      </c>
      <c r="H68" s="509">
        <v>0</v>
      </c>
      <c r="I68" s="615">
        <v>12.1</v>
      </c>
      <c r="J68" s="513"/>
      <c r="K68" s="510">
        <v>12.1</v>
      </c>
    </row>
    <row r="69" spans="1:11" x14ac:dyDescent="0.2">
      <c r="A69" s="503"/>
      <c r="B69" s="504"/>
      <c r="C69" s="505"/>
      <c r="D69" s="506" t="s">
        <v>212</v>
      </c>
      <c r="E69" s="479">
        <v>5169</v>
      </c>
      <c r="F69" s="480">
        <v>90002</v>
      </c>
      <c r="G69" s="512" t="s">
        <v>19</v>
      </c>
      <c r="H69" s="509">
        <v>0</v>
      </c>
      <c r="I69" s="615">
        <v>2048.17</v>
      </c>
      <c r="J69" s="407"/>
      <c r="K69" s="510">
        <v>2048.17</v>
      </c>
    </row>
    <row r="70" spans="1:11" ht="13.5" thickBot="1" x14ac:dyDescent="0.25">
      <c r="A70" s="503"/>
      <c r="B70" s="504"/>
      <c r="C70" s="505"/>
      <c r="D70" s="506" t="s">
        <v>212</v>
      </c>
      <c r="E70" s="479">
        <v>5169</v>
      </c>
      <c r="F70" s="480"/>
      <c r="G70" s="512" t="s">
        <v>19</v>
      </c>
      <c r="H70" s="509">
        <v>0</v>
      </c>
      <c r="I70" s="615">
        <v>568.65</v>
      </c>
      <c r="J70" s="407"/>
      <c r="K70" s="510">
        <v>568.65</v>
      </c>
    </row>
    <row r="71" spans="1:11" x14ac:dyDescent="0.2">
      <c r="A71" s="373" t="s">
        <v>10</v>
      </c>
      <c r="B71" s="634" t="s">
        <v>8</v>
      </c>
      <c r="C71" s="635"/>
      <c r="D71" s="374" t="s">
        <v>8</v>
      </c>
      <c r="E71" s="375" t="s">
        <v>8</v>
      </c>
      <c r="F71" s="376"/>
      <c r="G71" s="377" t="s">
        <v>219</v>
      </c>
      <c r="H71" s="378">
        <f>SUM(H72,H75,H78,H82,H85)</f>
        <v>180</v>
      </c>
      <c r="I71" s="601">
        <f>SUM(I72,I75,I78,I82,I85)</f>
        <v>180</v>
      </c>
      <c r="J71" s="380"/>
      <c r="K71" s="379">
        <f>SUM(K72,K75,K78,K82,K85)</f>
        <v>180</v>
      </c>
    </row>
    <row r="72" spans="1:11" x14ac:dyDescent="0.2">
      <c r="A72" s="342" t="s">
        <v>12</v>
      </c>
      <c r="B72" s="343" t="s">
        <v>220</v>
      </c>
      <c r="C72" s="344" t="s">
        <v>14</v>
      </c>
      <c r="D72" s="472" t="s">
        <v>8</v>
      </c>
      <c r="E72" s="473" t="s">
        <v>8</v>
      </c>
      <c r="F72" s="347"/>
      <c r="G72" s="348" t="s">
        <v>207</v>
      </c>
      <c r="H72" s="474">
        <v>40</v>
      </c>
      <c r="I72" s="609">
        <v>40</v>
      </c>
      <c r="J72" s="351"/>
      <c r="K72" s="475">
        <v>40</v>
      </c>
    </row>
    <row r="73" spans="1:11" x14ac:dyDescent="0.2">
      <c r="A73" s="515"/>
      <c r="B73" s="516"/>
      <c r="C73" s="362"/>
      <c r="D73" s="478">
        <v>2399</v>
      </c>
      <c r="E73" s="479">
        <v>5021</v>
      </c>
      <c r="F73" s="480"/>
      <c r="G73" s="512" t="s">
        <v>27</v>
      </c>
      <c r="H73" s="481">
        <v>10</v>
      </c>
      <c r="I73" s="610">
        <v>25</v>
      </c>
      <c r="J73" s="483"/>
      <c r="K73" s="482">
        <v>25</v>
      </c>
    </row>
    <row r="74" spans="1:11" x14ac:dyDescent="0.2">
      <c r="A74" s="578"/>
      <c r="B74" s="579"/>
      <c r="C74" s="540"/>
      <c r="D74" s="478">
        <v>2399</v>
      </c>
      <c r="E74" s="479">
        <v>5166</v>
      </c>
      <c r="F74" s="480"/>
      <c r="G74" s="512" t="s">
        <v>18</v>
      </c>
      <c r="H74" s="481">
        <v>30</v>
      </c>
      <c r="I74" s="610">
        <v>15</v>
      </c>
      <c r="J74" s="483"/>
      <c r="K74" s="482">
        <v>15</v>
      </c>
    </row>
    <row r="75" spans="1:11" x14ac:dyDescent="0.2">
      <c r="A75" s="342" t="s">
        <v>12</v>
      </c>
      <c r="B75" s="343" t="s">
        <v>221</v>
      </c>
      <c r="C75" s="344" t="s">
        <v>14</v>
      </c>
      <c r="D75" s="472" t="s">
        <v>8</v>
      </c>
      <c r="E75" s="473" t="s">
        <v>8</v>
      </c>
      <c r="F75" s="347"/>
      <c r="G75" s="348" t="s">
        <v>222</v>
      </c>
      <c r="H75" s="474">
        <v>40</v>
      </c>
      <c r="I75" s="609">
        <v>40</v>
      </c>
      <c r="J75" s="351"/>
      <c r="K75" s="475">
        <v>40</v>
      </c>
    </row>
    <row r="76" spans="1:11" x14ac:dyDescent="0.2">
      <c r="A76" s="370"/>
      <c r="B76" s="371"/>
      <c r="C76" s="362"/>
      <c r="D76" s="489">
        <v>2399</v>
      </c>
      <c r="E76" s="372">
        <v>5169</v>
      </c>
      <c r="F76" s="365"/>
      <c r="G76" s="355" t="s">
        <v>19</v>
      </c>
      <c r="H76" s="490">
        <v>35</v>
      </c>
      <c r="I76" s="612">
        <v>35</v>
      </c>
      <c r="J76" s="517"/>
      <c r="K76" s="491">
        <v>35</v>
      </c>
    </row>
    <row r="77" spans="1:11" x14ac:dyDescent="0.2">
      <c r="A77" s="538"/>
      <c r="B77" s="539"/>
      <c r="C77" s="540"/>
      <c r="D77" s="489">
        <v>2399</v>
      </c>
      <c r="E77" s="372">
        <v>5175</v>
      </c>
      <c r="F77" s="365"/>
      <c r="G77" s="355" t="s">
        <v>20</v>
      </c>
      <c r="H77" s="490">
        <v>5</v>
      </c>
      <c r="I77" s="612">
        <v>5</v>
      </c>
      <c r="J77" s="517"/>
      <c r="K77" s="491">
        <v>5</v>
      </c>
    </row>
    <row r="78" spans="1:11" x14ac:dyDescent="0.2">
      <c r="A78" s="342" t="s">
        <v>12</v>
      </c>
      <c r="B78" s="343" t="s">
        <v>223</v>
      </c>
      <c r="C78" s="344" t="s">
        <v>14</v>
      </c>
      <c r="D78" s="472" t="s">
        <v>8</v>
      </c>
      <c r="E78" s="473" t="s">
        <v>8</v>
      </c>
      <c r="F78" s="347"/>
      <c r="G78" s="348" t="s">
        <v>224</v>
      </c>
      <c r="H78" s="474">
        <v>50</v>
      </c>
      <c r="I78" s="609">
        <v>47</v>
      </c>
      <c r="J78" s="351"/>
      <c r="K78" s="475">
        <v>47</v>
      </c>
    </row>
    <row r="79" spans="1:11" x14ac:dyDescent="0.2">
      <c r="A79" s="370"/>
      <c r="B79" s="371"/>
      <c r="C79" s="362"/>
      <c r="D79" s="489">
        <v>2399</v>
      </c>
      <c r="E79" s="372">
        <v>5167</v>
      </c>
      <c r="F79" s="365"/>
      <c r="G79" s="366" t="s">
        <v>225</v>
      </c>
      <c r="H79" s="490">
        <v>20</v>
      </c>
      <c r="I79" s="612">
        <v>20</v>
      </c>
      <c r="J79" s="517"/>
      <c r="K79" s="491">
        <v>20</v>
      </c>
    </row>
    <row r="80" spans="1:11" x14ac:dyDescent="0.2">
      <c r="A80" s="538"/>
      <c r="B80" s="539"/>
      <c r="C80" s="540"/>
      <c r="D80" s="489">
        <v>2399</v>
      </c>
      <c r="E80" s="372">
        <v>5169</v>
      </c>
      <c r="F80" s="365"/>
      <c r="G80" s="366" t="s">
        <v>19</v>
      </c>
      <c r="H80" s="490">
        <v>25</v>
      </c>
      <c r="I80" s="612">
        <v>22</v>
      </c>
      <c r="J80" s="369"/>
      <c r="K80" s="491">
        <v>22</v>
      </c>
    </row>
    <row r="81" spans="1:11" x14ac:dyDescent="0.2">
      <c r="A81" s="538"/>
      <c r="B81" s="539"/>
      <c r="C81" s="540"/>
      <c r="D81" s="489">
        <v>2399</v>
      </c>
      <c r="E81" s="372">
        <v>5175</v>
      </c>
      <c r="F81" s="365"/>
      <c r="G81" s="366" t="s">
        <v>20</v>
      </c>
      <c r="H81" s="490">
        <v>5</v>
      </c>
      <c r="I81" s="612">
        <v>5</v>
      </c>
      <c r="J81" s="517"/>
      <c r="K81" s="491">
        <v>5</v>
      </c>
    </row>
    <row r="82" spans="1:11" x14ac:dyDescent="0.2">
      <c r="A82" s="342" t="s">
        <v>12</v>
      </c>
      <c r="B82" s="343" t="s">
        <v>226</v>
      </c>
      <c r="C82" s="344" t="s">
        <v>14</v>
      </c>
      <c r="D82" s="472" t="s">
        <v>8</v>
      </c>
      <c r="E82" s="473" t="s">
        <v>8</v>
      </c>
      <c r="F82" s="347"/>
      <c r="G82" s="348" t="s">
        <v>227</v>
      </c>
      <c r="H82" s="474">
        <v>10</v>
      </c>
      <c r="I82" s="609">
        <v>13</v>
      </c>
      <c r="J82" s="351"/>
      <c r="K82" s="475">
        <v>13</v>
      </c>
    </row>
    <row r="83" spans="1:11" x14ac:dyDescent="0.2">
      <c r="A83" s="342"/>
      <c r="B83" s="343"/>
      <c r="C83" s="344"/>
      <c r="D83" s="489">
        <v>2399</v>
      </c>
      <c r="E83" s="372">
        <v>5139</v>
      </c>
      <c r="F83" s="365"/>
      <c r="G83" s="366" t="s">
        <v>174</v>
      </c>
      <c r="H83" s="490">
        <v>0</v>
      </c>
      <c r="I83" s="612">
        <v>0.1</v>
      </c>
      <c r="J83" s="369"/>
      <c r="K83" s="491">
        <v>0.1</v>
      </c>
    </row>
    <row r="84" spans="1:11" x14ac:dyDescent="0.2">
      <c r="A84" s="538"/>
      <c r="B84" s="539"/>
      <c r="C84" s="540"/>
      <c r="D84" s="489">
        <v>2399</v>
      </c>
      <c r="E84" s="372">
        <v>5175</v>
      </c>
      <c r="F84" s="365"/>
      <c r="G84" s="366" t="s">
        <v>20</v>
      </c>
      <c r="H84" s="490">
        <v>10</v>
      </c>
      <c r="I84" s="612">
        <v>12.9</v>
      </c>
      <c r="J84" s="369"/>
      <c r="K84" s="491">
        <v>12.9</v>
      </c>
    </row>
    <row r="85" spans="1:11" x14ac:dyDescent="0.2">
      <c r="A85" s="342" t="s">
        <v>12</v>
      </c>
      <c r="B85" s="343" t="s">
        <v>228</v>
      </c>
      <c r="C85" s="344" t="s">
        <v>14</v>
      </c>
      <c r="D85" s="472" t="s">
        <v>8</v>
      </c>
      <c r="E85" s="473" t="s">
        <v>8</v>
      </c>
      <c r="F85" s="347"/>
      <c r="G85" s="348" t="s">
        <v>229</v>
      </c>
      <c r="H85" s="474">
        <v>40</v>
      </c>
      <c r="I85" s="609">
        <v>40</v>
      </c>
      <c r="J85" s="351"/>
      <c r="K85" s="475">
        <v>40</v>
      </c>
    </row>
    <row r="86" spans="1:11" ht="13.5" thickBot="1" x14ac:dyDescent="0.25">
      <c r="A86" s="538"/>
      <c r="B86" s="539"/>
      <c r="C86" s="540"/>
      <c r="D86" s="489">
        <v>2399</v>
      </c>
      <c r="E86" s="372">
        <v>5166</v>
      </c>
      <c r="F86" s="365"/>
      <c r="G86" s="366" t="s">
        <v>18</v>
      </c>
      <c r="H86" s="490">
        <v>40</v>
      </c>
      <c r="I86" s="612">
        <v>40</v>
      </c>
      <c r="J86" s="517"/>
      <c r="K86" s="491">
        <v>40</v>
      </c>
    </row>
    <row r="87" spans="1:11" x14ac:dyDescent="0.2">
      <c r="A87" s="373" t="s">
        <v>10</v>
      </c>
      <c r="B87" s="634" t="s">
        <v>8</v>
      </c>
      <c r="C87" s="635"/>
      <c r="D87" s="374" t="s">
        <v>8</v>
      </c>
      <c r="E87" s="375" t="s">
        <v>8</v>
      </c>
      <c r="F87" s="376"/>
      <c r="G87" s="377" t="s">
        <v>230</v>
      </c>
      <c r="H87" s="378">
        <f>H88+H90+H93+H101+H104</f>
        <v>1200</v>
      </c>
      <c r="I87" s="601">
        <f>I88+I90+I93+I101+I104</f>
        <v>1200</v>
      </c>
      <c r="J87" s="380"/>
      <c r="K87" s="379">
        <f>K88+K90+K93+K101+K104</f>
        <v>1200</v>
      </c>
    </row>
    <row r="88" spans="1:11" x14ac:dyDescent="0.2">
      <c r="A88" s="342" t="s">
        <v>12</v>
      </c>
      <c r="B88" s="343" t="s">
        <v>231</v>
      </c>
      <c r="C88" s="344" t="s">
        <v>14</v>
      </c>
      <c r="D88" s="472" t="s">
        <v>8</v>
      </c>
      <c r="E88" s="473" t="s">
        <v>8</v>
      </c>
      <c r="F88" s="347"/>
      <c r="G88" s="348" t="s">
        <v>232</v>
      </c>
      <c r="H88" s="474">
        <v>95</v>
      </c>
      <c r="I88" s="609">
        <v>95</v>
      </c>
      <c r="J88" s="351"/>
      <c r="K88" s="475">
        <v>95</v>
      </c>
    </row>
    <row r="89" spans="1:11" x14ac:dyDescent="0.2">
      <c r="A89" s="578"/>
      <c r="B89" s="579"/>
      <c r="C89" s="540"/>
      <c r="D89" s="478">
        <v>3741</v>
      </c>
      <c r="E89" s="479">
        <v>5169</v>
      </c>
      <c r="F89" s="480"/>
      <c r="G89" s="512" t="s">
        <v>19</v>
      </c>
      <c r="H89" s="481">
        <v>95</v>
      </c>
      <c r="I89" s="610">
        <v>95</v>
      </c>
      <c r="J89" s="518"/>
      <c r="K89" s="482">
        <v>95</v>
      </c>
    </row>
    <row r="90" spans="1:11" ht="22.5" x14ac:dyDescent="0.2">
      <c r="A90" s="342" t="s">
        <v>12</v>
      </c>
      <c r="B90" s="343" t="s">
        <v>233</v>
      </c>
      <c r="C90" s="344" t="s">
        <v>14</v>
      </c>
      <c r="D90" s="472" t="s">
        <v>8</v>
      </c>
      <c r="E90" s="473" t="s">
        <v>8</v>
      </c>
      <c r="F90" s="347"/>
      <c r="G90" s="348" t="s">
        <v>234</v>
      </c>
      <c r="H90" s="474">
        <v>90</v>
      </c>
      <c r="I90" s="609">
        <v>70</v>
      </c>
      <c r="J90" s="351"/>
      <c r="K90" s="475">
        <v>70</v>
      </c>
    </row>
    <row r="91" spans="1:11" x14ac:dyDescent="0.2">
      <c r="A91" s="538"/>
      <c r="B91" s="539"/>
      <c r="C91" s="540"/>
      <c r="D91" s="489">
        <v>3749</v>
      </c>
      <c r="E91" s="372">
        <v>5166</v>
      </c>
      <c r="F91" s="365"/>
      <c r="G91" s="366" t="s">
        <v>18</v>
      </c>
      <c r="H91" s="490">
        <v>60</v>
      </c>
      <c r="I91" s="612">
        <v>40</v>
      </c>
      <c r="J91" s="369"/>
      <c r="K91" s="491">
        <v>40</v>
      </c>
    </row>
    <row r="92" spans="1:11" x14ac:dyDescent="0.2">
      <c r="A92" s="538"/>
      <c r="B92" s="539"/>
      <c r="C92" s="540"/>
      <c r="D92" s="489">
        <v>3749</v>
      </c>
      <c r="E92" s="372">
        <v>5169</v>
      </c>
      <c r="F92" s="480"/>
      <c r="G92" s="512" t="s">
        <v>19</v>
      </c>
      <c r="H92" s="490">
        <v>30</v>
      </c>
      <c r="I92" s="612">
        <v>30</v>
      </c>
      <c r="J92" s="517"/>
      <c r="K92" s="491">
        <v>30</v>
      </c>
    </row>
    <row r="93" spans="1:11" x14ac:dyDescent="0.2">
      <c r="A93" s="342" t="s">
        <v>12</v>
      </c>
      <c r="B93" s="343" t="s">
        <v>235</v>
      </c>
      <c r="C93" s="344" t="s">
        <v>14</v>
      </c>
      <c r="D93" s="472" t="s">
        <v>8</v>
      </c>
      <c r="E93" s="473" t="s">
        <v>8</v>
      </c>
      <c r="F93" s="347"/>
      <c r="G93" s="348" t="s">
        <v>236</v>
      </c>
      <c r="H93" s="474">
        <v>900</v>
      </c>
      <c r="I93" s="609">
        <v>908</v>
      </c>
      <c r="J93" s="351"/>
      <c r="K93" s="475">
        <v>908</v>
      </c>
    </row>
    <row r="94" spans="1:11" x14ac:dyDescent="0.2">
      <c r="A94" s="370"/>
      <c r="B94" s="371"/>
      <c r="C94" s="362"/>
      <c r="D94" s="489">
        <v>3742</v>
      </c>
      <c r="E94" s="479">
        <v>5021</v>
      </c>
      <c r="F94" s="480"/>
      <c r="G94" s="366" t="s">
        <v>27</v>
      </c>
      <c r="H94" s="490">
        <v>5</v>
      </c>
      <c r="I94" s="612">
        <v>25</v>
      </c>
      <c r="J94" s="369"/>
      <c r="K94" s="491">
        <v>25</v>
      </c>
    </row>
    <row r="95" spans="1:11" x14ac:dyDescent="0.2">
      <c r="A95" s="370"/>
      <c r="B95" s="371"/>
      <c r="C95" s="362"/>
      <c r="D95" s="489">
        <v>3742</v>
      </c>
      <c r="E95" s="479">
        <v>5137</v>
      </c>
      <c r="F95" s="480"/>
      <c r="G95" s="355" t="s">
        <v>237</v>
      </c>
      <c r="H95" s="490">
        <v>10</v>
      </c>
      <c r="I95" s="612">
        <v>23</v>
      </c>
      <c r="J95" s="369"/>
      <c r="K95" s="491">
        <v>23</v>
      </c>
    </row>
    <row r="96" spans="1:11" x14ac:dyDescent="0.2">
      <c r="A96" s="538"/>
      <c r="B96" s="539"/>
      <c r="C96" s="540"/>
      <c r="D96" s="489">
        <v>3742</v>
      </c>
      <c r="E96" s="485">
        <v>5139</v>
      </c>
      <c r="F96" s="387"/>
      <c r="G96" s="355" t="s">
        <v>174</v>
      </c>
      <c r="H96" s="490">
        <v>100</v>
      </c>
      <c r="I96" s="612">
        <v>87</v>
      </c>
      <c r="J96" s="369"/>
      <c r="K96" s="491">
        <v>87</v>
      </c>
    </row>
    <row r="97" spans="1:11" ht="22.5" x14ac:dyDescent="0.2">
      <c r="A97" s="538"/>
      <c r="B97" s="539"/>
      <c r="C97" s="580"/>
      <c r="D97" s="489">
        <v>3742</v>
      </c>
      <c r="E97" s="485">
        <v>5168</v>
      </c>
      <c r="F97" s="387"/>
      <c r="G97" s="355" t="s">
        <v>177</v>
      </c>
      <c r="H97" s="490">
        <v>0</v>
      </c>
      <c r="I97" s="612">
        <v>34</v>
      </c>
      <c r="J97" s="369"/>
      <c r="K97" s="491">
        <v>34</v>
      </c>
    </row>
    <row r="98" spans="1:11" x14ac:dyDescent="0.2">
      <c r="A98" s="538"/>
      <c r="B98" s="539"/>
      <c r="C98" s="580"/>
      <c r="D98" s="489">
        <v>3742</v>
      </c>
      <c r="E98" s="485">
        <v>5169</v>
      </c>
      <c r="F98" s="387"/>
      <c r="G98" s="355" t="s">
        <v>19</v>
      </c>
      <c r="H98" s="490">
        <v>730</v>
      </c>
      <c r="I98" s="612">
        <v>684</v>
      </c>
      <c r="J98" s="369"/>
      <c r="K98" s="491">
        <v>684</v>
      </c>
    </row>
    <row r="99" spans="1:11" x14ac:dyDescent="0.2">
      <c r="A99" s="581"/>
      <c r="B99" s="539"/>
      <c r="C99" s="582"/>
      <c r="D99" s="365">
        <v>3742</v>
      </c>
      <c r="E99" s="386">
        <v>5171</v>
      </c>
      <c r="F99" s="387"/>
      <c r="G99" s="355" t="s">
        <v>238</v>
      </c>
      <c r="H99" s="519">
        <v>50</v>
      </c>
      <c r="I99" s="612">
        <v>50</v>
      </c>
      <c r="J99" s="517"/>
      <c r="K99" s="491">
        <v>50</v>
      </c>
    </row>
    <row r="100" spans="1:11" x14ac:dyDescent="0.2">
      <c r="A100" s="581"/>
      <c r="B100" s="539"/>
      <c r="C100" s="582"/>
      <c r="D100" s="365">
        <v>3742</v>
      </c>
      <c r="E100" s="386">
        <v>5175</v>
      </c>
      <c r="F100" s="387"/>
      <c r="G100" s="355" t="s">
        <v>20</v>
      </c>
      <c r="H100" s="519">
        <v>5</v>
      </c>
      <c r="I100" s="612">
        <v>5</v>
      </c>
      <c r="J100" s="517"/>
      <c r="K100" s="491">
        <v>5</v>
      </c>
    </row>
    <row r="101" spans="1:11" x14ac:dyDescent="0.2">
      <c r="A101" s="520" t="s">
        <v>12</v>
      </c>
      <c r="B101" s="473" t="s">
        <v>239</v>
      </c>
      <c r="C101" s="521" t="s">
        <v>14</v>
      </c>
      <c r="D101" s="345" t="s">
        <v>8</v>
      </c>
      <c r="E101" s="346" t="s">
        <v>8</v>
      </c>
      <c r="F101" s="347"/>
      <c r="G101" s="522" t="s">
        <v>240</v>
      </c>
      <c r="H101" s="523">
        <v>15</v>
      </c>
      <c r="I101" s="609">
        <v>27</v>
      </c>
      <c r="J101" s="351"/>
      <c r="K101" s="475">
        <v>27</v>
      </c>
    </row>
    <row r="102" spans="1:11" x14ac:dyDescent="0.2">
      <c r="A102" s="538"/>
      <c r="B102" s="539"/>
      <c r="C102" s="540"/>
      <c r="D102" s="489">
        <v>3749</v>
      </c>
      <c r="E102" s="485">
        <v>5139</v>
      </c>
      <c r="F102" s="387"/>
      <c r="G102" s="355" t="s">
        <v>174</v>
      </c>
      <c r="H102" s="490">
        <v>5</v>
      </c>
      <c r="I102" s="612">
        <v>10</v>
      </c>
      <c r="J102" s="369"/>
      <c r="K102" s="491">
        <v>10</v>
      </c>
    </row>
    <row r="103" spans="1:11" x14ac:dyDescent="0.2">
      <c r="A103" s="538"/>
      <c r="B103" s="539"/>
      <c r="C103" s="540"/>
      <c r="D103" s="489">
        <v>3749</v>
      </c>
      <c r="E103" s="485">
        <v>5169</v>
      </c>
      <c r="F103" s="387"/>
      <c r="G103" s="355" t="s">
        <v>19</v>
      </c>
      <c r="H103" s="490">
        <v>10</v>
      </c>
      <c r="I103" s="612">
        <v>17</v>
      </c>
      <c r="J103" s="369"/>
      <c r="K103" s="491">
        <v>17</v>
      </c>
    </row>
    <row r="104" spans="1:11" x14ac:dyDescent="0.2">
      <c r="A104" s="476" t="s">
        <v>12</v>
      </c>
      <c r="B104" s="477" t="s">
        <v>241</v>
      </c>
      <c r="C104" s="524" t="s">
        <v>14</v>
      </c>
      <c r="D104" s="525" t="s">
        <v>8</v>
      </c>
      <c r="E104" s="526" t="s">
        <v>8</v>
      </c>
      <c r="F104" s="452"/>
      <c r="G104" s="453" t="s">
        <v>242</v>
      </c>
      <c r="H104" s="527">
        <v>100</v>
      </c>
      <c r="I104" s="616">
        <v>100</v>
      </c>
      <c r="J104" s="529"/>
      <c r="K104" s="528">
        <v>100</v>
      </c>
    </row>
    <row r="105" spans="1:11" ht="13.5" thickBot="1" x14ac:dyDescent="0.25">
      <c r="A105" s="583"/>
      <c r="B105" s="584"/>
      <c r="C105" s="585"/>
      <c r="D105" s="530">
        <v>3742</v>
      </c>
      <c r="E105" s="531">
        <v>5169</v>
      </c>
      <c r="F105" s="532"/>
      <c r="G105" s="533" t="s">
        <v>19</v>
      </c>
      <c r="H105" s="534">
        <v>100</v>
      </c>
      <c r="I105" s="617">
        <v>100</v>
      </c>
      <c r="J105" s="536"/>
      <c r="K105" s="535">
        <v>100</v>
      </c>
    </row>
    <row r="106" spans="1:11" ht="22.5" x14ac:dyDescent="0.2">
      <c r="A106" s="464" t="s">
        <v>10</v>
      </c>
      <c r="B106" s="636" t="s">
        <v>8</v>
      </c>
      <c r="C106" s="637"/>
      <c r="D106" s="465" t="s">
        <v>8</v>
      </c>
      <c r="E106" s="466" t="s">
        <v>8</v>
      </c>
      <c r="F106" s="467"/>
      <c r="G106" s="468" t="s">
        <v>243</v>
      </c>
      <c r="H106" s="469">
        <f>H107+H112+H109</f>
        <v>450</v>
      </c>
      <c r="I106" s="597">
        <f>I107+I112+I109</f>
        <v>450</v>
      </c>
      <c r="J106" s="471"/>
      <c r="K106" s="470">
        <f>K107+K112+K109</f>
        <v>450</v>
      </c>
    </row>
    <row r="107" spans="1:11" x14ac:dyDescent="0.2">
      <c r="A107" s="342" t="s">
        <v>12</v>
      </c>
      <c r="B107" s="343" t="s">
        <v>244</v>
      </c>
      <c r="C107" s="344" t="s">
        <v>14</v>
      </c>
      <c r="D107" s="472" t="s">
        <v>8</v>
      </c>
      <c r="E107" s="473" t="s">
        <v>8</v>
      </c>
      <c r="F107" s="347"/>
      <c r="G107" s="348" t="s">
        <v>245</v>
      </c>
      <c r="H107" s="474">
        <v>70</v>
      </c>
      <c r="I107" s="609">
        <v>70</v>
      </c>
      <c r="J107" s="529"/>
      <c r="K107" s="475">
        <v>70</v>
      </c>
    </row>
    <row r="108" spans="1:11" x14ac:dyDescent="0.2">
      <c r="A108" s="538"/>
      <c r="B108" s="539"/>
      <c r="C108" s="540"/>
      <c r="D108" s="489">
        <v>1099</v>
      </c>
      <c r="E108" s="372">
        <v>5169</v>
      </c>
      <c r="F108" s="365"/>
      <c r="G108" s="355" t="s">
        <v>19</v>
      </c>
      <c r="H108" s="490">
        <v>70</v>
      </c>
      <c r="I108" s="612">
        <v>70</v>
      </c>
      <c r="J108" s="537"/>
      <c r="K108" s="491">
        <v>70</v>
      </c>
    </row>
    <row r="109" spans="1:11" ht="22.5" x14ac:dyDescent="0.2">
      <c r="A109" s="342" t="s">
        <v>12</v>
      </c>
      <c r="B109" s="343" t="s">
        <v>246</v>
      </c>
      <c r="C109" s="344" t="s">
        <v>14</v>
      </c>
      <c r="D109" s="472" t="s">
        <v>8</v>
      </c>
      <c r="E109" s="473" t="s">
        <v>8</v>
      </c>
      <c r="F109" s="347"/>
      <c r="G109" s="348" t="s">
        <v>247</v>
      </c>
      <c r="H109" s="474">
        <v>200</v>
      </c>
      <c r="I109" s="609">
        <v>200</v>
      </c>
      <c r="J109" s="529"/>
      <c r="K109" s="475">
        <v>200</v>
      </c>
    </row>
    <row r="110" spans="1:11" x14ac:dyDescent="0.2">
      <c r="A110" s="538"/>
      <c r="B110" s="539"/>
      <c r="C110" s="540"/>
      <c r="D110" s="489">
        <v>1099</v>
      </c>
      <c r="E110" s="372">
        <v>5166</v>
      </c>
      <c r="F110" s="365"/>
      <c r="G110" s="366" t="s">
        <v>18</v>
      </c>
      <c r="H110" s="490">
        <v>200</v>
      </c>
      <c r="I110" s="612">
        <v>0</v>
      </c>
      <c r="J110" s="483"/>
      <c r="K110" s="491">
        <v>0</v>
      </c>
    </row>
    <row r="111" spans="1:11" x14ac:dyDescent="0.2">
      <c r="A111" s="538"/>
      <c r="B111" s="539"/>
      <c r="C111" s="540"/>
      <c r="D111" s="489">
        <v>1099</v>
      </c>
      <c r="E111" s="372">
        <v>5021</v>
      </c>
      <c r="F111" s="365"/>
      <c r="G111" s="366" t="s">
        <v>248</v>
      </c>
      <c r="H111" s="490">
        <v>0</v>
      </c>
      <c r="I111" s="612">
        <v>200</v>
      </c>
      <c r="J111" s="483"/>
      <c r="K111" s="491">
        <v>200</v>
      </c>
    </row>
    <row r="112" spans="1:11" x14ac:dyDescent="0.2">
      <c r="A112" s="342" t="s">
        <v>12</v>
      </c>
      <c r="B112" s="343" t="s">
        <v>249</v>
      </c>
      <c r="C112" s="344" t="s">
        <v>14</v>
      </c>
      <c r="D112" s="472" t="s">
        <v>8</v>
      </c>
      <c r="E112" s="473" t="s">
        <v>8</v>
      </c>
      <c r="F112" s="347"/>
      <c r="G112" s="348" t="s">
        <v>227</v>
      </c>
      <c r="H112" s="474">
        <v>180</v>
      </c>
      <c r="I112" s="609">
        <v>180</v>
      </c>
      <c r="J112" s="351"/>
      <c r="K112" s="475">
        <v>180</v>
      </c>
    </row>
    <row r="113" spans="1:11" x14ac:dyDescent="0.2">
      <c r="A113" s="342"/>
      <c r="B113" s="343"/>
      <c r="C113" s="344"/>
      <c r="D113" s="489">
        <v>1099</v>
      </c>
      <c r="E113" s="372">
        <v>5021</v>
      </c>
      <c r="F113" s="365"/>
      <c r="G113" s="366" t="s">
        <v>27</v>
      </c>
      <c r="H113" s="490">
        <v>0</v>
      </c>
      <c r="I113" s="612">
        <v>25</v>
      </c>
      <c r="J113" s="369"/>
      <c r="K113" s="491">
        <v>25</v>
      </c>
    </row>
    <row r="114" spans="1:11" x14ac:dyDescent="0.2">
      <c r="A114" s="370"/>
      <c r="B114" s="371"/>
      <c r="C114" s="362"/>
      <c r="D114" s="489">
        <v>1099</v>
      </c>
      <c r="E114" s="372">
        <v>5139</v>
      </c>
      <c r="F114" s="365"/>
      <c r="G114" s="355" t="s">
        <v>174</v>
      </c>
      <c r="H114" s="490">
        <v>150</v>
      </c>
      <c r="I114" s="612">
        <v>150</v>
      </c>
      <c r="J114" s="517"/>
      <c r="K114" s="491">
        <v>150</v>
      </c>
    </row>
    <row r="115" spans="1:11" x14ac:dyDescent="0.2">
      <c r="A115" s="370"/>
      <c r="B115" s="371"/>
      <c r="C115" s="362"/>
      <c r="D115" s="489">
        <v>1099</v>
      </c>
      <c r="E115" s="372">
        <v>5169</v>
      </c>
      <c r="F115" s="365"/>
      <c r="G115" s="355" t="s">
        <v>19</v>
      </c>
      <c r="H115" s="490">
        <v>25</v>
      </c>
      <c r="I115" s="612">
        <v>5</v>
      </c>
      <c r="J115" s="369"/>
      <c r="K115" s="491">
        <v>5</v>
      </c>
    </row>
    <row r="116" spans="1:11" ht="13.5" thickBot="1" x14ac:dyDescent="0.25">
      <c r="A116" s="538"/>
      <c r="B116" s="539"/>
      <c r="C116" s="540"/>
      <c r="D116" s="489">
        <v>1099</v>
      </c>
      <c r="E116" s="372">
        <v>5175</v>
      </c>
      <c r="F116" s="365"/>
      <c r="G116" s="355" t="s">
        <v>20</v>
      </c>
      <c r="H116" s="490">
        <v>5</v>
      </c>
      <c r="I116" s="612">
        <v>0</v>
      </c>
      <c r="J116" s="369"/>
      <c r="K116" s="491">
        <v>0</v>
      </c>
    </row>
    <row r="117" spans="1:11" x14ac:dyDescent="0.2">
      <c r="A117" s="373" t="s">
        <v>10</v>
      </c>
      <c r="B117" s="634" t="s">
        <v>8</v>
      </c>
      <c r="C117" s="635"/>
      <c r="D117" s="374" t="s">
        <v>8</v>
      </c>
      <c r="E117" s="375" t="s">
        <v>8</v>
      </c>
      <c r="F117" s="376"/>
      <c r="G117" s="377" t="s">
        <v>28</v>
      </c>
      <c r="H117" s="378">
        <f>H118</f>
        <v>1146</v>
      </c>
      <c r="I117" s="601">
        <f>I118</f>
        <v>1146</v>
      </c>
      <c r="J117" s="380"/>
      <c r="K117" s="379">
        <f>K118</f>
        <v>1146</v>
      </c>
    </row>
    <row r="118" spans="1:11" x14ac:dyDescent="0.2">
      <c r="A118" s="342" t="s">
        <v>12</v>
      </c>
      <c r="B118" s="343" t="s">
        <v>250</v>
      </c>
      <c r="C118" s="344" t="s">
        <v>14</v>
      </c>
      <c r="D118" s="472" t="s">
        <v>8</v>
      </c>
      <c r="E118" s="473" t="s">
        <v>8</v>
      </c>
      <c r="F118" s="347"/>
      <c r="G118" s="348" t="s">
        <v>251</v>
      </c>
      <c r="H118" s="474">
        <v>1146</v>
      </c>
      <c r="I118" s="609">
        <v>1146</v>
      </c>
      <c r="J118" s="351"/>
      <c r="K118" s="475">
        <v>1146</v>
      </c>
    </row>
    <row r="119" spans="1:11" x14ac:dyDescent="0.2">
      <c r="A119" s="370"/>
      <c r="B119" s="371"/>
      <c r="C119" s="362"/>
      <c r="D119" s="489">
        <v>3799</v>
      </c>
      <c r="E119" s="372">
        <v>5021</v>
      </c>
      <c r="F119" s="365"/>
      <c r="G119" s="366" t="s">
        <v>27</v>
      </c>
      <c r="H119" s="490">
        <v>70</v>
      </c>
      <c r="I119" s="612">
        <v>70</v>
      </c>
      <c r="J119" s="414"/>
      <c r="K119" s="491">
        <v>70</v>
      </c>
    </row>
    <row r="120" spans="1:11" x14ac:dyDescent="0.2">
      <c r="A120" s="538"/>
      <c r="B120" s="539"/>
      <c r="C120" s="540"/>
      <c r="D120" s="489">
        <v>3799</v>
      </c>
      <c r="E120" s="372">
        <v>5137</v>
      </c>
      <c r="F120" s="365"/>
      <c r="G120" s="355" t="s">
        <v>237</v>
      </c>
      <c r="H120" s="490">
        <v>20</v>
      </c>
      <c r="I120" s="612">
        <v>20</v>
      </c>
      <c r="J120" s="541"/>
      <c r="K120" s="491">
        <v>20</v>
      </c>
    </row>
    <row r="121" spans="1:11" x14ac:dyDescent="0.2">
      <c r="A121" s="538"/>
      <c r="B121" s="539"/>
      <c r="C121" s="540"/>
      <c r="D121" s="489">
        <v>3799</v>
      </c>
      <c r="E121" s="485">
        <v>5139</v>
      </c>
      <c r="F121" s="387"/>
      <c r="G121" s="355" t="s">
        <v>174</v>
      </c>
      <c r="H121" s="490">
        <v>20</v>
      </c>
      <c r="I121" s="612">
        <v>50</v>
      </c>
      <c r="J121" s="414"/>
      <c r="K121" s="491">
        <v>50</v>
      </c>
    </row>
    <row r="122" spans="1:11" x14ac:dyDescent="0.2">
      <c r="A122" s="538"/>
      <c r="B122" s="539"/>
      <c r="C122" s="540"/>
      <c r="D122" s="489">
        <v>3799</v>
      </c>
      <c r="E122" s="485">
        <v>5166</v>
      </c>
      <c r="F122" s="387"/>
      <c r="G122" s="355" t="s">
        <v>18</v>
      </c>
      <c r="H122" s="490">
        <v>100</v>
      </c>
      <c r="I122" s="612">
        <v>70</v>
      </c>
      <c r="J122" s="414"/>
      <c r="K122" s="491">
        <v>70</v>
      </c>
    </row>
    <row r="123" spans="1:11" x14ac:dyDescent="0.2">
      <c r="A123" s="538"/>
      <c r="B123" s="539"/>
      <c r="C123" s="540"/>
      <c r="D123" s="489">
        <v>3799</v>
      </c>
      <c r="E123" s="372">
        <v>5167</v>
      </c>
      <c r="F123" s="365"/>
      <c r="G123" s="355" t="s">
        <v>225</v>
      </c>
      <c r="H123" s="490">
        <v>20</v>
      </c>
      <c r="I123" s="612">
        <v>20</v>
      </c>
      <c r="J123" s="541"/>
      <c r="K123" s="491">
        <v>20</v>
      </c>
    </row>
    <row r="124" spans="1:11" ht="22.5" x14ac:dyDescent="0.2">
      <c r="A124" s="538"/>
      <c r="B124" s="539"/>
      <c r="C124" s="540"/>
      <c r="D124" s="489">
        <v>3799</v>
      </c>
      <c r="E124" s="372">
        <v>5168</v>
      </c>
      <c r="F124" s="365"/>
      <c r="G124" s="355" t="s">
        <v>177</v>
      </c>
      <c r="H124" s="490">
        <v>756</v>
      </c>
      <c r="I124" s="612">
        <v>756</v>
      </c>
      <c r="J124" s="541"/>
      <c r="K124" s="491">
        <v>756</v>
      </c>
    </row>
    <row r="125" spans="1:11" x14ac:dyDescent="0.2">
      <c r="A125" s="538"/>
      <c r="B125" s="539"/>
      <c r="C125" s="540"/>
      <c r="D125" s="489">
        <v>3799</v>
      </c>
      <c r="E125" s="372">
        <v>5169</v>
      </c>
      <c r="F125" s="365"/>
      <c r="G125" s="355" t="s">
        <v>19</v>
      </c>
      <c r="H125" s="490">
        <v>100</v>
      </c>
      <c r="I125" s="612">
        <v>97.1</v>
      </c>
      <c r="J125" s="369"/>
      <c r="K125" s="491">
        <v>97.1</v>
      </c>
    </row>
    <row r="126" spans="1:11" x14ac:dyDescent="0.2">
      <c r="A126" s="586"/>
      <c r="B126" s="587"/>
      <c r="C126" s="580"/>
      <c r="D126" s="489">
        <v>3799</v>
      </c>
      <c r="E126" s="372">
        <v>5171</v>
      </c>
      <c r="F126" s="365"/>
      <c r="G126" s="355" t="s">
        <v>238</v>
      </c>
      <c r="H126" s="490">
        <v>0</v>
      </c>
      <c r="I126" s="612">
        <v>2.5</v>
      </c>
      <c r="J126" s="414"/>
      <c r="K126" s="491">
        <v>2.5</v>
      </c>
    </row>
    <row r="127" spans="1:11" x14ac:dyDescent="0.2">
      <c r="A127" s="586"/>
      <c r="B127" s="587"/>
      <c r="C127" s="580"/>
      <c r="D127" s="365">
        <v>3799</v>
      </c>
      <c r="E127" s="372">
        <v>5172</v>
      </c>
      <c r="F127" s="365"/>
      <c r="G127" s="355" t="s">
        <v>252</v>
      </c>
      <c r="H127" s="490">
        <v>50</v>
      </c>
      <c r="I127" s="612">
        <v>50</v>
      </c>
      <c r="J127" s="541"/>
      <c r="K127" s="491">
        <v>50</v>
      </c>
    </row>
    <row r="128" spans="1:11" x14ac:dyDescent="0.2">
      <c r="A128" s="586"/>
      <c r="B128" s="587"/>
      <c r="C128" s="580"/>
      <c r="D128" s="480">
        <v>3799</v>
      </c>
      <c r="E128" s="479">
        <v>5175</v>
      </c>
      <c r="F128" s="480"/>
      <c r="G128" s="486" t="s">
        <v>20</v>
      </c>
      <c r="H128" s="481">
        <v>10</v>
      </c>
      <c r="I128" s="618">
        <v>10</v>
      </c>
      <c r="J128" s="543"/>
      <c r="K128" s="542">
        <v>10</v>
      </c>
    </row>
    <row r="129" spans="1:13" ht="13.5" thickBot="1" x14ac:dyDescent="0.25">
      <c r="A129" s="583"/>
      <c r="B129" s="584"/>
      <c r="C129" s="585"/>
      <c r="D129" s="544">
        <v>3799</v>
      </c>
      <c r="E129" s="545">
        <v>5179</v>
      </c>
      <c r="F129" s="546"/>
      <c r="G129" s="421" t="s">
        <v>253</v>
      </c>
      <c r="H129" s="547">
        <v>0</v>
      </c>
      <c r="I129" s="619">
        <v>0.4</v>
      </c>
      <c r="J129" s="549"/>
      <c r="K129" s="548">
        <v>0.4</v>
      </c>
    </row>
    <row r="130" spans="1:13" x14ac:dyDescent="0.2">
      <c r="A130" s="464" t="s">
        <v>10</v>
      </c>
      <c r="B130" s="636" t="s">
        <v>8</v>
      </c>
      <c r="C130" s="637"/>
      <c r="D130" s="465" t="s">
        <v>8</v>
      </c>
      <c r="E130" s="466" t="s">
        <v>8</v>
      </c>
      <c r="F130" s="467"/>
      <c r="G130" s="468" t="s">
        <v>254</v>
      </c>
      <c r="H130" s="469">
        <f>H131+H133+H138</f>
        <v>380</v>
      </c>
      <c r="I130" s="597">
        <f>I131+I133+I138</f>
        <v>380</v>
      </c>
      <c r="J130" s="471"/>
      <c r="K130" s="470">
        <f>K131+K133+K138</f>
        <v>380</v>
      </c>
    </row>
    <row r="131" spans="1:13" ht="22.5" x14ac:dyDescent="0.2">
      <c r="A131" s="342" t="s">
        <v>12</v>
      </c>
      <c r="B131" s="343" t="s">
        <v>255</v>
      </c>
      <c r="C131" s="344" t="s">
        <v>14</v>
      </c>
      <c r="D131" s="472" t="s">
        <v>8</v>
      </c>
      <c r="E131" s="473" t="s">
        <v>8</v>
      </c>
      <c r="F131" s="347"/>
      <c r="G131" s="348" t="s">
        <v>256</v>
      </c>
      <c r="H131" s="474">
        <v>150</v>
      </c>
      <c r="I131" s="609">
        <v>150</v>
      </c>
      <c r="J131" s="529"/>
      <c r="K131" s="475">
        <v>150</v>
      </c>
    </row>
    <row r="132" spans="1:13" x14ac:dyDescent="0.2">
      <c r="A132" s="370"/>
      <c r="B132" s="371"/>
      <c r="C132" s="362"/>
      <c r="D132" s="489">
        <v>3749</v>
      </c>
      <c r="E132" s="372">
        <v>5169</v>
      </c>
      <c r="F132" s="365"/>
      <c r="G132" s="355" t="s">
        <v>19</v>
      </c>
      <c r="H132" s="490">
        <v>150</v>
      </c>
      <c r="I132" s="612">
        <v>150</v>
      </c>
      <c r="J132" s="537"/>
      <c r="K132" s="491">
        <v>150</v>
      </c>
    </row>
    <row r="133" spans="1:13" ht="22.5" x14ac:dyDescent="0.2">
      <c r="A133" s="342" t="s">
        <v>12</v>
      </c>
      <c r="B133" s="343" t="s">
        <v>257</v>
      </c>
      <c r="C133" s="344" t="s">
        <v>14</v>
      </c>
      <c r="D133" s="472" t="s">
        <v>8</v>
      </c>
      <c r="E133" s="473" t="s">
        <v>8</v>
      </c>
      <c r="F133" s="347"/>
      <c r="G133" s="348" t="s">
        <v>258</v>
      </c>
      <c r="H133" s="474">
        <v>150</v>
      </c>
      <c r="I133" s="609">
        <v>150</v>
      </c>
      <c r="J133" s="351"/>
      <c r="K133" s="475">
        <v>150</v>
      </c>
    </row>
    <row r="134" spans="1:13" x14ac:dyDescent="0.2">
      <c r="A134" s="370"/>
      <c r="B134" s="371"/>
      <c r="C134" s="362"/>
      <c r="D134" s="489">
        <v>3749</v>
      </c>
      <c r="E134" s="372">
        <v>5156</v>
      </c>
      <c r="F134" s="365"/>
      <c r="G134" s="355" t="s">
        <v>259</v>
      </c>
      <c r="H134" s="490">
        <v>35</v>
      </c>
      <c r="I134" s="612">
        <v>35</v>
      </c>
      <c r="J134" s="517"/>
      <c r="K134" s="491">
        <v>35</v>
      </c>
      <c r="M134" s="230" t="s">
        <v>260</v>
      </c>
    </row>
    <row r="135" spans="1:13" x14ac:dyDescent="0.2">
      <c r="A135" s="370"/>
      <c r="B135" s="371"/>
      <c r="C135" s="362"/>
      <c r="D135" s="489">
        <v>3749</v>
      </c>
      <c r="E135" s="372">
        <v>5169</v>
      </c>
      <c r="F135" s="365"/>
      <c r="G135" s="355" t="s">
        <v>19</v>
      </c>
      <c r="H135" s="490">
        <v>80</v>
      </c>
      <c r="I135" s="612">
        <v>70</v>
      </c>
      <c r="J135" s="369"/>
      <c r="K135" s="491">
        <v>70</v>
      </c>
    </row>
    <row r="136" spans="1:13" x14ac:dyDescent="0.2">
      <c r="A136" s="370"/>
      <c r="B136" s="371"/>
      <c r="C136" s="362"/>
      <c r="D136" s="489">
        <v>3749</v>
      </c>
      <c r="E136" s="372">
        <v>5171</v>
      </c>
      <c r="F136" s="365"/>
      <c r="G136" s="355" t="s">
        <v>238</v>
      </c>
      <c r="H136" s="490">
        <v>5</v>
      </c>
      <c r="I136" s="612">
        <v>15</v>
      </c>
      <c r="J136" s="369"/>
      <c r="K136" s="491">
        <v>15</v>
      </c>
    </row>
    <row r="137" spans="1:13" ht="13.5" thickBot="1" x14ac:dyDescent="0.25">
      <c r="A137" s="550"/>
      <c r="B137" s="551"/>
      <c r="C137" s="552"/>
      <c r="D137" s="530">
        <v>6320</v>
      </c>
      <c r="E137" s="531">
        <v>5163</v>
      </c>
      <c r="F137" s="532"/>
      <c r="G137" s="553" t="s">
        <v>261</v>
      </c>
      <c r="H137" s="534">
        <v>30</v>
      </c>
      <c r="I137" s="617">
        <v>30</v>
      </c>
      <c r="J137" s="536"/>
      <c r="K137" s="535">
        <v>30</v>
      </c>
    </row>
    <row r="138" spans="1:13" ht="22.5" x14ac:dyDescent="0.2">
      <c r="A138" s="554" t="s">
        <v>12</v>
      </c>
      <c r="B138" s="555" t="s">
        <v>262</v>
      </c>
      <c r="C138" s="556" t="s">
        <v>14</v>
      </c>
      <c r="D138" s="557" t="s">
        <v>8</v>
      </c>
      <c r="E138" s="558" t="s">
        <v>8</v>
      </c>
      <c r="F138" s="559"/>
      <c r="G138" s="560" t="s">
        <v>263</v>
      </c>
      <c r="H138" s="561">
        <v>80</v>
      </c>
      <c r="I138" s="620">
        <v>80</v>
      </c>
      <c r="J138" s="563"/>
      <c r="K138" s="562">
        <v>80</v>
      </c>
    </row>
    <row r="139" spans="1:13" ht="13.5" thickBot="1" x14ac:dyDescent="0.25">
      <c r="A139" s="550"/>
      <c r="B139" s="551"/>
      <c r="C139" s="552"/>
      <c r="D139" s="530">
        <v>3749</v>
      </c>
      <c r="E139" s="531">
        <v>5169</v>
      </c>
      <c r="F139" s="532"/>
      <c r="G139" s="553" t="s">
        <v>19</v>
      </c>
      <c r="H139" s="534">
        <v>80</v>
      </c>
      <c r="I139" s="617">
        <v>80</v>
      </c>
      <c r="J139" s="564"/>
      <c r="K139" s="535">
        <v>80</v>
      </c>
    </row>
    <row r="140" spans="1:13" ht="15" x14ac:dyDescent="0.25">
      <c r="C140" s="565"/>
      <c r="D140" s="566"/>
      <c r="E140" s="565"/>
      <c r="F140" s="565"/>
      <c r="G140" s="565"/>
      <c r="H140" s="565"/>
      <c r="I140" s="565"/>
      <c r="J140" s="566"/>
      <c r="K140" s="565"/>
    </row>
    <row r="141" spans="1:13" ht="15" x14ac:dyDescent="0.25">
      <c r="A141" s="567"/>
      <c r="B141" s="567"/>
      <c r="C141" s="566"/>
      <c r="D141" s="567"/>
      <c r="E141" s="567"/>
      <c r="F141" s="567"/>
      <c r="G141" s="566"/>
      <c r="H141" s="566"/>
      <c r="I141" s="566"/>
      <c r="J141" s="566"/>
      <c r="K141" s="567"/>
      <c r="L141" s="567"/>
    </row>
    <row r="142" spans="1:13" ht="15" x14ac:dyDescent="0.25">
      <c r="A142" s="567"/>
      <c r="B142" s="567"/>
      <c r="C142" s="566"/>
      <c r="D142" s="567"/>
      <c r="E142" s="568"/>
      <c r="F142" s="568"/>
      <c r="G142" s="566"/>
      <c r="H142" s="567"/>
      <c r="I142" s="567"/>
      <c r="J142" s="567"/>
      <c r="K142" s="567"/>
      <c r="L142" s="567"/>
    </row>
    <row r="143" spans="1:13" ht="15" x14ac:dyDescent="0.25">
      <c r="A143" s="567"/>
      <c r="B143" s="567"/>
      <c r="C143" s="566"/>
      <c r="D143" s="567"/>
      <c r="E143" s="568"/>
      <c r="F143" s="568"/>
      <c r="G143" s="566"/>
      <c r="H143" s="567"/>
      <c r="I143" s="567"/>
      <c r="J143" s="567"/>
      <c r="K143" s="567"/>
      <c r="L143" s="567"/>
    </row>
    <row r="144" spans="1:13" ht="15" x14ac:dyDescent="0.25">
      <c r="A144" s="567"/>
      <c r="B144" s="567"/>
      <c r="C144" s="566"/>
      <c r="D144" s="567"/>
      <c r="E144" s="568"/>
      <c r="F144" s="568"/>
      <c r="G144" s="566"/>
      <c r="H144" s="567"/>
      <c r="I144" s="567"/>
      <c r="J144" s="567"/>
      <c r="K144" s="567"/>
      <c r="L144" s="567"/>
    </row>
    <row r="145" spans="1:12" ht="15" x14ac:dyDescent="0.25">
      <c r="A145" s="567"/>
      <c r="B145" s="567"/>
      <c r="C145" s="566"/>
      <c r="D145" s="567"/>
      <c r="E145" s="568"/>
      <c r="F145" s="568"/>
      <c r="G145" s="566"/>
      <c r="H145" s="567"/>
      <c r="I145" s="567"/>
      <c r="J145" s="567"/>
      <c r="K145" s="567"/>
      <c r="L145" s="567"/>
    </row>
    <row r="146" spans="1:12" x14ac:dyDescent="0.2">
      <c r="H146" s="569"/>
    </row>
    <row r="147" spans="1:12" x14ac:dyDescent="0.2">
      <c r="H147" s="569"/>
    </row>
    <row r="149" spans="1:12" x14ac:dyDescent="0.2">
      <c r="H149" s="570"/>
    </row>
  </sheetData>
  <mergeCells count="16">
    <mergeCell ref="B117:C117"/>
    <mergeCell ref="B130:C130"/>
    <mergeCell ref="A4:K4"/>
    <mergeCell ref="A6:K6"/>
    <mergeCell ref="H1:K1"/>
    <mergeCell ref="B31:C31"/>
    <mergeCell ref="B38:C38"/>
    <mergeCell ref="B47:C47"/>
    <mergeCell ref="B71:C71"/>
    <mergeCell ref="B87:C87"/>
    <mergeCell ref="B106:C106"/>
    <mergeCell ref="A2:K2"/>
    <mergeCell ref="B8:C8"/>
    <mergeCell ref="B9:C9"/>
    <mergeCell ref="B10:C10"/>
    <mergeCell ref="B21:C21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  <rowBreaks count="2" manualBreakCount="2">
    <brk id="46" max="10" man="1"/>
    <brk id="10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zoomScaleNormal="100" workbookViewId="0">
      <selection activeCell="O13" sqref="O13"/>
    </sheetView>
  </sheetViews>
  <sheetFormatPr defaultRowHeight="12.75" x14ac:dyDescent="0.2"/>
  <cols>
    <col min="1" max="1" width="3" style="265" bestFit="1" customWidth="1"/>
    <col min="2" max="2" width="3.42578125" style="265" bestFit="1" customWidth="1"/>
    <col min="3" max="3" width="9.42578125" style="265" customWidth="1"/>
    <col min="4" max="6" width="4.42578125" style="265" bestFit="1" customWidth="1"/>
    <col min="7" max="7" width="36.28515625" style="265" customWidth="1"/>
    <col min="8" max="9" width="8.7109375" style="265" bestFit="1" customWidth="1"/>
    <col min="10" max="10" width="10.140625" style="265" bestFit="1" customWidth="1"/>
    <col min="11" max="11" width="9.5703125" style="265" bestFit="1" customWidth="1"/>
    <col min="12" max="16384" width="9.140625" style="265"/>
  </cols>
  <sheetData>
    <row r="1" spans="1:20" x14ac:dyDescent="0.2">
      <c r="I1" s="644" t="s">
        <v>144</v>
      </c>
      <c r="J1" s="644"/>
      <c r="K1" s="644"/>
    </row>
    <row r="3" spans="1:20" ht="18" x14ac:dyDescent="0.25">
      <c r="A3" s="645" t="s">
        <v>145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</row>
    <row r="4" spans="1:20" ht="18" x14ac:dyDescent="0.25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spans="1:20" ht="18" x14ac:dyDescent="0.25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20" ht="15.75" x14ac:dyDescent="0.25">
      <c r="A6" s="646" t="s">
        <v>77</v>
      </c>
      <c r="B6" s="646"/>
      <c r="C6" s="646"/>
      <c r="D6" s="646"/>
      <c r="E6" s="646"/>
      <c r="F6" s="646"/>
      <c r="G6" s="646"/>
      <c r="H6" s="646"/>
      <c r="I6" s="646"/>
      <c r="J6" s="646"/>
      <c r="K6" s="646"/>
    </row>
    <row r="7" spans="1:20" x14ac:dyDescent="0.2">
      <c r="A7" s="267"/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20" ht="15.75" x14ac:dyDescent="0.25">
      <c r="A8" s="647" t="s">
        <v>146</v>
      </c>
      <c r="B8" s="647"/>
      <c r="C8" s="647"/>
      <c r="D8" s="647"/>
      <c r="E8" s="647"/>
      <c r="F8" s="647"/>
      <c r="G8" s="647"/>
      <c r="H8" s="647"/>
      <c r="I8" s="647"/>
      <c r="J8" s="648"/>
      <c r="K8" s="648"/>
    </row>
    <row r="9" spans="1:20" x14ac:dyDescent="0.2">
      <c r="A9" s="269"/>
      <c r="B9" s="269"/>
      <c r="C9" s="269"/>
      <c r="D9" s="269"/>
      <c r="E9" s="269"/>
      <c r="F9" s="269"/>
      <c r="G9" s="269"/>
      <c r="H9" s="269"/>
      <c r="I9" s="269"/>
    </row>
    <row r="10" spans="1:20" ht="13.5" thickBot="1" x14ac:dyDescent="0.25">
      <c r="A10" s="270"/>
      <c r="B10" s="271"/>
      <c r="C10" s="271"/>
      <c r="D10" s="271"/>
      <c r="H10" s="272"/>
      <c r="K10" s="272" t="s">
        <v>0</v>
      </c>
    </row>
    <row r="11" spans="1:20" ht="23.25" customHeight="1" thickBot="1" x14ac:dyDescent="0.25">
      <c r="A11" s="649" t="s">
        <v>147</v>
      </c>
      <c r="B11" s="326" t="s">
        <v>1</v>
      </c>
      <c r="C11" s="652" t="s">
        <v>2</v>
      </c>
      <c r="D11" s="652"/>
      <c r="E11" s="327" t="s">
        <v>3</v>
      </c>
      <c r="F11" s="328" t="s">
        <v>4</v>
      </c>
      <c r="G11" s="329" t="s">
        <v>149</v>
      </c>
      <c r="H11" s="330" t="s">
        <v>65</v>
      </c>
      <c r="I11" s="273" t="s">
        <v>76</v>
      </c>
      <c r="J11" s="331" t="s">
        <v>148</v>
      </c>
      <c r="K11" s="332" t="s">
        <v>75</v>
      </c>
      <c r="N11" s="271"/>
      <c r="O11" s="271"/>
      <c r="P11" s="271"/>
      <c r="Q11" s="271"/>
      <c r="R11" s="271"/>
      <c r="S11" s="271"/>
      <c r="T11" s="271"/>
    </row>
    <row r="12" spans="1:20" ht="13.5" thickBot="1" x14ac:dyDescent="0.25">
      <c r="A12" s="650"/>
      <c r="B12" s="320" t="s">
        <v>7</v>
      </c>
      <c r="C12" s="313" t="s">
        <v>8</v>
      </c>
      <c r="D12" s="314" t="s">
        <v>8</v>
      </c>
      <c r="E12" s="313" t="s">
        <v>8</v>
      </c>
      <c r="F12" s="315" t="s">
        <v>8</v>
      </c>
      <c r="G12" s="316" t="s">
        <v>150</v>
      </c>
      <c r="H12" s="317">
        <v>2100</v>
      </c>
      <c r="I12" s="318">
        <v>3318.4560000000001</v>
      </c>
      <c r="J12" s="318">
        <v>600</v>
      </c>
      <c r="K12" s="319">
        <f>I12+J12</f>
        <v>3918.4560000000001</v>
      </c>
      <c r="N12" s="271"/>
      <c r="O12" s="271"/>
      <c r="P12" s="271"/>
      <c r="Q12" s="271"/>
      <c r="R12" s="271"/>
      <c r="S12" s="271"/>
      <c r="T12" s="271"/>
    </row>
    <row r="13" spans="1:20" x14ac:dyDescent="0.2">
      <c r="A13" s="650"/>
      <c r="B13" s="321" t="s">
        <v>7</v>
      </c>
      <c r="C13" s="274" t="s">
        <v>151</v>
      </c>
      <c r="D13" s="275" t="s">
        <v>14</v>
      </c>
      <c r="E13" s="276" t="s">
        <v>8</v>
      </c>
      <c r="F13" s="276" t="s">
        <v>8</v>
      </c>
      <c r="G13" s="277" t="s">
        <v>54</v>
      </c>
      <c r="H13" s="278">
        <v>300</v>
      </c>
      <c r="I13" s="279">
        <v>300</v>
      </c>
      <c r="J13" s="280">
        <v>-300</v>
      </c>
      <c r="K13" s="281">
        <f>I13+J13</f>
        <v>0</v>
      </c>
      <c r="N13" s="271"/>
      <c r="O13" s="271"/>
      <c r="P13" s="271"/>
      <c r="Q13" s="271"/>
      <c r="R13" s="271"/>
      <c r="S13" s="271"/>
      <c r="T13" s="271"/>
    </row>
    <row r="14" spans="1:20" ht="13.5" thickBot="1" x14ac:dyDescent="0.25">
      <c r="A14" s="650"/>
      <c r="B14" s="322"/>
      <c r="C14" s="282"/>
      <c r="D14" s="283"/>
      <c r="E14" s="284">
        <v>3639</v>
      </c>
      <c r="F14" s="285">
        <v>6341</v>
      </c>
      <c r="G14" s="286" t="s">
        <v>152</v>
      </c>
      <c r="H14" s="287">
        <v>3000</v>
      </c>
      <c r="I14" s="288">
        <v>300</v>
      </c>
      <c r="J14" s="289">
        <v>-300</v>
      </c>
      <c r="K14" s="290">
        <f>I14+J14</f>
        <v>0</v>
      </c>
      <c r="N14" s="271"/>
      <c r="O14" s="271"/>
      <c r="P14" s="271"/>
      <c r="Q14" s="271"/>
      <c r="R14" s="271"/>
      <c r="S14" s="271"/>
      <c r="T14" s="271"/>
    </row>
    <row r="15" spans="1:20" ht="22.5" x14ac:dyDescent="0.2">
      <c r="A15" s="650"/>
      <c r="B15" s="321" t="s">
        <v>7</v>
      </c>
      <c r="C15" s="274" t="s">
        <v>153</v>
      </c>
      <c r="D15" s="275" t="s">
        <v>154</v>
      </c>
      <c r="E15" s="333" t="s">
        <v>8</v>
      </c>
      <c r="F15" s="334" t="s">
        <v>8</v>
      </c>
      <c r="G15" s="335" t="s">
        <v>266</v>
      </c>
      <c r="H15" s="278">
        <f>H16</f>
        <v>0</v>
      </c>
      <c r="I15" s="279">
        <f>I16</f>
        <v>0</v>
      </c>
      <c r="J15" s="280">
        <v>150</v>
      </c>
      <c r="K15" s="291">
        <v>150</v>
      </c>
      <c r="N15" s="271"/>
      <c r="O15" s="271"/>
      <c r="P15" s="271"/>
      <c r="Q15" s="271"/>
      <c r="R15" s="271"/>
      <c r="S15" s="271"/>
      <c r="T15" s="271"/>
    </row>
    <row r="16" spans="1:20" ht="13.5" thickBot="1" x14ac:dyDescent="0.25">
      <c r="A16" s="650"/>
      <c r="B16" s="323"/>
      <c r="C16" s="292"/>
      <c r="D16" s="293"/>
      <c r="E16" s="294">
        <v>2219</v>
      </c>
      <c r="F16" s="295">
        <v>5321</v>
      </c>
      <c r="G16" s="296" t="s">
        <v>155</v>
      </c>
      <c r="H16" s="297">
        <v>0</v>
      </c>
      <c r="I16" s="297">
        <v>0</v>
      </c>
      <c r="J16" s="298">
        <v>150</v>
      </c>
      <c r="K16" s="299">
        <v>150</v>
      </c>
      <c r="N16" s="271"/>
      <c r="O16" s="271"/>
      <c r="P16" s="271"/>
      <c r="Q16" s="271"/>
      <c r="R16" s="271"/>
      <c r="S16" s="271"/>
      <c r="T16" s="271"/>
    </row>
    <row r="17" spans="1:29" ht="22.5" x14ac:dyDescent="0.2">
      <c r="A17" s="650"/>
      <c r="B17" s="324" t="s">
        <v>7</v>
      </c>
      <c r="C17" s="300" t="s">
        <v>156</v>
      </c>
      <c r="D17" s="301" t="s">
        <v>157</v>
      </c>
      <c r="E17" s="302" t="s">
        <v>8</v>
      </c>
      <c r="F17" s="302" t="s">
        <v>8</v>
      </c>
      <c r="G17" s="336" t="s">
        <v>267</v>
      </c>
      <c r="H17" s="279">
        <f>H18</f>
        <v>0</v>
      </c>
      <c r="I17" s="303">
        <f>I18</f>
        <v>0</v>
      </c>
      <c r="J17" s="304">
        <v>150</v>
      </c>
      <c r="K17" s="305">
        <v>150</v>
      </c>
      <c r="L17" s="271"/>
      <c r="M17" s="271"/>
      <c r="N17" s="271"/>
      <c r="O17" s="271"/>
      <c r="P17" s="271"/>
      <c r="Q17" s="271"/>
      <c r="R17" s="271"/>
      <c r="S17" s="271"/>
      <c r="T17" s="271"/>
    </row>
    <row r="18" spans="1:29" ht="13.5" thickBot="1" x14ac:dyDescent="0.25">
      <c r="A18" s="650"/>
      <c r="B18" s="323"/>
      <c r="C18" s="292"/>
      <c r="D18" s="293"/>
      <c r="E18" s="294">
        <v>3421</v>
      </c>
      <c r="F18" s="295">
        <v>6341</v>
      </c>
      <c r="G18" s="286" t="s">
        <v>152</v>
      </c>
      <c r="H18" s="306">
        <v>0</v>
      </c>
      <c r="I18" s="297">
        <v>0</v>
      </c>
      <c r="J18" s="298">
        <v>150</v>
      </c>
      <c r="K18" s="299">
        <v>150</v>
      </c>
      <c r="L18" s="271"/>
      <c r="M18" s="271"/>
      <c r="N18" s="271"/>
      <c r="O18" s="271"/>
      <c r="P18" s="271"/>
      <c r="Q18" s="271"/>
      <c r="R18" s="271"/>
      <c r="S18" s="271"/>
      <c r="T18" s="271"/>
    </row>
    <row r="19" spans="1:29" ht="33.75" x14ac:dyDescent="0.2">
      <c r="A19" s="650"/>
      <c r="B19" s="324" t="s">
        <v>7</v>
      </c>
      <c r="C19" s="300" t="s">
        <v>158</v>
      </c>
      <c r="D19" s="301" t="s">
        <v>159</v>
      </c>
      <c r="E19" s="302" t="s">
        <v>8</v>
      </c>
      <c r="F19" s="302" t="s">
        <v>8</v>
      </c>
      <c r="G19" s="336" t="s">
        <v>160</v>
      </c>
      <c r="H19" s="279">
        <f>H22</f>
        <v>0</v>
      </c>
      <c r="I19" s="303">
        <f>I22</f>
        <v>0</v>
      </c>
      <c r="J19" s="304">
        <v>500</v>
      </c>
      <c r="K19" s="305">
        <v>500</v>
      </c>
      <c r="L19" s="271"/>
      <c r="M19" s="271"/>
      <c r="N19" s="271"/>
      <c r="O19" s="271"/>
      <c r="P19" s="271"/>
      <c r="Q19" s="271"/>
      <c r="R19" s="271"/>
      <c r="S19" s="271"/>
      <c r="T19" s="271"/>
      <c r="U19" s="271"/>
    </row>
    <row r="20" spans="1:29" ht="13.5" thickBot="1" x14ac:dyDescent="0.25">
      <c r="A20" s="650"/>
      <c r="B20" s="307"/>
      <c r="C20" s="308"/>
      <c r="D20" s="309"/>
      <c r="E20" s="294">
        <v>3636</v>
      </c>
      <c r="F20" s="295">
        <v>5321</v>
      </c>
      <c r="G20" s="286" t="s">
        <v>155</v>
      </c>
      <c r="H20" s="306">
        <v>0</v>
      </c>
      <c r="I20" s="297">
        <v>0</v>
      </c>
      <c r="J20" s="298">
        <v>500</v>
      </c>
      <c r="K20" s="299">
        <v>500</v>
      </c>
      <c r="L20" s="271"/>
      <c r="M20" s="271"/>
      <c r="N20" s="271"/>
      <c r="O20" s="271"/>
      <c r="P20" s="271"/>
      <c r="Q20" s="271"/>
      <c r="R20" s="271"/>
      <c r="S20" s="271"/>
      <c r="T20" s="271"/>
      <c r="U20" s="271"/>
    </row>
    <row r="21" spans="1:29" x14ac:dyDescent="0.2">
      <c r="A21" s="650"/>
      <c r="B21" s="325" t="s">
        <v>7</v>
      </c>
      <c r="C21" s="310" t="s">
        <v>161</v>
      </c>
      <c r="D21" s="311" t="s">
        <v>162</v>
      </c>
      <c r="E21" s="312"/>
      <c r="F21" s="276"/>
      <c r="G21" s="335" t="s">
        <v>265</v>
      </c>
      <c r="H21" s="279">
        <f>H24</f>
        <v>0</v>
      </c>
      <c r="I21" s="303">
        <f>I24</f>
        <v>0</v>
      </c>
      <c r="J21" s="304">
        <v>100</v>
      </c>
      <c r="K21" s="305">
        <v>100</v>
      </c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spans="1:29" ht="15.75" customHeight="1" thickBot="1" x14ac:dyDescent="0.25">
      <c r="A22" s="651"/>
      <c r="B22" s="323"/>
      <c r="C22" s="292"/>
      <c r="D22" s="293"/>
      <c r="E22" s="294">
        <v>3631</v>
      </c>
      <c r="F22" s="295">
        <v>5321</v>
      </c>
      <c r="G22" s="286" t="s">
        <v>155</v>
      </c>
      <c r="H22" s="306">
        <v>0</v>
      </c>
      <c r="I22" s="297">
        <v>0</v>
      </c>
      <c r="J22" s="298">
        <v>100</v>
      </c>
      <c r="K22" s="299">
        <v>100</v>
      </c>
      <c r="L22" s="271"/>
      <c r="M22" s="271"/>
      <c r="N22" s="271"/>
      <c r="O22" s="271"/>
      <c r="P22" s="271"/>
      <c r="Q22" s="271"/>
      <c r="R22" s="271"/>
      <c r="S22" s="271"/>
      <c r="T22" s="271"/>
      <c r="U22" s="271"/>
    </row>
    <row r="23" spans="1:29" x14ac:dyDescent="0.2"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</row>
    <row r="24" spans="1:29" ht="15.75" customHeight="1" x14ac:dyDescent="0.2"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spans="1:29" x14ac:dyDescent="0.2"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spans="1:29" x14ac:dyDescent="0.2">
      <c r="G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spans="1:29" x14ac:dyDescent="0.2">
      <c r="G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spans="1:29" x14ac:dyDescent="0.2">
      <c r="G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</row>
    <row r="29" spans="1:29" x14ac:dyDescent="0.2"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</row>
    <row r="30" spans="1:29" x14ac:dyDescent="0.2"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</row>
    <row r="31" spans="1:29" x14ac:dyDescent="0.2">
      <c r="M31" s="271"/>
      <c r="N31" s="271"/>
      <c r="O31" s="271"/>
      <c r="P31" s="271"/>
    </row>
    <row r="32" spans="1:29" x14ac:dyDescent="0.2">
      <c r="M32" s="271"/>
      <c r="N32" s="271"/>
      <c r="O32" s="271"/>
      <c r="P32" s="271"/>
    </row>
    <row r="33" spans="13:16" x14ac:dyDescent="0.2">
      <c r="M33" s="271"/>
      <c r="N33" s="271"/>
      <c r="O33" s="271"/>
      <c r="P33" s="271"/>
    </row>
    <row r="34" spans="13:16" x14ac:dyDescent="0.2">
      <c r="M34" s="271"/>
      <c r="N34" s="271"/>
      <c r="O34" s="271"/>
      <c r="P34" s="271"/>
    </row>
    <row r="35" spans="13:16" x14ac:dyDescent="0.2">
      <c r="M35" s="271"/>
      <c r="N35" s="271"/>
      <c r="O35" s="271"/>
      <c r="P35" s="271"/>
    </row>
    <row r="36" spans="13:16" x14ac:dyDescent="0.2">
      <c r="M36" s="271"/>
      <c r="N36" s="271"/>
      <c r="O36" s="271"/>
      <c r="P36" s="271"/>
    </row>
  </sheetData>
  <mergeCells count="6">
    <mergeCell ref="I1:K1"/>
    <mergeCell ref="A3:K3"/>
    <mergeCell ref="A6:K6"/>
    <mergeCell ref="A8:K8"/>
    <mergeCell ref="A11:A22"/>
    <mergeCell ref="C11:D11"/>
  </mergeCells>
  <pageMargins left="0.39370078740157483" right="0.39370078740157483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Bilance PaV</vt:lpstr>
      <vt:lpstr>91402</vt:lpstr>
      <vt:lpstr>91408</vt:lpstr>
      <vt:lpstr>91702</vt:lpstr>
      <vt:lpstr>'91402'!Oblast_tisku</vt:lpstr>
      <vt:lpstr>'91408'!Oblast_tisku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Suchankova Jitka</cp:lastModifiedBy>
  <cp:lastPrinted>2017-11-21T10:59:47Z</cp:lastPrinted>
  <dcterms:created xsi:type="dcterms:W3CDTF">2016-11-15T12:47:51Z</dcterms:created>
  <dcterms:modified xsi:type="dcterms:W3CDTF">2017-11-21T11:38:10Z</dcterms:modified>
</cp:coreProperties>
</file>