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15480" windowHeight="10050" activeTab="1"/>
  </bookViews>
  <sheets>
    <sheet name="Bilance PaV" sheetId="1" r:id="rId1"/>
    <sheet name="92609" sheetId="2" r:id="rId2"/>
  </sheets>
  <calcPr calcId="145621"/>
</workbook>
</file>

<file path=xl/calcChain.xml><?xml version="1.0" encoding="utf-8"?>
<calcChain xmlns="http://schemas.openxmlformats.org/spreadsheetml/2006/main">
  <c r="K67" i="2" l="1"/>
  <c r="K66" i="2" s="1"/>
  <c r="J66" i="2"/>
  <c r="I66" i="2"/>
  <c r="K65" i="2"/>
  <c r="K64" i="2" s="1"/>
  <c r="J64" i="2"/>
  <c r="I64" i="2"/>
  <c r="K63" i="2"/>
  <c r="K62" i="2" s="1"/>
  <c r="J62" i="2"/>
  <c r="I62" i="2"/>
  <c r="K61" i="2"/>
  <c r="K60" i="2" s="1"/>
  <c r="J60" i="2"/>
  <c r="I60" i="2"/>
  <c r="K59" i="2"/>
  <c r="K58" i="2" s="1"/>
  <c r="J58" i="2"/>
  <c r="I58" i="2"/>
  <c r="K57" i="2"/>
  <c r="K56" i="2" s="1"/>
  <c r="K55" i="2" s="1"/>
  <c r="J56" i="2"/>
  <c r="J55" i="2" s="1"/>
  <c r="I56" i="2"/>
  <c r="I55" i="2" s="1"/>
  <c r="H55" i="2"/>
  <c r="K54" i="2"/>
  <c r="K53" i="2"/>
  <c r="J53" i="2"/>
  <c r="K52" i="2"/>
  <c r="K51" i="2"/>
  <c r="J51" i="2"/>
  <c r="K50" i="2"/>
  <c r="K49" i="2"/>
  <c r="J49" i="2"/>
  <c r="K48" i="2"/>
  <c r="K47" i="2"/>
  <c r="J47" i="2"/>
  <c r="K46" i="2"/>
  <c r="K45" i="2"/>
  <c r="J45" i="2"/>
  <c r="K44" i="2"/>
  <c r="K43" i="2"/>
  <c r="J43" i="2"/>
  <c r="K42" i="2"/>
  <c r="K41" i="2"/>
  <c r="J41" i="2"/>
  <c r="K40" i="2"/>
  <c r="K39" i="2"/>
  <c r="J39" i="2"/>
  <c r="K38" i="2"/>
  <c r="K37" i="2"/>
  <c r="J37" i="2"/>
  <c r="K36" i="2"/>
  <c r="K35" i="2"/>
  <c r="J35" i="2"/>
  <c r="K34" i="2"/>
  <c r="K33" i="2"/>
  <c r="J33" i="2"/>
  <c r="K32" i="2"/>
  <c r="K31" i="2"/>
  <c r="J31" i="2"/>
  <c r="K30" i="2"/>
  <c r="K29" i="2"/>
  <c r="J29" i="2"/>
  <c r="K28" i="2"/>
  <c r="K27" i="2"/>
  <c r="J27" i="2"/>
  <c r="K26" i="2"/>
  <c r="K25" i="2"/>
  <c r="J25" i="2"/>
  <c r="K24" i="2"/>
  <c r="K23" i="2"/>
  <c r="J23" i="2"/>
  <c r="K22" i="2"/>
  <c r="K21" i="2"/>
  <c r="J21" i="2"/>
  <c r="K20" i="2"/>
  <c r="K19" i="2"/>
  <c r="J19" i="2"/>
  <c r="K18" i="2"/>
  <c r="K17" i="2"/>
  <c r="J17" i="2"/>
  <c r="K16" i="2"/>
  <c r="K15" i="2"/>
  <c r="J15" i="2"/>
  <c r="K14" i="2"/>
  <c r="J13" i="2"/>
  <c r="J12" i="2" s="1"/>
  <c r="I13" i="2"/>
  <c r="K13" i="2" s="1"/>
  <c r="H12" i="2"/>
  <c r="K11" i="2"/>
  <c r="K10" i="2"/>
  <c r="J10" i="2"/>
  <c r="H9" i="2"/>
  <c r="K9" i="2" s="1"/>
  <c r="J8" i="2"/>
  <c r="J7" i="2" s="1"/>
  <c r="I8" i="2"/>
  <c r="K8" i="2" s="1"/>
  <c r="H7" i="2"/>
  <c r="H6" i="2" s="1"/>
  <c r="E44" i="1"/>
  <c r="E43" i="1"/>
  <c r="E42" i="1"/>
  <c r="E41" i="1"/>
  <c r="E38" i="1"/>
  <c r="E36" i="1"/>
  <c r="E35" i="1"/>
  <c r="E34" i="1"/>
  <c r="E33" i="1"/>
  <c r="E32" i="1"/>
  <c r="E31" i="1"/>
  <c r="E29" i="1"/>
  <c r="E28" i="1"/>
  <c r="E22" i="1"/>
  <c r="C20" i="1"/>
  <c r="E20" i="1"/>
  <c r="E21" i="1"/>
  <c r="E18" i="1"/>
  <c r="C8" i="1"/>
  <c r="C7" i="1"/>
  <c r="E7" i="1"/>
  <c r="E10" i="1"/>
  <c r="E5" i="1"/>
  <c r="C13" i="1"/>
  <c r="C14" i="1"/>
  <c r="E14" i="1"/>
  <c r="E30" i="1"/>
  <c r="E6" i="1"/>
  <c r="E17" i="1"/>
  <c r="E16" i="1"/>
  <c r="E13" i="1"/>
  <c r="E12" i="1"/>
  <c r="E11" i="1"/>
  <c r="E40" i="1"/>
  <c r="E39" i="1"/>
  <c r="E9" i="1"/>
  <c r="E37" i="1"/>
  <c r="E24" i="1"/>
  <c r="E23" i="1"/>
  <c r="D20" i="1"/>
  <c r="D8" i="1"/>
  <c r="D14" i="1"/>
  <c r="D45" i="1"/>
  <c r="D3" i="1"/>
  <c r="D7" i="1"/>
  <c r="D19" i="1"/>
  <c r="D25" i="1"/>
  <c r="E15" i="1"/>
  <c r="E8" i="1"/>
  <c r="E4" i="1"/>
  <c r="E45" i="1"/>
  <c r="C3" i="1"/>
  <c r="C45" i="1"/>
  <c r="C19" i="1"/>
  <c r="E19" i="1"/>
  <c r="E3" i="1"/>
  <c r="C25" i="1"/>
  <c r="E25" i="1"/>
  <c r="I7" i="2" l="1"/>
  <c r="I12" i="2"/>
  <c r="K12" i="2" s="1"/>
  <c r="I6" i="2" l="1"/>
  <c r="K7" i="2"/>
  <c r="K6" i="2" s="1"/>
</calcChain>
</file>

<file path=xl/sharedStrings.xml><?xml version="1.0" encoding="utf-8"?>
<sst xmlns="http://schemas.openxmlformats.org/spreadsheetml/2006/main" count="293" uniqueCount="132">
  <si>
    <t>v tis. Kč</t>
  </si>
  <si>
    <t>ukazatel</t>
  </si>
  <si>
    <t xml:space="preserve">pol. </t>
  </si>
  <si>
    <t>A/ Vlastní  příjmy</t>
  </si>
  <si>
    <t>1xxx</t>
  </si>
  <si>
    <t>2xxx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</si>
  <si>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</si>
  <si>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</si>
  <si>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</si>
  <si>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</si>
  <si>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</si>
  <si>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</si>
  <si>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</si>
  <si>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</si>
  <si>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</si>
  <si>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</si>
  <si>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</si>
  <si>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</si>
  <si>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6xxx</t>
  </si>
  <si>
    <t>5-6xxx</t>
  </si>
  <si>
    <t xml:space="preserve">V ý d a je   c e l k e m </t>
  </si>
  <si>
    <t xml:space="preserve">Z d r o j e  L K   c e l k e m </t>
  </si>
  <si>
    <t>1-3xxx</t>
  </si>
  <si>
    <t>1-4xxx</t>
  </si>
  <si>
    <t>B/ Dotace a příspěvky</t>
  </si>
  <si>
    <t>415x</t>
  </si>
  <si>
    <t>42xx</t>
  </si>
  <si>
    <t>423x</t>
  </si>
  <si>
    <t>Zdrojová část rozpočtu LK 2017</t>
  </si>
  <si>
    <t>Výdajová část rozpočtu LK 2017</t>
  </si>
  <si>
    <t>1. Daňové příjmy</t>
  </si>
  <si>
    <t>2. Nedaňové příjmy</t>
  </si>
  <si>
    <t>3. Kapitáové příjmy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</si>
  <si>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</si>
  <si>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 xml:space="preserve">  Zákon o st.rozpočtu</t>
  </si>
  <si>
    <t xml:space="preserve">   Resort. účelové dotace (ze SR, st.fondů)</t>
  </si>
  <si>
    <t xml:space="preserve">   Dotace od regionální rady</t>
  </si>
  <si>
    <t xml:space="preserve">   Dotace ze zahraničí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</si>
  <si>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</si>
  <si>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</si>
  <si>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 xml:space="preserve">    Resort. účelové dotace (ze SR, st.fondů)</t>
  </si>
  <si>
    <t xml:space="preserve">    Dotace od regionální rady</t>
  </si>
  <si>
    <t xml:space="preserve">    Dotace ze zahraničí</t>
  </si>
  <si>
    <t xml:space="preserve">    Dotace od obcí</t>
  </si>
  <si>
    <t>3. Úvěr</t>
  </si>
  <si>
    <t>4. Uhrazené splátky dlouhod.půjč.</t>
  </si>
  <si>
    <t>Kap.910 - Zastupitelstvo</t>
  </si>
  <si>
    <t>Kap.911 - Krajský úřad</t>
  </si>
  <si>
    <t>Kap.912 - Účelové příspěvky PO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</si>
  <si>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</si>
  <si>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</si>
  <si>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</si>
  <si>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</si>
  <si>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</si>
  <si>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</si>
  <si>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</si>
  <si>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</si>
  <si>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</si>
  <si>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</si>
  <si>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</si>
  <si>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</si>
  <si>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</si>
  <si>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</si>
  <si>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>UR 2017 I.</t>
  </si>
  <si>
    <t>UR 2017 II.</t>
  </si>
  <si>
    <t>1. Zapojení fondů z r. 2016</t>
  </si>
  <si>
    <t>2. Zapojení  zákl.běžného účtu z r. 2016</t>
  </si>
  <si>
    <t>Odbor zdravotnictví</t>
  </si>
  <si>
    <t>92609 - Dotační fond LK</t>
  </si>
  <si>
    <t>tis.Kč</t>
  </si>
  <si>
    <t>92609 - Dotační fond</t>
  </si>
  <si>
    <t>uk.</t>
  </si>
  <si>
    <t>č.a.</t>
  </si>
  <si>
    <t>§</t>
  </si>
  <si>
    <t>926 09 - D O T A Č N Í   F O N D</t>
  </si>
  <si>
    <t>SR 2017</t>
  </si>
  <si>
    <t>UR II.</t>
  </si>
  <si>
    <t>UR III. 2017</t>
  </si>
  <si>
    <t>SU</t>
  </si>
  <si>
    <t>Oblast podpory č.9</t>
  </si>
  <si>
    <t>Oblast podpory č. 9 Zdravotnictví</t>
  </si>
  <si>
    <t>Program 9.1.</t>
  </si>
  <si>
    <t>Podpora ozdravných a rekondičních pobytů pro zdravotně/tělesně postižené občany</t>
  </si>
  <si>
    <t>0000</t>
  </si>
  <si>
    <t>x</t>
  </si>
  <si>
    <t>nespecifikované rezervy</t>
  </si>
  <si>
    <t>XIV. ročník rekondičních pobytů pro lidi s poruchou autistického spektra</t>
  </si>
  <si>
    <t>3599</t>
  </si>
  <si>
    <t>neinvestiční transfery spolkům</t>
  </si>
  <si>
    <t>Program 9.2.</t>
  </si>
  <si>
    <t>Podpora preventivních a léčebných projektů</t>
  </si>
  <si>
    <t>Webové stránky o problematice celiakie a bezlepkové diety</t>
  </si>
  <si>
    <t>neinvestiční transfery obecně prospěšným společnostem</t>
  </si>
  <si>
    <t>Aktivity směřující ke zlepšení života lidí s celiakií</t>
  </si>
  <si>
    <t>Zdravá rodina 2016</t>
  </si>
  <si>
    <t>Svépomocný klub duševně nemocných</t>
  </si>
  <si>
    <t>PRO ŽIVOT PO INFARKTU MYOKARDU</t>
  </si>
  <si>
    <t>neinvestiční transfery nefinančním podnikatelským subjektům - právnickým osobám</t>
  </si>
  <si>
    <t>Hiporehabilitace pro děti a mládež se specifickými potřebami</t>
  </si>
  <si>
    <t>2505</t>
  </si>
  <si>
    <t>Podpora pravidelného sportování libereckých seniorů</t>
  </si>
  <si>
    <t>neinvestiční transfery obcím</t>
  </si>
  <si>
    <t>Doma, venku, ve škole, ve zdraví a v pohodě</t>
  </si>
  <si>
    <t>Sociální doprava - senior doprava ČČK</t>
  </si>
  <si>
    <t>Bezpečí pro seniory</t>
  </si>
  <si>
    <t>Výchova občanů, dětí a mládeže v problematice duševního zdraví</t>
  </si>
  <si>
    <t>Sami sobě</t>
  </si>
  <si>
    <t>Senioři Libereckého kraje v pohybu</t>
  </si>
  <si>
    <t>Pravidelná cvičení pacientů s Parkinsonovou nemocí</t>
  </si>
  <si>
    <t xml:space="preserve">Zdravý životní styl diabetiků </t>
  </si>
  <si>
    <t>Péče o dolní končetiny 2016 a prevence vzniku komplikací</t>
  </si>
  <si>
    <t>Rozchodíme CIVILKY v Libereckém kraji 2016</t>
  </si>
  <si>
    <t>Hiporehabilitace pro děti se zdravotním znevýhodněním</t>
  </si>
  <si>
    <t>Zdravotně-edukační služby pro lidi se zrakovým postižením LB kraje</t>
  </si>
  <si>
    <t>Podpora pacientské organizace Roska Liberec</t>
  </si>
  <si>
    <t>Program 9.3.</t>
  </si>
  <si>
    <t>Podpora osob se zdravotním postižením</t>
  </si>
  <si>
    <t>9030000</t>
  </si>
  <si>
    <t>9030001</t>
  </si>
  <si>
    <t>Elektrická tříkolka</t>
  </si>
  <si>
    <t>účelové neinvestiční transfery fyzickým osobám</t>
  </si>
  <si>
    <t>9030002</t>
  </si>
  <si>
    <t>Elektrokolo s přídavnými balančními kolečky</t>
  </si>
  <si>
    <t>9030003</t>
  </si>
  <si>
    <t>Baterie do el. vozíku EIV C 350</t>
  </si>
  <si>
    <t>9030004</t>
  </si>
  <si>
    <t>Pořízení mechanického vozíku</t>
  </si>
  <si>
    <t>účelové investiční transfery nepodnikajícím fyzickým osobám</t>
  </si>
  <si>
    <t>Schodolez</t>
  </si>
  <si>
    <t>ZR/RO č. 40/17</t>
  </si>
  <si>
    <t>Příloha č. 1 k ZR/RO 40/17</t>
  </si>
  <si>
    <t>9030005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</si>
</sst>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č_-;\-* #,##0.00\ _K_č_-;_-* &quot;-&quot;??\ _K_č_-;_-@_-"/>
    <numFmt numFmtId="164" formatCode="#,##0.0"/>
    <numFmt numFmtId="165" formatCode="0.000"/>
    <numFmt numFmtId="166" formatCode="#,##0.000"/>
  </numFmts>
  <fonts count="18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43" fontId="6" fillId="0" borderId="0" applyFont="0" applyFill="0" applyBorder="0" applyAlignment="0" applyProtection="0"/>
  </cellStyleXfs>
  <cellXfs count="143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0" fillId="0" borderId="0" xfId="1" applyFont="1" applyAlignment="1">
      <alignment horizontal="center"/>
    </xf>
    <xf numFmtId="0" fontId="10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4" fontId="10" fillId="0" borderId="0" xfId="1" applyNumberFormat="1" applyFont="1" applyAlignment="1">
      <alignment horizontal="center"/>
    </xf>
    <xf numFmtId="0" fontId="12" fillId="0" borderId="0" xfId="1" applyFont="1" applyAlignment="1">
      <alignment horizontal="center"/>
    </xf>
    <xf numFmtId="0" fontId="13" fillId="0" borderId="15" xfId="1" applyFont="1" applyBorder="1" applyAlignment="1">
      <alignment horizontal="center" vertical="center"/>
    </xf>
    <xf numFmtId="0" fontId="13" fillId="0" borderId="18" xfId="1" applyFont="1" applyBorder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13" fillId="0" borderId="19" xfId="1" applyFont="1" applyBorder="1" applyAlignment="1">
      <alignment horizontal="center" vertical="center"/>
    </xf>
    <xf numFmtId="0" fontId="13" fillId="0" borderId="16" xfId="1" applyFont="1" applyFill="1" applyBorder="1" applyAlignment="1">
      <alignment horizontal="center" vertical="center" wrapText="1"/>
    </xf>
    <xf numFmtId="0" fontId="13" fillId="0" borderId="20" xfId="1" applyFont="1" applyBorder="1" applyAlignment="1">
      <alignment horizontal="center" vertical="center"/>
    </xf>
    <xf numFmtId="0" fontId="12" fillId="3" borderId="10" xfId="1" applyFont="1" applyFill="1" applyBorder="1" applyAlignment="1">
      <alignment vertical="center" wrapText="1"/>
    </xf>
    <xf numFmtId="0" fontId="12" fillId="3" borderId="22" xfId="1" applyFont="1" applyFill="1" applyBorder="1" applyAlignment="1">
      <alignment vertical="center" wrapText="1"/>
    </xf>
    <xf numFmtId="165" fontId="12" fillId="3" borderId="11" xfId="2" applyNumberFormat="1" applyFont="1" applyFill="1" applyBorder="1" applyAlignment="1">
      <alignment horizontal="right" vertical="center"/>
    </xf>
    <xf numFmtId="165" fontId="12" fillId="3" borderId="23" xfId="2" applyNumberFormat="1" applyFont="1" applyFill="1" applyBorder="1" applyAlignment="1">
      <alignment horizontal="right" vertical="center"/>
    </xf>
    <xf numFmtId="165" fontId="12" fillId="3" borderId="12" xfId="2" applyNumberFormat="1" applyFont="1" applyFill="1" applyBorder="1" applyAlignment="1">
      <alignment horizontal="right" vertical="center"/>
    </xf>
    <xf numFmtId="0" fontId="12" fillId="4" borderId="25" xfId="1" applyFont="1" applyFill="1" applyBorder="1" applyAlignment="1">
      <alignment horizontal="center" vertical="center"/>
    </xf>
    <xf numFmtId="0" fontId="12" fillId="4" borderId="22" xfId="1" applyFont="1" applyFill="1" applyBorder="1" applyAlignment="1">
      <alignment horizontal="left" vertical="center" wrapText="1"/>
    </xf>
    <xf numFmtId="166" fontId="12" fillId="4" borderId="11" xfId="1" applyNumberFormat="1" applyFont="1" applyFill="1" applyBorder="1" applyAlignment="1">
      <alignment vertical="center"/>
    </xf>
    <xf numFmtId="165" fontId="12" fillId="4" borderId="22" xfId="1" applyNumberFormat="1" applyFont="1" applyFill="1" applyBorder="1" applyAlignment="1">
      <alignment vertical="center"/>
    </xf>
    <xf numFmtId="165" fontId="12" fillId="4" borderId="12" xfId="1" applyNumberFormat="1" applyFont="1" applyFill="1" applyBorder="1" applyAlignment="1">
      <alignment vertical="center"/>
    </xf>
    <xf numFmtId="0" fontId="12" fillId="0" borderId="26" xfId="1" applyFont="1" applyFill="1" applyBorder="1" applyAlignment="1">
      <alignment horizontal="center"/>
    </xf>
    <xf numFmtId="0" fontId="12" fillId="0" borderId="27" xfId="1" applyFont="1" applyFill="1" applyBorder="1" applyAlignment="1">
      <alignment horizontal="right"/>
    </xf>
    <xf numFmtId="49" fontId="14" fillId="0" borderId="28" xfId="0" applyNumberFormat="1" applyFont="1" applyBorder="1" applyAlignment="1">
      <alignment horizontal="left"/>
    </xf>
    <xf numFmtId="0" fontId="12" fillId="0" borderId="5" xfId="1" applyFont="1" applyFill="1" applyBorder="1" applyAlignment="1">
      <alignment horizontal="center"/>
    </xf>
    <xf numFmtId="0" fontId="12" fillId="0" borderId="8" xfId="1" applyFont="1" applyFill="1" applyBorder="1" applyAlignment="1">
      <alignment horizontal="center"/>
    </xf>
    <xf numFmtId="49" fontId="12" fillId="0" borderId="5" xfId="1" applyNumberFormat="1" applyFont="1" applyFill="1" applyBorder="1" applyAlignment="1">
      <alignment horizontal="left" wrapText="1"/>
    </xf>
    <xf numFmtId="166" fontId="12" fillId="0" borderId="5" xfId="1" applyNumberFormat="1" applyFont="1" applyFill="1" applyBorder="1"/>
    <xf numFmtId="165" fontId="12" fillId="0" borderId="29" xfId="1" applyNumberFormat="1" applyFont="1" applyFill="1" applyBorder="1"/>
    <xf numFmtId="165" fontId="12" fillId="0" borderId="6" xfId="1" applyNumberFormat="1" applyFont="1" applyFill="1" applyBorder="1"/>
    <xf numFmtId="0" fontId="15" fillId="0" borderId="26" xfId="1" applyFont="1" applyFill="1" applyBorder="1" applyAlignment="1">
      <alignment horizontal="center"/>
    </xf>
    <xf numFmtId="0" fontId="14" fillId="0" borderId="28" xfId="0" applyFont="1" applyBorder="1" applyAlignment="1">
      <alignment horizontal="left"/>
    </xf>
    <xf numFmtId="0" fontId="15" fillId="0" borderId="5" xfId="1" applyFont="1" applyFill="1" applyBorder="1" applyAlignment="1">
      <alignment horizontal="center"/>
    </xf>
    <xf numFmtId="0" fontId="15" fillId="0" borderId="8" xfId="1" applyFont="1" applyFill="1" applyBorder="1" applyAlignment="1">
      <alignment horizontal="center"/>
    </xf>
    <xf numFmtId="0" fontId="15" fillId="0" borderId="27" xfId="1" applyFont="1" applyFill="1" applyBorder="1" applyAlignment="1">
      <alignment horizontal="left" wrapText="1"/>
    </xf>
    <xf numFmtId="166" fontId="15" fillId="0" borderId="5" xfId="1" applyNumberFormat="1" applyFont="1" applyFill="1" applyBorder="1"/>
    <xf numFmtId="165" fontId="15" fillId="0" borderId="29" xfId="1" applyNumberFormat="1" applyFont="1" applyFill="1" applyBorder="1"/>
    <xf numFmtId="165" fontId="15" fillId="0" borderId="6" xfId="1" applyNumberFormat="1" applyFont="1" applyFill="1" applyBorder="1"/>
    <xf numFmtId="0" fontId="12" fillId="0" borderId="4" xfId="1" applyFont="1" applyFill="1" applyBorder="1" applyAlignment="1">
      <alignment horizontal="center"/>
    </xf>
    <xf numFmtId="0" fontId="15" fillId="0" borderId="28" xfId="1" applyFont="1" applyFill="1" applyBorder="1" applyAlignment="1">
      <alignment horizontal="left"/>
    </xf>
    <xf numFmtId="49" fontId="12" fillId="0" borderId="27" xfId="1" applyNumberFormat="1" applyFont="1" applyFill="1" applyBorder="1" applyAlignment="1">
      <alignment horizontal="left" wrapText="1"/>
    </xf>
    <xf numFmtId="165" fontId="12" fillId="0" borderId="27" xfId="1" applyNumberFormat="1" applyFont="1" applyFill="1" applyBorder="1"/>
    <xf numFmtId="0" fontId="15" fillId="0" borderId="4" xfId="1" applyFont="1" applyFill="1" applyBorder="1" applyAlignment="1">
      <alignment horizontal="center"/>
    </xf>
    <xf numFmtId="165" fontId="15" fillId="0" borderId="27" xfId="1" applyNumberFormat="1" applyFont="1" applyFill="1" applyBorder="1"/>
    <xf numFmtId="166" fontId="12" fillId="4" borderId="11" xfId="1" applyNumberFormat="1" applyFont="1" applyFill="1" applyBorder="1"/>
    <xf numFmtId="165" fontId="12" fillId="4" borderId="22" xfId="1" applyNumberFormat="1" applyFont="1" applyFill="1" applyBorder="1"/>
    <xf numFmtId="165" fontId="12" fillId="4" borderId="12" xfId="1" applyNumberFormat="1" applyFont="1" applyFill="1" applyBorder="1"/>
    <xf numFmtId="0" fontId="12" fillId="0" borderId="30" xfId="1" applyFont="1" applyFill="1" applyBorder="1" applyAlignment="1">
      <alignment horizontal="center"/>
    </xf>
    <xf numFmtId="0" fontId="12" fillId="0" borderId="29" xfId="1" applyFont="1" applyFill="1" applyBorder="1" applyAlignment="1">
      <alignment horizontal="right"/>
    </xf>
    <xf numFmtId="49" fontId="12" fillId="0" borderId="31" xfId="1" applyNumberFormat="1" applyFont="1" applyFill="1" applyBorder="1" applyAlignment="1">
      <alignment horizontal="left"/>
    </xf>
    <xf numFmtId="166" fontId="12" fillId="0" borderId="8" xfId="1" applyNumberFormat="1" applyFont="1" applyFill="1" applyBorder="1"/>
    <xf numFmtId="165" fontId="12" fillId="0" borderId="9" xfId="1" applyNumberFormat="1" applyFont="1" applyFill="1" applyBorder="1"/>
    <xf numFmtId="0" fontId="7" fillId="0" borderId="0" xfId="0" applyFont="1"/>
    <xf numFmtId="0" fontId="7" fillId="0" borderId="0" xfId="0" applyFont="1" applyAlignment="1">
      <alignment wrapText="1"/>
    </xf>
    <xf numFmtId="0" fontId="15" fillId="0" borderId="30" xfId="1" applyFont="1" applyFill="1" applyBorder="1" applyAlignment="1">
      <alignment horizontal="center"/>
    </xf>
    <xf numFmtId="0" fontId="15" fillId="0" borderId="31" xfId="1" applyFont="1" applyFill="1" applyBorder="1" applyAlignment="1">
      <alignment horizontal="left"/>
    </xf>
    <xf numFmtId="166" fontId="15" fillId="0" borderId="8" xfId="1" applyNumberFormat="1" applyFont="1" applyFill="1" applyBorder="1"/>
    <xf numFmtId="0" fontId="12" fillId="0" borderId="28" xfId="1" applyFont="1" applyFill="1" applyBorder="1" applyAlignment="1">
      <alignment horizontal="left"/>
    </xf>
    <xf numFmtId="0" fontId="12" fillId="0" borderId="27" xfId="1" applyFont="1" applyFill="1" applyBorder="1" applyAlignment="1">
      <alignment horizontal="left" wrapText="1"/>
    </xf>
    <xf numFmtId="166" fontId="12" fillId="0" borderId="27" xfId="1" applyNumberFormat="1" applyFont="1" applyFill="1" applyBorder="1"/>
    <xf numFmtId="166" fontId="15" fillId="0" borderId="29" xfId="1" applyNumberFormat="1" applyFont="1" applyFill="1" applyBorder="1"/>
    <xf numFmtId="0" fontId="16" fillId="0" borderId="28" xfId="0" applyFont="1" applyBorder="1" applyAlignment="1">
      <alignment horizontal="left"/>
    </xf>
    <xf numFmtId="0" fontId="12" fillId="0" borderId="32" xfId="1" applyFont="1" applyFill="1" applyBorder="1" applyAlignment="1">
      <alignment horizontal="center"/>
    </xf>
    <xf numFmtId="49" fontId="12" fillId="0" borderId="33" xfId="1" applyNumberFormat="1" applyFont="1" applyFill="1" applyBorder="1" applyAlignment="1"/>
    <xf numFmtId="0" fontId="12" fillId="0" borderId="33" xfId="1" applyFont="1" applyFill="1" applyBorder="1" applyAlignment="1">
      <alignment horizontal="center"/>
    </xf>
    <xf numFmtId="0" fontId="12" fillId="0" borderId="33" xfId="1" applyFont="1" applyFill="1" applyBorder="1" applyAlignment="1">
      <alignment horizontal="left" wrapText="1"/>
    </xf>
    <xf numFmtId="166" fontId="12" fillId="0" borderId="33" xfId="1" applyNumberFormat="1" applyFont="1" applyFill="1" applyBorder="1"/>
    <xf numFmtId="166" fontId="12" fillId="0" borderId="34" xfId="1" applyNumberFormat="1" applyFont="1" applyFill="1" applyBorder="1"/>
    <xf numFmtId="166" fontId="12" fillId="0" borderId="35" xfId="1" applyNumberFormat="1" applyFont="1" applyFill="1" applyBorder="1"/>
    <xf numFmtId="0" fontId="0" fillId="0" borderId="4" xfId="0" applyBorder="1"/>
    <xf numFmtId="49" fontId="12" fillId="0" borderId="5" xfId="1" applyNumberFormat="1" applyFont="1" applyFill="1" applyBorder="1" applyAlignment="1">
      <alignment horizontal="right"/>
    </xf>
    <xf numFmtId="0" fontId="17" fillId="0" borderId="5" xfId="0" applyFont="1" applyFill="1" applyBorder="1" applyAlignment="1">
      <alignment horizontal="left"/>
    </xf>
    <xf numFmtId="0" fontId="15" fillId="0" borderId="5" xfId="1" applyFont="1" applyFill="1" applyBorder="1" applyAlignment="1">
      <alignment horizontal="left" wrapText="1"/>
    </xf>
    <xf numFmtId="166" fontId="15" fillId="0" borderId="27" xfId="1" applyNumberFormat="1" applyFont="1" applyFill="1" applyBorder="1"/>
    <xf numFmtId="166" fontId="15" fillId="0" borderId="6" xfId="1" applyNumberFormat="1" applyFont="1" applyFill="1" applyBorder="1"/>
    <xf numFmtId="49" fontId="12" fillId="0" borderId="5" xfId="1" applyNumberFormat="1" applyFont="1" applyFill="1" applyBorder="1" applyAlignment="1"/>
    <xf numFmtId="0" fontId="12" fillId="0" borderId="5" xfId="1" applyFont="1" applyFill="1" applyBorder="1" applyAlignment="1">
      <alignment horizontal="left" wrapText="1"/>
    </xf>
    <xf numFmtId="166" fontId="12" fillId="0" borderId="6" xfId="1" applyNumberFormat="1" applyFont="1" applyFill="1" applyBorder="1"/>
    <xf numFmtId="0" fontId="0" fillId="0" borderId="37" xfId="0" applyBorder="1"/>
    <xf numFmtId="49" fontId="12" fillId="0" borderId="38" xfId="1" applyNumberFormat="1" applyFont="1" applyFill="1" applyBorder="1" applyAlignment="1">
      <alignment horizontal="right"/>
    </xf>
    <xf numFmtId="0" fontId="17" fillId="0" borderId="38" xfId="0" applyFont="1" applyFill="1" applyBorder="1" applyAlignment="1">
      <alignment horizontal="left"/>
    </xf>
    <xf numFmtId="0" fontId="15" fillId="0" borderId="38" xfId="1" applyFont="1" applyFill="1" applyBorder="1" applyAlignment="1">
      <alignment horizontal="center"/>
    </xf>
    <xf numFmtId="0" fontId="15" fillId="0" borderId="38" xfId="1" applyFont="1" applyFill="1" applyBorder="1" applyAlignment="1">
      <alignment horizontal="left" wrapText="1"/>
    </xf>
    <xf numFmtId="166" fontId="15" fillId="0" borderId="38" xfId="1" applyNumberFormat="1" applyFont="1" applyFill="1" applyBorder="1"/>
    <xf numFmtId="166" fontId="15" fillId="0" borderId="39" xfId="1" applyNumberFormat="1" applyFont="1" applyFill="1" applyBorder="1"/>
    <xf numFmtId="166" fontId="15" fillId="0" borderId="40" xfId="1" applyNumberFormat="1" applyFont="1" applyFill="1" applyBorder="1"/>
    <xf numFmtId="0" fontId="0" fillId="0" borderId="0" xfId="0" applyAlignment="1">
      <alignment horizontal="right"/>
    </xf>
    <xf numFmtId="0" fontId="14" fillId="0" borderId="0" xfId="0" applyFont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12" fillId="4" borderId="22" xfId="1" applyNumberFormat="1" applyFont="1" applyFill="1" applyBorder="1" applyAlignment="1">
      <alignment horizontal="left" vertical="center"/>
    </xf>
    <xf numFmtId="49" fontId="12" fillId="4" borderId="23" xfId="1" applyNumberFormat="1" applyFont="1" applyFill="1" applyBorder="1" applyAlignment="1">
      <alignment horizontal="left" vertical="center"/>
    </xf>
    <xf numFmtId="49" fontId="12" fillId="4" borderId="24" xfId="1" applyNumberFormat="1" applyFont="1" applyFill="1" applyBorder="1" applyAlignment="1">
      <alignment horizontal="left" vertical="center"/>
    </xf>
    <xf numFmtId="0" fontId="0" fillId="0" borderId="14" xfId="0" applyBorder="1" applyAlignment="1">
      <alignment horizontal="center" vertical="center" textRotation="90"/>
    </xf>
    <xf numFmtId="0" fontId="0" fillId="0" borderId="21" xfId="0" applyBorder="1" applyAlignment="1">
      <alignment horizontal="center" vertical="center" textRotation="90"/>
    </xf>
    <xf numFmtId="0" fontId="0" fillId="0" borderId="36" xfId="0" applyBorder="1" applyAlignment="1">
      <alignment horizontal="center" vertical="center" textRotation="90"/>
    </xf>
    <xf numFmtId="0" fontId="6" fillId="0" borderId="0" xfId="0" applyFon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3" fillId="0" borderId="16" xfId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9" fontId="12" fillId="3" borderId="22" xfId="1" applyNumberFormat="1" applyFont="1" applyFill="1" applyBorder="1" applyAlignment="1">
      <alignment horizontal="left" vertical="center"/>
    </xf>
    <xf numFmtId="49" fontId="12" fillId="3" borderId="23" xfId="1" applyNumberFormat="1" applyFont="1" applyFill="1" applyBorder="1" applyAlignment="1">
      <alignment horizontal="left" vertical="center"/>
    </xf>
    <xf numFmtId="49" fontId="12" fillId="3" borderId="24" xfId="1" applyNumberFormat="1" applyFont="1" applyFill="1" applyBorder="1" applyAlignment="1">
      <alignment horizontal="left" vertical="center"/>
    </xf>
  </cellXfs>
  <cellStyles count="3">
    <cellStyle name="čárky 2" xfId="2"/>
    <cellStyle name="Normální" xfId="0" builtinId="0"/>
    <cellStyle name="normální_Rozpis výdajů 03 bez P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zoomScaleNormal="100" workbookViewId="0">
      <selection activeCell="D28" sqref="D28"/>
    </sheetView>
  </sheetViews>
  <sheetFormatPr defaultRowHeight="12.75" x14ac:dyDescent="0.2"/>
  <cols>
    <col min="1" max="1" width="38.285156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ht="13.5" thickBot="1" x14ac:dyDescent="0.25">
      <c r="A1" s="127" t="s">
        <v>28</v>
      </c>
      <c r="B1" s="127"/>
      <c r="C1" s="33"/>
      <c r="D1" s="33"/>
      <c r="E1" s="34" t="s">
        <v>0</v>
      </c>
    </row>
    <row r="2" spans="1:10" ht="24.75" thickBot="1" x14ac:dyDescent="0.25">
      <c r="A2" s="30" t="s">
        <v>1</v>
      </c>
      <c r="B2" s="31" t="s">
        <v>2</v>
      </c>
      <c r="C2" s="32" t="s">
        <v>63</v>
      </c>
      <c r="D2" s="32" t="s">
        <v>129</v>
      </c>
      <c r="E2" s="32" t="s">
        <v>64</v>
      </c>
    </row>
    <row r="3" spans="1:10" ht="15" customHeight="1" x14ac:dyDescent="0.2">
      <c r="A3" s="2" t="s">
        <v>3</v>
      </c>
      <c r="B3" s="29" t="s">
        <v>22</v>
      </c>
      <c r="C3" s="26">
        <f>C4+C5+C6</f>
        <v>2734581.26</v>
      </c>
      <c r="D3" s="26">
        <f>D4+D5+D6</f>
        <v>0</v>
      </c>
      <c r="E3" s="27">
        <f t="shared" ref="E3:E25" si="0">C3+D3</f>
        <v>2734581.26</v>
      </c>
    </row>
    <row r="4" spans="1:10" ht="15" customHeight="1" x14ac:dyDescent="0.2">
      <c r="A4" s="6" t="s">
        <v>30</v>
      </c>
      <c r="B4" s="7" t="s">
        <v>4</v>
      </c>
      <c r="C4" s="8">
        <v>2661000</v>
      </c>
      <c r="D4" s="9">
        <v>0</v>
      </c>
      <c r="E4" s="10">
        <f t="shared" si="0"/>
        <v>2661000</v>
      </c>
      <c r="J4" s="1"/>
    </row>
    <row r="5" spans="1:10" ht="15" customHeight="1" x14ac:dyDescent="0.2">
      <c r="A5" s="6" t="s">
        <v>31</v>
      </c>
      <c r="B5" s="7" t="s">
        <v>5</v>
      </c>
      <c r="C5" s="8">
        <v>73581.259999999995</v>
      </c>
      <c r="D5" s="4">
        <v>0</v>
      </c>
      <c r="E5" s="10">
        <f t="shared" si="0"/>
        <v>73581.259999999995</v>
      </c>
    </row>
    <row r="6" spans="1:10" ht="15" customHeight="1" x14ac:dyDescent="0.2">
      <c r="A6" s="6" t="s">
        <v>32</v>
      </c>
      <c r="B6" s="7" t="s">
        <v>6</v>
      </c>
      <c r="C6" s="8">
        <v>0</v>
      </c>
      <c r="D6" s="8">
        <v>0</v>
      </c>
      <c r="E6" s="10">
        <f t="shared" si="0"/>
        <v>0</v>
      </c>
    </row>
    <row r="7" spans="1:10" ht="15" customHeight="1" x14ac:dyDescent="0.2">
      <c r="A7" s="12" t="s">
        <v>24</v>
      </c>
      <c r="B7" s="7" t="s">
        <v>7</v>
      </c>
      <c r="C7" s="13">
        <f>C8+C14</f>
        <v>4445638.6399999997</v>
      </c>
      <c r="D7" s="13">
        <f>D8+D14</f>
        <v>0</v>
      </c>
      <c r="E7" s="14">
        <f t="shared" si="0"/>
        <v>4445638.6399999997</v>
      </c>
    </row>
    <row r="8" spans="1:10" ht="15" customHeight="1" x14ac:dyDescent="0.2">
      <c r="A8" s="6" t="s">
        <v>33</v>
      </c>
      <c r="B8" s="7" t="s">
        <v>8</v>
      </c>
      <c r="C8" s="8">
        <f>C9+C10+C12+C13+C11</f>
        <v>4442817.87</v>
      </c>
      <c r="D8" s="8">
        <f>D9+D10+D12+D13</f>
        <v>0</v>
      </c>
      <c r="E8" s="11">
        <f t="shared" si="0"/>
        <v>4442817.87</v>
      </c>
    </row>
    <row r="9" spans="1:10" ht="15" customHeight="1" x14ac:dyDescent="0.2">
      <c r="A9" s="6" t="s">
        <v>34</v>
      </c>
      <c r="B9" s="7" t="s">
        <v>9</v>
      </c>
      <c r="C9" s="8">
        <v>67590.7</v>
      </c>
      <c r="D9" s="8">
        <v>0</v>
      </c>
      <c r="E9" s="11">
        <f t="shared" si="0"/>
        <v>67590.7</v>
      </c>
    </row>
    <row r="10" spans="1:10" ht="15" customHeight="1" x14ac:dyDescent="0.2">
      <c r="A10" s="6" t="s">
        <v>35</v>
      </c>
      <c r="B10" s="7" t="s">
        <v>8</v>
      </c>
      <c r="C10" s="8">
        <v>4349094.0999999996</v>
      </c>
      <c r="D10" s="8">
        <v>0</v>
      </c>
      <c r="E10" s="11">
        <f t="shared" si="0"/>
        <v>4349094.0999999996</v>
      </c>
    </row>
    <row r="11" spans="1:10" ht="15" customHeight="1" x14ac:dyDescent="0.2">
      <c r="A11" s="6" t="s">
        <v>36</v>
      </c>
      <c r="B11" s="7">
        <v>4123</v>
      </c>
      <c r="C11" s="8">
        <v>0</v>
      </c>
      <c r="D11" s="8">
        <v>0</v>
      </c>
      <c r="E11" s="11">
        <f>SUM(C11:D11)</f>
        <v>0</v>
      </c>
    </row>
    <row r="12" spans="1:10" ht="15" customHeight="1" x14ac:dyDescent="0.2">
      <c r="A12" s="6" t="s">
        <v>37</v>
      </c>
      <c r="B12" s="7" t="s">
        <v>25</v>
      </c>
      <c r="C12" s="8">
        <v>0</v>
      </c>
      <c r="D12" s="8">
        <v>0</v>
      </c>
      <c r="E12" s="11">
        <f>SUM(C12:D12)</f>
        <v>0</v>
      </c>
    </row>
    <row r="13" spans="1:10" ht="15" customHeight="1" x14ac:dyDescent="0.2">
      <c r="A13" s="6" t="s">
        <v>38</v>
      </c>
      <c r="B13" s="7">
        <v>4121</v>
      </c>
      <c r="C13" s="8">
        <f>31370-5236.93</f>
        <v>26133.07</v>
      </c>
      <c r="D13" s="8">
        <v>0</v>
      </c>
      <c r="E13" s="11">
        <f>SUM(C13:D13)</f>
        <v>26133.07</v>
      </c>
    </row>
    <row r="14" spans="1:10" ht="15" customHeight="1" x14ac:dyDescent="0.2">
      <c r="A14" s="6" t="s">
        <v>39</v>
      </c>
      <c r="B14" s="7" t="s">
        <v>26</v>
      </c>
      <c r="C14" s="8">
        <f>C15+C16+C17+C18</f>
        <v>2820.77</v>
      </c>
      <c r="D14" s="8">
        <f>D15+D17+D18</f>
        <v>0</v>
      </c>
      <c r="E14" s="11">
        <f t="shared" si="0"/>
        <v>2820.77</v>
      </c>
    </row>
    <row r="15" spans="1:10" ht="15" customHeight="1" x14ac:dyDescent="0.2">
      <c r="A15" s="6" t="s">
        <v>40</v>
      </c>
      <c r="B15" s="7" t="s">
        <v>10</v>
      </c>
      <c r="C15" s="8">
        <v>0</v>
      </c>
      <c r="D15" s="8">
        <v>0</v>
      </c>
      <c r="E15" s="11">
        <f t="shared" si="0"/>
        <v>0</v>
      </c>
    </row>
    <row r="16" spans="1:10" ht="15" customHeight="1" x14ac:dyDescent="0.2">
      <c r="A16" s="6" t="s">
        <v>41</v>
      </c>
      <c r="B16" s="7">
        <v>4223</v>
      </c>
      <c r="C16" s="8">
        <v>0</v>
      </c>
      <c r="D16" s="8">
        <v>0</v>
      </c>
      <c r="E16" s="11">
        <f>SUM(C16:D16)</f>
        <v>0</v>
      </c>
    </row>
    <row r="17" spans="1:5" ht="15" customHeight="1" x14ac:dyDescent="0.2">
      <c r="A17" s="6" t="s">
        <v>42</v>
      </c>
      <c r="B17" s="7" t="s">
        <v>27</v>
      </c>
      <c r="C17" s="8">
        <v>0</v>
      </c>
      <c r="D17" s="8">
        <v>0</v>
      </c>
      <c r="E17" s="11">
        <f>SUM(C17:D17)</f>
        <v>0</v>
      </c>
    </row>
    <row r="18" spans="1:5" ht="15" customHeight="1" x14ac:dyDescent="0.2">
      <c r="A18" s="6" t="s">
        <v>43</v>
      </c>
      <c r="B18" s="7">
        <v>4221</v>
      </c>
      <c r="C18" s="8">
        <v>2820.77</v>
      </c>
      <c r="D18" s="8">
        <v>0</v>
      </c>
      <c r="E18" s="11">
        <f>SUM(C18:D18)</f>
        <v>2820.77</v>
      </c>
    </row>
    <row r="19" spans="1:5" ht="15" customHeight="1" x14ac:dyDescent="0.2">
      <c r="A19" s="12" t="s">
        <v>11</v>
      </c>
      <c r="B19" s="15" t="s">
        <v>23</v>
      </c>
      <c r="C19" s="13">
        <f>C3+C7</f>
        <v>7180219.8999999994</v>
      </c>
      <c r="D19" s="13">
        <f>D3+D7</f>
        <v>0</v>
      </c>
      <c r="E19" s="14">
        <f t="shared" si="0"/>
        <v>7180219.8999999994</v>
      </c>
    </row>
    <row r="20" spans="1:5" ht="15" customHeight="1" x14ac:dyDescent="0.2">
      <c r="A20" s="12" t="s">
        <v>12</v>
      </c>
      <c r="B20" s="15" t="s">
        <v>13</v>
      </c>
      <c r="C20" s="13">
        <f>SUM(C21:C24)</f>
        <v>665942.94000000018</v>
      </c>
      <c r="D20" s="13">
        <f>SUM(D21:D24)</f>
        <v>0</v>
      </c>
      <c r="E20" s="14">
        <f t="shared" si="0"/>
        <v>665942.94000000018</v>
      </c>
    </row>
    <row r="21" spans="1:5" ht="15" customHeight="1" x14ac:dyDescent="0.2">
      <c r="A21" s="6" t="s">
        <v>65</v>
      </c>
      <c r="B21" s="7" t="s">
        <v>14</v>
      </c>
      <c r="C21" s="8">
        <v>82357.540000000008</v>
      </c>
      <c r="D21" s="8">
        <v>0</v>
      </c>
      <c r="E21" s="11">
        <f t="shared" si="0"/>
        <v>82357.540000000008</v>
      </c>
    </row>
    <row r="22" spans="1:5" ht="15" customHeight="1" x14ac:dyDescent="0.2">
      <c r="A22" s="6" t="s">
        <v>66</v>
      </c>
      <c r="B22" s="7">
        <v>8115</v>
      </c>
      <c r="C22" s="8">
        <v>680460.40000000014</v>
      </c>
      <c r="D22" s="8">
        <v>0</v>
      </c>
      <c r="E22" s="11">
        <f>SUM(C22:D22)</f>
        <v>680460.40000000014</v>
      </c>
    </row>
    <row r="23" spans="1:5" ht="15" customHeight="1" x14ac:dyDescent="0.2">
      <c r="A23" s="6" t="s">
        <v>44</v>
      </c>
      <c r="B23" s="7">
        <v>8123</v>
      </c>
      <c r="C23" s="8">
        <v>0</v>
      </c>
      <c r="D23" s="8">
        <v>0</v>
      </c>
      <c r="E23" s="11">
        <f>C23+D23</f>
        <v>0</v>
      </c>
    </row>
    <row r="24" spans="1:5" ht="15" customHeight="1" thickBot="1" x14ac:dyDescent="0.25">
      <c r="A24" s="16" t="s">
        <v>45</v>
      </c>
      <c r="B24" s="17">
        <v>-8124</v>
      </c>
      <c r="C24" s="18">
        <v>-96875</v>
      </c>
      <c r="D24" s="18">
        <v>0</v>
      </c>
      <c r="E24" s="19">
        <f>C24+D24</f>
        <v>-96875</v>
      </c>
    </row>
    <row r="25" spans="1:5" ht="15" customHeight="1" thickBot="1" x14ac:dyDescent="0.25">
      <c r="A25" s="20" t="s">
        <v>21</v>
      </c>
      <c r="B25" s="21"/>
      <c r="C25" s="22">
        <f>C3+C7+C20</f>
        <v>7846162.8399999999</v>
      </c>
      <c r="D25" s="22">
        <f>D19+D20</f>
        <v>0</v>
      </c>
      <c r="E25" s="23">
        <f t="shared" si="0"/>
        <v>7846162.8399999999</v>
      </c>
    </row>
    <row r="26" spans="1:5" ht="13.5" thickBot="1" x14ac:dyDescent="0.25">
      <c r="A26" s="127" t="s">
        <v>29</v>
      </c>
      <c r="B26" s="127"/>
      <c r="C26" s="35"/>
      <c r="D26" s="35"/>
      <c r="E26" s="36" t="s">
        <v>0</v>
      </c>
    </row>
    <row r="27" spans="1:5" ht="24.75" thickBot="1" x14ac:dyDescent="0.25">
      <c r="A27" s="30" t="s">
        <v>15</v>
      </c>
      <c r="B27" s="31" t="s">
        <v>16</v>
      </c>
      <c r="C27" s="32" t="s">
        <v>63</v>
      </c>
      <c r="D27" s="32" t="s">
        <v>129</v>
      </c>
      <c r="E27" s="32" t="s">
        <v>64</v>
      </c>
    </row>
    <row r="28" spans="1:5" ht="15" customHeight="1" x14ac:dyDescent="0.2">
      <c r="A28" s="24" t="s">
        <v>46</v>
      </c>
      <c r="B28" s="3" t="s">
        <v>17</v>
      </c>
      <c r="C28" s="4">
        <v>29496.959999999999</v>
      </c>
      <c r="D28" s="4">
        <v>0</v>
      </c>
      <c r="E28" s="5">
        <f>C28+D28</f>
        <v>29496.959999999999</v>
      </c>
    </row>
    <row r="29" spans="1:5" ht="15" customHeight="1" x14ac:dyDescent="0.2">
      <c r="A29" s="25" t="s">
        <v>47</v>
      </c>
      <c r="B29" s="7" t="s">
        <v>17</v>
      </c>
      <c r="C29" s="8">
        <v>260591.53</v>
      </c>
      <c r="D29" s="4">
        <v>0</v>
      </c>
      <c r="E29" s="5">
        <f t="shared" ref="E29:E44" si="1">C29+D29</f>
        <v>260591.53</v>
      </c>
    </row>
    <row r="30" spans="1:5" ht="15" customHeight="1" x14ac:dyDescent="0.2">
      <c r="A30" s="25" t="s">
        <v>48</v>
      </c>
      <c r="B30" s="7" t="s">
        <v>19</v>
      </c>
      <c r="C30" s="8">
        <v>83329.64</v>
      </c>
      <c r="D30" s="4">
        <v>0</v>
      </c>
      <c r="E30" s="5">
        <f>SUM(C30:D30)</f>
        <v>83329.64</v>
      </c>
    </row>
    <row r="31" spans="1:5" ht="15" customHeight="1" x14ac:dyDescent="0.2">
      <c r="A31" s="25" t="s">
        <v>49</v>
      </c>
      <c r="B31" s="7" t="s">
        <v>17</v>
      </c>
      <c r="C31" s="8">
        <v>1003300</v>
      </c>
      <c r="D31" s="4">
        <v>0</v>
      </c>
      <c r="E31" s="5">
        <f t="shared" si="1"/>
        <v>1003300</v>
      </c>
    </row>
    <row r="32" spans="1:5" ht="15" customHeight="1" x14ac:dyDescent="0.2">
      <c r="A32" s="25" t="s">
        <v>50</v>
      </c>
      <c r="B32" s="7" t="s">
        <v>17</v>
      </c>
      <c r="C32" s="8">
        <v>733097.17</v>
      </c>
      <c r="D32" s="4">
        <v>0</v>
      </c>
      <c r="E32" s="5">
        <f t="shared" si="1"/>
        <v>733097.17</v>
      </c>
    </row>
    <row r="33" spans="1:5" ht="15" customHeight="1" x14ac:dyDescent="0.2">
      <c r="A33" s="25" t="s">
        <v>51</v>
      </c>
      <c r="B33" s="7" t="s">
        <v>17</v>
      </c>
      <c r="C33" s="8">
        <v>3980634.1</v>
      </c>
      <c r="D33" s="4">
        <v>0</v>
      </c>
      <c r="E33" s="5">
        <f>C33+D33</f>
        <v>3980634.1</v>
      </c>
    </row>
    <row r="34" spans="1:5" ht="15" customHeight="1" x14ac:dyDescent="0.2">
      <c r="A34" s="25" t="s">
        <v>52</v>
      </c>
      <c r="B34" s="7" t="s">
        <v>19</v>
      </c>
      <c r="C34" s="8">
        <v>476644.35</v>
      </c>
      <c r="D34" s="4">
        <v>0</v>
      </c>
      <c r="E34" s="5">
        <f t="shared" si="1"/>
        <v>476644.35</v>
      </c>
    </row>
    <row r="35" spans="1:5" ht="15" customHeight="1" x14ac:dyDescent="0.2">
      <c r="A35" s="25" t="s">
        <v>53</v>
      </c>
      <c r="B35" s="7" t="s">
        <v>17</v>
      </c>
      <c r="C35" s="8">
        <v>26600</v>
      </c>
      <c r="D35" s="4">
        <v>0</v>
      </c>
      <c r="E35" s="5">
        <f t="shared" si="1"/>
        <v>26600</v>
      </c>
    </row>
    <row r="36" spans="1:5" ht="15" customHeight="1" x14ac:dyDescent="0.2">
      <c r="A36" s="25" t="s">
        <v>54</v>
      </c>
      <c r="B36" s="7" t="s">
        <v>19</v>
      </c>
      <c r="C36" s="8">
        <v>663131.67000000004</v>
      </c>
      <c r="D36" s="4">
        <v>0</v>
      </c>
      <c r="E36" s="5">
        <f t="shared" si="1"/>
        <v>663131.67000000004</v>
      </c>
    </row>
    <row r="37" spans="1:5" ht="15" customHeight="1" x14ac:dyDescent="0.2">
      <c r="A37" s="25" t="s">
        <v>55</v>
      </c>
      <c r="B37" s="7" t="s">
        <v>18</v>
      </c>
      <c r="C37" s="8">
        <v>0</v>
      </c>
      <c r="D37" s="4">
        <v>0</v>
      </c>
      <c r="E37" s="5">
        <f t="shared" si="1"/>
        <v>0</v>
      </c>
    </row>
    <row r="38" spans="1:5" ht="15" customHeight="1" x14ac:dyDescent="0.2">
      <c r="A38" s="25" t="s">
        <v>56</v>
      </c>
      <c r="B38" s="7" t="s">
        <v>19</v>
      </c>
      <c r="C38" s="8">
        <v>356272.14</v>
      </c>
      <c r="D38" s="4">
        <v>0</v>
      </c>
      <c r="E38" s="5">
        <f t="shared" si="1"/>
        <v>356272.14</v>
      </c>
    </row>
    <row r="39" spans="1:5" ht="15" customHeight="1" x14ac:dyDescent="0.2">
      <c r="A39" s="25" t="s">
        <v>57</v>
      </c>
      <c r="B39" s="7" t="s">
        <v>19</v>
      </c>
      <c r="C39" s="8">
        <v>17500</v>
      </c>
      <c r="D39" s="4">
        <v>0</v>
      </c>
      <c r="E39" s="5">
        <f t="shared" si="1"/>
        <v>17500</v>
      </c>
    </row>
    <row r="40" spans="1:5" ht="15" customHeight="1" x14ac:dyDescent="0.2">
      <c r="A40" s="25" t="s">
        <v>58</v>
      </c>
      <c r="B40" s="7" t="s">
        <v>17</v>
      </c>
      <c r="C40" s="8">
        <v>6207.75</v>
      </c>
      <c r="D40" s="4">
        <v>0</v>
      </c>
      <c r="E40" s="5">
        <f t="shared" si="1"/>
        <v>6207.75</v>
      </c>
    </row>
    <row r="41" spans="1:5" ht="15" customHeight="1" x14ac:dyDescent="0.2">
      <c r="A41" s="25" t="s">
        <v>59</v>
      </c>
      <c r="B41" s="7" t="s">
        <v>19</v>
      </c>
      <c r="C41" s="8">
        <v>114995.91</v>
      </c>
      <c r="D41" s="4">
        <v>0</v>
      </c>
      <c r="E41" s="5">
        <f>C41+D41</f>
        <v>114995.91</v>
      </c>
    </row>
    <row r="42" spans="1:5" ht="15" customHeight="1" x14ac:dyDescent="0.2">
      <c r="A42" s="25" t="s">
        <v>60</v>
      </c>
      <c r="B42" s="7" t="s">
        <v>19</v>
      </c>
      <c r="C42" s="8">
        <v>11471.73</v>
      </c>
      <c r="D42" s="4">
        <v>0</v>
      </c>
      <c r="E42" s="5">
        <f t="shared" si="1"/>
        <v>11471.73</v>
      </c>
    </row>
    <row r="43" spans="1:5" ht="15" customHeight="1" x14ac:dyDescent="0.2">
      <c r="A43" s="25" t="s">
        <v>61</v>
      </c>
      <c r="B43" s="7" t="s">
        <v>19</v>
      </c>
      <c r="C43" s="8">
        <v>72767.679999999993</v>
      </c>
      <c r="D43" s="4">
        <v>0</v>
      </c>
      <c r="E43" s="5">
        <f t="shared" si="1"/>
        <v>72767.679999999993</v>
      </c>
    </row>
    <row r="44" spans="1:5" ht="15" customHeight="1" thickBot="1" x14ac:dyDescent="0.25">
      <c r="A44" s="25" t="s">
        <v>62</v>
      </c>
      <c r="B44" s="7" t="s">
        <v>19</v>
      </c>
      <c r="C44" s="8">
        <v>10122.209999999999</v>
      </c>
      <c r="D44" s="4">
        <v>0</v>
      </c>
      <c r="E44" s="5">
        <f t="shared" si="1"/>
        <v>10122.209999999999</v>
      </c>
    </row>
    <row r="45" spans="1:5" ht="15" customHeight="1" thickBot="1" x14ac:dyDescent="0.25">
      <c r="A45" s="28" t="s">
        <v>20</v>
      </c>
      <c r="B45" s="21"/>
      <c r="C45" s="22">
        <f>C28+C29+C31+C32+C33+C34+C35+C36+C37+C38+C39+C40+C41+C42+C43+C44+C30</f>
        <v>7846162.8399999989</v>
      </c>
      <c r="D45" s="22">
        <f>SUM(D28:D44)</f>
        <v>0</v>
      </c>
      <c r="E45" s="23">
        <f>SUM(E28:E44)</f>
        <v>7846162.8399999999</v>
      </c>
    </row>
    <row r="46" spans="1:5" x14ac:dyDescent="0.2">
      <c r="C46" s="1"/>
      <c r="E46" s="1"/>
    </row>
    <row r="48" spans="1:5" x14ac:dyDescent="0.2">
      <c r="C48" s="1"/>
    </row>
  </sheetData>
  <mergeCells count="2">
    <mergeCell ref="A1:B1"/>
    <mergeCell ref="A26:B26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7"/>
  <sheetViews>
    <sheetView tabSelected="1" topLeftCell="A28" workbookViewId="0">
      <selection activeCell="C69" sqref="C69"/>
    </sheetView>
  </sheetViews>
  <sheetFormatPr defaultRowHeight="12.75" x14ac:dyDescent="0.2"/>
  <cols>
    <col min="1" max="1" width="3.140625" style="38" customWidth="1"/>
    <col min="2" max="2" width="3.140625" customWidth="1"/>
    <col min="3" max="3" width="7.140625" style="125" customWidth="1"/>
    <col min="4" max="4" width="4.7109375" style="126" customWidth="1"/>
    <col min="5" max="6" width="4.7109375" customWidth="1"/>
    <col min="7" max="7" width="38.7109375" customWidth="1"/>
    <col min="8" max="8" width="10" customWidth="1"/>
    <col min="9" max="10" width="9.5703125" customWidth="1"/>
    <col min="11" max="11" width="9.42578125" customWidth="1"/>
    <col min="13" max="13" width="10" bestFit="1" customWidth="1"/>
    <col min="18" max="18" width="27.85546875" style="37" customWidth="1"/>
  </cols>
  <sheetData>
    <row r="1" spans="1:18" x14ac:dyDescent="0.2">
      <c r="A1" s="134" t="s">
        <v>130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8" ht="15.75" x14ac:dyDescent="0.2">
      <c r="A2" s="136" t="s">
        <v>67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</row>
    <row r="3" spans="1:18" ht="15.75" x14ac:dyDescent="0.25">
      <c r="A3" s="137" t="s">
        <v>68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</row>
    <row r="4" spans="1:18" ht="13.5" thickBot="1" x14ac:dyDescent="0.25">
      <c r="B4" s="39"/>
      <c r="C4" s="40"/>
      <c r="D4" s="41"/>
      <c r="E4" s="39"/>
      <c r="F4" s="39"/>
      <c r="G4" s="39"/>
      <c r="H4" s="42"/>
      <c r="I4" s="43"/>
      <c r="J4" s="43"/>
      <c r="K4" s="43" t="s">
        <v>69</v>
      </c>
    </row>
    <row r="5" spans="1:18" ht="23.25" customHeight="1" thickBot="1" x14ac:dyDescent="0.25">
      <c r="A5" s="131" t="s">
        <v>70</v>
      </c>
      <c r="B5" s="44" t="s">
        <v>71</v>
      </c>
      <c r="C5" s="138" t="s">
        <v>72</v>
      </c>
      <c r="D5" s="139"/>
      <c r="E5" s="45" t="s">
        <v>73</v>
      </c>
      <c r="F5" s="46" t="s">
        <v>16</v>
      </c>
      <c r="G5" s="45" t="s">
        <v>74</v>
      </c>
      <c r="H5" s="47" t="s">
        <v>75</v>
      </c>
      <c r="I5" s="48" t="s">
        <v>76</v>
      </c>
      <c r="J5" s="48" t="s">
        <v>129</v>
      </c>
      <c r="K5" s="49" t="s">
        <v>77</v>
      </c>
    </row>
    <row r="6" spans="1:18" ht="13.5" thickBot="1" x14ac:dyDescent="0.25">
      <c r="A6" s="132"/>
      <c r="B6" s="50" t="s">
        <v>78</v>
      </c>
      <c r="C6" s="140" t="s">
        <v>79</v>
      </c>
      <c r="D6" s="141"/>
      <c r="E6" s="141"/>
      <c r="F6" s="142"/>
      <c r="G6" s="51" t="s">
        <v>80</v>
      </c>
      <c r="H6" s="52">
        <f>H7+H12+H55</f>
        <v>2000</v>
      </c>
      <c r="I6" s="53">
        <f>I7+I12+I55</f>
        <v>3218.6439999999998</v>
      </c>
      <c r="J6" s="52">
        <v>0</v>
      </c>
      <c r="K6" s="54">
        <f>K7+K12+K55</f>
        <v>3218.6439999999998</v>
      </c>
    </row>
    <row r="7" spans="1:18" ht="23.25" thickBot="1" x14ac:dyDescent="0.25">
      <c r="A7" s="132"/>
      <c r="B7" s="55" t="s">
        <v>78</v>
      </c>
      <c r="C7" s="128" t="s">
        <v>81</v>
      </c>
      <c r="D7" s="129"/>
      <c r="E7" s="129"/>
      <c r="F7" s="130"/>
      <c r="G7" s="56" t="s">
        <v>82</v>
      </c>
      <c r="H7" s="57">
        <f>+H8+H10</f>
        <v>950</v>
      </c>
      <c r="I7" s="58">
        <f>I8+I10</f>
        <v>1103.3989999999999</v>
      </c>
      <c r="J7" s="58">
        <f>J8+J10</f>
        <v>0</v>
      </c>
      <c r="K7" s="59">
        <f>I7+J7</f>
        <v>1103.3989999999999</v>
      </c>
    </row>
    <row r="8" spans="1:18" ht="22.5" x14ac:dyDescent="0.2">
      <c r="A8" s="132"/>
      <c r="B8" s="60" t="s">
        <v>78</v>
      </c>
      <c r="C8" s="61">
        <v>9010000</v>
      </c>
      <c r="D8" s="62" t="s">
        <v>83</v>
      </c>
      <c r="E8" s="63" t="s">
        <v>84</v>
      </c>
      <c r="F8" s="64" t="s">
        <v>84</v>
      </c>
      <c r="G8" s="65" t="s">
        <v>82</v>
      </c>
      <c r="H8" s="66">
        <v>950</v>
      </c>
      <c r="I8" s="67">
        <f>I9</f>
        <v>1090.8689999999999</v>
      </c>
      <c r="J8" s="67">
        <f>J9</f>
        <v>0</v>
      </c>
      <c r="K8" s="68">
        <f t="shared" ref="K8:K54" si="0">H8+I8</f>
        <v>2040.8689999999999</v>
      </c>
    </row>
    <row r="9" spans="1:18" x14ac:dyDescent="0.2">
      <c r="A9" s="132"/>
      <c r="B9" s="69"/>
      <c r="C9" s="61"/>
      <c r="D9" s="70"/>
      <c r="E9" s="71">
        <v>3599</v>
      </c>
      <c r="F9" s="72">
        <v>5901</v>
      </c>
      <c r="G9" s="73" t="s">
        <v>85</v>
      </c>
      <c r="H9" s="74">
        <f>H8</f>
        <v>950</v>
      </c>
      <c r="I9" s="75">
        <v>1090.8689999999999</v>
      </c>
      <c r="J9" s="75">
        <v>0</v>
      </c>
      <c r="K9" s="76">
        <f t="shared" si="0"/>
        <v>2040.8689999999999</v>
      </c>
    </row>
    <row r="10" spans="1:18" ht="22.5" x14ac:dyDescent="0.2">
      <c r="A10" s="132"/>
      <c r="B10" s="77" t="s">
        <v>78</v>
      </c>
      <c r="C10" s="61">
        <v>9010011</v>
      </c>
      <c r="D10" s="78" t="s">
        <v>83</v>
      </c>
      <c r="E10" s="63" t="s">
        <v>84</v>
      </c>
      <c r="F10" s="72"/>
      <c r="G10" s="79" t="s">
        <v>86</v>
      </c>
      <c r="H10" s="66">
        <v>0</v>
      </c>
      <c r="I10" s="80">
        <v>12.53</v>
      </c>
      <c r="J10" s="80">
        <f>J11</f>
        <v>0</v>
      </c>
      <c r="K10" s="68">
        <f t="shared" si="0"/>
        <v>12.53</v>
      </c>
      <c r="R10"/>
    </row>
    <row r="11" spans="1:18" ht="13.5" thickBot="1" x14ac:dyDescent="0.25">
      <c r="A11" s="132"/>
      <c r="B11" s="81"/>
      <c r="C11" s="61"/>
      <c r="D11" s="78"/>
      <c r="E11" s="71" t="s">
        <v>87</v>
      </c>
      <c r="F11" s="72">
        <v>5229</v>
      </c>
      <c r="G11" s="73" t="s">
        <v>88</v>
      </c>
      <c r="H11" s="74">
        <v>0</v>
      </c>
      <c r="I11" s="82">
        <v>12.53</v>
      </c>
      <c r="J11" s="82">
        <v>0</v>
      </c>
      <c r="K11" s="76">
        <f t="shared" si="0"/>
        <v>12.53</v>
      </c>
      <c r="R11"/>
    </row>
    <row r="12" spans="1:18" ht="13.5" thickBot="1" x14ac:dyDescent="0.25">
      <c r="A12" s="132"/>
      <c r="B12" s="55" t="s">
        <v>78</v>
      </c>
      <c r="C12" s="128" t="s">
        <v>89</v>
      </c>
      <c r="D12" s="129"/>
      <c r="E12" s="129"/>
      <c r="F12" s="130"/>
      <c r="G12" s="56" t="s">
        <v>90</v>
      </c>
      <c r="H12" s="83">
        <f>+H13+H15+H17+H19+H21+H23+H25+H27+H29+H31+H37+H33+H35+H39+H41+H43+H45+H47+H49+H51+H53</f>
        <v>550</v>
      </c>
      <c r="I12" s="84">
        <f>I13+I15+I17+I19+I21+I23+I25+I27+I29+I31+I33+I35+I37+I39+I41+I43+I45+I47+I49+I51+I53</f>
        <v>1012.2289999999998</v>
      </c>
      <c r="J12" s="84">
        <f>J13+J15+J17+J19+J21+J23+J25+J27+J29+J31+J33+J35+J37+J39+J41+J43+J45+J47+J49+J51+J53</f>
        <v>0</v>
      </c>
      <c r="K12" s="85">
        <f>I12+J12</f>
        <v>1012.2289999999998</v>
      </c>
      <c r="R12"/>
    </row>
    <row r="13" spans="1:18" s="91" customFormat="1" ht="15" x14ac:dyDescent="0.25">
      <c r="A13" s="132"/>
      <c r="B13" s="86" t="s">
        <v>78</v>
      </c>
      <c r="C13" s="87">
        <v>9020000</v>
      </c>
      <c r="D13" s="88" t="s">
        <v>83</v>
      </c>
      <c r="E13" s="64" t="s">
        <v>84</v>
      </c>
      <c r="F13" s="64" t="s">
        <v>84</v>
      </c>
      <c r="G13" s="65" t="s">
        <v>90</v>
      </c>
      <c r="H13" s="89">
        <v>550</v>
      </c>
      <c r="I13" s="67">
        <f>I14</f>
        <v>601.33799999999997</v>
      </c>
      <c r="J13" s="67">
        <f t="shared" ref="J13" si="1">J14</f>
        <v>0</v>
      </c>
      <c r="K13" s="90">
        <f>I13+J13</f>
        <v>601.33799999999997</v>
      </c>
      <c r="R13" s="92"/>
    </row>
    <row r="14" spans="1:18" x14ac:dyDescent="0.2">
      <c r="A14" s="132"/>
      <c r="B14" s="93"/>
      <c r="C14" s="87"/>
      <c r="D14" s="94"/>
      <c r="E14" s="72">
        <v>3599</v>
      </c>
      <c r="F14" s="72">
        <v>5901</v>
      </c>
      <c r="G14" s="73" t="s">
        <v>85</v>
      </c>
      <c r="H14" s="95">
        <v>550</v>
      </c>
      <c r="I14" s="75">
        <v>601.33799999999997</v>
      </c>
      <c r="J14" s="75">
        <v>0</v>
      </c>
      <c r="K14" s="76">
        <f>I14+J14</f>
        <v>601.33799999999997</v>
      </c>
    </row>
    <row r="15" spans="1:18" ht="22.5" x14ac:dyDescent="0.2">
      <c r="A15" s="132"/>
      <c r="B15" s="60" t="s">
        <v>78</v>
      </c>
      <c r="C15" s="61">
        <v>9020001</v>
      </c>
      <c r="D15" s="96" t="s">
        <v>83</v>
      </c>
      <c r="E15" s="63" t="s">
        <v>84</v>
      </c>
      <c r="F15" s="63" t="s">
        <v>84</v>
      </c>
      <c r="G15" s="97" t="s">
        <v>91</v>
      </c>
      <c r="H15" s="66">
        <v>0</v>
      </c>
      <c r="I15" s="66">
        <v>12.25</v>
      </c>
      <c r="J15" s="98">
        <f t="shared" ref="J15" si="2">J16</f>
        <v>0</v>
      </c>
      <c r="K15" s="68">
        <f t="shared" si="0"/>
        <v>12.25</v>
      </c>
    </row>
    <row r="16" spans="1:18" ht="22.5" x14ac:dyDescent="0.2">
      <c r="A16" s="132"/>
      <c r="B16" s="93"/>
      <c r="C16" s="61"/>
      <c r="D16" s="96"/>
      <c r="E16" s="71">
        <v>3599</v>
      </c>
      <c r="F16" s="71">
        <v>5221</v>
      </c>
      <c r="G16" s="73" t="s">
        <v>92</v>
      </c>
      <c r="H16" s="95">
        <v>0</v>
      </c>
      <c r="I16" s="95">
        <v>12.25</v>
      </c>
      <c r="J16" s="99">
        <v>0</v>
      </c>
      <c r="K16" s="76">
        <f t="shared" si="0"/>
        <v>12.25</v>
      </c>
    </row>
    <row r="17" spans="1:18" s="91" customFormat="1" ht="23.25" x14ac:dyDescent="0.25">
      <c r="A17" s="132"/>
      <c r="B17" s="60" t="s">
        <v>78</v>
      </c>
      <c r="C17" s="61">
        <v>9020002</v>
      </c>
      <c r="D17" s="96" t="s">
        <v>83</v>
      </c>
      <c r="E17" s="63" t="s">
        <v>84</v>
      </c>
      <c r="F17" s="63" t="s">
        <v>84</v>
      </c>
      <c r="G17" s="97" t="s">
        <v>93</v>
      </c>
      <c r="H17" s="66">
        <v>0</v>
      </c>
      <c r="I17" s="66">
        <v>17.5</v>
      </c>
      <c r="J17" s="98">
        <f t="shared" ref="J17" si="3">J18</f>
        <v>0</v>
      </c>
      <c r="K17" s="68">
        <f t="shared" si="0"/>
        <v>17.5</v>
      </c>
    </row>
    <row r="18" spans="1:18" ht="22.5" x14ac:dyDescent="0.2">
      <c r="A18" s="132"/>
      <c r="B18" s="93"/>
      <c r="C18" s="61"/>
      <c r="D18" s="96"/>
      <c r="E18" s="71">
        <v>3599</v>
      </c>
      <c r="F18" s="71">
        <v>5221</v>
      </c>
      <c r="G18" s="73" t="s">
        <v>92</v>
      </c>
      <c r="H18" s="95">
        <v>0</v>
      </c>
      <c r="I18" s="95">
        <v>17.5</v>
      </c>
      <c r="J18" s="99">
        <v>0</v>
      </c>
      <c r="K18" s="76">
        <f t="shared" si="0"/>
        <v>17.5</v>
      </c>
      <c r="R18"/>
    </row>
    <row r="19" spans="1:18" s="91" customFormat="1" ht="15" x14ac:dyDescent="0.25">
      <c r="A19" s="132"/>
      <c r="B19" s="60" t="s">
        <v>78</v>
      </c>
      <c r="C19" s="61">
        <v>9020004</v>
      </c>
      <c r="D19" s="96" t="s">
        <v>83</v>
      </c>
      <c r="E19" s="63" t="s">
        <v>84</v>
      </c>
      <c r="F19" s="63" t="s">
        <v>84</v>
      </c>
      <c r="G19" s="97" t="s">
        <v>94</v>
      </c>
      <c r="H19" s="66">
        <v>0</v>
      </c>
      <c r="I19" s="66">
        <v>30</v>
      </c>
      <c r="J19" s="98">
        <f t="shared" ref="J19" si="4">J20</f>
        <v>0</v>
      </c>
      <c r="K19" s="68">
        <f t="shared" si="0"/>
        <v>30</v>
      </c>
    </row>
    <row r="20" spans="1:18" x14ac:dyDescent="0.2">
      <c r="A20" s="132"/>
      <c r="B20" s="93"/>
      <c r="C20" s="61"/>
      <c r="D20" s="96"/>
      <c r="E20" s="71">
        <v>3599</v>
      </c>
      <c r="F20" s="71">
        <v>5222</v>
      </c>
      <c r="G20" s="73" t="s">
        <v>88</v>
      </c>
      <c r="H20" s="95">
        <v>0</v>
      </c>
      <c r="I20" s="95">
        <v>30</v>
      </c>
      <c r="J20" s="99">
        <v>0</v>
      </c>
      <c r="K20" s="76">
        <f t="shared" si="0"/>
        <v>30</v>
      </c>
      <c r="R20"/>
    </row>
    <row r="21" spans="1:18" s="91" customFormat="1" ht="15" x14ac:dyDescent="0.25">
      <c r="A21" s="132"/>
      <c r="B21" s="60" t="s">
        <v>78</v>
      </c>
      <c r="C21" s="61">
        <v>9020005</v>
      </c>
      <c r="D21" s="96" t="s">
        <v>83</v>
      </c>
      <c r="E21" s="63" t="s">
        <v>84</v>
      </c>
      <c r="F21" s="63" t="s">
        <v>84</v>
      </c>
      <c r="G21" s="97" t="s">
        <v>95</v>
      </c>
      <c r="H21" s="66">
        <v>0</v>
      </c>
      <c r="I21" s="66">
        <v>15.4</v>
      </c>
      <c r="J21" s="98">
        <f t="shared" ref="J21" si="5">J22</f>
        <v>0</v>
      </c>
      <c r="K21" s="68">
        <f t="shared" si="0"/>
        <v>15.4</v>
      </c>
    </row>
    <row r="22" spans="1:18" ht="22.5" x14ac:dyDescent="0.2">
      <c r="A22" s="132"/>
      <c r="B22" s="93"/>
      <c r="C22" s="61"/>
      <c r="D22" s="96"/>
      <c r="E22" s="71">
        <v>3599</v>
      </c>
      <c r="F22" s="71">
        <v>5221</v>
      </c>
      <c r="G22" s="73" t="s">
        <v>92</v>
      </c>
      <c r="H22" s="95">
        <v>0</v>
      </c>
      <c r="I22" s="95">
        <v>15.4</v>
      </c>
      <c r="J22" s="99">
        <v>0</v>
      </c>
      <c r="K22" s="76">
        <f t="shared" si="0"/>
        <v>15.4</v>
      </c>
      <c r="R22"/>
    </row>
    <row r="23" spans="1:18" s="91" customFormat="1" ht="15" x14ac:dyDescent="0.25">
      <c r="A23" s="132"/>
      <c r="B23" s="60" t="s">
        <v>78</v>
      </c>
      <c r="C23" s="61">
        <v>9020006</v>
      </c>
      <c r="D23" s="96" t="s">
        <v>83</v>
      </c>
      <c r="E23" s="63" t="s">
        <v>84</v>
      </c>
      <c r="F23" s="63" t="s">
        <v>84</v>
      </c>
      <c r="G23" s="97" t="s">
        <v>96</v>
      </c>
      <c r="H23" s="66">
        <v>0</v>
      </c>
      <c r="I23" s="66">
        <v>15</v>
      </c>
      <c r="J23" s="98">
        <f t="shared" ref="J23" si="6">J24</f>
        <v>0</v>
      </c>
      <c r="K23" s="68">
        <f t="shared" si="0"/>
        <v>15</v>
      </c>
    </row>
    <row r="24" spans="1:18" ht="22.5" x14ac:dyDescent="0.2">
      <c r="A24" s="132"/>
      <c r="B24" s="93"/>
      <c r="C24" s="61"/>
      <c r="D24" s="96"/>
      <c r="E24" s="71">
        <v>3599</v>
      </c>
      <c r="F24" s="71">
        <v>5213</v>
      </c>
      <c r="G24" s="73" t="s">
        <v>97</v>
      </c>
      <c r="H24" s="95">
        <v>0</v>
      </c>
      <c r="I24" s="95">
        <v>15</v>
      </c>
      <c r="J24" s="99">
        <v>0</v>
      </c>
      <c r="K24" s="76">
        <f t="shared" si="0"/>
        <v>15</v>
      </c>
      <c r="R24"/>
    </row>
    <row r="25" spans="1:18" s="91" customFormat="1" ht="23.25" x14ac:dyDescent="0.25">
      <c r="A25" s="132"/>
      <c r="B25" s="60" t="s">
        <v>78</v>
      </c>
      <c r="C25" s="61">
        <v>9020007</v>
      </c>
      <c r="D25" s="96" t="s">
        <v>83</v>
      </c>
      <c r="E25" s="63" t="s">
        <v>84</v>
      </c>
      <c r="F25" s="63" t="s">
        <v>84</v>
      </c>
      <c r="G25" s="97" t="s">
        <v>98</v>
      </c>
      <c r="H25" s="66">
        <v>0</v>
      </c>
      <c r="I25" s="66">
        <v>36</v>
      </c>
      <c r="J25" s="98">
        <f t="shared" ref="J25" si="7">J26</f>
        <v>0</v>
      </c>
      <c r="K25" s="68">
        <f t="shared" si="0"/>
        <v>36</v>
      </c>
    </row>
    <row r="26" spans="1:18" x14ac:dyDescent="0.2">
      <c r="A26" s="132"/>
      <c r="B26" s="93"/>
      <c r="C26" s="61"/>
      <c r="D26" s="96"/>
      <c r="E26" s="71">
        <v>3599</v>
      </c>
      <c r="F26" s="71">
        <v>5222</v>
      </c>
      <c r="G26" s="73" t="s">
        <v>88</v>
      </c>
      <c r="H26" s="95">
        <v>0</v>
      </c>
      <c r="I26" s="95">
        <v>36</v>
      </c>
      <c r="J26" s="99">
        <v>0</v>
      </c>
      <c r="K26" s="76">
        <f t="shared" si="0"/>
        <v>36</v>
      </c>
      <c r="R26"/>
    </row>
    <row r="27" spans="1:18" s="91" customFormat="1" ht="23.25" x14ac:dyDescent="0.25">
      <c r="A27" s="132"/>
      <c r="B27" s="60" t="s">
        <v>78</v>
      </c>
      <c r="C27" s="61">
        <v>9020010</v>
      </c>
      <c r="D27" s="96" t="s">
        <v>99</v>
      </c>
      <c r="E27" s="63" t="s">
        <v>84</v>
      </c>
      <c r="F27" s="63" t="s">
        <v>84</v>
      </c>
      <c r="G27" s="97" t="s">
        <v>100</v>
      </c>
      <c r="H27" s="66">
        <v>0</v>
      </c>
      <c r="I27" s="66">
        <v>9.6</v>
      </c>
      <c r="J27" s="98">
        <f t="shared" ref="J27" si="8">J28</f>
        <v>0</v>
      </c>
      <c r="K27" s="68">
        <f t="shared" si="0"/>
        <v>9.6</v>
      </c>
    </row>
    <row r="28" spans="1:18" x14ac:dyDescent="0.2">
      <c r="A28" s="132"/>
      <c r="B28" s="93"/>
      <c r="C28" s="61"/>
      <c r="D28" s="96"/>
      <c r="E28" s="71">
        <v>3599</v>
      </c>
      <c r="F28" s="71">
        <v>5321</v>
      </c>
      <c r="G28" s="73" t="s">
        <v>101</v>
      </c>
      <c r="H28" s="95">
        <v>0</v>
      </c>
      <c r="I28" s="95">
        <v>9.6</v>
      </c>
      <c r="J28" s="99">
        <v>0</v>
      </c>
      <c r="K28" s="76">
        <f t="shared" si="0"/>
        <v>9.6</v>
      </c>
      <c r="R28"/>
    </row>
    <row r="29" spans="1:18" s="91" customFormat="1" ht="15" x14ac:dyDescent="0.25">
      <c r="A29" s="132"/>
      <c r="B29" s="60" t="s">
        <v>78</v>
      </c>
      <c r="C29" s="61">
        <v>9020011</v>
      </c>
      <c r="D29" s="96" t="s">
        <v>83</v>
      </c>
      <c r="E29" s="63" t="s">
        <v>84</v>
      </c>
      <c r="F29" s="63" t="s">
        <v>84</v>
      </c>
      <c r="G29" s="97" t="s">
        <v>102</v>
      </c>
      <c r="H29" s="66">
        <v>0</v>
      </c>
      <c r="I29" s="66">
        <v>31.5</v>
      </c>
      <c r="J29" s="98">
        <f t="shared" ref="J29" si="9">J30</f>
        <v>0</v>
      </c>
      <c r="K29" s="68">
        <f t="shared" si="0"/>
        <v>31.5</v>
      </c>
    </row>
    <row r="30" spans="1:18" x14ac:dyDescent="0.2">
      <c r="A30" s="132"/>
      <c r="B30" s="93"/>
      <c r="C30" s="61"/>
      <c r="D30" s="96"/>
      <c r="E30" s="71">
        <v>3599</v>
      </c>
      <c r="F30" s="71">
        <v>5222</v>
      </c>
      <c r="G30" s="73" t="s">
        <v>88</v>
      </c>
      <c r="H30" s="95">
        <v>0</v>
      </c>
      <c r="I30" s="95">
        <v>31.5</v>
      </c>
      <c r="J30" s="99">
        <v>0</v>
      </c>
      <c r="K30" s="76">
        <f t="shared" si="0"/>
        <v>31.5</v>
      </c>
      <c r="R30"/>
    </row>
    <row r="31" spans="1:18" s="91" customFormat="1" ht="15" x14ac:dyDescent="0.25">
      <c r="A31" s="132"/>
      <c r="B31" s="60" t="s">
        <v>78</v>
      </c>
      <c r="C31" s="61">
        <v>9020012</v>
      </c>
      <c r="D31" s="96" t="s">
        <v>83</v>
      </c>
      <c r="E31" s="63" t="s">
        <v>84</v>
      </c>
      <c r="F31" s="63" t="s">
        <v>84</v>
      </c>
      <c r="G31" s="97" t="s">
        <v>103</v>
      </c>
      <c r="H31" s="66">
        <v>0</v>
      </c>
      <c r="I31" s="66">
        <v>31.5</v>
      </c>
      <c r="J31" s="98">
        <f t="shared" ref="J31" si="10">J32</f>
        <v>0</v>
      </c>
      <c r="K31" s="68">
        <f t="shared" si="0"/>
        <v>31.5</v>
      </c>
    </row>
    <row r="32" spans="1:18" x14ac:dyDescent="0.2">
      <c r="A32" s="132"/>
      <c r="B32" s="93"/>
      <c r="C32" s="61"/>
      <c r="D32" s="96"/>
      <c r="E32" s="71">
        <v>3599</v>
      </c>
      <c r="F32" s="71">
        <v>5222</v>
      </c>
      <c r="G32" s="73" t="s">
        <v>88</v>
      </c>
      <c r="H32" s="95">
        <v>0</v>
      </c>
      <c r="I32" s="95">
        <v>31.5</v>
      </c>
      <c r="J32" s="99">
        <v>0</v>
      </c>
      <c r="K32" s="76">
        <f t="shared" si="0"/>
        <v>31.5</v>
      </c>
      <c r="R32"/>
    </row>
    <row r="33" spans="1:18" s="91" customFormat="1" ht="15" x14ac:dyDescent="0.25">
      <c r="A33" s="132"/>
      <c r="B33" s="60" t="s">
        <v>78</v>
      </c>
      <c r="C33" s="61">
        <v>9020014</v>
      </c>
      <c r="D33" s="96" t="s">
        <v>83</v>
      </c>
      <c r="E33" s="63" t="s">
        <v>84</v>
      </c>
      <c r="F33" s="63" t="s">
        <v>84</v>
      </c>
      <c r="G33" s="97" t="s">
        <v>104</v>
      </c>
      <c r="H33" s="66">
        <v>0</v>
      </c>
      <c r="I33" s="66">
        <v>6.625</v>
      </c>
      <c r="J33" s="98">
        <f t="shared" ref="J33" si="11">J34</f>
        <v>0</v>
      </c>
      <c r="K33" s="68">
        <f t="shared" si="0"/>
        <v>6.625</v>
      </c>
    </row>
    <row r="34" spans="1:18" x14ac:dyDescent="0.2">
      <c r="A34" s="132"/>
      <c r="B34" s="93"/>
      <c r="C34" s="61"/>
      <c r="D34" s="100"/>
      <c r="E34" s="71">
        <v>3599</v>
      </c>
      <c r="F34" s="71">
        <v>5222</v>
      </c>
      <c r="G34" s="73" t="s">
        <v>88</v>
      </c>
      <c r="H34" s="95">
        <v>0</v>
      </c>
      <c r="I34" s="95">
        <v>6.625</v>
      </c>
      <c r="J34" s="99">
        <v>0</v>
      </c>
      <c r="K34" s="76">
        <f t="shared" si="0"/>
        <v>6.625</v>
      </c>
      <c r="R34"/>
    </row>
    <row r="35" spans="1:18" s="91" customFormat="1" ht="23.25" x14ac:dyDescent="0.25">
      <c r="A35" s="132"/>
      <c r="B35" s="60" t="s">
        <v>78</v>
      </c>
      <c r="C35" s="61">
        <v>9020015</v>
      </c>
      <c r="D35" s="100" t="s">
        <v>83</v>
      </c>
      <c r="E35" s="63" t="s">
        <v>84</v>
      </c>
      <c r="F35" s="63" t="s">
        <v>84</v>
      </c>
      <c r="G35" s="97" t="s">
        <v>105</v>
      </c>
      <c r="H35" s="66">
        <v>0</v>
      </c>
      <c r="I35" s="66">
        <v>30.968</v>
      </c>
      <c r="J35" s="98">
        <f t="shared" ref="J35" si="12">J36</f>
        <v>0</v>
      </c>
      <c r="K35" s="68">
        <f t="shared" si="0"/>
        <v>30.968</v>
      </c>
    </row>
    <row r="36" spans="1:18" x14ac:dyDescent="0.2">
      <c r="A36" s="132"/>
      <c r="B36" s="93"/>
      <c r="C36" s="61"/>
      <c r="D36" s="100"/>
      <c r="E36" s="71">
        <v>3599</v>
      </c>
      <c r="F36" s="71">
        <v>5222</v>
      </c>
      <c r="G36" s="73" t="s">
        <v>88</v>
      </c>
      <c r="H36" s="95">
        <v>0</v>
      </c>
      <c r="I36" s="95">
        <v>30.968</v>
      </c>
      <c r="J36" s="99">
        <v>0</v>
      </c>
      <c r="K36" s="76">
        <f t="shared" si="0"/>
        <v>30.968</v>
      </c>
      <c r="R36"/>
    </row>
    <row r="37" spans="1:18" s="91" customFormat="1" ht="15" x14ac:dyDescent="0.25">
      <c r="A37" s="132"/>
      <c r="B37" s="60" t="s">
        <v>78</v>
      </c>
      <c r="C37" s="61">
        <v>9020016</v>
      </c>
      <c r="D37" s="100" t="s">
        <v>83</v>
      </c>
      <c r="E37" s="63" t="s">
        <v>84</v>
      </c>
      <c r="F37" s="63" t="s">
        <v>84</v>
      </c>
      <c r="G37" s="97" t="s">
        <v>106</v>
      </c>
      <c r="H37" s="66">
        <v>0</v>
      </c>
      <c r="I37" s="66">
        <v>30</v>
      </c>
      <c r="J37" s="98">
        <f t="shared" ref="J37" si="13">J38</f>
        <v>0</v>
      </c>
      <c r="K37" s="68">
        <f t="shared" si="0"/>
        <v>30</v>
      </c>
    </row>
    <row r="38" spans="1:18" x14ac:dyDescent="0.2">
      <c r="A38" s="132"/>
      <c r="B38" s="93"/>
      <c r="C38" s="61"/>
      <c r="D38" s="100"/>
      <c r="E38" s="71">
        <v>3599</v>
      </c>
      <c r="F38" s="71">
        <v>5222</v>
      </c>
      <c r="G38" s="73" t="s">
        <v>88</v>
      </c>
      <c r="H38" s="95">
        <v>0</v>
      </c>
      <c r="I38" s="95">
        <v>0</v>
      </c>
      <c r="J38" s="99">
        <v>0</v>
      </c>
      <c r="K38" s="76">
        <f t="shared" si="0"/>
        <v>0</v>
      </c>
      <c r="R38"/>
    </row>
    <row r="39" spans="1:18" s="91" customFormat="1" ht="15" x14ac:dyDescent="0.25">
      <c r="A39" s="132"/>
      <c r="B39" s="60" t="s">
        <v>78</v>
      </c>
      <c r="C39" s="61">
        <v>9020018</v>
      </c>
      <c r="D39" s="100" t="s">
        <v>83</v>
      </c>
      <c r="E39" s="63" t="s">
        <v>84</v>
      </c>
      <c r="F39" s="63" t="s">
        <v>84</v>
      </c>
      <c r="G39" s="97" t="s">
        <v>107</v>
      </c>
      <c r="H39" s="66">
        <v>0</v>
      </c>
      <c r="I39" s="66">
        <v>35</v>
      </c>
      <c r="J39" s="98">
        <f t="shared" ref="J39" si="14">J40</f>
        <v>0</v>
      </c>
      <c r="K39" s="68">
        <f t="shared" si="0"/>
        <v>35</v>
      </c>
    </row>
    <row r="40" spans="1:18" x14ac:dyDescent="0.2">
      <c r="A40" s="132"/>
      <c r="B40" s="93"/>
      <c r="C40" s="61"/>
      <c r="D40" s="100"/>
      <c r="E40" s="71">
        <v>3599</v>
      </c>
      <c r="F40" s="71">
        <v>5222</v>
      </c>
      <c r="G40" s="73" t="s">
        <v>88</v>
      </c>
      <c r="H40" s="95">
        <v>0</v>
      </c>
      <c r="I40" s="95">
        <v>35</v>
      </c>
      <c r="J40" s="99">
        <v>0</v>
      </c>
      <c r="K40" s="76">
        <f t="shared" si="0"/>
        <v>35</v>
      </c>
      <c r="R40"/>
    </row>
    <row r="41" spans="1:18" s="91" customFormat="1" ht="23.25" x14ac:dyDescent="0.25">
      <c r="A41" s="132"/>
      <c r="B41" s="60" t="s">
        <v>78</v>
      </c>
      <c r="C41" s="61">
        <v>9020019</v>
      </c>
      <c r="D41" s="100" t="s">
        <v>83</v>
      </c>
      <c r="E41" s="63" t="s">
        <v>84</v>
      </c>
      <c r="F41" s="63" t="s">
        <v>84</v>
      </c>
      <c r="G41" s="97" t="s">
        <v>108</v>
      </c>
      <c r="H41" s="66">
        <v>0</v>
      </c>
      <c r="I41" s="66">
        <v>10.8</v>
      </c>
      <c r="J41" s="98">
        <f t="shared" ref="J41" si="15">J42</f>
        <v>0</v>
      </c>
      <c r="K41" s="68">
        <f t="shared" si="0"/>
        <v>10.8</v>
      </c>
    </row>
    <row r="42" spans="1:18" x14ac:dyDescent="0.2">
      <c r="A42" s="132"/>
      <c r="B42" s="93"/>
      <c r="C42" s="61"/>
      <c r="D42" s="100"/>
      <c r="E42" s="71">
        <v>3599</v>
      </c>
      <c r="F42" s="71">
        <v>5222</v>
      </c>
      <c r="G42" s="73" t="s">
        <v>88</v>
      </c>
      <c r="H42" s="95">
        <v>0</v>
      </c>
      <c r="I42" s="95">
        <v>10.8</v>
      </c>
      <c r="J42" s="99">
        <v>0</v>
      </c>
      <c r="K42" s="76">
        <f t="shared" si="0"/>
        <v>10.8</v>
      </c>
      <c r="R42"/>
    </row>
    <row r="43" spans="1:18" s="91" customFormat="1" ht="15" x14ac:dyDescent="0.25">
      <c r="A43" s="132"/>
      <c r="B43" s="60" t="s">
        <v>78</v>
      </c>
      <c r="C43" s="61">
        <v>9020020</v>
      </c>
      <c r="D43" s="100" t="s">
        <v>83</v>
      </c>
      <c r="E43" s="63" t="s">
        <v>84</v>
      </c>
      <c r="F43" s="63" t="s">
        <v>84</v>
      </c>
      <c r="G43" s="97" t="s">
        <v>109</v>
      </c>
      <c r="H43" s="66">
        <v>0</v>
      </c>
      <c r="I43" s="66">
        <v>6.3</v>
      </c>
      <c r="J43" s="98">
        <f t="shared" ref="J43" si="16">J44</f>
        <v>0</v>
      </c>
      <c r="K43" s="68">
        <f t="shared" si="0"/>
        <v>6.3</v>
      </c>
    </row>
    <row r="44" spans="1:18" x14ac:dyDescent="0.2">
      <c r="A44" s="132"/>
      <c r="B44" s="93"/>
      <c r="C44" s="61"/>
      <c r="D44" s="100"/>
      <c r="E44" s="71">
        <v>3599</v>
      </c>
      <c r="F44" s="71">
        <v>5222</v>
      </c>
      <c r="G44" s="73" t="s">
        <v>88</v>
      </c>
      <c r="H44" s="95">
        <v>0</v>
      </c>
      <c r="I44" s="95">
        <v>6.3</v>
      </c>
      <c r="J44" s="99">
        <v>0</v>
      </c>
      <c r="K44" s="76">
        <f t="shared" si="0"/>
        <v>6.3</v>
      </c>
      <c r="R44"/>
    </row>
    <row r="45" spans="1:18" s="91" customFormat="1" ht="23.25" x14ac:dyDescent="0.25">
      <c r="A45" s="132"/>
      <c r="B45" s="60" t="s">
        <v>78</v>
      </c>
      <c r="C45" s="61">
        <v>9020021</v>
      </c>
      <c r="D45" s="100" t="s">
        <v>83</v>
      </c>
      <c r="E45" s="63" t="s">
        <v>84</v>
      </c>
      <c r="F45" s="63" t="s">
        <v>84</v>
      </c>
      <c r="G45" s="97" t="s">
        <v>110</v>
      </c>
      <c r="H45" s="66">
        <v>0</v>
      </c>
      <c r="I45" s="66">
        <v>15.12</v>
      </c>
      <c r="J45" s="98">
        <f t="shared" ref="J45" si="17">J46</f>
        <v>0</v>
      </c>
      <c r="K45" s="68">
        <f t="shared" si="0"/>
        <v>15.12</v>
      </c>
    </row>
    <row r="46" spans="1:18" x14ac:dyDescent="0.2">
      <c r="A46" s="132"/>
      <c r="B46" s="93"/>
      <c r="C46" s="61"/>
      <c r="D46" s="100"/>
      <c r="E46" s="71">
        <v>3599</v>
      </c>
      <c r="F46" s="71">
        <v>5222</v>
      </c>
      <c r="G46" s="73" t="s">
        <v>88</v>
      </c>
      <c r="H46" s="95">
        <v>0</v>
      </c>
      <c r="I46" s="95">
        <v>15.12</v>
      </c>
      <c r="J46" s="99">
        <v>0</v>
      </c>
      <c r="K46" s="76">
        <f t="shared" si="0"/>
        <v>15.12</v>
      </c>
      <c r="R46"/>
    </row>
    <row r="47" spans="1:18" s="91" customFormat="1" ht="15" x14ac:dyDescent="0.25">
      <c r="A47" s="132"/>
      <c r="B47" s="60" t="s">
        <v>78</v>
      </c>
      <c r="C47" s="61">
        <v>9020022</v>
      </c>
      <c r="D47" s="100" t="s">
        <v>83</v>
      </c>
      <c r="E47" s="63" t="s">
        <v>84</v>
      </c>
      <c r="F47" s="63" t="s">
        <v>84</v>
      </c>
      <c r="G47" s="97" t="s">
        <v>111</v>
      </c>
      <c r="H47" s="66">
        <v>0</v>
      </c>
      <c r="I47" s="66">
        <v>14.028</v>
      </c>
      <c r="J47" s="98">
        <f t="shared" ref="J47" si="18">J48</f>
        <v>0</v>
      </c>
      <c r="K47" s="68">
        <f t="shared" si="0"/>
        <v>14.028</v>
      </c>
    </row>
    <row r="48" spans="1:18" x14ac:dyDescent="0.2">
      <c r="A48" s="132"/>
      <c r="B48" s="93"/>
      <c r="C48" s="61"/>
      <c r="D48" s="100"/>
      <c r="E48" s="71">
        <v>3599</v>
      </c>
      <c r="F48" s="71">
        <v>5222</v>
      </c>
      <c r="G48" s="73" t="s">
        <v>88</v>
      </c>
      <c r="H48" s="95">
        <v>0</v>
      </c>
      <c r="I48" s="95">
        <v>14.028</v>
      </c>
      <c r="J48" s="99">
        <v>0</v>
      </c>
      <c r="K48" s="76">
        <f t="shared" si="0"/>
        <v>14.028</v>
      </c>
      <c r="R48"/>
    </row>
    <row r="49" spans="1:18" s="91" customFormat="1" ht="23.25" x14ac:dyDescent="0.25">
      <c r="A49" s="132"/>
      <c r="B49" s="60" t="s">
        <v>78</v>
      </c>
      <c r="C49" s="61">
        <v>9020023</v>
      </c>
      <c r="D49" s="100" t="s">
        <v>83</v>
      </c>
      <c r="E49" s="63" t="s">
        <v>84</v>
      </c>
      <c r="F49" s="63" t="s">
        <v>84</v>
      </c>
      <c r="G49" s="97" t="s">
        <v>112</v>
      </c>
      <c r="H49" s="66">
        <v>0</v>
      </c>
      <c r="I49" s="66">
        <v>27</v>
      </c>
      <c r="J49" s="98">
        <f t="shared" ref="J49" si="19">J50</f>
        <v>0</v>
      </c>
      <c r="K49" s="68">
        <f t="shared" si="0"/>
        <v>27</v>
      </c>
    </row>
    <row r="50" spans="1:18" x14ac:dyDescent="0.2">
      <c r="A50" s="132"/>
      <c r="B50" s="93"/>
      <c r="C50" s="61"/>
      <c r="D50" s="100"/>
      <c r="E50" s="71">
        <v>3599</v>
      </c>
      <c r="F50" s="71">
        <v>5222</v>
      </c>
      <c r="G50" s="73" t="s">
        <v>88</v>
      </c>
      <c r="H50" s="95">
        <v>0</v>
      </c>
      <c r="I50" s="95">
        <v>27</v>
      </c>
      <c r="J50" s="99">
        <v>0</v>
      </c>
      <c r="K50" s="76">
        <f t="shared" si="0"/>
        <v>27</v>
      </c>
      <c r="R50"/>
    </row>
    <row r="51" spans="1:18" s="91" customFormat="1" ht="23.25" x14ac:dyDescent="0.25">
      <c r="A51" s="132"/>
      <c r="B51" s="60" t="s">
        <v>78</v>
      </c>
      <c r="C51" s="61">
        <v>9020024</v>
      </c>
      <c r="D51" s="100" t="s">
        <v>83</v>
      </c>
      <c r="E51" s="63" t="s">
        <v>84</v>
      </c>
      <c r="F51" s="63" t="s">
        <v>84</v>
      </c>
      <c r="G51" s="97" t="s">
        <v>113</v>
      </c>
      <c r="H51" s="66">
        <v>0</v>
      </c>
      <c r="I51" s="66">
        <v>27.3</v>
      </c>
      <c r="J51" s="98">
        <f t="shared" ref="J51" si="20">J52</f>
        <v>0</v>
      </c>
      <c r="K51" s="68">
        <f t="shared" si="0"/>
        <v>27.3</v>
      </c>
    </row>
    <row r="52" spans="1:18" ht="22.5" x14ac:dyDescent="0.2">
      <c r="A52" s="132"/>
      <c r="B52" s="93"/>
      <c r="C52" s="61"/>
      <c r="D52" s="100"/>
      <c r="E52" s="71">
        <v>3599</v>
      </c>
      <c r="F52" s="71">
        <v>5221</v>
      </c>
      <c r="G52" s="73" t="s">
        <v>92</v>
      </c>
      <c r="H52" s="95">
        <v>0</v>
      </c>
      <c r="I52" s="95">
        <v>27.3</v>
      </c>
      <c r="J52" s="99">
        <v>0</v>
      </c>
      <c r="K52" s="76">
        <f t="shared" si="0"/>
        <v>27.3</v>
      </c>
      <c r="R52"/>
    </row>
    <row r="53" spans="1:18" s="91" customFormat="1" ht="15" x14ac:dyDescent="0.25">
      <c r="A53" s="132"/>
      <c r="B53" s="60" t="s">
        <v>78</v>
      </c>
      <c r="C53" s="61">
        <v>9020026</v>
      </c>
      <c r="D53" s="100" t="s">
        <v>83</v>
      </c>
      <c r="E53" s="63" t="s">
        <v>84</v>
      </c>
      <c r="F53" s="63" t="s">
        <v>84</v>
      </c>
      <c r="G53" s="97" t="s">
        <v>114</v>
      </c>
      <c r="H53" s="66">
        <v>0</v>
      </c>
      <c r="I53" s="66">
        <v>9</v>
      </c>
      <c r="J53" s="98">
        <f t="shared" ref="J53" si="21">J54</f>
        <v>0</v>
      </c>
      <c r="K53" s="68">
        <f t="shared" si="0"/>
        <v>9</v>
      </c>
    </row>
    <row r="54" spans="1:18" ht="13.5" thickBot="1" x14ac:dyDescent="0.25">
      <c r="A54" s="132"/>
      <c r="B54" s="93"/>
      <c r="C54" s="61"/>
      <c r="D54" s="100"/>
      <c r="E54" s="71">
        <v>3599</v>
      </c>
      <c r="F54" s="71">
        <v>5222</v>
      </c>
      <c r="G54" s="73" t="s">
        <v>88</v>
      </c>
      <c r="H54" s="95">
        <v>0</v>
      </c>
      <c r="I54" s="95">
        <v>9</v>
      </c>
      <c r="J54" s="99">
        <v>0</v>
      </c>
      <c r="K54" s="76">
        <f t="shared" si="0"/>
        <v>9</v>
      </c>
      <c r="R54"/>
    </row>
    <row r="55" spans="1:18" s="91" customFormat="1" ht="14.25" customHeight="1" thickBot="1" x14ac:dyDescent="0.3">
      <c r="A55" s="132"/>
      <c r="B55" s="55" t="s">
        <v>78</v>
      </c>
      <c r="C55" s="128" t="s">
        <v>115</v>
      </c>
      <c r="D55" s="129"/>
      <c r="E55" s="129"/>
      <c r="F55" s="130"/>
      <c r="G55" s="56" t="s">
        <v>116</v>
      </c>
      <c r="H55" s="83">
        <f>H56</f>
        <v>500</v>
      </c>
      <c r="I55" s="84">
        <f>I56</f>
        <v>1103.0160000000001</v>
      </c>
      <c r="J55" s="84">
        <f>J56+J58+J60+J62+J64+J66</f>
        <v>0</v>
      </c>
      <c r="K55" s="85">
        <f>K56+K58+K60+K62+K64+K66</f>
        <v>1103.0160000000001</v>
      </c>
      <c r="P55"/>
      <c r="Q55"/>
      <c r="R55" s="92"/>
    </row>
    <row r="56" spans="1:18" ht="15" x14ac:dyDescent="0.25">
      <c r="A56" s="132"/>
      <c r="B56" s="101" t="s">
        <v>78</v>
      </c>
      <c r="C56" s="102" t="s">
        <v>117</v>
      </c>
      <c r="D56" s="102" t="s">
        <v>83</v>
      </c>
      <c r="E56" s="103" t="s">
        <v>84</v>
      </c>
      <c r="F56" s="103" t="s">
        <v>84</v>
      </c>
      <c r="G56" s="104" t="s">
        <v>116</v>
      </c>
      <c r="H56" s="105">
        <v>500</v>
      </c>
      <c r="I56" s="105">
        <f>I57</f>
        <v>1103.0160000000001</v>
      </c>
      <c r="J56" s="106">
        <f>J57</f>
        <v>-147.18100000000001</v>
      </c>
      <c r="K56" s="107">
        <f>K57</f>
        <v>955.83500000000004</v>
      </c>
      <c r="P56" s="91"/>
      <c r="Q56" s="91"/>
    </row>
    <row r="57" spans="1:18" x14ac:dyDescent="0.2">
      <c r="A57" s="132"/>
      <c r="B57" s="108"/>
      <c r="C57" s="109"/>
      <c r="D57" s="110"/>
      <c r="E57" s="71">
        <v>3599</v>
      </c>
      <c r="F57" s="71">
        <v>5901</v>
      </c>
      <c r="G57" s="111" t="s">
        <v>85</v>
      </c>
      <c r="H57" s="74">
        <v>500</v>
      </c>
      <c r="I57" s="74">
        <v>1103.0160000000001</v>
      </c>
      <c r="J57" s="112">
        <v>-147.18100000000001</v>
      </c>
      <c r="K57" s="113">
        <f>I57+J57</f>
        <v>955.83500000000004</v>
      </c>
    </row>
    <row r="58" spans="1:18" x14ac:dyDescent="0.2">
      <c r="A58" s="132"/>
      <c r="B58" s="77" t="s">
        <v>78</v>
      </c>
      <c r="C58" s="114" t="s">
        <v>118</v>
      </c>
      <c r="D58" s="114" t="s">
        <v>83</v>
      </c>
      <c r="E58" s="63" t="s">
        <v>84</v>
      </c>
      <c r="F58" s="63" t="s">
        <v>84</v>
      </c>
      <c r="G58" s="115" t="s">
        <v>119</v>
      </c>
      <c r="H58" s="66">
        <v>0</v>
      </c>
      <c r="I58" s="66">
        <f>I59</f>
        <v>0</v>
      </c>
      <c r="J58" s="98">
        <f>J59</f>
        <v>28</v>
      </c>
      <c r="K58" s="116">
        <f>K59</f>
        <v>28</v>
      </c>
    </row>
    <row r="59" spans="1:18" x14ac:dyDescent="0.2">
      <c r="A59" s="132"/>
      <c r="B59" s="108"/>
      <c r="C59" s="109"/>
      <c r="D59" s="110"/>
      <c r="E59" s="71">
        <v>3599</v>
      </c>
      <c r="F59" s="71">
        <v>5493</v>
      </c>
      <c r="G59" s="111" t="s">
        <v>120</v>
      </c>
      <c r="H59" s="74">
        <v>0</v>
      </c>
      <c r="I59" s="74">
        <v>0</v>
      </c>
      <c r="J59" s="112">
        <v>28</v>
      </c>
      <c r="K59" s="113">
        <f>I59+J59</f>
        <v>28</v>
      </c>
    </row>
    <row r="60" spans="1:18" x14ac:dyDescent="0.2">
      <c r="A60" s="132"/>
      <c r="B60" s="77" t="s">
        <v>78</v>
      </c>
      <c r="C60" s="114" t="s">
        <v>121</v>
      </c>
      <c r="D60" s="114" t="s">
        <v>83</v>
      </c>
      <c r="E60" s="63" t="s">
        <v>84</v>
      </c>
      <c r="F60" s="63" t="s">
        <v>84</v>
      </c>
      <c r="G60" s="115" t="s">
        <v>122</v>
      </c>
      <c r="H60" s="66">
        <v>0</v>
      </c>
      <c r="I60" s="66">
        <f t="shared" ref="I60:K60" si="22">I61</f>
        <v>0</v>
      </c>
      <c r="J60" s="98">
        <f t="shared" si="22"/>
        <v>15.523</v>
      </c>
      <c r="K60" s="116">
        <f t="shared" si="22"/>
        <v>15.523</v>
      </c>
    </row>
    <row r="61" spans="1:18" x14ac:dyDescent="0.2">
      <c r="A61" s="132"/>
      <c r="B61" s="108"/>
      <c r="C61" s="109"/>
      <c r="D61" s="110"/>
      <c r="E61" s="71">
        <v>3599</v>
      </c>
      <c r="F61" s="71">
        <v>5493</v>
      </c>
      <c r="G61" s="111" t="s">
        <v>120</v>
      </c>
      <c r="H61" s="74">
        <v>0</v>
      </c>
      <c r="I61" s="74">
        <v>0</v>
      </c>
      <c r="J61" s="112">
        <v>15.523</v>
      </c>
      <c r="K61" s="113">
        <f t="shared" ref="K61" si="23">I61+J61</f>
        <v>15.523</v>
      </c>
    </row>
    <row r="62" spans="1:18" x14ac:dyDescent="0.2">
      <c r="A62" s="132"/>
      <c r="B62" s="77" t="s">
        <v>78</v>
      </c>
      <c r="C62" s="114" t="s">
        <v>123</v>
      </c>
      <c r="D62" s="114" t="s">
        <v>83</v>
      </c>
      <c r="E62" s="63" t="s">
        <v>84</v>
      </c>
      <c r="F62" s="63" t="s">
        <v>84</v>
      </c>
      <c r="G62" s="115" t="s">
        <v>124</v>
      </c>
      <c r="H62" s="66">
        <v>0</v>
      </c>
      <c r="I62" s="66">
        <f t="shared" ref="I62:K62" si="24">I63</f>
        <v>0</v>
      </c>
      <c r="J62" s="98">
        <f t="shared" si="24"/>
        <v>10.695</v>
      </c>
      <c r="K62" s="116">
        <f t="shared" si="24"/>
        <v>10.695</v>
      </c>
    </row>
    <row r="63" spans="1:18" x14ac:dyDescent="0.2">
      <c r="A63" s="132"/>
      <c r="B63" s="108"/>
      <c r="C63" s="109"/>
      <c r="D63" s="110"/>
      <c r="E63" s="71">
        <v>3599</v>
      </c>
      <c r="F63" s="71">
        <v>5493</v>
      </c>
      <c r="G63" s="111" t="s">
        <v>120</v>
      </c>
      <c r="H63" s="74">
        <v>0</v>
      </c>
      <c r="I63" s="74">
        <v>0</v>
      </c>
      <c r="J63" s="112">
        <v>10.695</v>
      </c>
      <c r="K63" s="113">
        <f t="shared" ref="K63" si="25">I63+J63</f>
        <v>10.695</v>
      </c>
    </row>
    <row r="64" spans="1:18" x14ac:dyDescent="0.2">
      <c r="A64" s="132"/>
      <c r="B64" s="77" t="s">
        <v>78</v>
      </c>
      <c r="C64" s="114" t="s">
        <v>125</v>
      </c>
      <c r="D64" s="114" t="s">
        <v>83</v>
      </c>
      <c r="E64" s="63" t="s">
        <v>84</v>
      </c>
      <c r="F64" s="63" t="s">
        <v>84</v>
      </c>
      <c r="G64" s="115" t="s">
        <v>126</v>
      </c>
      <c r="H64" s="66">
        <v>0</v>
      </c>
      <c r="I64" s="66">
        <f t="shared" ref="I64:K64" si="26">I65</f>
        <v>0</v>
      </c>
      <c r="J64" s="98">
        <f t="shared" si="26"/>
        <v>22.963000000000001</v>
      </c>
      <c r="K64" s="116">
        <f t="shared" si="26"/>
        <v>22.963000000000001</v>
      </c>
    </row>
    <row r="65" spans="1:11" ht="22.5" x14ac:dyDescent="0.2">
      <c r="A65" s="132"/>
      <c r="B65" s="108"/>
      <c r="C65" s="109"/>
      <c r="D65" s="110"/>
      <c r="E65" s="71">
        <v>3599</v>
      </c>
      <c r="F65" s="71">
        <v>6371</v>
      </c>
      <c r="G65" s="111" t="s">
        <v>127</v>
      </c>
      <c r="H65" s="74">
        <v>0</v>
      </c>
      <c r="I65" s="74">
        <v>0</v>
      </c>
      <c r="J65" s="112">
        <v>22.963000000000001</v>
      </c>
      <c r="K65" s="113">
        <f t="shared" ref="K65" si="27">I65+J65</f>
        <v>22.963000000000001</v>
      </c>
    </row>
    <row r="66" spans="1:11" x14ac:dyDescent="0.2">
      <c r="A66" s="132"/>
      <c r="B66" s="77" t="s">
        <v>78</v>
      </c>
      <c r="C66" s="114" t="s">
        <v>131</v>
      </c>
      <c r="D66" s="114" t="s">
        <v>83</v>
      </c>
      <c r="E66" s="63" t="s">
        <v>84</v>
      </c>
      <c r="F66" s="63" t="s">
        <v>84</v>
      </c>
      <c r="G66" s="115" t="s">
        <v>128</v>
      </c>
      <c r="H66" s="66">
        <v>0</v>
      </c>
      <c r="I66" s="66">
        <f t="shared" ref="I66:K66" si="28">I67</f>
        <v>0</v>
      </c>
      <c r="J66" s="98">
        <f t="shared" si="28"/>
        <v>70</v>
      </c>
      <c r="K66" s="116">
        <f t="shared" si="28"/>
        <v>70</v>
      </c>
    </row>
    <row r="67" spans="1:11" ht="23.25" thickBot="1" x14ac:dyDescent="0.25">
      <c r="A67" s="133"/>
      <c r="B67" s="117"/>
      <c r="C67" s="118"/>
      <c r="D67" s="119"/>
      <c r="E67" s="120">
        <v>3599</v>
      </c>
      <c r="F67" s="120">
        <v>6371</v>
      </c>
      <c r="G67" s="121" t="s">
        <v>127</v>
      </c>
      <c r="H67" s="122">
        <v>0</v>
      </c>
      <c r="I67" s="122">
        <v>0</v>
      </c>
      <c r="J67" s="123">
        <v>70</v>
      </c>
      <c r="K67" s="124">
        <f t="shared" ref="K67" si="29">I67+J67</f>
        <v>70</v>
      </c>
    </row>
  </sheetData>
  <mergeCells count="9">
    <mergeCell ref="C7:F7"/>
    <mergeCell ref="C12:F12"/>
    <mergeCell ref="C55:F55"/>
    <mergeCell ref="A5:A67"/>
    <mergeCell ref="A1:K1"/>
    <mergeCell ref="A2:K2"/>
    <mergeCell ref="A3:K3"/>
    <mergeCell ref="C5:D5"/>
    <mergeCell ref="C6:F6"/>
  </mergeCells>
  <pageMargins left="0.7" right="0.7" top="0.78740157499999996" bottom="0.78740157499999996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Bilance PaV</vt:lpstr>
      <vt:lpstr>92609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Pozicka Katerina</cp:lastModifiedBy>
  <cp:lastPrinted>2017-02-13T10:59:37Z</cp:lastPrinted>
  <dcterms:created xsi:type="dcterms:W3CDTF">2007-12-18T12:40:54Z</dcterms:created>
  <dcterms:modified xsi:type="dcterms:W3CDTF">2017-02-13T10:59:43Z</dcterms:modified>
</cp:coreProperties>
</file>