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480" windowHeight="10050"/>
  </bookViews>
  <sheets>
    <sheet name="917 04" sheetId="2" r:id="rId1"/>
    <sheet name="Bilance PaV" sheetId="1" r:id="rId2"/>
  </sheets>
  <definedNames>
    <definedName name="_xlnm.Print_Area" localSheetId="0">'917 04'!$A$1:$N$81</definedName>
  </definedNames>
  <calcPr calcId="145621"/>
</workbook>
</file>

<file path=xl/calcChain.xml><?xml version="1.0" encoding="utf-8"?>
<calcChain xmlns="http://schemas.openxmlformats.org/spreadsheetml/2006/main">
  <c r="M78" i="2" l="1"/>
  <c r="L77" i="2"/>
  <c r="L66" i="2" s="1"/>
  <c r="L51" i="2" s="1"/>
  <c r="I76" i="2"/>
  <c r="K76" i="2" s="1"/>
  <c r="M76" i="2" s="1"/>
  <c r="L75" i="2"/>
  <c r="G75" i="2"/>
  <c r="I75" i="2" s="1"/>
  <c r="K75" i="2" s="1"/>
  <c r="M75" i="2" s="1"/>
  <c r="I74" i="2"/>
  <c r="K74" i="2" s="1"/>
  <c r="M74" i="2" s="1"/>
  <c r="G73" i="2"/>
  <c r="I73" i="2" s="1"/>
  <c r="K73" i="2" s="1"/>
  <c r="M73" i="2" s="1"/>
  <c r="I72" i="2"/>
  <c r="K72" i="2" s="1"/>
  <c r="M72" i="2" s="1"/>
  <c r="G71" i="2"/>
  <c r="I71" i="2" s="1"/>
  <c r="K71" i="2" s="1"/>
  <c r="M71" i="2" s="1"/>
  <c r="K70" i="2"/>
  <c r="M70" i="2" s="1"/>
  <c r="I70" i="2"/>
  <c r="L69" i="2"/>
  <c r="G69" i="2"/>
  <c r="I69" i="2" s="1"/>
  <c r="K69" i="2" s="1"/>
  <c r="M69" i="2" s="1"/>
  <c r="K68" i="2"/>
  <c r="M68" i="2" s="1"/>
  <c r="I68" i="2"/>
  <c r="I67" i="2"/>
  <c r="K67" i="2" s="1"/>
  <c r="M67" i="2" s="1"/>
  <c r="G67" i="2"/>
  <c r="K65" i="2"/>
  <c r="M65" i="2" s="1"/>
  <c r="I65" i="2"/>
  <c r="I64" i="2"/>
  <c r="K64" i="2" s="1"/>
  <c r="M64" i="2" s="1"/>
  <c r="G64" i="2"/>
  <c r="I63" i="2"/>
  <c r="K63" i="2" s="1"/>
  <c r="M63" i="2" s="1"/>
  <c r="G62" i="2"/>
  <c r="G59" i="2" s="1"/>
  <c r="I59" i="2" s="1"/>
  <c r="K59" i="2" s="1"/>
  <c r="M59" i="2" s="1"/>
  <c r="I61" i="2"/>
  <c r="K61" i="2" s="1"/>
  <c r="M61" i="2" s="1"/>
  <c r="G60" i="2"/>
  <c r="I60" i="2" s="1"/>
  <c r="K60" i="2" s="1"/>
  <c r="M60" i="2" s="1"/>
  <c r="I58" i="2"/>
  <c r="K58" i="2" s="1"/>
  <c r="M58" i="2" s="1"/>
  <c r="G57" i="2"/>
  <c r="I57" i="2" s="1"/>
  <c r="K57" i="2" s="1"/>
  <c r="M57" i="2" s="1"/>
  <c r="K56" i="2"/>
  <c r="M56" i="2" s="1"/>
  <c r="I56" i="2"/>
  <c r="I55" i="2"/>
  <c r="K55" i="2" s="1"/>
  <c r="M55" i="2" s="1"/>
  <c r="G55" i="2"/>
  <c r="I54" i="2"/>
  <c r="K54" i="2" s="1"/>
  <c r="M54" i="2" s="1"/>
  <c r="G53" i="2"/>
  <c r="I53" i="2" s="1"/>
  <c r="K53" i="2" s="1"/>
  <c r="M53" i="2" s="1"/>
  <c r="G52" i="2"/>
  <c r="I50" i="2"/>
  <c r="K50" i="2" s="1"/>
  <c r="M50" i="2" s="1"/>
  <c r="G49" i="2"/>
  <c r="I49" i="2" s="1"/>
  <c r="K49" i="2" s="1"/>
  <c r="M49" i="2" s="1"/>
  <c r="I48" i="2"/>
  <c r="K48" i="2" s="1"/>
  <c r="M48" i="2" s="1"/>
  <c r="G47" i="2"/>
  <c r="I47" i="2" s="1"/>
  <c r="K47" i="2" s="1"/>
  <c r="M47" i="2" s="1"/>
  <c r="I46" i="2"/>
  <c r="K46" i="2" s="1"/>
  <c r="M46" i="2" s="1"/>
  <c r="G45" i="2"/>
  <c r="I45" i="2" s="1"/>
  <c r="K45" i="2" s="1"/>
  <c r="M45" i="2" s="1"/>
  <c r="K44" i="2"/>
  <c r="M44" i="2" s="1"/>
  <c r="I44" i="2"/>
  <c r="I43" i="2"/>
  <c r="K43" i="2" s="1"/>
  <c r="M43" i="2" s="1"/>
  <c r="G43" i="2"/>
  <c r="I41" i="2"/>
  <c r="K41" i="2" s="1"/>
  <c r="M41" i="2" s="1"/>
  <c r="G40" i="2"/>
  <c r="I40" i="2" s="1"/>
  <c r="K40" i="2" s="1"/>
  <c r="M40" i="2" s="1"/>
  <c r="I39" i="2"/>
  <c r="K39" i="2" s="1"/>
  <c r="M39" i="2" s="1"/>
  <c r="G38" i="2"/>
  <c r="I38" i="2" s="1"/>
  <c r="K38" i="2" s="1"/>
  <c r="M38" i="2" s="1"/>
  <c r="I37" i="2"/>
  <c r="K37" i="2" s="1"/>
  <c r="M37" i="2" s="1"/>
  <c r="G36" i="2"/>
  <c r="I36" i="2" s="1"/>
  <c r="K36" i="2" s="1"/>
  <c r="M36" i="2" s="1"/>
  <c r="K35" i="2"/>
  <c r="M35" i="2" s="1"/>
  <c r="I35" i="2"/>
  <c r="I34" i="2"/>
  <c r="K34" i="2" s="1"/>
  <c r="M34" i="2" s="1"/>
  <c r="G34" i="2"/>
  <c r="I33" i="2"/>
  <c r="K33" i="2" s="1"/>
  <c r="M33" i="2" s="1"/>
  <c r="G32" i="2"/>
  <c r="I32" i="2" s="1"/>
  <c r="K32" i="2" s="1"/>
  <c r="M32" i="2" s="1"/>
  <c r="I31" i="2"/>
  <c r="K31" i="2" s="1"/>
  <c r="M31" i="2" s="1"/>
  <c r="G30" i="2"/>
  <c r="I30" i="2" s="1"/>
  <c r="K30" i="2" s="1"/>
  <c r="M30" i="2" s="1"/>
  <c r="I29" i="2"/>
  <c r="K29" i="2" s="1"/>
  <c r="M29" i="2" s="1"/>
  <c r="G28" i="2"/>
  <c r="I28" i="2" s="1"/>
  <c r="K28" i="2" s="1"/>
  <c r="M28" i="2" s="1"/>
  <c r="K27" i="2"/>
  <c r="M27" i="2" s="1"/>
  <c r="I27" i="2"/>
  <c r="I26" i="2"/>
  <c r="K26" i="2" s="1"/>
  <c r="M26" i="2" s="1"/>
  <c r="G26" i="2"/>
  <c r="K25" i="2"/>
  <c r="M25" i="2" s="1"/>
  <c r="J24" i="2"/>
  <c r="K24" i="2" s="1"/>
  <c r="M24" i="2" s="1"/>
  <c r="K23" i="2"/>
  <c r="M23" i="2" s="1"/>
  <c r="I23" i="2"/>
  <c r="I22" i="2"/>
  <c r="K22" i="2" s="1"/>
  <c r="M22" i="2" s="1"/>
  <c r="H22" i="2"/>
  <c r="I21" i="2"/>
  <c r="K21" i="2" s="1"/>
  <c r="M21" i="2" s="1"/>
  <c r="H20" i="2"/>
  <c r="I20" i="2" s="1"/>
  <c r="K20" i="2" s="1"/>
  <c r="M20" i="2" s="1"/>
  <c r="I19" i="2"/>
  <c r="K19" i="2" s="1"/>
  <c r="M19" i="2" s="1"/>
  <c r="H18" i="2"/>
  <c r="I18" i="2" s="1"/>
  <c r="K18" i="2" s="1"/>
  <c r="M18" i="2" s="1"/>
  <c r="I17" i="2"/>
  <c r="K17" i="2" s="1"/>
  <c r="M17" i="2" s="1"/>
  <c r="H16" i="2"/>
  <c r="I16" i="2" s="1"/>
  <c r="K16" i="2" s="1"/>
  <c r="M16" i="2" s="1"/>
  <c r="K15" i="2"/>
  <c r="M15" i="2" s="1"/>
  <c r="I15" i="2"/>
  <c r="I14" i="2"/>
  <c r="K14" i="2" s="1"/>
  <c r="M14" i="2" s="1"/>
  <c r="I13" i="2"/>
  <c r="K13" i="2" s="1"/>
  <c r="M13" i="2" s="1"/>
  <c r="J12" i="2"/>
  <c r="H12" i="2"/>
  <c r="G12" i="2"/>
  <c r="I11" i="2"/>
  <c r="K11" i="2" s="1"/>
  <c r="M11" i="2" s="1"/>
  <c r="G10" i="2"/>
  <c r="J9" i="2"/>
  <c r="J8" i="2" s="1"/>
  <c r="L8" i="2"/>
  <c r="G9" i="2" l="1"/>
  <c r="I10" i="2"/>
  <c r="K10" i="2" s="1"/>
  <c r="M10" i="2" s="1"/>
  <c r="G51" i="2"/>
  <c r="I51" i="2" s="1"/>
  <c r="K51" i="2" s="1"/>
  <c r="M51" i="2" s="1"/>
  <c r="H9" i="2"/>
  <c r="H8" i="2" s="1"/>
  <c r="I12" i="2"/>
  <c r="K12" i="2" s="1"/>
  <c r="M12" i="2" s="1"/>
  <c r="I52" i="2"/>
  <c r="K52" i="2" s="1"/>
  <c r="M52" i="2" s="1"/>
  <c r="I62" i="2"/>
  <c r="K62" i="2" s="1"/>
  <c r="M62" i="2" s="1"/>
  <c r="M77" i="2"/>
  <c r="G42" i="2"/>
  <c r="I42" i="2" s="1"/>
  <c r="K42" i="2" s="1"/>
  <c r="M42" i="2" s="1"/>
  <c r="G66" i="2"/>
  <c r="I66" i="2" s="1"/>
  <c r="K66" i="2" s="1"/>
  <c r="M66" i="2" s="1"/>
  <c r="E45" i="1"/>
  <c r="E44" i="1"/>
  <c r="E43" i="1"/>
  <c r="E42" i="1"/>
  <c r="E39" i="1"/>
  <c r="E37" i="1"/>
  <c r="E36" i="1"/>
  <c r="E35" i="1"/>
  <c r="E34" i="1"/>
  <c r="E33" i="1"/>
  <c r="E32" i="1"/>
  <c r="E30" i="1"/>
  <c r="E29" i="1"/>
  <c r="E23" i="1"/>
  <c r="C21" i="1"/>
  <c r="E21" i="1"/>
  <c r="E22" i="1"/>
  <c r="E19" i="1"/>
  <c r="C9" i="1"/>
  <c r="C8" i="1"/>
  <c r="E8" i="1"/>
  <c r="E11" i="1"/>
  <c r="E6" i="1"/>
  <c r="C14" i="1"/>
  <c r="C15" i="1"/>
  <c r="E15" i="1"/>
  <c r="E31" i="1"/>
  <c r="E7" i="1"/>
  <c r="E18" i="1"/>
  <c r="E17" i="1"/>
  <c r="E14" i="1"/>
  <c r="E13" i="1"/>
  <c r="E12" i="1"/>
  <c r="E41" i="1"/>
  <c r="E40" i="1"/>
  <c r="E10" i="1"/>
  <c r="E38" i="1"/>
  <c r="E25" i="1"/>
  <c r="E24" i="1"/>
  <c r="D21" i="1"/>
  <c r="D9" i="1"/>
  <c r="D15" i="1"/>
  <c r="D46" i="1"/>
  <c r="D4" i="1"/>
  <c r="D8" i="1"/>
  <c r="D20" i="1"/>
  <c r="D26" i="1"/>
  <c r="E16" i="1"/>
  <c r="E9" i="1"/>
  <c r="E5" i="1"/>
  <c r="E46" i="1"/>
  <c r="C4" i="1"/>
  <c r="C46" i="1"/>
  <c r="C20" i="1"/>
  <c r="E20" i="1"/>
  <c r="E4" i="1"/>
  <c r="C26" i="1"/>
  <c r="E26" i="1"/>
  <c r="G8" i="2" l="1"/>
  <c r="I8" i="2" s="1"/>
  <c r="K8" i="2" s="1"/>
  <c r="M8" i="2" s="1"/>
  <c r="I9" i="2"/>
  <c r="K9" i="2" s="1"/>
  <c r="M9" i="2" s="1"/>
</calcChain>
</file>

<file path=xl/sharedStrings.xml><?xml version="1.0" encoding="utf-8"?>
<sst xmlns="http://schemas.openxmlformats.org/spreadsheetml/2006/main" count="368" uniqueCount="175">
  <si>
    <t>v tis. Kč</t>
  </si>
  <si>
    <t>ukazatel</t>
  </si>
  <si>
    <t xml:space="preserve">pol. </t>
  </si>
  <si>
    <t>A/ Vlastní  příjmy</t>
  </si>
  <si>
    <t>1xxx</t>
  </si>
  <si>
    <t>2xxx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</si>
  <si>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</si>
  <si>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</si>
  <si>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</si>
  <si>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</si>
  <si>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</si>
  <si>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</si>
  <si>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</si>
  <si>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</si>
  <si>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</si>
  <si>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</si>
  <si>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</si>
  <si>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</si>
  <si>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6xxx</t>
  </si>
  <si>
    <t>5-6xxx</t>
  </si>
  <si>
    <t xml:space="preserve">V ý d a je   c e l k e m </t>
  </si>
  <si>
    <t xml:space="preserve">Z d r o j e  L K   c e l k e m </t>
  </si>
  <si>
    <t>1-3xxx</t>
  </si>
  <si>
    <t>1-4xxx</t>
  </si>
  <si>
    <t>B/ Dotace a příspěvky</t>
  </si>
  <si>
    <t>415x</t>
  </si>
  <si>
    <t>42xx</t>
  </si>
  <si>
    <t>423x</t>
  </si>
  <si>
    <t>Zdrojová část rozpočtu LK 2017</t>
  </si>
  <si>
    <t>Výdajová část rozpočtu LK 2017</t>
  </si>
  <si>
    <t>1. Daňové příjmy</t>
  </si>
  <si>
    <t>2. Nedaňové příjmy</t>
  </si>
  <si>
    <t>3. Kapitáové příjmy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</si>
  <si>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</si>
  <si>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 xml:space="preserve">  Zákon o st.rozpočtu</t>
  </si>
  <si>
    <t xml:space="preserve">   Resort. účelové dotace (ze SR, st.fondů)</t>
  </si>
  <si>
    <t xml:space="preserve">   Dotace od regionální rady</t>
  </si>
  <si>
    <t xml:space="preserve">   Dotace ze zahraničí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</si>
  <si>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</si>
  <si>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</si>
  <si>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 xml:space="preserve">    Resort. účelové dotace (ze SR, st.fondů)</t>
  </si>
  <si>
    <t xml:space="preserve">    Dotace od regionální rady</t>
  </si>
  <si>
    <t xml:space="preserve">    Dotace ze zahraničí</t>
  </si>
  <si>
    <t xml:space="preserve">    Dotace od obcí</t>
  </si>
  <si>
    <t>3. Úvěr</t>
  </si>
  <si>
    <t>4. Uhrazené splátky dlouhod.půjč.</t>
  </si>
  <si>
    <t>Kap.910 - Zastupitelstvo</t>
  </si>
  <si>
    <t>Kap.911 - Krajský úřad</t>
  </si>
  <si>
    <t>Kap.912 - Účelové příspěvky PO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</si>
  <si>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</si>
  <si>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</si>
  <si>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</si>
  <si>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</si>
  <si>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</si>
  <si>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</si>
  <si>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</si>
  <si>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</si>
  <si>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</si>
  <si>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</si>
  <si>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</si>
  <si>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</si>
  <si>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</si>
  <si>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</si>
  <si>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>UR 2017 I.</t>
  </si>
  <si>
    <t>UR 2017 II.</t>
  </si>
  <si>
    <t>1. Zapojení fondů z r. 2016</t>
  </si>
  <si>
    <t>2. Zapojení  zákl.běžného účtu z r. 2016</t>
  </si>
  <si>
    <t>Změna rozpočtu - rozpočtové opatření č. 48/17</t>
  </si>
  <si>
    <t>Příloha č.1 - tab.část ke ZR-RO č. 48/17</t>
  </si>
  <si>
    <t>Odbor školství, mládeže, tělovýchovy a sportu</t>
  </si>
  <si>
    <t>KAPITOLA 917 04 - TRANSFERY</t>
  </si>
  <si>
    <t>tis.Kč</t>
  </si>
  <si>
    <t>uk.</t>
  </si>
  <si>
    <t>č.a.</t>
  </si>
  <si>
    <t>§</t>
  </si>
  <si>
    <t>91704 - T R A N S F E R Y</t>
  </si>
  <si>
    <t>SR 2017</t>
  </si>
  <si>
    <t>RO č. 1/17</t>
  </si>
  <si>
    <t>UR 2017</t>
  </si>
  <si>
    <t>RO č. 27/17</t>
  </si>
  <si>
    <t>ZR-RO č. 48/17</t>
  </si>
  <si>
    <t>SU</t>
  </si>
  <si>
    <t>x</t>
  </si>
  <si>
    <t>Výdajový limit resortu v kapitole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</si>
  <si>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</si>
  <si>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</si>
  <si>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</si>
  <si>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</si>
  <si>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</si>
  <si>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</si>
  <si>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</si>
  <si>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neinvestiční transfery spolkům</t>
  </si>
  <si>
    <t xml:space="preserve">SU </t>
  </si>
  <si>
    <t>0480480</t>
  </si>
  <si>
    <t>2330</t>
  </si>
  <si>
    <t>DDM Větrník, Liberec,  p.o. - Realizace okresních kol soutěží v okrese Liberec a krajských kol soutěží</t>
  </si>
  <si>
    <t>0480481</t>
  </si>
  <si>
    <t>4476</t>
  </si>
  <si>
    <t>DDM Libertin, Česká Lípa, Škroupovo nám. 138, p.o. - Realizace okresních kol soutěží v okrese Česká Lípa</t>
  </si>
  <si>
    <t>0480482</t>
  </si>
  <si>
    <t>3454</t>
  </si>
  <si>
    <t>DDM Vikýř, Jablonec n/N, Podhorská 49, p.o. - Realizace okresních kol soutěží v okrese Jablonec n/N</t>
  </si>
  <si>
    <t>0480483</t>
  </si>
  <si>
    <t>5443</t>
  </si>
  <si>
    <t>ZŠ Dr.F.L.Riegra Semily, p.o. - Realizace okresních kol soutěží v okrese Semily</t>
  </si>
  <si>
    <t>0480484</t>
  </si>
  <si>
    <t>Jednota českých matematiků a fyziků, pobočný spolek Liberec - Ústřední kolo Matematické olympiády 2017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</si>
  <si>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</si>
  <si>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</si>
  <si>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</si>
  <si>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</si>
  <si>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</si>
  <si>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</si>
  <si>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</si>
  <si>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</si>
  <si>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</si>
  <si>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</si>
  <si>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</si>
  <si>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</si>
  <si>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</si>
  <si>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</si>
  <si>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</si>
  <si>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</si>
  <si>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0480466</t>
  </si>
  <si>
    <t>Veletrh dětské knihy - Sdružení pro veletrhy dětské knihy</t>
  </si>
  <si>
    <t>ostatní neinvestiční transfery neziskovým a podobným organizacím</t>
  </si>
  <si>
    <t>0480467</t>
  </si>
  <si>
    <t>Sdružení pro rozvoj Libereckého kraje - NFV</t>
  </si>
  <si>
    <t>neinvestiční půjčené prostředky spolkům</t>
  </si>
  <si>
    <t>Podpora obcí při změně zřizovatelských funkcí</t>
  </si>
  <si>
    <t>0480088</t>
  </si>
  <si>
    <t>Systémová podpora vzdělávání žáků ve speciálních ZŠ</t>
  </si>
  <si>
    <t>0480186</t>
  </si>
  <si>
    <t>2329</t>
  </si>
  <si>
    <t>ZŠ praktická a ZŠ speciální, Jablonné v Podještědí, p.o. - Zajištění stab.podm.pro vzdělávání žáků ZŠ spec. a ZŠ prakt.</t>
  </si>
  <si>
    <t>0480188</t>
  </si>
  <si>
    <t>5492</t>
  </si>
  <si>
    <t>ZŠ Turnov, Zborovská 519, p.o. - Zajištění stab.podm.pro vzdělávání žáků ZŠ spec. a ZŠ prakt.</t>
  </si>
  <si>
    <t>0480309</t>
  </si>
  <si>
    <t>2494</t>
  </si>
  <si>
    <t>ZŠ Nové Město pod Smrkem - Zajištění stab.podm.pro vzdělávání žáků ZŠ spec. a ZŠ prakt.</t>
  </si>
  <si>
    <t>sport v regionu</t>
  </si>
  <si>
    <t>Významné sportovní areály</t>
  </si>
  <si>
    <t>0480136</t>
  </si>
  <si>
    <t>JIZERSKÁ, o.p.s. , Bedřichov - JIZERSKÁ MAGISTRÁLA 2016/2017</t>
  </si>
  <si>
    <t>neinvestiční transf.obecně prospěšným společnostem</t>
  </si>
  <si>
    <t>0480137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</si>
  <si>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</si>
  <si>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</si>
  <si>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</si>
  <si>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0480142</t>
  </si>
  <si>
    <t>4104</t>
  </si>
  <si>
    <t>SVAZEK OBCÍ NOVOBORSKA, Nový Bor - Úprava a údržba Lužickohorské magistrály</t>
  </si>
  <si>
    <t>Sportovně společenské aktivity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</si>
  <si>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</si>
  <si>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</si>
  <si>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</si>
  <si>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</si>
  <si>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</si>
  <si>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</si>
  <si>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</si>
  <si>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Podpora sportu</t>
  </si>
  <si>
    <t>0480468</t>
  </si>
  <si>
    <t xml:space="preserve">SKI KLUB JIZERSKÁ PADESÁTKA z.s., IČ: 41324471 - Jizerská padesátka </t>
  </si>
  <si>
    <t>0480469</t>
  </si>
  <si>
    <t xml:space="preserve">Český atletický svaz, Praha, IČ: 00539244 - Mezinárodní atletický mítink "Jablonecká hala"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</si>
  <si>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</si>
  <si>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</si>
  <si>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</si>
  <si>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</si>
  <si>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0480472</t>
  </si>
  <si>
    <t>Nerozepsaná rezerva sport a tělovýchova</t>
  </si>
  <si>
    <t>0480485</t>
  </si>
  <si>
    <t>TJ LIAZ Jablonec n/N, z.s. - Jablonecká hala 2017</t>
  </si>
  <si>
    <t>ZR/RO č. 48/17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</si>
</sst>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2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rgb="FF00008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8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71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8" fillId="3" borderId="0" xfId="2" applyFill="1"/>
    <xf numFmtId="0" fontId="6" fillId="3" borderId="0" xfId="1" applyFill="1"/>
    <xf numFmtId="0" fontId="8" fillId="3" borderId="0" xfId="3" applyFill="1"/>
    <xf numFmtId="4" fontId="9" fillId="3" borderId="0" xfId="4" applyNumberFormat="1" applyFont="1" applyFill="1" applyBorder="1"/>
    <xf numFmtId="165" fontId="9" fillId="3" borderId="0" xfId="4" applyNumberFormat="1" applyFont="1" applyFill="1" applyBorder="1"/>
    <xf numFmtId="0" fontId="8" fillId="3" borderId="0" xfId="2" applyFill="1" applyBorder="1"/>
    <xf numFmtId="0" fontId="8" fillId="3" borderId="0" xfId="4" applyFill="1"/>
    <xf numFmtId="4" fontId="8" fillId="3" borderId="0" xfId="4" applyNumberFormat="1" applyFill="1"/>
    <xf numFmtId="0" fontId="11" fillId="3" borderId="0" xfId="4" applyFont="1" applyFill="1" applyAlignment="1">
      <alignment horizontal="center"/>
    </xf>
    <xf numFmtId="0" fontId="12" fillId="3" borderId="14" xfId="4" applyFont="1" applyFill="1" applyBorder="1" applyAlignment="1">
      <alignment horizontal="center" vertical="center"/>
    </xf>
    <xf numFmtId="0" fontId="14" fillId="3" borderId="15" xfId="5" applyFont="1" applyFill="1" applyBorder="1" applyAlignment="1">
      <alignment horizontal="center" vertical="center"/>
    </xf>
    <xf numFmtId="0" fontId="12" fillId="3" borderId="15" xfId="4" applyFont="1" applyFill="1" applyBorder="1" applyAlignment="1">
      <alignment horizontal="center" vertical="center"/>
    </xf>
    <xf numFmtId="0" fontId="11" fillId="3" borderId="17" xfId="6" applyFont="1" applyFill="1" applyBorder="1" applyAlignment="1">
      <alignment horizontal="center" vertical="center"/>
    </xf>
    <xf numFmtId="0" fontId="11" fillId="3" borderId="17" xfId="6" applyFont="1" applyFill="1" applyBorder="1" applyAlignment="1">
      <alignment horizontal="center" vertical="center" wrapText="1"/>
    </xf>
    <xf numFmtId="0" fontId="12" fillId="3" borderId="10" xfId="4" applyFont="1" applyFill="1" applyBorder="1" applyAlignment="1">
      <alignment horizontal="center" vertical="center"/>
    </xf>
    <xf numFmtId="0" fontId="12" fillId="3" borderId="18" xfId="4" applyFont="1" applyFill="1" applyBorder="1" applyAlignment="1">
      <alignment horizontal="left" vertical="center"/>
    </xf>
    <xf numFmtId="4" fontId="12" fillId="3" borderId="17" xfId="4" applyNumberFormat="1" applyFont="1" applyFill="1" applyBorder="1" applyAlignment="1"/>
    <xf numFmtId="4" fontId="11" fillId="3" borderId="17" xfId="4" applyNumberFormat="1" applyFont="1" applyFill="1" applyBorder="1" applyAlignment="1"/>
    <xf numFmtId="4" fontId="11" fillId="3" borderId="20" xfId="2" applyNumberFormat="1" applyFont="1" applyFill="1" applyBorder="1" applyAlignment="1"/>
    <xf numFmtId="4" fontId="11" fillId="3" borderId="20" xfId="2" applyNumberFormat="1" applyFont="1" applyFill="1" applyBorder="1"/>
    <xf numFmtId="0" fontId="9" fillId="3" borderId="0" xfId="2" applyFont="1" applyFill="1" applyBorder="1"/>
    <xf numFmtId="0" fontId="15" fillId="3" borderId="10" xfId="4" applyFont="1" applyFill="1" applyBorder="1" applyAlignment="1">
      <alignment horizontal="center" vertical="center"/>
    </xf>
    <xf numFmtId="0" fontId="15" fillId="3" borderId="11" xfId="4" applyFont="1" applyFill="1" applyBorder="1" applyAlignment="1">
      <alignment horizontal="center" vertical="center"/>
    </xf>
    <xf numFmtId="0" fontId="15" fillId="3" borderId="18" xfId="4" applyFont="1" applyFill="1" applyBorder="1" applyAlignment="1">
      <alignment horizontal="center" vertical="center"/>
    </xf>
    <xf numFmtId="0" fontId="15" fillId="3" borderId="18" xfId="4" applyFont="1" applyFill="1" applyBorder="1" applyAlignment="1">
      <alignment vertical="center"/>
    </xf>
    <xf numFmtId="4" fontId="15" fillId="3" borderId="21" xfId="4" applyNumberFormat="1" applyFont="1" applyFill="1" applyBorder="1" applyAlignment="1"/>
    <xf numFmtId="4" fontId="15" fillId="3" borderId="20" xfId="4" applyNumberFormat="1" applyFont="1" applyFill="1" applyBorder="1" applyAlignment="1"/>
    <xf numFmtId="4" fontId="15" fillId="3" borderId="17" xfId="2" applyNumberFormat="1" applyFont="1" applyFill="1" applyBorder="1" applyAlignment="1"/>
    <xf numFmtId="4" fontId="15" fillId="3" borderId="17" xfId="2" applyNumberFormat="1" applyFont="1" applyFill="1" applyBorder="1"/>
    <xf numFmtId="0" fontId="11" fillId="3" borderId="1" xfId="4" applyFont="1" applyFill="1" applyBorder="1" applyAlignment="1">
      <alignment horizontal="center" vertical="center"/>
    </xf>
    <xf numFmtId="49" fontId="11" fillId="3" borderId="22" xfId="4" applyNumberFormat="1" applyFont="1" applyFill="1" applyBorder="1" applyAlignment="1">
      <alignment horizontal="center" vertical="center"/>
    </xf>
    <xf numFmtId="49" fontId="11" fillId="3" borderId="23" xfId="4" applyNumberFormat="1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2" xfId="4" applyFont="1" applyFill="1" applyBorder="1" applyAlignment="1">
      <alignment horizontal="center" vertical="center"/>
    </xf>
    <xf numFmtId="0" fontId="11" fillId="3" borderId="22" xfId="4" applyFont="1" applyFill="1" applyBorder="1" applyAlignment="1">
      <alignment vertical="center" wrapText="1"/>
    </xf>
    <xf numFmtId="4" fontId="11" fillId="3" borderId="24" xfId="4" applyNumberFormat="1" applyFont="1" applyFill="1" applyBorder="1" applyAlignment="1"/>
    <xf numFmtId="4" fontId="11" fillId="3" borderId="25" xfId="2" applyNumberFormat="1" applyFont="1" applyFill="1" applyBorder="1" applyAlignment="1"/>
    <xf numFmtId="4" fontId="11" fillId="3" borderId="25" xfId="2" applyNumberFormat="1" applyFont="1" applyFill="1" applyBorder="1"/>
    <xf numFmtId="0" fontId="17" fillId="3" borderId="4" xfId="4" applyFont="1" applyFill="1" applyBorder="1" applyAlignment="1">
      <alignment horizontal="center" vertical="center"/>
    </xf>
    <xf numFmtId="49" fontId="17" fillId="3" borderId="26" xfId="4" applyNumberFormat="1" applyFont="1" applyFill="1" applyBorder="1" applyAlignment="1">
      <alignment horizontal="center" vertical="center"/>
    </xf>
    <xf numFmtId="49" fontId="17" fillId="3" borderId="27" xfId="4" applyNumberFormat="1" applyFont="1" applyFill="1" applyBorder="1" applyAlignment="1">
      <alignment horizontal="center" vertical="center"/>
    </xf>
    <xf numFmtId="0" fontId="17" fillId="3" borderId="5" xfId="4" applyFont="1" applyFill="1" applyBorder="1" applyAlignment="1">
      <alignment horizontal="center" vertical="center"/>
    </xf>
    <xf numFmtId="0" fontId="9" fillId="3" borderId="26" xfId="4" applyFont="1" applyFill="1" applyBorder="1" applyAlignment="1">
      <alignment horizontal="center" vertical="center"/>
    </xf>
    <xf numFmtId="0" fontId="9" fillId="3" borderId="28" xfId="4" applyFont="1" applyFill="1" applyBorder="1" applyAlignment="1">
      <alignment vertical="center"/>
    </xf>
    <xf numFmtId="4" fontId="9" fillId="3" borderId="29" xfId="4" applyNumberFormat="1" applyFont="1" applyFill="1" applyBorder="1" applyAlignment="1"/>
    <xf numFmtId="4" fontId="9" fillId="3" borderId="29" xfId="2" applyNumberFormat="1" applyFont="1" applyFill="1" applyBorder="1" applyAlignment="1"/>
    <xf numFmtId="4" fontId="9" fillId="3" borderId="29" xfId="2" applyNumberFormat="1" applyFont="1" applyFill="1" applyBorder="1"/>
    <xf numFmtId="0" fontId="11" fillId="3" borderId="26" xfId="4" applyFont="1" applyFill="1" applyBorder="1" applyAlignment="1">
      <alignment vertical="center" wrapText="1"/>
    </xf>
    <xf numFmtId="4" fontId="11" fillId="3" borderId="29" xfId="4" applyNumberFormat="1" applyFont="1" applyFill="1" applyBorder="1" applyAlignment="1"/>
    <xf numFmtId="4" fontId="11" fillId="3" borderId="29" xfId="2" applyNumberFormat="1" applyFont="1" applyFill="1" applyBorder="1" applyAlignment="1"/>
    <xf numFmtId="4" fontId="11" fillId="3" borderId="29" xfId="2" applyNumberFormat="1" applyFont="1" applyFill="1" applyBorder="1"/>
    <xf numFmtId="0" fontId="9" fillId="3" borderId="22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vertical="center"/>
    </xf>
    <xf numFmtId="0" fontId="9" fillId="3" borderId="26" xfId="4" applyFont="1" applyFill="1" applyBorder="1" applyAlignment="1">
      <alignment vertical="center"/>
    </xf>
    <xf numFmtId="0" fontId="11" fillId="3" borderId="4" xfId="4" applyFont="1" applyFill="1" applyBorder="1" applyAlignment="1">
      <alignment horizontal="center" vertical="center"/>
    </xf>
    <xf numFmtId="49" fontId="11" fillId="3" borderId="26" xfId="4" applyNumberFormat="1" applyFont="1" applyFill="1" applyBorder="1" applyAlignment="1">
      <alignment horizontal="center" vertical="center"/>
    </xf>
    <xf numFmtId="49" fontId="11" fillId="3" borderId="27" xfId="4" applyNumberFormat="1" applyFont="1" applyFill="1" applyBorder="1" applyAlignment="1">
      <alignment horizontal="center" vertical="center"/>
    </xf>
    <xf numFmtId="0" fontId="11" fillId="3" borderId="5" xfId="4" applyFont="1" applyFill="1" applyBorder="1" applyAlignment="1">
      <alignment horizontal="center"/>
    </xf>
    <xf numFmtId="0" fontId="11" fillId="3" borderId="26" xfId="4" applyFont="1" applyFill="1" applyBorder="1" applyAlignment="1">
      <alignment wrapText="1"/>
    </xf>
    <xf numFmtId="0" fontId="9" fillId="3" borderId="5" xfId="4" applyFont="1" applyFill="1" applyBorder="1" applyAlignment="1">
      <alignment horizontal="center"/>
    </xf>
    <xf numFmtId="0" fontId="9" fillId="3" borderId="26" xfId="4" applyFont="1" applyFill="1" applyBorder="1" applyAlignment="1">
      <alignment wrapText="1"/>
    </xf>
    <xf numFmtId="0" fontId="11" fillId="3" borderId="26" xfId="2" applyFont="1" applyFill="1" applyBorder="1" applyAlignment="1">
      <alignment vertical="center" wrapText="1"/>
    </xf>
    <xf numFmtId="0" fontId="11" fillId="3" borderId="26" xfId="4" applyFont="1" applyFill="1" applyBorder="1" applyAlignment="1">
      <alignment horizontal="center"/>
    </xf>
    <xf numFmtId="0" fontId="9" fillId="3" borderId="26" xfId="4" applyFont="1" applyFill="1" applyBorder="1" applyAlignment="1">
      <alignment horizontal="center"/>
    </xf>
    <xf numFmtId="0" fontId="11" fillId="3" borderId="5" xfId="4" applyFont="1" applyFill="1" applyBorder="1" applyAlignment="1">
      <alignment horizontal="center" vertical="center"/>
    </xf>
    <xf numFmtId="0" fontId="11" fillId="3" borderId="26" xfId="4" applyFont="1" applyFill="1" applyBorder="1" applyAlignment="1">
      <alignment horizontal="center" vertical="center"/>
    </xf>
    <xf numFmtId="0" fontId="9" fillId="3" borderId="26" xfId="4" applyFont="1" applyFill="1" applyBorder="1" applyAlignment="1">
      <alignment vertical="center" wrapText="1"/>
    </xf>
    <xf numFmtId="0" fontId="17" fillId="3" borderId="30" xfId="4" applyFont="1" applyFill="1" applyBorder="1" applyAlignment="1">
      <alignment horizontal="center" vertical="center"/>
    </xf>
    <xf numFmtId="49" fontId="17" fillId="3" borderId="31" xfId="4" applyNumberFormat="1" applyFont="1" applyFill="1" applyBorder="1" applyAlignment="1">
      <alignment horizontal="center" vertical="center"/>
    </xf>
    <xf numFmtId="49" fontId="17" fillId="3" borderId="32" xfId="4" applyNumberFormat="1" applyFont="1" applyFill="1" applyBorder="1" applyAlignment="1">
      <alignment horizontal="center" vertical="center"/>
    </xf>
    <xf numFmtId="0" fontId="17" fillId="3" borderId="33" xfId="4" applyFont="1" applyFill="1" applyBorder="1" applyAlignment="1">
      <alignment horizontal="center" vertical="center"/>
    </xf>
    <xf numFmtId="0" fontId="9" fillId="3" borderId="31" xfId="4" applyFont="1" applyFill="1" applyBorder="1" applyAlignment="1">
      <alignment horizontal="center" vertical="center"/>
    </xf>
    <xf numFmtId="0" fontId="9" fillId="3" borderId="31" xfId="4" applyFont="1" applyFill="1" applyBorder="1" applyAlignment="1">
      <alignment vertical="center" wrapText="1"/>
    </xf>
    <xf numFmtId="4" fontId="9" fillId="3" borderId="34" xfId="4" applyNumberFormat="1" applyFont="1" applyFill="1" applyBorder="1" applyAlignment="1"/>
    <xf numFmtId="4" fontId="9" fillId="3" borderId="34" xfId="2" applyNumberFormat="1" applyFont="1" applyFill="1" applyBorder="1" applyAlignment="1"/>
    <xf numFmtId="4" fontId="9" fillId="3" borderId="34" xfId="2" applyNumberFormat="1" applyFont="1" applyFill="1" applyBorder="1"/>
    <xf numFmtId="4" fontId="15" fillId="3" borderId="17" xfId="4" applyNumberFormat="1" applyFont="1" applyFill="1" applyBorder="1" applyAlignment="1"/>
    <xf numFmtId="4" fontId="11" fillId="3" borderId="25" xfId="4" applyNumberFormat="1" applyFont="1" applyFill="1" applyBorder="1" applyAlignment="1"/>
    <xf numFmtId="0" fontId="9" fillId="3" borderId="5" xfId="4" applyFont="1" applyFill="1" applyBorder="1" applyAlignment="1">
      <alignment horizontal="center" vertical="center"/>
    </xf>
    <xf numFmtId="0" fontId="18" fillId="3" borderId="14" xfId="4" applyFont="1" applyFill="1" applyBorder="1" applyAlignment="1">
      <alignment horizontal="center" vertical="center"/>
    </xf>
    <xf numFmtId="0" fontId="18" fillId="3" borderId="35" xfId="4" applyFont="1" applyFill="1" applyBorder="1" applyAlignment="1">
      <alignment horizontal="center" vertical="center"/>
    </xf>
    <xf numFmtId="0" fontId="18" fillId="3" borderId="15" xfId="4" applyFont="1" applyFill="1" applyBorder="1" applyAlignment="1">
      <alignment horizontal="center" vertical="center"/>
    </xf>
    <xf numFmtId="0" fontId="18" fillId="3" borderId="15" xfId="4" applyFont="1" applyFill="1" applyBorder="1" applyAlignment="1">
      <alignment vertical="center" wrapText="1"/>
    </xf>
    <xf numFmtId="4" fontId="18" fillId="3" borderId="25" xfId="4" applyNumberFormat="1" applyFont="1" applyFill="1" applyBorder="1" applyAlignment="1"/>
    <xf numFmtId="4" fontId="18" fillId="3" borderId="25" xfId="2" applyNumberFormat="1" applyFont="1" applyFill="1" applyBorder="1" applyAlignment="1"/>
    <xf numFmtId="4" fontId="18" fillId="3" borderId="25" xfId="2" applyNumberFormat="1" applyFont="1" applyFill="1" applyBorder="1"/>
    <xf numFmtId="0" fontId="18" fillId="3" borderId="36" xfId="4" applyFont="1" applyFill="1" applyBorder="1" applyAlignment="1">
      <alignment horizontal="center" vertical="center"/>
    </xf>
    <xf numFmtId="49" fontId="18" fillId="3" borderId="37" xfId="4" applyNumberFormat="1" applyFont="1" applyFill="1" applyBorder="1" applyAlignment="1">
      <alignment horizontal="center" vertical="center"/>
    </xf>
    <xf numFmtId="49" fontId="18" fillId="3" borderId="38" xfId="4" applyNumberFormat="1" applyFont="1" applyFill="1" applyBorder="1" applyAlignment="1">
      <alignment horizontal="center" vertical="center"/>
    </xf>
    <xf numFmtId="0" fontId="18" fillId="3" borderId="39" xfId="4" applyFont="1" applyFill="1" applyBorder="1" applyAlignment="1">
      <alignment horizontal="center" vertical="center"/>
    </xf>
    <xf numFmtId="0" fontId="18" fillId="3" borderId="37" xfId="4" applyFont="1" applyFill="1" applyBorder="1" applyAlignment="1">
      <alignment horizontal="center" vertical="center"/>
    </xf>
    <xf numFmtId="0" fontId="18" fillId="3" borderId="37" xfId="4" applyFont="1" applyFill="1" applyBorder="1" applyAlignment="1">
      <alignment vertical="center" wrapText="1"/>
    </xf>
    <xf numFmtId="4" fontId="18" fillId="3" borderId="24" xfId="4" applyNumberFormat="1" applyFont="1" applyFill="1" applyBorder="1" applyAlignment="1"/>
    <xf numFmtId="4" fontId="18" fillId="3" borderId="24" xfId="2" applyNumberFormat="1" applyFont="1" applyFill="1" applyBorder="1" applyAlignment="1"/>
    <xf numFmtId="4" fontId="18" fillId="3" borderId="24" xfId="2" applyNumberFormat="1" applyFont="1" applyFill="1" applyBorder="1"/>
    <xf numFmtId="49" fontId="11" fillId="3" borderId="40" xfId="4" applyNumberFormat="1" applyFont="1" applyFill="1" applyBorder="1" applyAlignment="1">
      <alignment horizontal="center" vertical="center"/>
    </xf>
    <xf numFmtId="0" fontId="17" fillId="3" borderId="7" xfId="4" applyFont="1" applyFill="1" applyBorder="1" applyAlignment="1">
      <alignment horizontal="center" vertical="center"/>
    </xf>
    <xf numFmtId="49" fontId="17" fillId="3" borderId="28" xfId="4" applyNumberFormat="1" applyFont="1" applyFill="1" applyBorder="1" applyAlignment="1">
      <alignment horizontal="center" vertical="center"/>
    </xf>
    <xf numFmtId="49" fontId="17" fillId="3" borderId="41" xfId="4" applyNumberFormat="1" applyFont="1" applyFill="1" applyBorder="1" applyAlignment="1">
      <alignment horizontal="center" vertical="center"/>
    </xf>
    <xf numFmtId="0" fontId="17" fillId="3" borderId="8" xfId="4" applyFont="1" applyFill="1" applyBorder="1" applyAlignment="1">
      <alignment horizontal="center" vertical="center"/>
    </xf>
    <xf numFmtId="0" fontId="9" fillId="3" borderId="8" xfId="4" applyFont="1" applyFill="1" applyBorder="1" applyAlignment="1">
      <alignment horizontal="center" vertical="center"/>
    </xf>
    <xf numFmtId="4" fontId="9" fillId="3" borderId="42" xfId="4" applyNumberFormat="1" applyFont="1" applyFill="1" applyBorder="1" applyAlignment="1"/>
    <xf numFmtId="4" fontId="9" fillId="3" borderId="42" xfId="2" applyNumberFormat="1" applyFont="1" applyFill="1" applyBorder="1" applyAlignment="1"/>
    <xf numFmtId="4" fontId="9" fillId="3" borderId="42" xfId="2" applyNumberFormat="1" applyFont="1" applyFill="1" applyBorder="1"/>
    <xf numFmtId="0" fontId="20" fillId="3" borderId="28" xfId="7" applyFont="1" applyFill="1" applyBorder="1" applyAlignment="1">
      <alignment vertical="center" wrapText="1"/>
    </xf>
    <xf numFmtId="0" fontId="11" fillId="3" borderId="26" xfId="7" applyFont="1" applyFill="1" applyBorder="1" applyAlignment="1">
      <alignment vertical="center" wrapText="1"/>
    </xf>
    <xf numFmtId="0" fontId="11" fillId="3" borderId="7" xfId="4" applyFont="1" applyFill="1" applyBorder="1" applyAlignment="1">
      <alignment horizontal="center" vertical="center"/>
    </xf>
    <xf numFmtId="49" fontId="11" fillId="3" borderId="43" xfId="4" applyNumberFormat="1" applyFont="1" applyFill="1" applyBorder="1" applyAlignment="1">
      <alignment horizontal="center" vertical="center"/>
    </xf>
    <xf numFmtId="0" fontId="9" fillId="3" borderId="28" xfId="4" applyFont="1" applyFill="1" applyBorder="1" applyAlignment="1">
      <alignment horizontal="center" vertical="center"/>
    </xf>
    <xf numFmtId="0" fontId="11" fillId="3" borderId="44" xfId="4" applyFont="1" applyFill="1" applyBorder="1" applyAlignment="1">
      <alignment horizontal="center" vertical="center"/>
    </xf>
    <xf numFmtId="49" fontId="11" fillId="3" borderId="45" xfId="4" applyNumberFormat="1" applyFont="1" applyFill="1" applyBorder="1" applyAlignment="1">
      <alignment horizontal="center" vertical="center"/>
    </xf>
    <xf numFmtId="0" fontId="17" fillId="3" borderId="46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20" fillId="3" borderId="47" xfId="7" applyFont="1" applyFill="1" applyBorder="1" applyAlignment="1">
      <alignment vertical="center" wrapText="1"/>
    </xf>
    <xf numFmtId="14" fontId="9" fillId="3" borderId="0" xfId="2" applyNumberFormat="1" applyFont="1" applyFill="1" applyAlignment="1">
      <alignment horizontal="left"/>
    </xf>
    <xf numFmtId="4" fontId="8" fillId="3" borderId="0" xfId="2" applyNumberFormat="1" applyFill="1"/>
    <xf numFmtId="0" fontId="21" fillId="3" borderId="0" xfId="2" applyFont="1" applyFill="1"/>
    <xf numFmtId="0" fontId="13" fillId="3" borderId="15" xfId="5" applyFont="1" applyFill="1" applyBorder="1" applyAlignment="1">
      <alignment horizontal="center" vertical="center"/>
    </xf>
    <xf numFmtId="0" fontId="12" fillId="3" borderId="18" xfId="4" applyFont="1" applyFill="1" applyBorder="1" applyAlignment="1">
      <alignment horizontal="center" vertical="center"/>
    </xf>
    <xf numFmtId="49" fontId="15" fillId="3" borderId="18" xfId="4" applyNumberFormat="1" applyFont="1" applyFill="1" applyBorder="1" applyAlignment="1">
      <alignment horizontal="center" vertical="center"/>
    </xf>
    <xf numFmtId="0" fontId="16" fillId="3" borderId="19" xfId="5" applyFont="1" applyFill="1" applyBorder="1" applyAlignment="1">
      <alignment horizontal="center" vertical="center"/>
    </xf>
    <xf numFmtId="49" fontId="18" fillId="3" borderId="15" xfId="4" applyNumberFormat="1" applyFont="1" applyFill="1" applyBorder="1" applyAlignment="1">
      <alignment horizontal="center" vertical="center"/>
    </xf>
    <xf numFmtId="0" fontId="19" fillId="3" borderId="16" xfId="5" applyFont="1" applyFill="1" applyBorder="1" applyAlignment="1">
      <alignment horizontal="center" vertical="center"/>
    </xf>
    <xf numFmtId="0" fontId="7" fillId="3" borderId="0" xfId="1" applyFont="1" applyFill="1" applyAlignment="1">
      <alignment horizontal="center"/>
    </xf>
    <xf numFmtId="4" fontId="9" fillId="3" borderId="0" xfId="2" applyNumberFormat="1" applyFont="1" applyFill="1" applyAlignment="1"/>
    <xf numFmtId="0" fontId="0" fillId="3" borderId="0" xfId="0" applyFill="1" applyAlignment="1"/>
    <xf numFmtId="0" fontId="10" fillId="3" borderId="0" xfId="3" applyFont="1" applyFill="1" applyAlignment="1">
      <alignment horizontal="center"/>
    </xf>
    <xf numFmtId="0" fontId="10" fillId="3" borderId="0" xfId="4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3" fillId="3" borderId="15" xfId="5" applyFont="1" applyFill="1" applyBorder="1" applyAlignment="1">
      <alignment horizontal="center" vertical="center"/>
    </xf>
    <xf numFmtId="0" fontId="13" fillId="3" borderId="16" xfId="5" applyFont="1" applyFill="1" applyBorder="1" applyAlignment="1">
      <alignment horizontal="center" vertical="center"/>
    </xf>
    <xf numFmtId="0" fontId="12" fillId="3" borderId="18" xfId="4" applyFont="1" applyFill="1" applyBorder="1" applyAlignment="1">
      <alignment horizontal="center" vertical="center"/>
    </xf>
    <xf numFmtId="0" fontId="12" fillId="3" borderId="19" xfId="4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</cellXfs>
  <cellStyles count="8">
    <cellStyle name="Normální" xfId="0" builtinId="0"/>
    <cellStyle name="normální 2" xfId="3"/>
    <cellStyle name="Normální 3" xfId="6"/>
    <cellStyle name="normální_04 - OSMTVS" xfId="5"/>
    <cellStyle name="normální_2. Rozpočet 2007 - tabulky" xfId="1"/>
    <cellStyle name="normální_Rozpis výdajů 03 bez PO 2 2" xfId="2"/>
    <cellStyle name="normální_Rozpis výdajů 03 bez PO_03. Ekonomický" xfId="7"/>
    <cellStyle name="normální_Rozpis výdajů 03 bez PO_04 - OSMTV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topLeftCell="A70" zoomScaleNormal="100" workbookViewId="0">
      <selection activeCell="N74" sqref="N74"/>
    </sheetView>
  </sheetViews>
  <sheetFormatPr defaultColWidth="3.140625" defaultRowHeight="12.75" x14ac:dyDescent="0.2"/>
  <cols>
    <col min="1" max="1" width="3.140625" style="37" customWidth="1"/>
    <col min="2" max="2" width="9.85546875" style="37" customWidth="1"/>
    <col min="3" max="4" width="4.7109375" style="37" customWidth="1"/>
    <col min="5" max="5" width="8.5703125" style="37" customWidth="1"/>
    <col min="6" max="6" width="40.85546875" style="37" customWidth="1"/>
    <col min="7" max="7" width="8.7109375" style="152" customWidth="1"/>
    <col min="8" max="9" width="7.7109375" style="37" hidden="1" customWidth="1"/>
    <col min="10" max="10" width="9" style="37" hidden="1" customWidth="1"/>
    <col min="11" max="11" width="8.42578125" style="37" customWidth="1"/>
    <col min="12" max="13" width="9.140625" style="37" customWidth="1"/>
    <col min="14" max="14" width="11.85546875" style="37" customWidth="1"/>
    <col min="15" max="254" width="9.140625" style="37" customWidth="1"/>
    <col min="255" max="16384" width="3.140625" style="37"/>
  </cols>
  <sheetData>
    <row r="1" spans="1:14" ht="18" x14ac:dyDescent="0.25">
      <c r="A1" s="160" t="s">
        <v>67</v>
      </c>
      <c r="B1" s="160"/>
      <c r="C1" s="160"/>
      <c r="D1" s="160"/>
      <c r="E1" s="160"/>
      <c r="F1" s="160"/>
      <c r="G1" s="160"/>
      <c r="H1" s="160"/>
      <c r="I1" s="160"/>
      <c r="L1" s="161" t="s">
        <v>68</v>
      </c>
      <c r="M1" s="162"/>
      <c r="N1" s="162"/>
    </row>
    <row r="2" spans="1:14" ht="12" customHeight="1" x14ac:dyDescent="0.2">
      <c r="A2" s="38"/>
      <c r="B2" s="38"/>
      <c r="C2" s="38"/>
      <c r="D2" s="38"/>
      <c r="E2" s="38"/>
      <c r="F2" s="38"/>
      <c r="G2" s="38"/>
      <c r="H2" s="39"/>
      <c r="I2" s="39"/>
    </row>
    <row r="3" spans="1:14" ht="15.75" x14ac:dyDescent="0.25">
      <c r="A3" s="163" t="s">
        <v>69</v>
      </c>
      <c r="B3" s="163"/>
      <c r="C3" s="163"/>
      <c r="D3" s="163"/>
      <c r="E3" s="163"/>
      <c r="F3" s="163"/>
      <c r="G3" s="163"/>
      <c r="H3" s="163"/>
      <c r="I3" s="163"/>
    </row>
    <row r="4" spans="1:14" ht="12" customHeight="1" x14ac:dyDescent="0.2">
      <c r="A4" s="38"/>
      <c r="B4" s="38"/>
      <c r="C4" s="38"/>
      <c r="D4" s="38"/>
      <c r="E4" s="38"/>
      <c r="F4" s="38"/>
      <c r="G4" s="38"/>
      <c r="H4" s="39"/>
      <c r="I4" s="39"/>
    </row>
    <row r="5" spans="1:14" s="42" customFormat="1" ht="15.75" x14ac:dyDescent="0.25">
      <c r="A5" s="164" t="s">
        <v>70</v>
      </c>
      <c r="B5" s="165"/>
      <c r="C5" s="165"/>
      <c r="D5" s="165"/>
      <c r="E5" s="165"/>
      <c r="F5" s="165"/>
      <c r="G5" s="40"/>
      <c r="H5" s="41"/>
      <c r="I5" s="41"/>
    </row>
    <row r="6" spans="1:14" s="42" customFormat="1" ht="13.5" thickBot="1" x14ac:dyDescent="0.25">
      <c r="A6" s="43"/>
      <c r="B6" s="43"/>
      <c r="C6" s="43"/>
      <c r="D6" s="43"/>
      <c r="E6" s="43"/>
      <c r="F6" s="43"/>
      <c r="G6" s="44"/>
      <c r="H6" s="43"/>
      <c r="I6" s="45"/>
      <c r="J6" s="43"/>
      <c r="K6" s="45"/>
      <c r="L6" s="43"/>
      <c r="M6" s="45" t="s">
        <v>71</v>
      </c>
    </row>
    <row r="7" spans="1:14" s="42" customFormat="1" ht="24" customHeight="1" thickBot="1" x14ac:dyDescent="0.25">
      <c r="A7" s="46" t="s">
        <v>72</v>
      </c>
      <c r="B7" s="166" t="s">
        <v>73</v>
      </c>
      <c r="C7" s="167"/>
      <c r="D7" s="47" t="s">
        <v>74</v>
      </c>
      <c r="E7" s="154" t="s">
        <v>16</v>
      </c>
      <c r="F7" s="48" t="s">
        <v>75</v>
      </c>
      <c r="G7" s="49" t="s">
        <v>76</v>
      </c>
      <c r="H7" s="49" t="s">
        <v>77</v>
      </c>
      <c r="I7" s="49" t="s">
        <v>78</v>
      </c>
      <c r="J7" s="49" t="s">
        <v>79</v>
      </c>
      <c r="K7" s="49" t="s">
        <v>78</v>
      </c>
      <c r="L7" s="50" t="s">
        <v>80</v>
      </c>
      <c r="M7" s="49" t="s">
        <v>78</v>
      </c>
    </row>
    <row r="8" spans="1:14" s="42" customFormat="1" ht="12.75" customHeight="1" thickBot="1" x14ac:dyDescent="0.25">
      <c r="A8" s="51" t="s">
        <v>81</v>
      </c>
      <c r="B8" s="168" t="s">
        <v>82</v>
      </c>
      <c r="C8" s="169"/>
      <c r="D8" s="155" t="s">
        <v>82</v>
      </c>
      <c r="E8" s="155" t="s">
        <v>82</v>
      </c>
      <c r="F8" s="52" t="s">
        <v>83</v>
      </c>
      <c r="G8" s="53">
        <f>+G9+G42+G51</f>
        <v>21994.15</v>
      </c>
      <c r="H8" s="53">
        <f>+H9+H42+H51</f>
        <v>0</v>
      </c>
      <c r="I8" s="54">
        <f>+G8+H8</f>
        <v>21994.15</v>
      </c>
      <c r="J8" s="55">
        <f>+J9+J42+J51</f>
        <v>0</v>
      </c>
      <c r="K8" s="55">
        <f>+I8+J8</f>
        <v>21994.15</v>
      </c>
      <c r="L8" s="56">
        <f>+L9+L42+L51</f>
        <v>0</v>
      </c>
      <c r="M8" s="56">
        <f>+K8+L8</f>
        <v>21994.15</v>
      </c>
      <c r="N8" s="57" t="s">
        <v>80</v>
      </c>
    </row>
    <row r="9" spans="1:14" s="42" customFormat="1" ht="13.5" thickBot="1" x14ac:dyDescent="0.25">
      <c r="A9" s="58" t="s">
        <v>81</v>
      </c>
      <c r="B9" s="156" t="s">
        <v>82</v>
      </c>
      <c r="C9" s="157"/>
      <c r="D9" s="59" t="s">
        <v>82</v>
      </c>
      <c r="E9" s="60" t="s">
        <v>82</v>
      </c>
      <c r="F9" s="61" t="s">
        <v>84</v>
      </c>
      <c r="G9" s="62">
        <f>+G10+G12+G26+G28+G30+G32+G34+G36+G38+G40</f>
        <v>4980</v>
      </c>
      <c r="H9" s="62">
        <f>+H12+H16+H18+H20+H22</f>
        <v>0</v>
      </c>
      <c r="I9" s="63">
        <f t="shared" ref="I9:I76" si="0">+G9+H9</f>
        <v>4980</v>
      </c>
      <c r="J9" s="64">
        <f>+J12+J24</f>
        <v>0</v>
      </c>
      <c r="K9" s="64">
        <f t="shared" ref="K9:K72" si="1">+I9+J9</f>
        <v>4980</v>
      </c>
      <c r="L9" s="65">
        <v>0</v>
      </c>
      <c r="M9" s="65">
        <f t="shared" ref="M9:M72" si="2">+K9+L9</f>
        <v>4980</v>
      </c>
      <c r="N9" s="57"/>
    </row>
    <row r="10" spans="1:14" s="42" customFormat="1" x14ac:dyDescent="0.2">
      <c r="A10" s="66" t="s">
        <v>81</v>
      </c>
      <c r="B10" s="67" t="s">
        <v>85</v>
      </c>
      <c r="C10" s="68" t="s">
        <v>86</v>
      </c>
      <c r="D10" s="69" t="s">
        <v>82</v>
      </c>
      <c r="E10" s="70" t="s">
        <v>82</v>
      </c>
      <c r="F10" s="71" t="s">
        <v>87</v>
      </c>
      <c r="G10" s="72">
        <f>+G11</f>
        <v>200</v>
      </c>
      <c r="H10" s="72">
        <v>0</v>
      </c>
      <c r="I10" s="72">
        <f t="shared" si="0"/>
        <v>200</v>
      </c>
      <c r="J10" s="73">
        <v>0</v>
      </c>
      <c r="K10" s="73">
        <f t="shared" si="1"/>
        <v>200</v>
      </c>
      <c r="L10" s="74">
        <v>0</v>
      </c>
      <c r="M10" s="74">
        <f t="shared" si="2"/>
        <v>200</v>
      </c>
      <c r="N10" s="57"/>
    </row>
    <row r="11" spans="1:14" s="42" customFormat="1" x14ac:dyDescent="0.2">
      <c r="A11" s="75"/>
      <c r="B11" s="76"/>
      <c r="C11" s="77"/>
      <c r="D11" s="78">
        <v>3299</v>
      </c>
      <c r="E11" s="79">
        <v>5321</v>
      </c>
      <c r="F11" s="80" t="s">
        <v>88</v>
      </c>
      <c r="G11" s="81">
        <v>200</v>
      </c>
      <c r="H11" s="81">
        <v>0</v>
      </c>
      <c r="I11" s="81">
        <f t="shared" si="0"/>
        <v>200</v>
      </c>
      <c r="J11" s="82">
        <v>0</v>
      </c>
      <c r="K11" s="82">
        <f t="shared" si="1"/>
        <v>200</v>
      </c>
      <c r="L11" s="83">
        <v>0</v>
      </c>
      <c r="M11" s="83">
        <f t="shared" si="2"/>
        <v>200</v>
      </c>
      <c r="N11" s="57"/>
    </row>
    <row r="12" spans="1:14" s="42" customFormat="1" x14ac:dyDescent="0.2">
      <c r="A12" s="66" t="s">
        <v>81</v>
      </c>
      <c r="B12" s="67" t="s">
        <v>89</v>
      </c>
      <c r="C12" s="68" t="s">
        <v>86</v>
      </c>
      <c r="D12" s="69" t="s">
        <v>82</v>
      </c>
      <c r="E12" s="70" t="s">
        <v>82</v>
      </c>
      <c r="F12" s="84" t="s">
        <v>90</v>
      </c>
      <c r="G12" s="85">
        <f>SUM(G13:G15)</f>
        <v>400</v>
      </c>
      <c r="H12" s="85">
        <f>SUM(H13:H15)</f>
        <v>-125</v>
      </c>
      <c r="I12" s="85">
        <f t="shared" si="0"/>
        <v>275</v>
      </c>
      <c r="J12" s="86">
        <f>SUM(J13:J15)</f>
        <v>-150</v>
      </c>
      <c r="K12" s="86">
        <f t="shared" si="1"/>
        <v>125</v>
      </c>
      <c r="L12" s="87">
        <v>0</v>
      </c>
      <c r="M12" s="87">
        <f t="shared" si="2"/>
        <v>125</v>
      </c>
      <c r="N12" s="57"/>
    </row>
    <row r="13" spans="1:14" s="42" customFormat="1" x14ac:dyDescent="0.2">
      <c r="A13" s="75"/>
      <c r="B13" s="76"/>
      <c r="C13" s="77"/>
      <c r="D13" s="78">
        <v>3113</v>
      </c>
      <c r="E13" s="88">
        <v>5321</v>
      </c>
      <c r="F13" s="89" t="s">
        <v>88</v>
      </c>
      <c r="G13" s="81">
        <v>15</v>
      </c>
      <c r="H13" s="81">
        <v>0</v>
      </c>
      <c r="I13" s="81">
        <f t="shared" si="0"/>
        <v>15</v>
      </c>
      <c r="J13" s="82">
        <v>0</v>
      </c>
      <c r="K13" s="82">
        <f t="shared" si="1"/>
        <v>15</v>
      </c>
      <c r="L13" s="83">
        <v>0</v>
      </c>
      <c r="M13" s="83">
        <f t="shared" si="2"/>
        <v>15</v>
      </c>
      <c r="N13" s="57"/>
    </row>
    <row r="14" spans="1:14" s="42" customFormat="1" x14ac:dyDescent="0.2">
      <c r="A14" s="75"/>
      <c r="B14" s="76"/>
      <c r="C14" s="77"/>
      <c r="D14" s="78">
        <v>3233</v>
      </c>
      <c r="E14" s="88">
        <v>5321</v>
      </c>
      <c r="F14" s="89" t="s">
        <v>88</v>
      </c>
      <c r="G14" s="81">
        <v>145</v>
      </c>
      <c r="H14" s="81">
        <v>-125</v>
      </c>
      <c r="I14" s="81">
        <f t="shared" si="0"/>
        <v>20</v>
      </c>
      <c r="J14" s="82">
        <v>0</v>
      </c>
      <c r="K14" s="82">
        <f t="shared" si="1"/>
        <v>20</v>
      </c>
      <c r="L14" s="83">
        <v>0</v>
      </c>
      <c r="M14" s="83">
        <f t="shared" si="2"/>
        <v>20</v>
      </c>
      <c r="N14" s="57"/>
    </row>
    <row r="15" spans="1:14" s="42" customFormat="1" x14ac:dyDescent="0.2">
      <c r="A15" s="75"/>
      <c r="B15" s="76"/>
      <c r="C15" s="77"/>
      <c r="D15" s="78">
        <v>3299</v>
      </c>
      <c r="E15" s="88">
        <v>5222</v>
      </c>
      <c r="F15" s="90" t="s">
        <v>91</v>
      </c>
      <c r="G15" s="81">
        <v>240</v>
      </c>
      <c r="H15" s="81">
        <v>0</v>
      </c>
      <c r="I15" s="81">
        <f t="shared" si="0"/>
        <v>240</v>
      </c>
      <c r="J15" s="82">
        <v>-150</v>
      </c>
      <c r="K15" s="82">
        <f t="shared" si="1"/>
        <v>90</v>
      </c>
      <c r="L15" s="83">
        <v>0</v>
      </c>
      <c r="M15" s="83">
        <f t="shared" si="2"/>
        <v>90</v>
      </c>
      <c r="N15" s="57"/>
    </row>
    <row r="16" spans="1:14" s="42" customFormat="1" ht="33.75" x14ac:dyDescent="0.2">
      <c r="A16" s="91" t="s">
        <v>92</v>
      </c>
      <c r="B16" s="92" t="s">
        <v>93</v>
      </c>
      <c r="C16" s="93" t="s">
        <v>94</v>
      </c>
      <c r="D16" s="94" t="s">
        <v>82</v>
      </c>
      <c r="E16" s="94" t="s">
        <v>82</v>
      </c>
      <c r="F16" s="95" t="s">
        <v>95</v>
      </c>
      <c r="G16" s="85">
        <v>0</v>
      </c>
      <c r="H16" s="85">
        <f>+H17</f>
        <v>80</v>
      </c>
      <c r="I16" s="85">
        <f t="shared" si="0"/>
        <v>80</v>
      </c>
      <c r="J16" s="86">
        <v>0</v>
      </c>
      <c r="K16" s="86">
        <f t="shared" si="1"/>
        <v>80</v>
      </c>
      <c r="L16" s="87">
        <v>0</v>
      </c>
      <c r="M16" s="87">
        <f t="shared" si="2"/>
        <v>80</v>
      </c>
      <c r="N16" s="57"/>
    </row>
    <row r="17" spans="1:14" s="42" customFormat="1" x14ac:dyDescent="0.2">
      <c r="A17" s="91"/>
      <c r="B17" s="92"/>
      <c r="C17" s="93"/>
      <c r="D17" s="96">
        <v>3233</v>
      </c>
      <c r="E17" s="96">
        <v>5321</v>
      </c>
      <c r="F17" s="97" t="s">
        <v>88</v>
      </c>
      <c r="G17" s="81">
        <v>0</v>
      </c>
      <c r="H17" s="81">
        <v>80</v>
      </c>
      <c r="I17" s="81">
        <f t="shared" si="0"/>
        <v>80</v>
      </c>
      <c r="J17" s="82">
        <v>0</v>
      </c>
      <c r="K17" s="82">
        <f t="shared" si="1"/>
        <v>80</v>
      </c>
      <c r="L17" s="83">
        <v>0</v>
      </c>
      <c r="M17" s="83">
        <f t="shared" si="2"/>
        <v>80</v>
      </c>
      <c r="N17" s="57"/>
    </row>
    <row r="18" spans="1:14" s="42" customFormat="1" ht="33.75" x14ac:dyDescent="0.2">
      <c r="A18" s="91" t="s">
        <v>92</v>
      </c>
      <c r="B18" s="92" t="s">
        <v>96</v>
      </c>
      <c r="C18" s="93" t="s">
        <v>97</v>
      </c>
      <c r="D18" s="94" t="s">
        <v>82</v>
      </c>
      <c r="E18" s="94" t="s">
        <v>82</v>
      </c>
      <c r="F18" s="95" t="s">
        <v>98</v>
      </c>
      <c r="G18" s="85">
        <v>0</v>
      </c>
      <c r="H18" s="85">
        <f>+H19</f>
        <v>15</v>
      </c>
      <c r="I18" s="85">
        <f t="shared" si="0"/>
        <v>15</v>
      </c>
      <c r="J18" s="86">
        <v>0</v>
      </c>
      <c r="K18" s="86">
        <f t="shared" si="1"/>
        <v>15</v>
      </c>
      <c r="L18" s="87">
        <v>0</v>
      </c>
      <c r="M18" s="87">
        <f t="shared" si="2"/>
        <v>15</v>
      </c>
      <c r="N18" s="57"/>
    </row>
    <row r="19" spans="1:14" s="42" customFormat="1" x14ac:dyDescent="0.2">
      <c r="A19" s="91"/>
      <c r="B19" s="92"/>
      <c r="C19" s="93"/>
      <c r="D19" s="96">
        <v>3233</v>
      </c>
      <c r="E19" s="96">
        <v>5321</v>
      </c>
      <c r="F19" s="97" t="s">
        <v>88</v>
      </c>
      <c r="G19" s="81">
        <v>0</v>
      </c>
      <c r="H19" s="81">
        <v>15</v>
      </c>
      <c r="I19" s="81">
        <f t="shared" si="0"/>
        <v>15</v>
      </c>
      <c r="J19" s="82">
        <v>0</v>
      </c>
      <c r="K19" s="82">
        <f t="shared" si="1"/>
        <v>15</v>
      </c>
      <c r="L19" s="83">
        <v>0</v>
      </c>
      <c r="M19" s="83">
        <f t="shared" si="2"/>
        <v>15</v>
      </c>
      <c r="N19" s="57"/>
    </row>
    <row r="20" spans="1:14" s="42" customFormat="1" ht="33.75" x14ac:dyDescent="0.2">
      <c r="A20" s="91" t="s">
        <v>81</v>
      </c>
      <c r="B20" s="92" t="s">
        <v>99</v>
      </c>
      <c r="C20" s="93" t="s">
        <v>100</v>
      </c>
      <c r="D20" s="94" t="s">
        <v>82</v>
      </c>
      <c r="E20" s="94" t="s">
        <v>82</v>
      </c>
      <c r="F20" s="95" t="s">
        <v>101</v>
      </c>
      <c r="G20" s="85">
        <v>0</v>
      </c>
      <c r="H20" s="85">
        <f>+H21</f>
        <v>15</v>
      </c>
      <c r="I20" s="85">
        <f t="shared" si="0"/>
        <v>15</v>
      </c>
      <c r="J20" s="86">
        <v>0</v>
      </c>
      <c r="K20" s="86">
        <f t="shared" si="1"/>
        <v>15</v>
      </c>
      <c r="L20" s="87">
        <v>0</v>
      </c>
      <c r="M20" s="87">
        <f t="shared" si="2"/>
        <v>15</v>
      </c>
      <c r="N20" s="57"/>
    </row>
    <row r="21" spans="1:14" s="42" customFormat="1" x14ac:dyDescent="0.2">
      <c r="A21" s="91"/>
      <c r="B21" s="92"/>
      <c r="C21" s="93"/>
      <c r="D21" s="96">
        <v>3233</v>
      </c>
      <c r="E21" s="96">
        <v>5321</v>
      </c>
      <c r="F21" s="97" t="s">
        <v>88</v>
      </c>
      <c r="G21" s="81">
        <v>0</v>
      </c>
      <c r="H21" s="81">
        <v>15</v>
      </c>
      <c r="I21" s="81">
        <f t="shared" si="0"/>
        <v>15</v>
      </c>
      <c r="J21" s="82">
        <v>0</v>
      </c>
      <c r="K21" s="82">
        <f t="shared" si="1"/>
        <v>15</v>
      </c>
      <c r="L21" s="83">
        <v>0</v>
      </c>
      <c r="M21" s="83">
        <f t="shared" si="2"/>
        <v>15</v>
      </c>
      <c r="N21" s="57"/>
    </row>
    <row r="22" spans="1:14" s="42" customFormat="1" ht="22.5" x14ac:dyDescent="0.2">
      <c r="A22" s="91" t="s">
        <v>81</v>
      </c>
      <c r="B22" s="92" t="s">
        <v>102</v>
      </c>
      <c r="C22" s="93" t="s">
        <v>103</v>
      </c>
      <c r="D22" s="94" t="s">
        <v>82</v>
      </c>
      <c r="E22" s="94" t="s">
        <v>82</v>
      </c>
      <c r="F22" s="98" t="s">
        <v>104</v>
      </c>
      <c r="G22" s="85">
        <v>0</v>
      </c>
      <c r="H22" s="85">
        <f>+H23</f>
        <v>15</v>
      </c>
      <c r="I22" s="85">
        <f t="shared" si="0"/>
        <v>15</v>
      </c>
      <c r="J22" s="86">
        <v>0</v>
      </c>
      <c r="K22" s="86">
        <f t="shared" si="1"/>
        <v>15</v>
      </c>
      <c r="L22" s="87">
        <v>0</v>
      </c>
      <c r="M22" s="87">
        <f t="shared" si="2"/>
        <v>15</v>
      </c>
      <c r="N22" s="57"/>
    </row>
    <row r="23" spans="1:14" s="42" customFormat="1" x14ac:dyDescent="0.2">
      <c r="A23" s="75"/>
      <c r="B23" s="76"/>
      <c r="C23" s="77"/>
      <c r="D23" s="96">
        <v>3113</v>
      </c>
      <c r="E23" s="96">
        <v>5321</v>
      </c>
      <c r="F23" s="97" t="s">
        <v>88</v>
      </c>
      <c r="G23" s="81">
        <v>0</v>
      </c>
      <c r="H23" s="81">
        <v>15</v>
      </c>
      <c r="I23" s="81">
        <f t="shared" si="0"/>
        <v>15</v>
      </c>
      <c r="J23" s="82">
        <v>0</v>
      </c>
      <c r="K23" s="82">
        <f t="shared" si="1"/>
        <v>15</v>
      </c>
      <c r="L23" s="83">
        <v>0</v>
      </c>
      <c r="M23" s="83">
        <f t="shared" si="2"/>
        <v>15</v>
      </c>
      <c r="N23" s="57"/>
    </row>
    <row r="24" spans="1:14" s="42" customFormat="1" ht="33.75" x14ac:dyDescent="0.2">
      <c r="A24" s="91" t="s">
        <v>81</v>
      </c>
      <c r="B24" s="92" t="s">
        <v>105</v>
      </c>
      <c r="C24" s="93" t="s">
        <v>86</v>
      </c>
      <c r="D24" s="94" t="s">
        <v>82</v>
      </c>
      <c r="E24" s="99" t="s">
        <v>82</v>
      </c>
      <c r="F24" s="95" t="s">
        <v>106</v>
      </c>
      <c r="G24" s="85">
        <v>0</v>
      </c>
      <c r="H24" s="85"/>
      <c r="I24" s="85">
        <v>0</v>
      </c>
      <c r="J24" s="86">
        <f>+J25</f>
        <v>150</v>
      </c>
      <c r="K24" s="86">
        <f t="shared" si="1"/>
        <v>150</v>
      </c>
      <c r="L24" s="87">
        <v>0</v>
      </c>
      <c r="M24" s="87">
        <f t="shared" si="2"/>
        <v>150</v>
      </c>
      <c r="N24" s="57"/>
    </row>
    <row r="25" spans="1:14" s="42" customFormat="1" x14ac:dyDescent="0.2">
      <c r="A25" s="75"/>
      <c r="B25" s="76"/>
      <c r="C25" s="77"/>
      <c r="D25" s="96">
        <v>3299</v>
      </c>
      <c r="E25" s="100">
        <v>5222</v>
      </c>
      <c r="F25" s="97" t="s">
        <v>91</v>
      </c>
      <c r="G25" s="81">
        <v>0</v>
      </c>
      <c r="H25" s="81"/>
      <c r="I25" s="81">
        <v>0</v>
      </c>
      <c r="J25" s="82">
        <v>150</v>
      </c>
      <c r="K25" s="82">
        <f t="shared" si="1"/>
        <v>150</v>
      </c>
      <c r="L25" s="83">
        <v>0</v>
      </c>
      <c r="M25" s="83">
        <f t="shared" si="2"/>
        <v>150</v>
      </c>
      <c r="N25" s="57"/>
    </row>
    <row r="26" spans="1:14" s="42" customFormat="1" ht="22.5" x14ac:dyDescent="0.2">
      <c r="A26" s="91" t="s">
        <v>81</v>
      </c>
      <c r="B26" s="92" t="s">
        <v>107</v>
      </c>
      <c r="C26" s="93" t="s">
        <v>108</v>
      </c>
      <c r="D26" s="101" t="s">
        <v>82</v>
      </c>
      <c r="E26" s="102" t="s">
        <v>82</v>
      </c>
      <c r="F26" s="84" t="s">
        <v>109</v>
      </c>
      <c r="G26" s="85">
        <f>+G27</f>
        <v>50</v>
      </c>
      <c r="H26" s="85">
        <v>0</v>
      </c>
      <c r="I26" s="85">
        <f t="shared" si="0"/>
        <v>50</v>
      </c>
      <c r="J26" s="86">
        <v>0</v>
      </c>
      <c r="K26" s="86">
        <f t="shared" si="1"/>
        <v>50</v>
      </c>
      <c r="L26" s="87">
        <v>0</v>
      </c>
      <c r="M26" s="87">
        <f t="shared" si="2"/>
        <v>50</v>
      </c>
      <c r="N26" s="57"/>
    </row>
    <row r="27" spans="1:14" s="42" customFormat="1" x14ac:dyDescent="0.2">
      <c r="A27" s="75"/>
      <c r="B27" s="76"/>
      <c r="C27" s="77"/>
      <c r="D27" s="78">
        <v>3299</v>
      </c>
      <c r="E27" s="79">
        <v>5332</v>
      </c>
      <c r="F27" s="90" t="s">
        <v>110</v>
      </c>
      <c r="G27" s="81">
        <v>50</v>
      </c>
      <c r="H27" s="81">
        <v>0</v>
      </c>
      <c r="I27" s="81">
        <f t="shared" si="0"/>
        <v>50</v>
      </c>
      <c r="J27" s="82">
        <v>0</v>
      </c>
      <c r="K27" s="82">
        <f t="shared" si="1"/>
        <v>50</v>
      </c>
      <c r="L27" s="83">
        <v>0</v>
      </c>
      <c r="M27" s="83">
        <f t="shared" si="2"/>
        <v>50</v>
      </c>
      <c r="N27" s="57"/>
    </row>
    <row r="28" spans="1:14" s="42" customFormat="1" ht="22.5" x14ac:dyDescent="0.2">
      <c r="A28" s="91" t="s">
        <v>81</v>
      </c>
      <c r="B28" s="92" t="s">
        <v>111</v>
      </c>
      <c r="C28" s="93" t="s">
        <v>112</v>
      </c>
      <c r="D28" s="101" t="s">
        <v>82</v>
      </c>
      <c r="E28" s="102" t="s">
        <v>82</v>
      </c>
      <c r="F28" s="84" t="s">
        <v>113</v>
      </c>
      <c r="G28" s="85">
        <f>+G29</f>
        <v>100</v>
      </c>
      <c r="H28" s="85">
        <v>0</v>
      </c>
      <c r="I28" s="85">
        <f t="shared" si="0"/>
        <v>100</v>
      </c>
      <c r="J28" s="86">
        <v>0</v>
      </c>
      <c r="K28" s="86">
        <f t="shared" si="1"/>
        <v>100</v>
      </c>
      <c r="L28" s="87">
        <v>0</v>
      </c>
      <c r="M28" s="87">
        <f t="shared" si="2"/>
        <v>100</v>
      </c>
      <c r="N28" s="57"/>
    </row>
    <row r="29" spans="1:14" s="42" customFormat="1" x14ac:dyDescent="0.2">
      <c r="A29" s="75"/>
      <c r="B29" s="76"/>
      <c r="C29" s="77"/>
      <c r="D29" s="78">
        <v>3299</v>
      </c>
      <c r="E29" s="79">
        <v>5321</v>
      </c>
      <c r="F29" s="90" t="s">
        <v>88</v>
      </c>
      <c r="G29" s="81">
        <v>100</v>
      </c>
      <c r="H29" s="81">
        <v>0</v>
      </c>
      <c r="I29" s="81">
        <f t="shared" si="0"/>
        <v>100</v>
      </c>
      <c r="J29" s="82">
        <v>0</v>
      </c>
      <c r="K29" s="82">
        <f t="shared" si="1"/>
        <v>100</v>
      </c>
      <c r="L29" s="83">
        <v>0</v>
      </c>
      <c r="M29" s="83">
        <f t="shared" si="2"/>
        <v>100</v>
      </c>
      <c r="N29" s="57"/>
    </row>
    <row r="30" spans="1:14" s="42" customFormat="1" x14ac:dyDescent="0.2">
      <c r="A30" s="66" t="s">
        <v>81</v>
      </c>
      <c r="B30" s="67" t="s">
        <v>114</v>
      </c>
      <c r="C30" s="68" t="s">
        <v>86</v>
      </c>
      <c r="D30" s="69" t="s">
        <v>82</v>
      </c>
      <c r="E30" s="70" t="s">
        <v>82</v>
      </c>
      <c r="F30" s="71" t="s">
        <v>115</v>
      </c>
      <c r="G30" s="85">
        <f>+G31</f>
        <v>30</v>
      </c>
      <c r="H30" s="85">
        <v>0</v>
      </c>
      <c r="I30" s="85">
        <f t="shared" si="0"/>
        <v>30</v>
      </c>
      <c r="J30" s="86">
        <v>0</v>
      </c>
      <c r="K30" s="86">
        <f t="shared" si="1"/>
        <v>30</v>
      </c>
      <c r="L30" s="87">
        <v>0</v>
      </c>
      <c r="M30" s="87">
        <f t="shared" si="2"/>
        <v>30</v>
      </c>
      <c r="N30" s="57"/>
    </row>
    <row r="31" spans="1:14" s="42" customFormat="1" x14ac:dyDescent="0.2">
      <c r="A31" s="75"/>
      <c r="B31" s="76"/>
      <c r="C31" s="77"/>
      <c r="D31" s="78">
        <v>3299</v>
      </c>
      <c r="E31" s="79">
        <v>5222</v>
      </c>
      <c r="F31" s="90" t="s">
        <v>91</v>
      </c>
      <c r="G31" s="81">
        <v>30</v>
      </c>
      <c r="H31" s="81">
        <v>0</v>
      </c>
      <c r="I31" s="81">
        <f t="shared" si="0"/>
        <v>30</v>
      </c>
      <c r="J31" s="82">
        <v>0</v>
      </c>
      <c r="K31" s="82">
        <f t="shared" si="1"/>
        <v>30</v>
      </c>
      <c r="L31" s="83">
        <v>0</v>
      </c>
      <c r="M31" s="83">
        <f t="shared" si="2"/>
        <v>30</v>
      </c>
      <c r="N31" s="57"/>
    </row>
    <row r="32" spans="1:14" s="42" customFormat="1" ht="22.5" x14ac:dyDescent="0.2">
      <c r="A32" s="91" t="s">
        <v>81</v>
      </c>
      <c r="B32" s="92" t="s">
        <v>116</v>
      </c>
      <c r="C32" s="93" t="s">
        <v>108</v>
      </c>
      <c r="D32" s="101" t="s">
        <v>82</v>
      </c>
      <c r="E32" s="102" t="s">
        <v>82</v>
      </c>
      <c r="F32" s="84" t="s">
        <v>117</v>
      </c>
      <c r="G32" s="85">
        <f>+G33</f>
        <v>500</v>
      </c>
      <c r="H32" s="85">
        <v>0</v>
      </c>
      <c r="I32" s="85">
        <f t="shared" si="0"/>
        <v>500</v>
      </c>
      <c r="J32" s="86">
        <v>0</v>
      </c>
      <c r="K32" s="86">
        <f t="shared" si="1"/>
        <v>500</v>
      </c>
      <c r="L32" s="87">
        <v>0</v>
      </c>
      <c r="M32" s="87">
        <f t="shared" si="2"/>
        <v>500</v>
      </c>
      <c r="N32" s="57"/>
    </row>
    <row r="33" spans="1:14" s="42" customFormat="1" x14ac:dyDescent="0.2">
      <c r="A33" s="75"/>
      <c r="B33" s="76"/>
      <c r="C33" s="77"/>
      <c r="D33" s="78">
        <v>3299</v>
      </c>
      <c r="E33" s="79">
        <v>5332</v>
      </c>
      <c r="F33" s="90" t="s">
        <v>110</v>
      </c>
      <c r="G33" s="81">
        <v>500</v>
      </c>
      <c r="H33" s="81">
        <v>0</v>
      </c>
      <c r="I33" s="81">
        <f t="shared" si="0"/>
        <v>500</v>
      </c>
      <c r="J33" s="82">
        <v>0</v>
      </c>
      <c r="K33" s="82">
        <f t="shared" si="1"/>
        <v>500</v>
      </c>
      <c r="L33" s="83">
        <v>0</v>
      </c>
      <c r="M33" s="83">
        <f t="shared" si="2"/>
        <v>500</v>
      </c>
      <c r="N33" s="57"/>
    </row>
    <row r="34" spans="1:14" s="42" customFormat="1" ht="22.5" x14ac:dyDescent="0.2">
      <c r="A34" s="66" t="s">
        <v>81</v>
      </c>
      <c r="B34" s="67" t="s">
        <v>118</v>
      </c>
      <c r="C34" s="68" t="s">
        <v>86</v>
      </c>
      <c r="D34" s="69" t="s">
        <v>82</v>
      </c>
      <c r="E34" s="70" t="s">
        <v>82</v>
      </c>
      <c r="F34" s="71" t="s">
        <v>119</v>
      </c>
      <c r="G34" s="85">
        <f>+G35</f>
        <v>500</v>
      </c>
      <c r="H34" s="85">
        <v>0</v>
      </c>
      <c r="I34" s="85">
        <f t="shared" si="0"/>
        <v>500</v>
      </c>
      <c r="J34" s="86">
        <v>0</v>
      </c>
      <c r="K34" s="86">
        <f t="shared" si="1"/>
        <v>500</v>
      </c>
      <c r="L34" s="87">
        <v>0</v>
      </c>
      <c r="M34" s="87">
        <f t="shared" si="2"/>
        <v>500</v>
      </c>
      <c r="N34" s="57"/>
    </row>
    <row r="35" spans="1:14" s="42" customFormat="1" x14ac:dyDescent="0.2">
      <c r="A35" s="75"/>
      <c r="B35" s="76"/>
      <c r="C35" s="77"/>
      <c r="D35" s="78">
        <v>3299</v>
      </c>
      <c r="E35" s="79">
        <v>5221</v>
      </c>
      <c r="F35" s="90" t="s">
        <v>120</v>
      </c>
      <c r="G35" s="81">
        <v>500</v>
      </c>
      <c r="H35" s="81">
        <v>0</v>
      </c>
      <c r="I35" s="81">
        <f t="shared" si="0"/>
        <v>500</v>
      </c>
      <c r="J35" s="82">
        <v>0</v>
      </c>
      <c r="K35" s="82">
        <f t="shared" si="1"/>
        <v>500</v>
      </c>
      <c r="L35" s="83">
        <v>0</v>
      </c>
      <c r="M35" s="83">
        <f t="shared" si="2"/>
        <v>500</v>
      </c>
      <c r="N35" s="57"/>
    </row>
    <row r="36" spans="1:14" s="42" customFormat="1" ht="33.75" x14ac:dyDescent="0.2">
      <c r="A36" s="91" t="s">
        <v>81</v>
      </c>
      <c r="B36" s="92" t="s">
        <v>121</v>
      </c>
      <c r="C36" s="93" t="s">
        <v>86</v>
      </c>
      <c r="D36" s="101" t="s">
        <v>82</v>
      </c>
      <c r="E36" s="102" t="s">
        <v>82</v>
      </c>
      <c r="F36" s="84" t="s">
        <v>122</v>
      </c>
      <c r="G36" s="85">
        <f>+G37</f>
        <v>100</v>
      </c>
      <c r="H36" s="85">
        <v>0</v>
      </c>
      <c r="I36" s="85">
        <f t="shared" si="0"/>
        <v>100</v>
      </c>
      <c r="J36" s="86">
        <v>0</v>
      </c>
      <c r="K36" s="86">
        <f t="shared" si="1"/>
        <v>100</v>
      </c>
      <c r="L36" s="87">
        <v>0</v>
      </c>
      <c r="M36" s="87">
        <f t="shared" si="2"/>
        <v>100</v>
      </c>
      <c r="N36" s="57"/>
    </row>
    <row r="37" spans="1:14" s="42" customFormat="1" x14ac:dyDescent="0.2">
      <c r="A37" s="75"/>
      <c r="B37" s="76"/>
      <c r="C37" s="77"/>
      <c r="D37" s="78">
        <v>3299</v>
      </c>
      <c r="E37" s="79">
        <v>5222</v>
      </c>
      <c r="F37" s="90" t="s">
        <v>91</v>
      </c>
      <c r="G37" s="81">
        <v>100</v>
      </c>
      <c r="H37" s="81">
        <v>0</v>
      </c>
      <c r="I37" s="81">
        <f t="shared" si="0"/>
        <v>100</v>
      </c>
      <c r="J37" s="82">
        <v>0</v>
      </c>
      <c r="K37" s="82">
        <f t="shared" si="1"/>
        <v>100</v>
      </c>
      <c r="L37" s="83">
        <v>0</v>
      </c>
      <c r="M37" s="83">
        <f t="shared" si="2"/>
        <v>100</v>
      </c>
      <c r="N37" s="57"/>
    </row>
    <row r="38" spans="1:14" s="42" customFormat="1" ht="22.5" x14ac:dyDescent="0.2">
      <c r="A38" s="91" t="s">
        <v>81</v>
      </c>
      <c r="B38" s="92" t="s">
        <v>123</v>
      </c>
      <c r="C38" s="93" t="s">
        <v>86</v>
      </c>
      <c r="D38" s="101" t="s">
        <v>82</v>
      </c>
      <c r="E38" s="102" t="s">
        <v>82</v>
      </c>
      <c r="F38" s="84" t="s">
        <v>124</v>
      </c>
      <c r="G38" s="85">
        <f>+G39</f>
        <v>100</v>
      </c>
      <c r="H38" s="85">
        <v>0</v>
      </c>
      <c r="I38" s="85">
        <f t="shared" si="0"/>
        <v>100</v>
      </c>
      <c r="J38" s="86">
        <v>0</v>
      </c>
      <c r="K38" s="86">
        <f t="shared" si="1"/>
        <v>100</v>
      </c>
      <c r="L38" s="87">
        <v>0</v>
      </c>
      <c r="M38" s="87">
        <f t="shared" si="2"/>
        <v>100</v>
      </c>
      <c r="N38" s="57"/>
    </row>
    <row r="39" spans="1:14" s="42" customFormat="1" ht="22.5" x14ac:dyDescent="0.2">
      <c r="A39" s="75"/>
      <c r="B39" s="76"/>
      <c r="C39" s="77"/>
      <c r="D39" s="78">
        <v>3299</v>
      </c>
      <c r="E39" s="79">
        <v>5229</v>
      </c>
      <c r="F39" s="103" t="s">
        <v>125</v>
      </c>
      <c r="G39" s="81">
        <v>100</v>
      </c>
      <c r="H39" s="81">
        <v>0</v>
      </c>
      <c r="I39" s="81">
        <f t="shared" si="0"/>
        <v>100</v>
      </c>
      <c r="J39" s="82">
        <v>0</v>
      </c>
      <c r="K39" s="82">
        <f t="shared" si="1"/>
        <v>100</v>
      </c>
      <c r="L39" s="83">
        <v>0</v>
      </c>
      <c r="M39" s="83">
        <f t="shared" si="2"/>
        <v>100</v>
      </c>
      <c r="N39" s="57"/>
    </row>
    <row r="40" spans="1:14" s="42" customFormat="1" x14ac:dyDescent="0.2">
      <c r="A40" s="91" t="s">
        <v>81</v>
      </c>
      <c r="B40" s="92" t="s">
        <v>126</v>
      </c>
      <c r="C40" s="93" t="s">
        <v>86</v>
      </c>
      <c r="D40" s="101" t="s">
        <v>82</v>
      </c>
      <c r="E40" s="102" t="s">
        <v>82</v>
      </c>
      <c r="F40" s="84" t="s">
        <v>127</v>
      </c>
      <c r="G40" s="85">
        <f>+G41</f>
        <v>3000</v>
      </c>
      <c r="H40" s="85">
        <v>0</v>
      </c>
      <c r="I40" s="85">
        <f t="shared" si="0"/>
        <v>3000</v>
      </c>
      <c r="J40" s="86">
        <v>0</v>
      </c>
      <c r="K40" s="86">
        <f t="shared" si="1"/>
        <v>3000</v>
      </c>
      <c r="L40" s="87">
        <v>0</v>
      </c>
      <c r="M40" s="87">
        <f t="shared" si="2"/>
        <v>3000</v>
      </c>
      <c r="N40" s="57"/>
    </row>
    <row r="41" spans="1:14" s="42" customFormat="1" ht="13.5" thickBot="1" x14ac:dyDescent="0.25">
      <c r="A41" s="104"/>
      <c r="B41" s="105"/>
      <c r="C41" s="106"/>
      <c r="D41" s="107">
        <v>3299</v>
      </c>
      <c r="E41" s="108">
        <v>5622</v>
      </c>
      <c r="F41" s="109" t="s">
        <v>128</v>
      </c>
      <c r="G41" s="110">
        <v>3000</v>
      </c>
      <c r="H41" s="110">
        <v>0</v>
      </c>
      <c r="I41" s="110">
        <f t="shared" si="0"/>
        <v>3000</v>
      </c>
      <c r="J41" s="111">
        <v>0</v>
      </c>
      <c r="K41" s="111">
        <f t="shared" si="1"/>
        <v>3000</v>
      </c>
      <c r="L41" s="112">
        <v>0</v>
      </c>
      <c r="M41" s="112">
        <f t="shared" si="2"/>
        <v>3000</v>
      </c>
      <c r="N41" s="57"/>
    </row>
    <row r="42" spans="1:14" s="42" customFormat="1" ht="13.5" thickBot="1" x14ac:dyDescent="0.25">
      <c r="A42" s="58" t="s">
        <v>81</v>
      </c>
      <c r="B42" s="156" t="s">
        <v>82</v>
      </c>
      <c r="C42" s="157"/>
      <c r="D42" s="59" t="s">
        <v>82</v>
      </c>
      <c r="E42" s="60" t="s">
        <v>82</v>
      </c>
      <c r="F42" s="61" t="s">
        <v>129</v>
      </c>
      <c r="G42" s="113">
        <f>+G43+G45+G47+G49</f>
        <v>1764.1499999999999</v>
      </c>
      <c r="H42" s="113">
        <v>0</v>
      </c>
      <c r="I42" s="113">
        <f t="shared" si="0"/>
        <v>1764.1499999999999</v>
      </c>
      <c r="J42" s="64">
        <v>0</v>
      </c>
      <c r="K42" s="64">
        <f t="shared" si="1"/>
        <v>1764.1499999999999</v>
      </c>
      <c r="L42" s="65">
        <v>0</v>
      </c>
      <c r="M42" s="65">
        <f t="shared" si="2"/>
        <v>1764.1499999999999</v>
      </c>
      <c r="N42" s="57"/>
    </row>
    <row r="43" spans="1:14" s="42" customFormat="1" ht="22.5" x14ac:dyDescent="0.2">
      <c r="A43" s="91" t="s">
        <v>81</v>
      </c>
      <c r="B43" s="92" t="s">
        <v>130</v>
      </c>
      <c r="C43" s="93" t="s">
        <v>86</v>
      </c>
      <c r="D43" s="101" t="s">
        <v>82</v>
      </c>
      <c r="E43" s="101" t="s">
        <v>82</v>
      </c>
      <c r="F43" s="71" t="s">
        <v>131</v>
      </c>
      <c r="G43" s="114">
        <f>+G44</f>
        <v>900</v>
      </c>
      <c r="H43" s="114">
        <v>0</v>
      </c>
      <c r="I43" s="114">
        <f t="shared" si="0"/>
        <v>900</v>
      </c>
      <c r="J43" s="73">
        <v>0</v>
      </c>
      <c r="K43" s="73">
        <f t="shared" si="1"/>
        <v>900</v>
      </c>
      <c r="L43" s="74">
        <v>0</v>
      </c>
      <c r="M43" s="74">
        <f t="shared" si="2"/>
        <v>900</v>
      </c>
      <c r="N43" s="57"/>
    </row>
    <row r="44" spans="1:14" s="42" customFormat="1" x14ac:dyDescent="0.2">
      <c r="A44" s="75"/>
      <c r="B44" s="76"/>
      <c r="C44" s="77"/>
      <c r="D44" s="78">
        <v>3299</v>
      </c>
      <c r="E44" s="79">
        <v>5321</v>
      </c>
      <c r="F44" s="90" t="s">
        <v>88</v>
      </c>
      <c r="G44" s="81">
        <v>900</v>
      </c>
      <c r="H44" s="81">
        <v>0</v>
      </c>
      <c r="I44" s="81">
        <f t="shared" si="0"/>
        <v>900</v>
      </c>
      <c r="J44" s="82">
        <v>0</v>
      </c>
      <c r="K44" s="82">
        <f t="shared" si="1"/>
        <v>900</v>
      </c>
      <c r="L44" s="83">
        <v>0</v>
      </c>
      <c r="M44" s="83">
        <f t="shared" si="2"/>
        <v>900</v>
      </c>
      <c r="N44" s="57"/>
    </row>
    <row r="45" spans="1:14" s="42" customFormat="1" ht="33.75" x14ac:dyDescent="0.2">
      <c r="A45" s="91" t="s">
        <v>81</v>
      </c>
      <c r="B45" s="92" t="s">
        <v>132</v>
      </c>
      <c r="C45" s="93" t="s">
        <v>133</v>
      </c>
      <c r="D45" s="101" t="s">
        <v>82</v>
      </c>
      <c r="E45" s="101" t="s">
        <v>82</v>
      </c>
      <c r="F45" s="71" t="s">
        <v>134</v>
      </c>
      <c r="G45" s="85">
        <f>+G46</f>
        <v>224.04</v>
      </c>
      <c r="H45" s="85">
        <v>0</v>
      </c>
      <c r="I45" s="85">
        <f t="shared" si="0"/>
        <v>224.04</v>
      </c>
      <c r="J45" s="86">
        <v>0</v>
      </c>
      <c r="K45" s="86">
        <f t="shared" si="1"/>
        <v>224.04</v>
      </c>
      <c r="L45" s="87">
        <v>0</v>
      </c>
      <c r="M45" s="87">
        <f t="shared" si="2"/>
        <v>224.04</v>
      </c>
      <c r="N45" s="57"/>
    </row>
    <row r="46" spans="1:14" s="42" customFormat="1" x14ac:dyDescent="0.2">
      <c r="A46" s="75"/>
      <c r="B46" s="76"/>
      <c r="C46" s="77"/>
      <c r="D46" s="78">
        <v>3113</v>
      </c>
      <c r="E46" s="115">
        <v>5321</v>
      </c>
      <c r="F46" s="90" t="s">
        <v>88</v>
      </c>
      <c r="G46" s="81">
        <v>224.04</v>
      </c>
      <c r="H46" s="81">
        <v>0</v>
      </c>
      <c r="I46" s="81">
        <f t="shared" si="0"/>
        <v>224.04</v>
      </c>
      <c r="J46" s="82">
        <v>0</v>
      </c>
      <c r="K46" s="82">
        <f t="shared" si="1"/>
        <v>224.04</v>
      </c>
      <c r="L46" s="83">
        <v>0</v>
      </c>
      <c r="M46" s="83">
        <f t="shared" si="2"/>
        <v>224.04</v>
      </c>
      <c r="N46" s="57"/>
    </row>
    <row r="47" spans="1:14" s="42" customFormat="1" ht="24.75" customHeight="1" x14ac:dyDescent="0.2">
      <c r="A47" s="66" t="s">
        <v>81</v>
      </c>
      <c r="B47" s="67" t="s">
        <v>135</v>
      </c>
      <c r="C47" s="68" t="s">
        <v>136</v>
      </c>
      <c r="D47" s="69" t="s">
        <v>82</v>
      </c>
      <c r="E47" s="69" t="s">
        <v>82</v>
      </c>
      <c r="F47" s="71" t="s">
        <v>137</v>
      </c>
      <c r="G47" s="85">
        <f>+G48</f>
        <v>461.79</v>
      </c>
      <c r="H47" s="85">
        <v>0</v>
      </c>
      <c r="I47" s="85">
        <f t="shared" si="0"/>
        <v>461.79</v>
      </c>
      <c r="J47" s="86">
        <v>0</v>
      </c>
      <c r="K47" s="86">
        <f t="shared" si="1"/>
        <v>461.79</v>
      </c>
      <c r="L47" s="87">
        <v>0</v>
      </c>
      <c r="M47" s="87">
        <f t="shared" si="2"/>
        <v>461.79</v>
      </c>
      <c r="N47" s="57"/>
    </row>
    <row r="48" spans="1:14" s="42" customFormat="1" x14ac:dyDescent="0.2">
      <c r="A48" s="75"/>
      <c r="B48" s="76"/>
      <c r="C48" s="77"/>
      <c r="D48" s="78">
        <v>3113</v>
      </c>
      <c r="E48" s="115">
        <v>5321</v>
      </c>
      <c r="F48" s="90" t="s">
        <v>88</v>
      </c>
      <c r="G48" s="81">
        <v>461.79</v>
      </c>
      <c r="H48" s="81">
        <v>0</v>
      </c>
      <c r="I48" s="81">
        <f t="shared" si="0"/>
        <v>461.79</v>
      </c>
      <c r="J48" s="82">
        <v>0</v>
      </c>
      <c r="K48" s="82">
        <f t="shared" si="1"/>
        <v>461.79</v>
      </c>
      <c r="L48" s="83">
        <v>0</v>
      </c>
      <c r="M48" s="83">
        <f t="shared" si="2"/>
        <v>461.79</v>
      </c>
      <c r="N48" s="57"/>
    </row>
    <row r="49" spans="1:14" s="42" customFormat="1" ht="27.75" customHeight="1" x14ac:dyDescent="0.2">
      <c r="A49" s="91" t="s">
        <v>81</v>
      </c>
      <c r="B49" s="92" t="s">
        <v>138</v>
      </c>
      <c r="C49" s="93" t="s">
        <v>139</v>
      </c>
      <c r="D49" s="101" t="s">
        <v>82</v>
      </c>
      <c r="E49" s="101" t="s">
        <v>82</v>
      </c>
      <c r="F49" s="71" t="s">
        <v>140</v>
      </c>
      <c r="G49" s="85">
        <f>+G50</f>
        <v>178.32</v>
      </c>
      <c r="H49" s="85">
        <v>0</v>
      </c>
      <c r="I49" s="85">
        <f t="shared" si="0"/>
        <v>178.32</v>
      </c>
      <c r="J49" s="86">
        <v>0</v>
      </c>
      <c r="K49" s="86">
        <f t="shared" si="1"/>
        <v>178.32</v>
      </c>
      <c r="L49" s="87">
        <v>0</v>
      </c>
      <c r="M49" s="87">
        <f t="shared" si="2"/>
        <v>178.32</v>
      </c>
      <c r="N49" s="57"/>
    </row>
    <row r="50" spans="1:14" s="42" customFormat="1" ht="13.5" thickBot="1" x14ac:dyDescent="0.25">
      <c r="A50" s="75"/>
      <c r="B50" s="76"/>
      <c r="C50" s="77"/>
      <c r="D50" s="78">
        <v>3113</v>
      </c>
      <c r="E50" s="115">
        <v>5321</v>
      </c>
      <c r="F50" s="90" t="s">
        <v>88</v>
      </c>
      <c r="G50" s="110">
        <v>178.32</v>
      </c>
      <c r="H50" s="110">
        <v>0</v>
      </c>
      <c r="I50" s="110">
        <f t="shared" si="0"/>
        <v>178.32</v>
      </c>
      <c r="J50" s="111">
        <v>0</v>
      </c>
      <c r="K50" s="111">
        <f t="shared" si="1"/>
        <v>178.32</v>
      </c>
      <c r="L50" s="112">
        <v>0</v>
      </c>
      <c r="M50" s="112">
        <f t="shared" si="2"/>
        <v>178.32</v>
      </c>
      <c r="N50" s="57"/>
    </row>
    <row r="51" spans="1:14" s="42" customFormat="1" ht="13.5" customHeight="1" thickBot="1" x14ac:dyDescent="0.25">
      <c r="A51" s="58" t="s">
        <v>81</v>
      </c>
      <c r="B51" s="156" t="s">
        <v>82</v>
      </c>
      <c r="C51" s="157"/>
      <c r="D51" s="59" t="s">
        <v>82</v>
      </c>
      <c r="E51" s="60" t="s">
        <v>82</v>
      </c>
      <c r="F51" s="61" t="s">
        <v>141</v>
      </c>
      <c r="G51" s="113">
        <f>+G52+G59+G66</f>
        <v>15250</v>
      </c>
      <c r="H51" s="113">
        <v>0</v>
      </c>
      <c r="I51" s="113">
        <f t="shared" si="0"/>
        <v>15250</v>
      </c>
      <c r="J51" s="64">
        <v>0</v>
      </c>
      <c r="K51" s="64">
        <f t="shared" si="1"/>
        <v>15250</v>
      </c>
      <c r="L51" s="65">
        <f>+L52+L59+L66</f>
        <v>0</v>
      </c>
      <c r="M51" s="65">
        <f t="shared" si="2"/>
        <v>15250</v>
      </c>
      <c r="N51" s="57" t="s">
        <v>80</v>
      </c>
    </row>
    <row r="52" spans="1:14" s="42" customFormat="1" x14ac:dyDescent="0.2">
      <c r="A52" s="116" t="s">
        <v>82</v>
      </c>
      <c r="B52" s="158" t="s">
        <v>82</v>
      </c>
      <c r="C52" s="159"/>
      <c r="D52" s="117" t="s">
        <v>82</v>
      </c>
      <c r="E52" s="118" t="s">
        <v>82</v>
      </c>
      <c r="F52" s="119" t="s">
        <v>142</v>
      </c>
      <c r="G52" s="120">
        <f>+G53+G55+G57</f>
        <v>1600</v>
      </c>
      <c r="H52" s="120">
        <v>0</v>
      </c>
      <c r="I52" s="120">
        <f t="shared" si="0"/>
        <v>1600</v>
      </c>
      <c r="J52" s="121">
        <v>0</v>
      </c>
      <c r="K52" s="121">
        <f t="shared" si="1"/>
        <v>1600</v>
      </c>
      <c r="L52" s="122">
        <v>0</v>
      </c>
      <c r="M52" s="122">
        <f t="shared" si="2"/>
        <v>1600</v>
      </c>
      <c r="N52" s="57"/>
    </row>
    <row r="53" spans="1:14" s="42" customFormat="1" ht="22.5" x14ac:dyDescent="0.2">
      <c r="A53" s="91" t="s">
        <v>81</v>
      </c>
      <c r="B53" s="92" t="s">
        <v>143</v>
      </c>
      <c r="C53" s="93" t="s">
        <v>86</v>
      </c>
      <c r="D53" s="101" t="s">
        <v>82</v>
      </c>
      <c r="E53" s="102" t="s">
        <v>82</v>
      </c>
      <c r="F53" s="84" t="s">
        <v>144</v>
      </c>
      <c r="G53" s="85">
        <f>+G54</f>
        <v>1000</v>
      </c>
      <c r="H53" s="85">
        <v>0</v>
      </c>
      <c r="I53" s="85">
        <f t="shared" si="0"/>
        <v>1000</v>
      </c>
      <c r="J53" s="86">
        <v>0</v>
      </c>
      <c r="K53" s="86">
        <f t="shared" si="1"/>
        <v>1000</v>
      </c>
      <c r="L53" s="87">
        <v>0</v>
      </c>
      <c r="M53" s="87">
        <f t="shared" si="2"/>
        <v>1000</v>
      </c>
      <c r="N53" s="57"/>
    </row>
    <row r="54" spans="1:14" s="42" customFormat="1" x14ac:dyDescent="0.2">
      <c r="A54" s="75"/>
      <c r="B54" s="76"/>
      <c r="C54" s="77"/>
      <c r="D54" s="78">
        <v>3419</v>
      </c>
      <c r="E54" s="79">
        <v>5221</v>
      </c>
      <c r="F54" s="90" t="s">
        <v>145</v>
      </c>
      <c r="G54" s="81">
        <v>1000</v>
      </c>
      <c r="H54" s="81">
        <v>0</v>
      </c>
      <c r="I54" s="81">
        <f t="shared" si="0"/>
        <v>1000</v>
      </c>
      <c r="J54" s="82">
        <v>0</v>
      </c>
      <c r="K54" s="82">
        <f t="shared" si="1"/>
        <v>1000</v>
      </c>
      <c r="L54" s="83">
        <v>0</v>
      </c>
      <c r="M54" s="83">
        <f t="shared" si="2"/>
        <v>1000</v>
      </c>
      <c r="N54" s="57"/>
    </row>
    <row r="55" spans="1:14" s="42" customFormat="1" ht="33.75" x14ac:dyDescent="0.2">
      <c r="A55" s="91" t="s">
        <v>81</v>
      </c>
      <c r="B55" s="92" t="s">
        <v>146</v>
      </c>
      <c r="C55" s="93" t="s">
        <v>86</v>
      </c>
      <c r="D55" s="101" t="s">
        <v>82</v>
      </c>
      <c r="E55" s="102" t="s">
        <v>82</v>
      </c>
      <c r="F55" s="84" t="s">
        <v>147</v>
      </c>
      <c r="G55" s="85">
        <f>+G56</f>
        <v>400</v>
      </c>
      <c r="H55" s="85">
        <v>0</v>
      </c>
      <c r="I55" s="85">
        <f t="shared" si="0"/>
        <v>400</v>
      </c>
      <c r="J55" s="86">
        <v>0</v>
      </c>
      <c r="K55" s="86">
        <f t="shared" si="1"/>
        <v>400</v>
      </c>
      <c r="L55" s="87">
        <v>0</v>
      </c>
      <c r="M55" s="87">
        <f t="shared" si="2"/>
        <v>400</v>
      </c>
      <c r="N55" s="57"/>
    </row>
    <row r="56" spans="1:14" s="42" customFormat="1" x14ac:dyDescent="0.2">
      <c r="A56" s="75"/>
      <c r="B56" s="76" t="s">
        <v>148</v>
      </c>
      <c r="C56" s="77"/>
      <c r="D56" s="78">
        <v>3419</v>
      </c>
      <c r="E56" s="79">
        <v>5329</v>
      </c>
      <c r="F56" s="90" t="s">
        <v>149</v>
      </c>
      <c r="G56" s="81">
        <v>400</v>
      </c>
      <c r="H56" s="81">
        <v>0</v>
      </c>
      <c r="I56" s="81">
        <f t="shared" si="0"/>
        <v>400</v>
      </c>
      <c r="J56" s="82">
        <v>0</v>
      </c>
      <c r="K56" s="82">
        <f t="shared" si="1"/>
        <v>400</v>
      </c>
      <c r="L56" s="83">
        <v>0</v>
      </c>
      <c r="M56" s="83">
        <f t="shared" si="2"/>
        <v>400</v>
      </c>
      <c r="N56" s="57"/>
    </row>
    <row r="57" spans="1:14" s="42" customFormat="1" ht="22.5" x14ac:dyDescent="0.2">
      <c r="A57" s="91" t="s">
        <v>81</v>
      </c>
      <c r="B57" s="92" t="s">
        <v>150</v>
      </c>
      <c r="C57" s="93" t="s">
        <v>151</v>
      </c>
      <c r="D57" s="101" t="s">
        <v>82</v>
      </c>
      <c r="E57" s="102" t="s">
        <v>82</v>
      </c>
      <c r="F57" s="84" t="s">
        <v>152</v>
      </c>
      <c r="G57" s="85">
        <f>+G58</f>
        <v>200</v>
      </c>
      <c r="H57" s="85">
        <v>0</v>
      </c>
      <c r="I57" s="85">
        <f t="shared" si="0"/>
        <v>200</v>
      </c>
      <c r="J57" s="86">
        <v>0</v>
      </c>
      <c r="K57" s="86">
        <f t="shared" si="1"/>
        <v>200</v>
      </c>
      <c r="L57" s="87">
        <v>0</v>
      </c>
      <c r="M57" s="87">
        <f t="shared" si="2"/>
        <v>200</v>
      </c>
      <c r="N57" s="57"/>
    </row>
    <row r="58" spans="1:14" s="42" customFormat="1" ht="13.5" thickBot="1" x14ac:dyDescent="0.25">
      <c r="A58" s="75"/>
      <c r="B58" s="76"/>
      <c r="C58" s="77"/>
      <c r="D58" s="78">
        <v>3419</v>
      </c>
      <c r="E58" s="79">
        <v>5329</v>
      </c>
      <c r="F58" s="90" t="s">
        <v>149</v>
      </c>
      <c r="G58" s="110">
        <v>200</v>
      </c>
      <c r="H58" s="110">
        <v>0</v>
      </c>
      <c r="I58" s="110">
        <f t="shared" si="0"/>
        <v>200</v>
      </c>
      <c r="J58" s="111">
        <v>0</v>
      </c>
      <c r="K58" s="111">
        <f t="shared" si="1"/>
        <v>200</v>
      </c>
      <c r="L58" s="112">
        <v>0</v>
      </c>
      <c r="M58" s="112">
        <f t="shared" si="2"/>
        <v>200</v>
      </c>
      <c r="N58" s="57"/>
    </row>
    <row r="59" spans="1:14" s="42" customFormat="1" x14ac:dyDescent="0.2">
      <c r="A59" s="123" t="s">
        <v>82</v>
      </c>
      <c r="B59" s="124" t="s">
        <v>82</v>
      </c>
      <c r="C59" s="125" t="s">
        <v>82</v>
      </c>
      <c r="D59" s="126" t="s">
        <v>82</v>
      </c>
      <c r="E59" s="127" t="s">
        <v>82</v>
      </c>
      <c r="F59" s="128" t="s">
        <v>153</v>
      </c>
      <c r="G59" s="129">
        <f>+G60+G62+G64</f>
        <v>400</v>
      </c>
      <c r="H59" s="129">
        <v>0</v>
      </c>
      <c r="I59" s="129">
        <f t="shared" si="0"/>
        <v>400</v>
      </c>
      <c r="J59" s="130">
        <v>0</v>
      </c>
      <c r="K59" s="130">
        <f t="shared" si="1"/>
        <v>400</v>
      </c>
      <c r="L59" s="131">
        <v>0</v>
      </c>
      <c r="M59" s="131">
        <f t="shared" si="2"/>
        <v>400</v>
      </c>
      <c r="N59" s="57"/>
    </row>
    <row r="60" spans="1:14" s="42" customFormat="1" ht="22.5" x14ac:dyDescent="0.2">
      <c r="A60" s="91" t="s">
        <v>81</v>
      </c>
      <c r="B60" s="92" t="s">
        <v>154</v>
      </c>
      <c r="C60" s="93" t="s">
        <v>86</v>
      </c>
      <c r="D60" s="101" t="s">
        <v>82</v>
      </c>
      <c r="E60" s="102" t="s">
        <v>82</v>
      </c>
      <c r="F60" s="84" t="s">
        <v>155</v>
      </c>
      <c r="G60" s="85">
        <f>+G61</f>
        <v>100</v>
      </c>
      <c r="H60" s="85">
        <v>0</v>
      </c>
      <c r="I60" s="85">
        <f t="shared" si="0"/>
        <v>100</v>
      </c>
      <c r="J60" s="86">
        <v>0</v>
      </c>
      <c r="K60" s="86">
        <f t="shared" si="1"/>
        <v>100</v>
      </c>
      <c r="L60" s="87">
        <v>0</v>
      </c>
      <c r="M60" s="87">
        <f t="shared" si="2"/>
        <v>100</v>
      </c>
      <c r="N60" s="57"/>
    </row>
    <row r="61" spans="1:14" s="42" customFormat="1" x14ac:dyDescent="0.2">
      <c r="A61" s="91"/>
      <c r="B61" s="132"/>
      <c r="C61" s="132"/>
      <c r="D61" s="78">
        <v>3419</v>
      </c>
      <c r="E61" s="79">
        <v>5222</v>
      </c>
      <c r="F61" s="90" t="s">
        <v>91</v>
      </c>
      <c r="G61" s="81">
        <v>100</v>
      </c>
      <c r="H61" s="81">
        <v>0</v>
      </c>
      <c r="I61" s="81">
        <f t="shared" si="0"/>
        <v>100</v>
      </c>
      <c r="J61" s="82">
        <v>0</v>
      </c>
      <c r="K61" s="82">
        <f t="shared" si="1"/>
        <v>100</v>
      </c>
      <c r="L61" s="83">
        <v>0</v>
      </c>
      <c r="M61" s="83">
        <f t="shared" si="2"/>
        <v>100</v>
      </c>
      <c r="N61" s="57"/>
    </row>
    <row r="62" spans="1:14" s="42" customFormat="1" ht="33.75" x14ac:dyDescent="0.2">
      <c r="A62" s="66" t="s">
        <v>81</v>
      </c>
      <c r="B62" s="67" t="s">
        <v>156</v>
      </c>
      <c r="C62" s="68" t="s">
        <v>86</v>
      </c>
      <c r="D62" s="69" t="s">
        <v>82</v>
      </c>
      <c r="E62" s="70" t="s">
        <v>82</v>
      </c>
      <c r="F62" s="71" t="s">
        <v>157</v>
      </c>
      <c r="G62" s="85">
        <f>+G63</f>
        <v>100</v>
      </c>
      <c r="H62" s="85">
        <v>0</v>
      </c>
      <c r="I62" s="85">
        <f t="shared" si="0"/>
        <v>100</v>
      </c>
      <c r="J62" s="86">
        <v>0</v>
      </c>
      <c r="K62" s="86">
        <f t="shared" si="1"/>
        <v>100</v>
      </c>
      <c r="L62" s="87">
        <v>0</v>
      </c>
      <c r="M62" s="87">
        <f t="shared" si="2"/>
        <v>100</v>
      </c>
      <c r="N62" s="57"/>
    </row>
    <row r="63" spans="1:14" s="42" customFormat="1" x14ac:dyDescent="0.2">
      <c r="A63" s="91"/>
      <c r="B63" s="132"/>
      <c r="C63" s="132"/>
      <c r="D63" s="78">
        <v>3419</v>
      </c>
      <c r="E63" s="79">
        <v>5229</v>
      </c>
      <c r="F63" s="90" t="s">
        <v>158</v>
      </c>
      <c r="G63" s="81">
        <v>100</v>
      </c>
      <c r="H63" s="81">
        <v>0</v>
      </c>
      <c r="I63" s="81">
        <f t="shared" si="0"/>
        <v>100</v>
      </c>
      <c r="J63" s="82">
        <v>0</v>
      </c>
      <c r="K63" s="82">
        <f t="shared" si="1"/>
        <v>100</v>
      </c>
      <c r="L63" s="83">
        <v>0</v>
      </c>
      <c r="M63" s="83">
        <f t="shared" si="2"/>
        <v>100</v>
      </c>
      <c r="N63" s="57"/>
    </row>
    <row r="64" spans="1:14" s="42" customFormat="1" ht="22.5" x14ac:dyDescent="0.2">
      <c r="A64" s="91" t="s">
        <v>81</v>
      </c>
      <c r="B64" s="92" t="s">
        <v>159</v>
      </c>
      <c r="C64" s="93" t="s">
        <v>86</v>
      </c>
      <c r="D64" s="101" t="s">
        <v>82</v>
      </c>
      <c r="E64" s="102" t="s">
        <v>82</v>
      </c>
      <c r="F64" s="84" t="s">
        <v>160</v>
      </c>
      <c r="G64" s="85">
        <f>+G65</f>
        <v>200</v>
      </c>
      <c r="H64" s="85">
        <v>0</v>
      </c>
      <c r="I64" s="85">
        <f t="shared" si="0"/>
        <v>200</v>
      </c>
      <c r="J64" s="86">
        <v>0</v>
      </c>
      <c r="K64" s="86">
        <f t="shared" si="1"/>
        <v>200</v>
      </c>
      <c r="L64" s="87">
        <v>0</v>
      </c>
      <c r="M64" s="87">
        <f t="shared" si="2"/>
        <v>200</v>
      </c>
      <c r="N64" s="57"/>
    </row>
    <row r="65" spans="1:14" s="42" customFormat="1" ht="13.5" thickBot="1" x14ac:dyDescent="0.25">
      <c r="A65" s="133"/>
      <c r="B65" s="134"/>
      <c r="C65" s="135"/>
      <c r="D65" s="136">
        <v>3419</v>
      </c>
      <c r="E65" s="137">
        <v>5222</v>
      </c>
      <c r="F65" s="80" t="s">
        <v>91</v>
      </c>
      <c r="G65" s="138">
        <v>200</v>
      </c>
      <c r="H65" s="138">
        <v>0</v>
      </c>
      <c r="I65" s="138">
        <f t="shared" si="0"/>
        <v>200</v>
      </c>
      <c r="J65" s="139">
        <v>0</v>
      </c>
      <c r="K65" s="139">
        <f t="shared" si="1"/>
        <v>200</v>
      </c>
      <c r="L65" s="140">
        <v>0</v>
      </c>
      <c r="M65" s="140">
        <f t="shared" si="2"/>
        <v>200</v>
      </c>
      <c r="N65" s="57"/>
    </row>
    <row r="66" spans="1:14" s="42" customFormat="1" x14ac:dyDescent="0.2">
      <c r="A66" s="123" t="s">
        <v>82</v>
      </c>
      <c r="B66" s="124" t="s">
        <v>82</v>
      </c>
      <c r="C66" s="125" t="s">
        <v>82</v>
      </c>
      <c r="D66" s="126" t="s">
        <v>82</v>
      </c>
      <c r="E66" s="127" t="s">
        <v>82</v>
      </c>
      <c r="F66" s="128" t="s">
        <v>161</v>
      </c>
      <c r="G66" s="129">
        <f>+G67+G69+G71+G73+G75</f>
        <v>13250</v>
      </c>
      <c r="H66" s="129">
        <v>0</v>
      </c>
      <c r="I66" s="129">
        <f t="shared" si="0"/>
        <v>13250</v>
      </c>
      <c r="J66" s="130">
        <v>0</v>
      </c>
      <c r="K66" s="130">
        <f t="shared" si="1"/>
        <v>13250</v>
      </c>
      <c r="L66" s="131">
        <f>+L75+L77+L69</f>
        <v>0</v>
      </c>
      <c r="M66" s="131">
        <f t="shared" si="2"/>
        <v>13250</v>
      </c>
      <c r="N66" s="57" t="s">
        <v>80</v>
      </c>
    </row>
    <row r="67" spans="1:14" s="42" customFormat="1" ht="22.5" x14ac:dyDescent="0.2">
      <c r="A67" s="91" t="s">
        <v>81</v>
      </c>
      <c r="B67" s="92" t="s">
        <v>162</v>
      </c>
      <c r="C67" s="93" t="s">
        <v>86</v>
      </c>
      <c r="D67" s="101" t="s">
        <v>82</v>
      </c>
      <c r="E67" s="102" t="s">
        <v>82</v>
      </c>
      <c r="F67" s="98" t="s">
        <v>163</v>
      </c>
      <c r="G67" s="85">
        <f>+G68</f>
        <v>1000</v>
      </c>
      <c r="H67" s="85">
        <v>0</v>
      </c>
      <c r="I67" s="85">
        <f t="shared" si="0"/>
        <v>1000</v>
      </c>
      <c r="J67" s="86">
        <v>0</v>
      </c>
      <c r="K67" s="86">
        <f t="shared" si="1"/>
        <v>1000</v>
      </c>
      <c r="L67" s="87">
        <v>0</v>
      </c>
      <c r="M67" s="87">
        <f t="shared" si="2"/>
        <v>1000</v>
      </c>
      <c r="N67" s="57"/>
    </row>
    <row r="68" spans="1:14" s="42" customFormat="1" x14ac:dyDescent="0.2">
      <c r="A68" s="91"/>
      <c r="B68" s="132"/>
      <c r="C68" s="132"/>
      <c r="D68" s="78">
        <v>3419</v>
      </c>
      <c r="E68" s="79">
        <v>5222</v>
      </c>
      <c r="F68" s="141" t="s">
        <v>91</v>
      </c>
      <c r="G68" s="81">
        <v>1000</v>
      </c>
      <c r="H68" s="81">
        <v>0</v>
      </c>
      <c r="I68" s="81">
        <f t="shared" si="0"/>
        <v>1000</v>
      </c>
      <c r="J68" s="82">
        <v>0</v>
      </c>
      <c r="K68" s="82">
        <f t="shared" si="1"/>
        <v>1000</v>
      </c>
      <c r="L68" s="83">
        <v>0</v>
      </c>
      <c r="M68" s="83">
        <f t="shared" si="2"/>
        <v>1000</v>
      </c>
      <c r="N68" s="57"/>
    </row>
    <row r="69" spans="1:14" s="42" customFormat="1" ht="22.5" x14ac:dyDescent="0.2">
      <c r="A69" s="91" t="s">
        <v>81</v>
      </c>
      <c r="B69" s="92" t="s">
        <v>164</v>
      </c>
      <c r="C69" s="93" t="s">
        <v>86</v>
      </c>
      <c r="D69" s="101" t="s">
        <v>82</v>
      </c>
      <c r="E69" s="102" t="s">
        <v>82</v>
      </c>
      <c r="F69" s="98" t="s">
        <v>165</v>
      </c>
      <c r="G69" s="85">
        <f t="shared" ref="G69" si="3">+G70</f>
        <v>500</v>
      </c>
      <c r="H69" s="85">
        <v>0</v>
      </c>
      <c r="I69" s="85">
        <f t="shared" si="0"/>
        <v>500</v>
      </c>
      <c r="J69" s="86">
        <v>0</v>
      </c>
      <c r="K69" s="86">
        <f t="shared" si="1"/>
        <v>500</v>
      </c>
      <c r="L69" s="87">
        <f>+L70</f>
        <v>-500</v>
      </c>
      <c r="M69" s="87">
        <f t="shared" si="2"/>
        <v>0</v>
      </c>
      <c r="N69" s="57" t="s">
        <v>80</v>
      </c>
    </row>
    <row r="70" spans="1:14" s="42" customFormat="1" x14ac:dyDescent="0.2">
      <c r="A70" s="91"/>
      <c r="B70" s="132"/>
      <c r="C70" s="132"/>
      <c r="D70" s="78">
        <v>3419</v>
      </c>
      <c r="E70" s="79">
        <v>5222</v>
      </c>
      <c r="F70" s="141" t="s">
        <v>91</v>
      </c>
      <c r="G70" s="81">
        <v>500</v>
      </c>
      <c r="H70" s="81">
        <v>0</v>
      </c>
      <c r="I70" s="81">
        <f t="shared" si="0"/>
        <v>500</v>
      </c>
      <c r="J70" s="82">
        <v>0</v>
      </c>
      <c r="K70" s="82">
        <f t="shared" si="1"/>
        <v>500</v>
      </c>
      <c r="L70" s="83">
        <v>-500</v>
      </c>
      <c r="M70" s="83">
        <f t="shared" si="2"/>
        <v>0</v>
      </c>
      <c r="N70" s="57"/>
    </row>
    <row r="71" spans="1:14" s="42" customFormat="1" ht="22.5" x14ac:dyDescent="0.2">
      <c r="A71" s="91" t="s">
        <v>81</v>
      </c>
      <c r="B71" s="92" t="s">
        <v>166</v>
      </c>
      <c r="C71" s="93" t="s">
        <v>86</v>
      </c>
      <c r="D71" s="101" t="s">
        <v>82</v>
      </c>
      <c r="E71" s="102" t="s">
        <v>82</v>
      </c>
      <c r="F71" s="98" t="s">
        <v>167</v>
      </c>
      <c r="G71" s="85">
        <f t="shared" ref="G71" si="4">+G72</f>
        <v>500</v>
      </c>
      <c r="H71" s="85">
        <v>0</v>
      </c>
      <c r="I71" s="85">
        <f t="shared" si="0"/>
        <v>500</v>
      </c>
      <c r="J71" s="86">
        <v>0</v>
      </c>
      <c r="K71" s="86">
        <f t="shared" si="1"/>
        <v>500</v>
      </c>
      <c r="L71" s="87">
        <v>0</v>
      </c>
      <c r="M71" s="87">
        <f t="shared" si="2"/>
        <v>500</v>
      </c>
      <c r="N71" s="57"/>
    </row>
    <row r="72" spans="1:14" s="42" customFormat="1" x14ac:dyDescent="0.2">
      <c r="A72" s="91"/>
      <c r="B72" s="132"/>
      <c r="C72" s="132"/>
      <c r="D72" s="78">
        <v>3419</v>
      </c>
      <c r="E72" s="79">
        <v>5222</v>
      </c>
      <c r="F72" s="141" t="s">
        <v>91</v>
      </c>
      <c r="G72" s="81">
        <v>500</v>
      </c>
      <c r="H72" s="81">
        <v>0</v>
      </c>
      <c r="I72" s="81">
        <f t="shared" si="0"/>
        <v>500</v>
      </c>
      <c r="J72" s="82">
        <v>0</v>
      </c>
      <c r="K72" s="82">
        <f t="shared" si="1"/>
        <v>500</v>
      </c>
      <c r="L72" s="83">
        <v>0</v>
      </c>
      <c r="M72" s="83">
        <f t="shared" si="2"/>
        <v>500</v>
      </c>
      <c r="N72" s="57"/>
    </row>
    <row r="73" spans="1:14" s="42" customFormat="1" ht="22.5" x14ac:dyDescent="0.2">
      <c r="A73" s="91" t="s">
        <v>81</v>
      </c>
      <c r="B73" s="92" t="s">
        <v>168</v>
      </c>
      <c r="C73" s="93" t="s">
        <v>86</v>
      </c>
      <c r="D73" s="101" t="s">
        <v>82</v>
      </c>
      <c r="E73" s="102" t="s">
        <v>82</v>
      </c>
      <c r="F73" s="98" t="s">
        <v>169</v>
      </c>
      <c r="G73" s="85">
        <f t="shared" ref="G73" si="5">+G74</f>
        <v>250</v>
      </c>
      <c r="H73" s="85">
        <v>0</v>
      </c>
      <c r="I73" s="85">
        <f t="shared" si="0"/>
        <v>250</v>
      </c>
      <c r="J73" s="86">
        <v>0</v>
      </c>
      <c r="K73" s="86">
        <f t="shared" ref="K73:K76" si="6">+I73+J73</f>
        <v>250</v>
      </c>
      <c r="L73" s="87">
        <v>0</v>
      </c>
      <c r="M73" s="87">
        <f t="shared" ref="M73:M78" si="7">+K73+L73</f>
        <v>250</v>
      </c>
      <c r="N73" s="57"/>
    </row>
    <row r="74" spans="1:14" s="42" customFormat="1" x14ac:dyDescent="0.2">
      <c r="A74" s="91"/>
      <c r="B74" s="132"/>
      <c r="C74" s="132"/>
      <c r="D74" s="78">
        <v>3419</v>
      </c>
      <c r="E74" s="79">
        <v>5222</v>
      </c>
      <c r="F74" s="141" t="s">
        <v>91</v>
      </c>
      <c r="G74" s="81">
        <v>250</v>
      </c>
      <c r="H74" s="81">
        <v>0</v>
      </c>
      <c r="I74" s="81">
        <f t="shared" si="0"/>
        <v>250</v>
      </c>
      <c r="J74" s="82">
        <v>0</v>
      </c>
      <c r="K74" s="82">
        <f t="shared" si="6"/>
        <v>250</v>
      </c>
      <c r="L74" s="83">
        <v>0</v>
      </c>
      <c r="M74" s="83">
        <f t="shared" si="7"/>
        <v>250</v>
      </c>
      <c r="N74" s="57"/>
    </row>
    <row r="75" spans="1:14" s="42" customFormat="1" x14ac:dyDescent="0.2">
      <c r="A75" s="91" t="s">
        <v>81</v>
      </c>
      <c r="B75" s="92" t="s">
        <v>170</v>
      </c>
      <c r="C75" s="93" t="s">
        <v>86</v>
      </c>
      <c r="D75" s="101" t="s">
        <v>82</v>
      </c>
      <c r="E75" s="102" t="s">
        <v>82</v>
      </c>
      <c r="F75" s="142" t="s">
        <v>171</v>
      </c>
      <c r="G75" s="85">
        <f t="shared" ref="G75" si="8">+G76</f>
        <v>11000</v>
      </c>
      <c r="H75" s="85">
        <v>0</v>
      </c>
      <c r="I75" s="85">
        <f t="shared" si="0"/>
        <v>11000</v>
      </c>
      <c r="J75" s="86">
        <v>0</v>
      </c>
      <c r="K75" s="86">
        <f t="shared" si="6"/>
        <v>11000</v>
      </c>
      <c r="L75" s="87">
        <f>+L76</f>
        <v>200</v>
      </c>
      <c r="M75" s="87">
        <f t="shared" si="7"/>
        <v>11200</v>
      </c>
      <c r="N75" s="57" t="s">
        <v>80</v>
      </c>
    </row>
    <row r="76" spans="1:14" s="42" customFormat="1" x14ac:dyDescent="0.2">
      <c r="A76" s="143"/>
      <c r="B76" s="144"/>
      <c r="C76" s="144"/>
      <c r="D76" s="136">
        <v>3419</v>
      </c>
      <c r="E76" s="145">
        <v>5222</v>
      </c>
      <c r="F76" s="141" t="s">
        <v>91</v>
      </c>
      <c r="G76" s="110">
        <v>11000</v>
      </c>
      <c r="H76" s="110">
        <v>0</v>
      </c>
      <c r="I76" s="110">
        <f t="shared" si="0"/>
        <v>11000</v>
      </c>
      <c r="J76" s="111">
        <v>0</v>
      </c>
      <c r="K76" s="111">
        <f t="shared" si="6"/>
        <v>11000</v>
      </c>
      <c r="L76" s="112">
        <v>200</v>
      </c>
      <c r="M76" s="112">
        <f t="shared" si="7"/>
        <v>11200</v>
      </c>
      <c r="N76" s="57"/>
    </row>
    <row r="77" spans="1:14" s="42" customFormat="1" x14ac:dyDescent="0.2">
      <c r="A77" s="91" t="s">
        <v>81</v>
      </c>
      <c r="B77" s="92" t="s">
        <v>172</v>
      </c>
      <c r="C77" s="93" t="s">
        <v>86</v>
      </c>
      <c r="D77" s="101" t="s">
        <v>82</v>
      </c>
      <c r="E77" s="102" t="s">
        <v>82</v>
      </c>
      <c r="F77" s="142" t="s">
        <v>173</v>
      </c>
      <c r="G77" s="85">
        <v>0</v>
      </c>
      <c r="H77" s="85"/>
      <c r="I77" s="85">
        <v>0</v>
      </c>
      <c r="J77" s="86"/>
      <c r="K77" s="86">
        <v>0</v>
      </c>
      <c r="L77" s="87">
        <f>+L78</f>
        <v>300</v>
      </c>
      <c r="M77" s="87">
        <f t="shared" si="7"/>
        <v>300</v>
      </c>
      <c r="N77" s="57" t="s">
        <v>80</v>
      </c>
    </row>
    <row r="78" spans="1:14" ht="12.75" customHeight="1" thickBot="1" x14ac:dyDescent="0.25">
      <c r="A78" s="146"/>
      <c r="B78" s="147"/>
      <c r="C78" s="147"/>
      <c r="D78" s="148">
        <v>3419</v>
      </c>
      <c r="E78" s="149">
        <v>5222</v>
      </c>
      <c r="F78" s="150" t="s">
        <v>91</v>
      </c>
      <c r="G78" s="138">
        <v>0</v>
      </c>
      <c r="H78" s="138"/>
      <c r="I78" s="138">
        <v>0</v>
      </c>
      <c r="J78" s="139"/>
      <c r="K78" s="139">
        <v>0</v>
      </c>
      <c r="L78" s="140">
        <v>300</v>
      </c>
      <c r="M78" s="140">
        <f t="shared" si="7"/>
        <v>300</v>
      </c>
    </row>
    <row r="80" spans="1:14" x14ac:dyDescent="0.2">
      <c r="F80" s="151">
        <v>42766</v>
      </c>
    </row>
    <row r="83" spans="6:7" x14ac:dyDescent="0.2">
      <c r="F83" s="153"/>
      <c r="G83" s="37"/>
    </row>
  </sheetData>
  <mergeCells count="10">
    <mergeCell ref="L1:N1"/>
    <mergeCell ref="A3:I3"/>
    <mergeCell ref="A5:F5"/>
    <mergeCell ref="B7:C7"/>
    <mergeCell ref="B8:C8"/>
    <mergeCell ref="B9:C9"/>
    <mergeCell ref="B42:C42"/>
    <mergeCell ref="B51:C51"/>
    <mergeCell ref="B52:C52"/>
    <mergeCell ref="A1:I1"/>
  </mergeCells>
  <pageMargins left="0.7" right="0.7" top="0.78740157499999996" bottom="0.78740157499999996" header="0.3" footer="0.3"/>
  <pageSetup paperSize="9" scale="75" orientation="portrait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31" zoomScaleNormal="100" workbookViewId="0">
      <selection activeCell="G27" sqref="G27"/>
    </sheetView>
  </sheetViews>
  <sheetFormatPr defaultRowHeight="12.75" x14ac:dyDescent="0.2"/>
  <cols>
    <col min="1" max="1" width="38.285156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">
      <c r="C1" s="161" t="s">
        <v>68</v>
      </c>
      <c r="D1" s="162"/>
      <c r="E1" s="162"/>
    </row>
    <row r="2" spans="1:10" ht="13.5" thickBot="1" x14ac:dyDescent="0.25">
      <c r="A2" s="170" t="s">
        <v>28</v>
      </c>
      <c r="B2" s="170"/>
      <c r="C2" s="33"/>
      <c r="D2" s="33"/>
      <c r="E2" s="34" t="s">
        <v>0</v>
      </c>
    </row>
    <row r="3" spans="1:10" ht="24.75" thickBot="1" x14ac:dyDescent="0.25">
      <c r="A3" s="30" t="s">
        <v>1</v>
      </c>
      <c r="B3" s="31" t="s">
        <v>2</v>
      </c>
      <c r="C3" s="32" t="s">
        <v>63</v>
      </c>
      <c r="D3" s="32" t="s">
        <v>174</v>
      </c>
      <c r="E3" s="32" t="s">
        <v>64</v>
      </c>
    </row>
    <row r="4" spans="1:10" ht="15" customHeight="1" x14ac:dyDescent="0.2">
      <c r="A4" s="2" t="s">
        <v>3</v>
      </c>
      <c r="B4" s="29" t="s">
        <v>22</v>
      </c>
      <c r="C4" s="26">
        <f>C5+C6+C7</f>
        <v>2734581.26</v>
      </c>
      <c r="D4" s="26">
        <f>D5+D6+D7</f>
        <v>0</v>
      </c>
      <c r="E4" s="27">
        <f t="shared" ref="E4:E26" si="0">C4+D4</f>
        <v>2734581.26</v>
      </c>
    </row>
    <row r="5" spans="1:10" ht="15" customHeight="1" x14ac:dyDescent="0.2">
      <c r="A5" s="6" t="s">
        <v>30</v>
      </c>
      <c r="B5" s="7" t="s">
        <v>4</v>
      </c>
      <c r="C5" s="8">
        <v>2661000</v>
      </c>
      <c r="D5" s="9">
        <v>0</v>
      </c>
      <c r="E5" s="10">
        <f t="shared" si="0"/>
        <v>2661000</v>
      </c>
      <c r="J5" s="1"/>
    </row>
    <row r="6" spans="1:10" ht="15" customHeight="1" x14ac:dyDescent="0.2">
      <c r="A6" s="6" t="s">
        <v>31</v>
      </c>
      <c r="B6" s="7" t="s">
        <v>5</v>
      </c>
      <c r="C6" s="8">
        <v>73581.259999999995</v>
      </c>
      <c r="D6" s="4">
        <v>0</v>
      </c>
      <c r="E6" s="10">
        <f t="shared" si="0"/>
        <v>73581.259999999995</v>
      </c>
    </row>
    <row r="7" spans="1:10" ht="15" customHeight="1" x14ac:dyDescent="0.2">
      <c r="A7" s="6" t="s">
        <v>32</v>
      </c>
      <c r="B7" s="7" t="s">
        <v>6</v>
      </c>
      <c r="C7" s="8">
        <v>0</v>
      </c>
      <c r="D7" s="8">
        <v>0</v>
      </c>
      <c r="E7" s="10">
        <f t="shared" si="0"/>
        <v>0</v>
      </c>
    </row>
    <row r="8" spans="1:10" ht="15" customHeight="1" x14ac:dyDescent="0.2">
      <c r="A8" s="12" t="s">
        <v>24</v>
      </c>
      <c r="B8" s="7" t="s">
        <v>7</v>
      </c>
      <c r="C8" s="13">
        <f>C9+C15</f>
        <v>4445638.6399999997</v>
      </c>
      <c r="D8" s="13">
        <f>D9+D15</f>
        <v>0</v>
      </c>
      <c r="E8" s="14">
        <f t="shared" si="0"/>
        <v>4445638.6399999997</v>
      </c>
    </row>
    <row r="9" spans="1:10" ht="15" customHeight="1" x14ac:dyDescent="0.2">
      <c r="A9" s="6" t="s">
        <v>33</v>
      </c>
      <c r="B9" s="7" t="s">
        <v>8</v>
      </c>
      <c r="C9" s="8">
        <f>C10+C11+C13+C14+C12</f>
        <v>4442817.87</v>
      </c>
      <c r="D9" s="8">
        <f>D10+D11+D13+D14</f>
        <v>0</v>
      </c>
      <c r="E9" s="11">
        <f t="shared" si="0"/>
        <v>4442817.87</v>
      </c>
    </row>
    <row r="10" spans="1:10" ht="15" customHeight="1" x14ac:dyDescent="0.2">
      <c r="A10" s="6" t="s">
        <v>34</v>
      </c>
      <c r="B10" s="7" t="s">
        <v>9</v>
      </c>
      <c r="C10" s="8">
        <v>67590.7</v>
      </c>
      <c r="D10" s="8">
        <v>0</v>
      </c>
      <c r="E10" s="11">
        <f t="shared" si="0"/>
        <v>67590.7</v>
      </c>
    </row>
    <row r="11" spans="1:10" ht="15" customHeight="1" x14ac:dyDescent="0.2">
      <c r="A11" s="6" t="s">
        <v>35</v>
      </c>
      <c r="B11" s="7" t="s">
        <v>8</v>
      </c>
      <c r="C11" s="8">
        <v>4349094.0999999996</v>
      </c>
      <c r="D11" s="8">
        <v>0</v>
      </c>
      <c r="E11" s="11">
        <f t="shared" si="0"/>
        <v>4349094.0999999996</v>
      </c>
    </row>
    <row r="12" spans="1:10" ht="15" customHeight="1" x14ac:dyDescent="0.2">
      <c r="A12" s="6" t="s">
        <v>36</v>
      </c>
      <c r="B12" s="7">
        <v>4123</v>
      </c>
      <c r="C12" s="8">
        <v>0</v>
      </c>
      <c r="D12" s="8">
        <v>0</v>
      </c>
      <c r="E12" s="11">
        <f>SUM(C12:D12)</f>
        <v>0</v>
      </c>
    </row>
    <row r="13" spans="1:10" ht="15" customHeight="1" x14ac:dyDescent="0.2">
      <c r="A13" s="6" t="s">
        <v>37</v>
      </c>
      <c r="B13" s="7" t="s">
        <v>25</v>
      </c>
      <c r="C13" s="8">
        <v>0</v>
      </c>
      <c r="D13" s="8">
        <v>0</v>
      </c>
      <c r="E13" s="11">
        <f>SUM(C13:D13)</f>
        <v>0</v>
      </c>
    </row>
    <row r="14" spans="1:10" ht="15" customHeight="1" x14ac:dyDescent="0.2">
      <c r="A14" s="6" t="s">
        <v>38</v>
      </c>
      <c r="B14" s="7">
        <v>4121</v>
      </c>
      <c r="C14" s="8">
        <f>31370-5236.93</f>
        <v>26133.07</v>
      </c>
      <c r="D14" s="8">
        <v>0</v>
      </c>
      <c r="E14" s="11">
        <f>SUM(C14:D14)</f>
        <v>26133.07</v>
      </c>
    </row>
    <row r="15" spans="1:10" ht="15" customHeight="1" x14ac:dyDescent="0.2">
      <c r="A15" s="6" t="s">
        <v>39</v>
      </c>
      <c r="B15" s="7" t="s">
        <v>26</v>
      </c>
      <c r="C15" s="8">
        <f>C16+C17+C18+C19</f>
        <v>2820.77</v>
      </c>
      <c r="D15" s="8">
        <f>D16+D18+D19</f>
        <v>0</v>
      </c>
      <c r="E15" s="11">
        <f t="shared" si="0"/>
        <v>2820.77</v>
      </c>
    </row>
    <row r="16" spans="1:10" ht="15" customHeight="1" x14ac:dyDescent="0.2">
      <c r="A16" s="6" t="s">
        <v>40</v>
      </c>
      <c r="B16" s="7" t="s">
        <v>10</v>
      </c>
      <c r="C16" s="8">
        <v>0</v>
      </c>
      <c r="D16" s="8">
        <v>0</v>
      </c>
      <c r="E16" s="11">
        <f t="shared" si="0"/>
        <v>0</v>
      </c>
    </row>
    <row r="17" spans="1:5" ht="15" customHeight="1" x14ac:dyDescent="0.2">
      <c r="A17" s="6" t="s">
        <v>41</v>
      </c>
      <c r="B17" s="7">
        <v>4223</v>
      </c>
      <c r="C17" s="8">
        <v>0</v>
      </c>
      <c r="D17" s="8">
        <v>0</v>
      </c>
      <c r="E17" s="11">
        <f>SUM(C17:D17)</f>
        <v>0</v>
      </c>
    </row>
    <row r="18" spans="1:5" ht="15" customHeight="1" x14ac:dyDescent="0.2">
      <c r="A18" s="6" t="s">
        <v>42</v>
      </c>
      <c r="B18" s="7" t="s">
        <v>27</v>
      </c>
      <c r="C18" s="8">
        <v>0</v>
      </c>
      <c r="D18" s="8">
        <v>0</v>
      </c>
      <c r="E18" s="11">
        <f>SUM(C18:D18)</f>
        <v>0</v>
      </c>
    </row>
    <row r="19" spans="1:5" ht="15" customHeight="1" x14ac:dyDescent="0.2">
      <c r="A19" s="6" t="s">
        <v>43</v>
      </c>
      <c r="B19" s="7">
        <v>4221</v>
      </c>
      <c r="C19" s="8">
        <v>2820.77</v>
      </c>
      <c r="D19" s="8">
        <v>0</v>
      </c>
      <c r="E19" s="11">
        <f>SUM(C19:D19)</f>
        <v>2820.77</v>
      </c>
    </row>
    <row r="20" spans="1:5" ht="15" customHeight="1" x14ac:dyDescent="0.2">
      <c r="A20" s="12" t="s">
        <v>11</v>
      </c>
      <c r="B20" s="15" t="s">
        <v>23</v>
      </c>
      <c r="C20" s="13">
        <f>C4+C8</f>
        <v>7180219.8999999994</v>
      </c>
      <c r="D20" s="13">
        <f>D4+D8</f>
        <v>0</v>
      </c>
      <c r="E20" s="14">
        <f t="shared" si="0"/>
        <v>7180219.8999999994</v>
      </c>
    </row>
    <row r="21" spans="1:5" ht="15" customHeight="1" x14ac:dyDescent="0.2">
      <c r="A21" s="12" t="s">
        <v>12</v>
      </c>
      <c r="B21" s="15" t="s">
        <v>13</v>
      </c>
      <c r="C21" s="13">
        <f>SUM(C22:C25)</f>
        <v>665942.94000000018</v>
      </c>
      <c r="D21" s="13">
        <f>SUM(D22:D25)</f>
        <v>0</v>
      </c>
      <c r="E21" s="14">
        <f t="shared" si="0"/>
        <v>665942.94000000018</v>
      </c>
    </row>
    <row r="22" spans="1:5" ht="15" customHeight="1" x14ac:dyDescent="0.2">
      <c r="A22" s="6" t="s">
        <v>65</v>
      </c>
      <c r="B22" s="7" t="s">
        <v>14</v>
      </c>
      <c r="C22" s="8">
        <v>82357.540000000008</v>
      </c>
      <c r="D22" s="8">
        <v>0</v>
      </c>
      <c r="E22" s="11">
        <f t="shared" si="0"/>
        <v>82357.540000000008</v>
      </c>
    </row>
    <row r="23" spans="1:5" ht="15" customHeight="1" x14ac:dyDescent="0.2">
      <c r="A23" s="6" t="s">
        <v>66</v>
      </c>
      <c r="B23" s="7">
        <v>8115</v>
      </c>
      <c r="C23" s="8">
        <v>680460.40000000014</v>
      </c>
      <c r="D23" s="8">
        <v>0</v>
      </c>
      <c r="E23" s="11">
        <f>SUM(C23:D23)</f>
        <v>680460.40000000014</v>
      </c>
    </row>
    <row r="24" spans="1:5" ht="15" customHeight="1" x14ac:dyDescent="0.2">
      <c r="A24" s="6" t="s">
        <v>44</v>
      </c>
      <c r="B24" s="7">
        <v>8123</v>
      </c>
      <c r="C24" s="8">
        <v>0</v>
      </c>
      <c r="D24" s="8">
        <v>0</v>
      </c>
      <c r="E24" s="11">
        <f>C24+D24</f>
        <v>0</v>
      </c>
    </row>
    <row r="25" spans="1:5" ht="15" customHeight="1" thickBot="1" x14ac:dyDescent="0.25">
      <c r="A25" s="16" t="s">
        <v>45</v>
      </c>
      <c r="B25" s="17">
        <v>-8124</v>
      </c>
      <c r="C25" s="18">
        <v>-96875</v>
      </c>
      <c r="D25" s="18">
        <v>0</v>
      </c>
      <c r="E25" s="19">
        <f>C25+D25</f>
        <v>-96875</v>
      </c>
    </row>
    <row r="26" spans="1:5" ht="15" customHeight="1" thickBot="1" x14ac:dyDescent="0.25">
      <c r="A26" s="20" t="s">
        <v>21</v>
      </c>
      <c r="B26" s="21"/>
      <c r="C26" s="22">
        <f>C4+C8+C21</f>
        <v>7846162.8399999999</v>
      </c>
      <c r="D26" s="22">
        <f>D20+D21</f>
        <v>0</v>
      </c>
      <c r="E26" s="23">
        <f t="shared" si="0"/>
        <v>7846162.8399999999</v>
      </c>
    </row>
    <row r="27" spans="1:5" ht="13.5" thickBot="1" x14ac:dyDescent="0.25">
      <c r="A27" s="170" t="s">
        <v>29</v>
      </c>
      <c r="B27" s="170"/>
      <c r="C27" s="35"/>
      <c r="D27" s="35"/>
      <c r="E27" s="36" t="s">
        <v>0</v>
      </c>
    </row>
    <row r="28" spans="1:5" ht="24.75" thickBot="1" x14ac:dyDescent="0.25">
      <c r="A28" s="30" t="s">
        <v>15</v>
      </c>
      <c r="B28" s="31" t="s">
        <v>16</v>
      </c>
      <c r="C28" s="32" t="s">
        <v>63</v>
      </c>
      <c r="D28" s="32" t="s">
        <v>174</v>
      </c>
      <c r="E28" s="32" t="s">
        <v>64</v>
      </c>
    </row>
    <row r="29" spans="1:5" ht="15" customHeight="1" x14ac:dyDescent="0.2">
      <c r="A29" s="24" t="s">
        <v>46</v>
      </c>
      <c r="B29" s="3" t="s">
        <v>17</v>
      </c>
      <c r="C29" s="4">
        <v>29496.959999999999</v>
      </c>
      <c r="D29" s="4">
        <v>0</v>
      </c>
      <c r="E29" s="5">
        <f>C29+D29</f>
        <v>29496.959999999999</v>
      </c>
    </row>
    <row r="30" spans="1:5" ht="15" customHeight="1" x14ac:dyDescent="0.2">
      <c r="A30" s="25" t="s">
        <v>47</v>
      </c>
      <c r="B30" s="7" t="s">
        <v>17</v>
      </c>
      <c r="C30" s="8">
        <v>260591.53</v>
      </c>
      <c r="D30" s="4">
        <v>0</v>
      </c>
      <c r="E30" s="5">
        <f t="shared" ref="E30:E45" si="1">C30+D30</f>
        <v>260591.53</v>
      </c>
    </row>
    <row r="31" spans="1:5" ht="15" customHeight="1" x14ac:dyDescent="0.2">
      <c r="A31" s="25" t="s">
        <v>48</v>
      </c>
      <c r="B31" s="7" t="s">
        <v>19</v>
      </c>
      <c r="C31" s="8">
        <v>83329.64</v>
      </c>
      <c r="D31" s="4">
        <v>0</v>
      </c>
      <c r="E31" s="5">
        <f>SUM(C31:D31)</f>
        <v>83329.64</v>
      </c>
    </row>
    <row r="32" spans="1:5" ht="15" customHeight="1" x14ac:dyDescent="0.2">
      <c r="A32" s="25" t="s">
        <v>49</v>
      </c>
      <c r="B32" s="7" t="s">
        <v>17</v>
      </c>
      <c r="C32" s="8">
        <v>1003300</v>
      </c>
      <c r="D32" s="4">
        <v>0</v>
      </c>
      <c r="E32" s="5">
        <f t="shared" si="1"/>
        <v>1003300</v>
      </c>
    </row>
    <row r="33" spans="1:5" ht="15" customHeight="1" x14ac:dyDescent="0.2">
      <c r="A33" s="25" t="s">
        <v>50</v>
      </c>
      <c r="B33" s="7" t="s">
        <v>17</v>
      </c>
      <c r="C33" s="8">
        <v>733097.17</v>
      </c>
      <c r="D33" s="4">
        <v>0</v>
      </c>
      <c r="E33" s="5">
        <f t="shared" si="1"/>
        <v>733097.17</v>
      </c>
    </row>
    <row r="34" spans="1:5" ht="15" customHeight="1" x14ac:dyDescent="0.2">
      <c r="A34" s="25" t="s">
        <v>51</v>
      </c>
      <c r="B34" s="7" t="s">
        <v>17</v>
      </c>
      <c r="C34" s="8">
        <v>3980634.1</v>
      </c>
      <c r="D34" s="4">
        <v>0</v>
      </c>
      <c r="E34" s="5">
        <f>C34+D34</f>
        <v>3980634.1</v>
      </c>
    </row>
    <row r="35" spans="1:5" ht="15" customHeight="1" x14ac:dyDescent="0.2">
      <c r="A35" s="25" t="s">
        <v>52</v>
      </c>
      <c r="B35" s="7" t="s">
        <v>19</v>
      </c>
      <c r="C35" s="8">
        <v>476644.35</v>
      </c>
      <c r="D35" s="4">
        <v>0</v>
      </c>
      <c r="E35" s="5">
        <f t="shared" si="1"/>
        <v>476644.35</v>
      </c>
    </row>
    <row r="36" spans="1:5" ht="15" customHeight="1" x14ac:dyDescent="0.2">
      <c r="A36" s="25" t="s">
        <v>53</v>
      </c>
      <c r="B36" s="7" t="s">
        <v>17</v>
      </c>
      <c r="C36" s="8">
        <v>26600</v>
      </c>
      <c r="D36" s="4">
        <v>0</v>
      </c>
      <c r="E36" s="5">
        <f t="shared" si="1"/>
        <v>26600</v>
      </c>
    </row>
    <row r="37" spans="1:5" ht="15" customHeight="1" x14ac:dyDescent="0.2">
      <c r="A37" s="25" t="s">
        <v>54</v>
      </c>
      <c r="B37" s="7" t="s">
        <v>19</v>
      </c>
      <c r="C37" s="8">
        <v>663131.67000000004</v>
      </c>
      <c r="D37" s="4">
        <v>0</v>
      </c>
      <c r="E37" s="5">
        <f t="shared" si="1"/>
        <v>663131.67000000004</v>
      </c>
    </row>
    <row r="38" spans="1:5" ht="15" customHeight="1" x14ac:dyDescent="0.2">
      <c r="A38" s="25" t="s">
        <v>55</v>
      </c>
      <c r="B38" s="7" t="s">
        <v>18</v>
      </c>
      <c r="C38" s="8">
        <v>0</v>
      </c>
      <c r="D38" s="4">
        <v>0</v>
      </c>
      <c r="E38" s="5">
        <f t="shared" si="1"/>
        <v>0</v>
      </c>
    </row>
    <row r="39" spans="1:5" ht="15" customHeight="1" x14ac:dyDescent="0.2">
      <c r="A39" s="25" t="s">
        <v>56</v>
      </c>
      <c r="B39" s="7" t="s">
        <v>19</v>
      </c>
      <c r="C39" s="8">
        <v>356272.14</v>
      </c>
      <c r="D39" s="4">
        <v>0</v>
      </c>
      <c r="E39" s="5">
        <f t="shared" si="1"/>
        <v>356272.14</v>
      </c>
    </row>
    <row r="40" spans="1:5" ht="15" customHeight="1" x14ac:dyDescent="0.2">
      <c r="A40" s="25" t="s">
        <v>57</v>
      </c>
      <c r="B40" s="7" t="s">
        <v>19</v>
      </c>
      <c r="C40" s="8">
        <v>17500</v>
      </c>
      <c r="D40" s="4">
        <v>0</v>
      </c>
      <c r="E40" s="5">
        <f t="shared" si="1"/>
        <v>17500</v>
      </c>
    </row>
    <row r="41" spans="1:5" ht="15" customHeight="1" x14ac:dyDescent="0.2">
      <c r="A41" s="25" t="s">
        <v>58</v>
      </c>
      <c r="B41" s="7" t="s">
        <v>17</v>
      </c>
      <c r="C41" s="8">
        <v>6207.75</v>
      </c>
      <c r="D41" s="4">
        <v>0</v>
      </c>
      <c r="E41" s="5">
        <f t="shared" si="1"/>
        <v>6207.75</v>
      </c>
    </row>
    <row r="42" spans="1:5" ht="15" customHeight="1" x14ac:dyDescent="0.2">
      <c r="A42" s="25" t="s">
        <v>59</v>
      </c>
      <c r="B42" s="7" t="s">
        <v>19</v>
      </c>
      <c r="C42" s="8">
        <v>114995.91</v>
      </c>
      <c r="D42" s="4">
        <v>0</v>
      </c>
      <c r="E42" s="5">
        <f>C42+D42</f>
        <v>114995.91</v>
      </c>
    </row>
    <row r="43" spans="1:5" ht="15" customHeight="1" x14ac:dyDescent="0.2">
      <c r="A43" s="25" t="s">
        <v>60</v>
      </c>
      <c r="B43" s="7" t="s">
        <v>19</v>
      </c>
      <c r="C43" s="8">
        <v>11471.73</v>
      </c>
      <c r="D43" s="4">
        <v>0</v>
      </c>
      <c r="E43" s="5">
        <f t="shared" si="1"/>
        <v>11471.73</v>
      </c>
    </row>
    <row r="44" spans="1:5" ht="15" customHeight="1" x14ac:dyDescent="0.2">
      <c r="A44" s="25" t="s">
        <v>61</v>
      </c>
      <c r="B44" s="7" t="s">
        <v>19</v>
      </c>
      <c r="C44" s="8">
        <v>72767.679999999993</v>
      </c>
      <c r="D44" s="4">
        <v>0</v>
      </c>
      <c r="E44" s="5">
        <f t="shared" si="1"/>
        <v>72767.679999999993</v>
      </c>
    </row>
    <row r="45" spans="1:5" ht="15" customHeight="1" thickBot="1" x14ac:dyDescent="0.25">
      <c r="A45" s="25" t="s">
        <v>62</v>
      </c>
      <c r="B45" s="7" t="s">
        <v>19</v>
      </c>
      <c r="C45" s="8">
        <v>10122.209999999999</v>
      </c>
      <c r="D45" s="4">
        <v>0</v>
      </c>
      <c r="E45" s="5">
        <f t="shared" si="1"/>
        <v>10122.209999999999</v>
      </c>
    </row>
    <row r="46" spans="1:5" ht="15" customHeight="1" thickBot="1" x14ac:dyDescent="0.25">
      <c r="A46" s="28" t="s">
        <v>20</v>
      </c>
      <c r="B46" s="21"/>
      <c r="C46" s="22">
        <f>C29+C30+C32+C33+C34+C35+C36+C37+C38+C39+C40+C41+C42+C43+C44+C45+C31</f>
        <v>7846162.8399999989</v>
      </c>
      <c r="D46" s="22">
        <f>SUM(D29:D45)</f>
        <v>0</v>
      </c>
      <c r="E46" s="23">
        <f>SUM(E29:E45)</f>
        <v>7846162.8399999999</v>
      </c>
    </row>
    <row r="47" spans="1:5" x14ac:dyDescent="0.2">
      <c r="C47" s="1"/>
      <c r="E47" s="1"/>
    </row>
    <row r="49" spans="3:3" x14ac:dyDescent="0.2">
      <c r="C49" s="1"/>
    </row>
  </sheetData>
  <mergeCells count="3">
    <mergeCell ref="A2:B2"/>
    <mergeCell ref="A27:B27"/>
    <mergeCell ref="C1:E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917 04</vt:lpstr>
      <vt:lpstr>Bilance PaV</vt:lpstr>
      <vt:lpstr>'917 04'!Oblast_tisku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2017-01-09T09:31:35Z</cp:lastPrinted>
  <dcterms:created xsi:type="dcterms:W3CDTF">2007-12-18T12:40:54Z</dcterms:created>
  <dcterms:modified xsi:type="dcterms:W3CDTF">2017-02-13T12:38:21Z</dcterms:modified>
</cp:coreProperties>
</file>