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05" windowWidth="17490" windowHeight="11010"/>
  </bookViews>
  <sheets>
    <sheet name="912 04" sheetId="10" r:id="rId1"/>
    <sheet name="Bilance P a V" sheetId="11" r:id="rId2"/>
  </sheets>
  <definedNames>
    <definedName name="Excel_BuiltIn__FilterDatabase_3">#REF!</definedName>
    <definedName name="_xlnm.Print_Area" localSheetId="0">'912 04'!$A$1:$L$67</definedName>
  </definedNames>
  <calcPr calcId="145621"/>
</workbook>
</file>

<file path=xl/calcChain.xml><?xml version="1.0" encoding="utf-8"?>
<calcChain xmlns="http://schemas.openxmlformats.org/spreadsheetml/2006/main">
  <c r="D46" i="11" l="1"/>
  <c r="C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46" i="11" s="1"/>
  <c r="E25" i="11"/>
  <c r="E24" i="11"/>
  <c r="E23" i="11"/>
  <c r="E22" i="11"/>
  <c r="D21" i="11"/>
  <c r="C21" i="11"/>
  <c r="E21" i="11" s="1"/>
  <c r="E19" i="11"/>
  <c r="E18" i="11"/>
  <c r="E17" i="11"/>
  <c r="E16" i="11"/>
  <c r="E15" i="11"/>
  <c r="D15" i="11"/>
  <c r="C15" i="11"/>
  <c r="C14" i="11"/>
  <c r="E14" i="11" s="1"/>
  <c r="E13" i="11"/>
  <c r="E12" i="11"/>
  <c r="E11" i="11"/>
  <c r="E10" i="11"/>
  <c r="D9" i="11"/>
  <c r="D8" i="11" s="1"/>
  <c r="E7" i="11"/>
  <c r="E6" i="11"/>
  <c r="E5" i="11"/>
  <c r="D4" i="11"/>
  <c r="D20" i="11" s="1"/>
  <c r="D26" i="11" s="1"/>
  <c r="C4" i="11"/>
  <c r="C9" i="11" l="1"/>
  <c r="E4" i="11"/>
  <c r="E9" i="11" l="1"/>
  <c r="C8" i="11"/>
  <c r="K66" i="10"/>
  <c r="J65" i="10"/>
  <c r="I65" i="10"/>
  <c r="K65" i="10" s="1"/>
  <c r="H65" i="10"/>
  <c r="G65" i="10"/>
  <c r="K64" i="10"/>
  <c r="K63" i="10"/>
  <c r="J63" i="10"/>
  <c r="I63" i="10"/>
  <c r="H63" i="10"/>
  <c r="G63" i="10"/>
  <c r="K62" i="10"/>
  <c r="I62" i="10"/>
  <c r="I61" i="10"/>
  <c r="K61" i="10" s="1"/>
  <c r="H61" i="10"/>
  <c r="I60" i="10"/>
  <c r="K60" i="10" s="1"/>
  <c r="K59" i="10"/>
  <c r="I59" i="10"/>
  <c r="H59" i="10"/>
  <c r="I58" i="10"/>
  <c r="K58" i="10" s="1"/>
  <c r="H57" i="10"/>
  <c r="I57" i="10" s="1"/>
  <c r="K57" i="10" s="1"/>
  <c r="K56" i="10"/>
  <c r="I56" i="10"/>
  <c r="H55" i="10"/>
  <c r="I55" i="10" s="1"/>
  <c r="K55" i="10" s="1"/>
  <c r="K54" i="10"/>
  <c r="I54" i="10"/>
  <c r="I53" i="10"/>
  <c r="K53" i="10" s="1"/>
  <c r="H53" i="10"/>
  <c r="I52" i="10"/>
  <c r="K52" i="10" s="1"/>
  <c r="K51" i="10"/>
  <c r="I51" i="10"/>
  <c r="H51" i="10"/>
  <c r="I50" i="10"/>
  <c r="K50" i="10" s="1"/>
  <c r="H49" i="10"/>
  <c r="I49" i="10" s="1"/>
  <c r="K49" i="10" s="1"/>
  <c r="K48" i="10"/>
  <c r="I48" i="10"/>
  <c r="H47" i="10"/>
  <c r="I47" i="10" s="1"/>
  <c r="K47" i="10" s="1"/>
  <c r="K46" i="10"/>
  <c r="I46" i="10"/>
  <c r="I45" i="10"/>
  <c r="K45" i="10" s="1"/>
  <c r="H45" i="10"/>
  <c r="I44" i="10"/>
  <c r="K44" i="10" s="1"/>
  <c r="K43" i="10"/>
  <c r="I43" i="10"/>
  <c r="H43" i="10"/>
  <c r="I42" i="10"/>
  <c r="K42" i="10" s="1"/>
  <c r="H41" i="10"/>
  <c r="I41" i="10" s="1"/>
  <c r="K41" i="10" s="1"/>
  <c r="K40" i="10"/>
  <c r="I40" i="10"/>
  <c r="H39" i="10"/>
  <c r="I39" i="10" s="1"/>
  <c r="K39" i="10" s="1"/>
  <c r="K38" i="10"/>
  <c r="I38" i="10"/>
  <c r="I37" i="10"/>
  <c r="K37" i="10" s="1"/>
  <c r="H37" i="10"/>
  <c r="I36" i="10"/>
  <c r="K36" i="10" s="1"/>
  <c r="K35" i="10"/>
  <c r="I35" i="10"/>
  <c r="H35" i="10"/>
  <c r="I34" i="10"/>
  <c r="K34" i="10" s="1"/>
  <c r="H33" i="10"/>
  <c r="I33" i="10" s="1"/>
  <c r="K33" i="10" s="1"/>
  <c r="K32" i="10"/>
  <c r="I32" i="10"/>
  <c r="H31" i="10"/>
  <c r="I31" i="10" s="1"/>
  <c r="K31" i="10" s="1"/>
  <c r="K30" i="10"/>
  <c r="I30" i="10"/>
  <c r="I29" i="10"/>
  <c r="K29" i="10" s="1"/>
  <c r="H29" i="10"/>
  <c r="H10" i="10" s="1"/>
  <c r="I28" i="10"/>
  <c r="K28" i="10" s="1"/>
  <c r="K27" i="10"/>
  <c r="I27" i="10"/>
  <c r="H27" i="10"/>
  <c r="I26" i="10"/>
  <c r="K26" i="10" s="1"/>
  <c r="G25" i="10"/>
  <c r="I25" i="10" s="1"/>
  <c r="K25" i="10" s="1"/>
  <c r="K24" i="10"/>
  <c r="I24" i="10"/>
  <c r="G23" i="10"/>
  <c r="I23" i="10" s="1"/>
  <c r="K23" i="10" s="1"/>
  <c r="K22" i="10"/>
  <c r="I22" i="10"/>
  <c r="I21" i="10"/>
  <c r="K21" i="10" s="1"/>
  <c r="G21" i="10"/>
  <c r="I20" i="10"/>
  <c r="K20" i="10" s="1"/>
  <c r="K19" i="10"/>
  <c r="I19" i="10"/>
  <c r="G19" i="10"/>
  <c r="I18" i="10"/>
  <c r="K18" i="10" s="1"/>
  <c r="G17" i="10"/>
  <c r="I17" i="10" s="1"/>
  <c r="K17" i="10" s="1"/>
  <c r="K16" i="10"/>
  <c r="I16" i="10"/>
  <c r="G15" i="10"/>
  <c r="I15" i="10" s="1"/>
  <c r="K15" i="10" s="1"/>
  <c r="K14" i="10"/>
  <c r="I14" i="10"/>
  <c r="I13" i="10"/>
  <c r="K13" i="10" s="1"/>
  <c r="G13" i="10"/>
  <c r="G10" i="10" s="1"/>
  <c r="I10" i="10" s="1"/>
  <c r="K10" i="10" s="1"/>
  <c r="I12" i="10"/>
  <c r="K12" i="10" s="1"/>
  <c r="K11" i="10"/>
  <c r="I11" i="10"/>
  <c r="G11" i="10"/>
  <c r="J10" i="10"/>
  <c r="E8" i="11" l="1"/>
  <c r="C26" i="11"/>
  <c r="E26" i="11" s="1"/>
  <c r="C20" i="11"/>
  <c r="E20" i="11" s="1"/>
</calcChain>
</file>

<file path=xl/sharedStrings.xml><?xml version="1.0" encoding="utf-8"?>
<sst xmlns="http://schemas.openxmlformats.org/spreadsheetml/2006/main" count="307" uniqueCount="162">
  <si>
    <t>tis. Kč</t>
  </si>
  <si>
    <t>SU</t>
  </si>
  <si>
    <t>č.a.</t>
  </si>
  <si>
    <t>x</t>
  </si>
  <si>
    <t>DU</t>
  </si>
  <si>
    <t>Stipendijní program pro žáky odborných škol</t>
  </si>
  <si>
    <t>Diagnostické nástroje pro školská poradenská zařízení</t>
  </si>
  <si>
    <t>Podpora aktivit příspěvkových organizací</t>
  </si>
  <si>
    <t>Základní škola a mateřská škola logopedická, Liberec - unifikace el. napětí</t>
  </si>
  <si>
    <t>Střední odborná škola, Liberec - unikace el. napětí</t>
  </si>
  <si>
    <t>Střední škola strojní, stavební a dopravní, Liberec - unifikace el.napětí</t>
  </si>
  <si>
    <t>Střední škola strojní, stavební a dopravní, Liberec - vybavení interiéru domova mládeže, Truhlářská</t>
  </si>
  <si>
    <t>Gymnázium a Střední odborná škola, Jilemnice - dokončení reko. areálu školy</t>
  </si>
  <si>
    <t>uk.</t>
  </si>
  <si>
    <t>1433</t>
  </si>
  <si>
    <t>1450</t>
  </si>
  <si>
    <t>1455</t>
  </si>
  <si>
    <t>1410</t>
  </si>
  <si>
    <t>§</t>
  </si>
  <si>
    <t>pol.</t>
  </si>
  <si>
    <t>Odbor školství, mládeže, tělovýchovy a sportu</t>
  </si>
  <si>
    <t>91204 - Ú Č E L O V É  P Ř Í S P Ě V K Y  P O</t>
  </si>
  <si>
    <t>Jmenovité inv. a neinv. akce resortu</t>
  </si>
  <si>
    <t>0450001</t>
  </si>
  <si>
    <t>0000</t>
  </si>
  <si>
    <t>neinvestiční příspěvky zřízeným příspěvkovým organizacím</t>
  </si>
  <si>
    <t>0450002</t>
  </si>
  <si>
    <t>0450005</t>
  </si>
  <si>
    <t>SR 2017</t>
  </si>
  <si>
    <t>UR 2017</t>
  </si>
  <si>
    <t>0450044</t>
  </si>
  <si>
    <t>0450046</t>
  </si>
  <si>
    <t>0450047</t>
  </si>
  <si>
    <t>0450048</t>
  </si>
  <si>
    <t>0450045</t>
  </si>
  <si>
    <t xml:space="preserve">912 04 - účelové příspěvky PO </t>
  </si>
  <si>
    <t>1437</t>
  </si>
  <si>
    <t>1448</t>
  </si>
  <si>
    <t>1452</t>
  </si>
  <si>
    <t>1432</t>
  </si>
  <si>
    <t>1440</t>
  </si>
  <si>
    <t>1427</t>
  </si>
  <si>
    <t>1425</t>
  </si>
  <si>
    <t>investiční transfery zřízeným příspěvkovým organizacím</t>
  </si>
  <si>
    <t>0480326</t>
  </si>
  <si>
    <t>SZŠ a VOŠ zdravotnická, Liberec, Kostelní 9,p.o.-Nákup učebních pomůcek pro obor Ošetřovatelství</t>
  </si>
  <si>
    <t>0450007</t>
  </si>
  <si>
    <t>1421</t>
  </si>
  <si>
    <t>0450010</t>
  </si>
  <si>
    <t>1418</t>
  </si>
  <si>
    <t>0450025</t>
  </si>
  <si>
    <t>0450026</t>
  </si>
  <si>
    <t>0450027</t>
  </si>
  <si>
    <t>0450028</t>
  </si>
  <si>
    <t>0450029</t>
  </si>
  <si>
    <t>0450030</t>
  </si>
  <si>
    <t>0450031</t>
  </si>
  <si>
    <t>1436</t>
  </si>
  <si>
    <t>0450032</t>
  </si>
  <si>
    <t>0450035</t>
  </si>
  <si>
    <t>SUPŠ sklářská, Železný Brod, Smetanovo zátiší 470, p.o - Pořízení projekt.záměru a projetk.dokumentace k rekonstrukci domova mládeže</t>
  </si>
  <si>
    <t>0450039</t>
  </si>
  <si>
    <t>SŠHaL, Frýdlant, Bělíkova 1387, p.o. - Zpracování PD - Snížení energetické náročnosti budovy školy v ul. Zámecká</t>
  </si>
  <si>
    <t>0450040</t>
  </si>
  <si>
    <t>SŚ a MŠ, Liberec, Na Bojišti 15, p.o. - Zpracování PD - Snížení energetické náročnosti budovy jídelny, dílen a tělocvičny</t>
  </si>
  <si>
    <t>0450041</t>
  </si>
  <si>
    <t>SOŠ a SOU, Česká Lípa, 28. října 2707, p.o. - Zpracování PD - Snížení energetické náročnosti budovy dílen Svojsíkova</t>
  </si>
  <si>
    <t>0450042</t>
  </si>
  <si>
    <t>0450051</t>
  </si>
  <si>
    <t>1413</t>
  </si>
  <si>
    <t>VOŠMO a OA, Jablonec n/N, Horní náměstí 15, p.o. - Pořízení PD na zateplení fasády včetně souvisejících inžen.činností</t>
  </si>
  <si>
    <t>SPŠSaE a VOŠ, Liberec, Masarykova 3 - Výměna otvorových výplní a oprava fasády vč. termoizolačního nátěru</t>
  </si>
  <si>
    <t>SPŠ, Česká Lípa, Havlíčkova 426, p.o. - Částečná oprava fasády hlavního objektu</t>
  </si>
  <si>
    <t>SUPŠ sklářská, Kamenický Šenov, Havlíčkova 57, p.o. - Projektová dokumentace - Centrum odbor. vzdělávání</t>
  </si>
  <si>
    <t>OA, HŠ a SOŠ, Turnov, Zborovská 519, p.o. - Projektová dokumentace - Centrum odbor. vzdělávání</t>
  </si>
  <si>
    <t>SPŠSaE a VOŠ, Liberec, Masarykova 3, p.o. - Projektová dokumentace - Centrum odbor. vzdělávání</t>
  </si>
  <si>
    <t>SOŠ a SOU, Česká Lípa, 28.října 2707, p.o. - Projektová dokumentace - Centrum odbor. vzdělávání</t>
  </si>
  <si>
    <t>SŠ řemesel a služeb, Jablonec n/N,Smetanova 66, p.o. - Projektová dokumentace - Centrum odbor. vzdělávání</t>
  </si>
  <si>
    <t>ISŠ, Vysoké n/J, Dr. Farského 300, p.o. -Projektová dokumentace - Centrum odbor.  vzdělávání</t>
  </si>
  <si>
    <t>SŠHaL, Frýdlant, Bělíkova 1387, p.o. - Projektová dokumentace - Centrum odbor. vzdělávání</t>
  </si>
  <si>
    <t>SUPŚ Kamenický Šenov, Havlíčkova 57, p.o. - Inkubátor výtvarných talentů 160-zprac.PD vč. souvis.inž.čin.</t>
  </si>
  <si>
    <t>SPŠ, Česká Lípa, Havlíčkova 426, p.o. - Projektová dokumentace - Centrum odbor. vzdělávání</t>
  </si>
  <si>
    <t>0049172</t>
  </si>
  <si>
    <t>1406</t>
  </si>
  <si>
    <t>Gymnázium, Frýdlant - výměna otvorových výplní (PD a inžen.činnost)</t>
  </si>
  <si>
    <t>1411</t>
  </si>
  <si>
    <t>0049156</t>
  </si>
  <si>
    <t>0450008</t>
  </si>
  <si>
    <t>Příloha č. 1 - tab.část k RO č. 38/17</t>
  </si>
  <si>
    <t>Gymnázium a SOŠ pedagogická, Liberec, Jeronýmova 425/27, p.o. - Výměna umělého trávníku víceúčelového hřiště a pořízení mantinelového systému</t>
  </si>
  <si>
    <t>SUPŠ sklářská, Železný Brod, Smetanovo zátiší 470, p.o. - výměna otvorových výplní</t>
  </si>
  <si>
    <t>RO č. 13/17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</si>
  <si>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</si>
  <si>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</si>
  <si>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</si>
  <si>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</si>
  <si>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</si>
  <si>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</si>
  <si>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</si>
  <si>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</si>
  <si>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</si>
  <si>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</si>
  <si>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</si>
  <si>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</si>
  <si>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</si>
  <si>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</si>
  <si>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</si>
  <si>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</si>
  <si>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</si>
  <si>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</si>
  <si>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</si>
  <si>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</si>
  <si>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</si>
  <si>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</si>
  <si>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</si>
  <si>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</si>
  <si>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</si>
  <si>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</si>
  <si>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</si>
  <si>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</si>
  <si>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</si>
  <si>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</si>
  <si>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</si>
  <si>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</si>
  <si>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</si>
  <si>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</si>
  <si>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</si>
  <si>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</si>
  <si>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</si>
  <si>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</si>
  <si>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</si>
  <si>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</si>
  <si>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</si>
  <si>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</si>
  <si>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</si>
  <si>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</si>
  <si>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</si>
  <si>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</si>
  <si>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</si>
  <si>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</si>
  <si>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</si>
  <si>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</si>
  <si>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</si>
  <si>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</si>
  <si>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</si>
  <si>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</si>
  <si>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</si>
  <si>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</si>
  <si>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</si>
  <si>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</si>
  <si>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</si>
  <si>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</si>
  <si>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</si>
  <si>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</si>
  <si>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</si>
  <si>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</si>
  <si>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</si>
  <si>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</si>
  <si>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Změna rozpočtu - rozpočtové opatření č. 38/17</t>
  </si>
  <si>
    <t>ZR-RO č. 38/17</t>
  </si>
  <si>
    <t>Příloha č. 1 - tab.část k ZR-RO č. 38/17</t>
  </si>
  <si>
    <t>Příloha č. 1 - tab.část ke ZR- RO č. 38/17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</si>
</sst>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00"/>
    <numFmt numFmtId="165" formatCode="#,##0.0"/>
  </numFmts>
  <fonts count="3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0" borderId="20" applyNumberFormat="0" applyFill="0" applyAlignment="0" applyProtection="0"/>
    <xf numFmtId="0" fontId="14" fillId="0" borderId="20" applyNumberFormat="0" applyFill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17" borderId="21" applyNumberFormat="0" applyAlignment="0" applyProtection="0"/>
    <xf numFmtId="0" fontId="16" fillId="17" borderId="21" applyNumberFormat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8" fillId="0" borderId="23" applyNumberFormat="0" applyFill="0" applyAlignment="0" applyProtection="0"/>
    <xf numFmtId="0" fontId="18" fillId="0" borderId="23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2" fillId="19" borderId="25" applyNumberFormat="0" applyFont="0" applyAlignment="0" applyProtection="0"/>
    <xf numFmtId="0" fontId="12" fillId="19" borderId="25" applyNumberFormat="0" applyFont="0" applyAlignment="0" applyProtection="0"/>
    <xf numFmtId="0" fontId="22" fillId="0" borderId="26" applyNumberFormat="0" applyFill="0" applyAlignment="0" applyProtection="0"/>
    <xf numFmtId="0" fontId="22" fillId="0" borderId="26" applyNumberFormat="0" applyFill="0" applyAlignment="0" applyProtection="0"/>
    <xf numFmtId="0" fontId="23" fillId="20" borderId="0">
      <alignment horizontal="left" vertical="center"/>
    </xf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8" borderId="27" applyNumberFormat="0" applyAlignment="0" applyProtection="0"/>
    <xf numFmtId="0" fontId="26" fillId="8" borderId="27" applyNumberFormat="0" applyAlignment="0" applyProtection="0"/>
    <xf numFmtId="0" fontId="27" fillId="21" borderId="27" applyNumberFormat="0" applyAlignment="0" applyProtection="0"/>
    <xf numFmtId="0" fontId="27" fillId="21" borderId="27" applyNumberFormat="0" applyAlignment="0" applyProtection="0"/>
    <xf numFmtId="0" fontId="28" fillId="21" borderId="28" applyNumberFormat="0" applyAlignment="0" applyProtection="0"/>
    <xf numFmtId="0" fontId="28" fillId="21" borderId="28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</cellStyleXfs>
  <cellXfs count="158">
    <xf numFmtId="0" fontId="0" fillId="0" borderId="0" xfId="0"/>
    <xf numFmtId="0" fontId="2" fillId="2" borderId="0" xfId="12" applyFill="1"/>
    <xf numFmtId="0" fontId="7" fillId="2" borderId="0" xfId="11" applyFill="1"/>
    <xf numFmtId="0" fontId="2" fillId="2" borderId="0" xfId="6" applyFill="1"/>
    <xf numFmtId="0" fontId="2" fillId="2" borderId="0" xfId="14" applyFill="1" applyBorder="1"/>
    <xf numFmtId="0" fontId="2" fillId="2" borderId="0" xfId="14" applyFill="1"/>
    <xf numFmtId="0" fontId="4" fillId="2" borderId="0" xfId="14" applyFont="1" applyFill="1" applyAlignment="1">
      <alignment horizontal="center"/>
    </xf>
    <xf numFmtId="0" fontId="11" fillId="2" borderId="1" xfId="14" applyFont="1" applyFill="1" applyBorder="1" applyAlignment="1">
      <alignment horizontal="center" vertical="center"/>
    </xf>
    <xf numFmtId="0" fontId="10" fillId="2" borderId="2" xfId="14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0" fontId="6" fillId="2" borderId="5" xfId="15" applyFont="1" applyFill="1" applyBorder="1" applyAlignment="1">
      <alignment horizontal="center" vertical="center"/>
    </xf>
    <xf numFmtId="4" fontId="3" fillId="2" borderId="0" xfId="12" applyNumberFormat="1" applyFont="1" applyFill="1"/>
    <xf numFmtId="0" fontId="3" fillId="2" borderId="0" xfId="12" applyFont="1" applyFill="1"/>
    <xf numFmtId="0" fontId="4" fillId="2" borderId="7" xfId="15" applyFont="1" applyFill="1" applyBorder="1" applyAlignment="1">
      <alignment horizontal="center"/>
    </xf>
    <xf numFmtId="0" fontId="3" fillId="2" borderId="7" xfId="15" applyFont="1" applyFill="1" applyBorder="1" applyAlignment="1">
      <alignment horizontal="center"/>
    </xf>
    <xf numFmtId="0" fontId="3" fillId="2" borderId="31" xfId="15" applyFont="1" applyFill="1" applyBorder="1" applyAlignment="1">
      <alignment horizontal="center"/>
    </xf>
    <xf numFmtId="49" fontId="3" fillId="2" borderId="32" xfId="15" applyNumberFormat="1" applyFont="1" applyFill="1" applyBorder="1" applyAlignment="1">
      <alignment horizontal="center"/>
    </xf>
    <xf numFmtId="49" fontId="3" fillId="2" borderId="33" xfId="15" applyNumberFormat="1" applyFont="1" applyFill="1" applyBorder="1" applyAlignment="1">
      <alignment horizontal="center"/>
    </xf>
    <xf numFmtId="0" fontId="3" fillId="2" borderId="34" xfId="15" applyFont="1" applyFill="1" applyBorder="1" applyAlignment="1">
      <alignment horizontal="center"/>
    </xf>
    <xf numFmtId="0" fontId="3" fillId="2" borderId="32" xfId="15" applyFont="1" applyFill="1" applyBorder="1" applyAlignment="1">
      <alignment wrapText="1"/>
    </xf>
    <xf numFmtId="0" fontId="8" fillId="2" borderId="0" xfId="11" applyFont="1" applyFill="1"/>
    <xf numFmtId="0" fontId="3" fillId="2" borderId="0" xfId="4" applyFont="1" applyFill="1"/>
    <xf numFmtId="0" fontId="3" fillId="2" borderId="0" xfId="14" applyFont="1" applyFill="1"/>
    <xf numFmtId="0" fontId="4" fillId="2" borderId="13" xfId="15" applyFont="1" applyFill="1" applyBorder="1" applyAlignment="1">
      <alignment horizontal="center"/>
    </xf>
    <xf numFmtId="49" fontId="4" fillId="2" borderId="15" xfId="15" applyNumberFormat="1" applyFont="1" applyFill="1" applyBorder="1" applyAlignment="1">
      <alignment horizontal="center"/>
    </xf>
    <xf numFmtId="49" fontId="4" fillId="2" borderId="16" xfId="15" applyNumberFormat="1" applyFont="1" applyFill="1" applyBorder="1" applyAlignment="1">
      <alignment horizontal="center"/>
    </xf>
    <xf numFmtId="0" fontId="4" fillId="2" borderId="14" xfId="15" applyFont="1" applyFill="1" applyBorder="1" applyAlignment="1">
      <alignment horizontal="center"/>
    </xf>
    <xf numFmtId="0" fontId="4" fillId="2" borderId="15" xfId="15" applyFont="1" applyFill="1" applyBorder="1" applyAlignment="1">
      <alignment horizontal="center"/>
    </xf>
    <xf numFmtId="0" fontId="4" fillId="2" borderId="15" xfId="15" applyFont="1" applyFill="1" applyBorder="1" applyAlignment="1">
      <alignment wrapText="1"/>
    </xf>
    <xf numFmtId="49" fontId="3" fillId="2" borderId="9" xfId="15" applyNumberFormat="1" applyFont="1" applyFill="1" applyBorder="1" applyAlignment="1">
      <alignment horizontal="center"/>
    </xf>
    <xf numFmtId="49" fontId="3" fillId="2" borderId="17" xfId="15" applyNumberFormat="1" applyFont="1" applyFill="1" applyBorder="1" applyAlignment="1">
      <alignment horizontal="center"/>
    </xf>
    <xf numFmtId="0" fontId="3" fillId="2" borderId="8" xfId="15" applyFont="1" applyFill="1" applyBorder="1" applyAlignment="1">
      <alignment horizontal="center"/>
    </xf>
    <xf numFmtId="0" fontId="3" fillId="2" borderId="9" xfId="15" applyFont="1" applyFill="1" applyBorder="1" applyAlignment="1">
      <alignment horizontal="center"/>
    </xf>
    <xf numFmtId="49" fontId="4" fillId="2" borderId="9" xfId="15" applyNumberFormat="1" applyFont="1" applyFill="1" applyBorder="1" applyAlignment="1">
      <alignment horizontal="center"/>
    </xf>
    <xf numFmtId="49" fontId="4" fillId="2" borderId="17" xfId="15" applyNumberFormat="1" applyFont="1" applyFill="1" applyBorder="1" applyAlignment="1">
      <alignment horizontal="center"/>
    </xf>
    <xf numFmtId="0" fontId="4" fillId="2" borderId="8" xfId="15" applyFont="1" applyFill="1" applyBorder="1" applyAlignment="1">
      <alignment horizontal="center"/>
    </xf>
    <xf numFmtId="0" fontId="4" fillId="2" borderId="9" xfId="15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3" fillId="2" borderId="32" xfId="15" applyFont="1" applyFill="1" applyBorder="1" applyAlignment="1">
      <alignment horizontal="center"/>
    </xf>
    <xf numFmtId="0" fontId="3" fillId="2" borderId="0" xfId="6" applyFont="1" applyFill="1"/>
    <xf numFmtId="164" fontId="3" fillId="2" borderId="0" xfId="6" applyNumberFormat="1" applyFont="1" applyFill="1"/>
    <xf numFmtId="0" fontId="4" fillId="2" borderId="6" xfId="14" applyFont="1" applyFill="1" applyBorder="1" applyAlignment="1">
      <alignment horizontal="center" vertical="center"/>
    </xf>
    <xf numFmtId="0" fontId="6" fillId="2" borderId="6" xfId="15" applyFont="1" applyFill="1" applyBorder="1" applyAlignment="1">
      <alignment horizontal="left" vertical="center"/>
    </xf>
    <xf numFmtId="0" fontId="4" fillId="2" borderId="35" xfId="6" applyFont="1" applyFill="1" applyBorder="1" applyAlignment="1">
      <alignment horizontal="center" vertical="center"/>
    </xf>
    <xf numFmtId="4" fontId="3" fillId="2" borderId="0" xfId="12" applyNumberFormat="1" applyFont="1" applyFill="1" applyAlignment="1"/>
    <xf numFmtId="0" fontId="3" fillId="2" borderId="0" xfId="0" applyFont="1" applyFill="1" applyAlignment="1"/>
    <xf numFmtId="0" fontId="31" fillId="2" borderId="7" xfId="15" applyFont="1" applyFill="1" applyBorder="1" applyAlignment="1">
      <alignment horizontal="center"/>
    </xf>
    <xf numFmtId="0" fontId="4" fillId="2" borderId="36" xfId="15" applyFont="1" applyFill="1" applyBorder="1" applyAlignment="1">
      <alignment horizontal="center"/>
    </xf>
    <xf numFmtId="49" fontId="4" fillId="2" borderId="37" xfId="15" applyNumberFormat="1" applyFont="1" applyFill="1" applyBorder="1" applyAlignment="1">
      <alignment horizontal="center"/>
    </xf>
    <xf numFmtId="49" fontId="4" fillId="2" borderId="38" xfId="15" applyNumberFormat="1" applyFont="1" applyFill="1" applyBorder="1" applyAlignment="1">
      <alignment horizontal="center"/>
    </xf>
    <xf numFmtId="0" fontId="4" fillId="2" borderId="39" xfId="15" applyFont="1" applyFill="1" applyBorder="1" applyAlignment="1">
      <alignment horizontal="center"/>
    </xf>
    <xf numFmtId="0" fontId="4" fillId="2" borderId="37" xfId="15" applyFont="1" applyFill="1" applyBorder="1" applyAlignment="1">
      <alignment horizontal="center"/>
    </xf>
    <xf numFmtId="0" fontId="4" fillId="2" borderId="37" xfId="15" applyFont="1" applyFill="1" applyBorder="1" applyAlignment="1">
      <alignment wrapText="1"/>
    </xf>
    <xf numFmtId="0" fontId="6" fillId="2" borderId="6" xfId="15" applyFont="1" applyFill="1" applyBorder="1" applyAlignment="1">
      <alignment horizontal="center" vertical="center"/>
    </xf>
    <xf numFmtId="0" fontId="11" fillId="2" borderId="2" xfId="14" applyFont="1" applyFill="1" applyBorder="1" applyAlignment="1">
      <alignment horizontal="center" vertical="center"/>
    </xf>
    <xf numFmtId="164" fontId="4" fillId="2" borderId="29" xfId="12" applyNumberFormat="1" applyFont="1" applyFill="1" applyBorder="1" applyAlignment="1">
      <alignment horizontal="right"/>
    </xf>
    <xf numFmtId="164" fontId="3" fillId="2" borderId="29" xfId="12" applyNumberFormat="1" applyFont="1" applyFill="1" applyBorder="1" applyAlignment="1">
      <alignment horizontal="right"/>
    </xf>
    <xf numFmtId="0" fontId="3" fillId="2" borderId="0" xfId="12" applyFont="1" applyFill="1" applyBorder="1"/>
    <xf numFmtId="0" fontId="3" fillId="2" borderId="10" xfId="15" applyFont="1" applyFill="1" applyBorder="1" applyAlignment="1">
      <alignment horizontal="center"/>
    </xf>
    <xf numFmtId="49" fontId="3" fillId="2" borderId="12" xfId="15" applyNumberFormat="1" applyFont="1" applyFill="1" applyBorder="1" applyAlignment="1">
      <alignment horizontal="center"/>
    </xf>
    <xf numFmtId="49" fontId="3" fillId="2" borderId="19" xfId="15" applyNumberFormat="1" applyFont="1" applyFill="1" applyBorder="1" applyAlignment="1">
      <alignment horizontal="center"/>
    </xf>
    <xf numFmtId="0" fontId="3" fillId="2" borderId="11" xfId="15" applyFont="1" applyFill="1" applyBorder="1" applyAlignment="1">
      <alignment horizontal="center"/>
    </xf>
    <xf numFmtId="0" fontId="3" fillId="2" borderId="41" xfId="15" applyFont="1" applyFill="1" applyBorder="1" applyAlignment="1">
      <alignment wrapText="1"/>
    </xf>
    <xf numFmtId="164" fontId="3" fillId="2" borderId="30" xfId="12" applyNumberFormat="1" applyFont="1" applyFill="1" applyBorder="1" applyAlignment="1">
      <alignment horizontal="right"/>
    </xf>
    <xf numFmtId="164" fontId="4" fillId="2" borderId="35" xfId="15" applyNumberFormat="1" applyFont="1" applyFill="1" applyBorder="1" applyAlignment="1"/>
    <xf numFmtId="164" fontId="4" fillId="2" borderId="42" xfId="6" applyNumberFormat="1" applyFont="1" applyFill="1" applyBorder="1" applyAlignment="1"/>
    <xf numFmtId="164" fontId="4" fillId="2" borderId="42" xfId="15" applyNumberFormat="1" applyFont="1" applyFill="1" applyBorder="1" applyAlignment="1"/>
    <xf numFmtId="164" fontId="4" fillId="2" borderId="29" xfId="6" applyNumberFormat="1" applyFont="1" applyFill="1" applyBorder="1" applyAlignment="1"/>
    <xf numFmtId="0" fontId="3" fillId="2" borderId="9" xfId="15" applyFont="1" applyFill="1" applyBorder="1" applyAlignment="1">
      <alignment wrapText="1"/>
    </xf>
    <xf numFmtId="164" fontId="3" fillId="2" borderId="29" xfId="15" applyNumberFormat="1" applyFont="1" applyFill="1" applyBorder="1" applyAlignment="1"/>
    <xf numFmtId="164" fontId="3" fillId="2" borderId="29" xfId="6" applyNumberFormat="1" applyFont="1" applyFill="1" applyBorder="1" applyAlignment="1"/>
    <xf numFmtId="0" fontId="4" fillId="2" borderId="9" xfId="15" applyFont="1" applyFill="1" applyBorder="1" applyAlignment="1">
      <alignment wrapText="1"/>
    </xf>
    <xf numFmtId="164" fontId="4" fillId="2" borderId="29" xfId="15" applyNumberFormat="1" applyFont="1" applyFill="1" applyBorder="1" applyAlignment="1"/>
    <xf numFmtId="0" fontId="32" fillId="2" borderId="0" xfId="6" applyFont="1" applyFill="1"/>
    <xf numFmtId="0" fontId="30" fillId="2" borderId="9" xfId="12" applyFont="1" applyFill="1" applyBorder="1" applyAlignment="1">
      <alignment horizontal="justify" wrapText="1"/>
    </xf>
    <xf numFmtId="14" fontId="4" fillId="2" borderId="9" xfId="0" applyNumberFormat="1" applyFont="1" applyFill="1" applyBorder="1" applyAlignment="1">
      <alignment horizontal="justify" wrapText="1"/>
    </xf>
    <xf numFmtId="0" fontId="4" fillId="2" borderId="9" xfId="0" applyFont="1" applyFill="1" applyBorder="1" applyAlignment="1">
      <alignment horizontal="justify" wrapText="1"/>
    </xf>
    <xf numFmtId="0" fontId="4" fillId="2" borderId="9" xfId="12" applyFont="1" applyFill="1" applyBorder="1" applyAlignment="1">
      <alignment horizontal="justify" wrapText="1"/>
    </xf>
    <xf numFmtId="164" fontId="3" fillId="2" borderId="43" xfId="15" applyNumberFormat="1" applyFont="1" applyFill="1" applyBorder="1" applyAlignment="1"/>
    <xf numFmtId="49" fontId="4" fillId="2" borderId="44" xfId="15" applyNumberFormat="1" applyFont="1" applyFill="1" applyBorder="1" applyAlignment="1">
      <alignment horizontal="center"/>
    </xf>
    <xf numFmtId="0" fontId="4" fillId="2" borderId="17" xfId="12" applyFont="1" applyFill="1" applyBorder="1" applyAlignment="1"/>
    <xf numFmtId="0" fontId="4" fillId="2" borderId="9" xfId="0" applyFont="1" applyFill="1" applyBorder="1" applyAlignment="1">
      <alignment wrapText="1"/>
    </xf>
    <xf numFmtId="164" fontId="4" fillId="2" borderId="29" xfId="13" applyNumberFormat="1" applyFont="1" applyFill="1" applyBorder="1" applyAlignment="1">
      <alignment horizontal="center"/>
    </xf>
    <xf numFmtId="164" fontId="4" fillId="2" borderId="29" xfId="12" applyNumberFormat="1" applyFont="1" applyFill="1" applyBorder="1" applyAlignment="1"/>
    <xf numFmtId="164" fontId="3" fillId="2" borderId="29" xfId="13" applyNumberFormat="1" applyFont="1" applyFill="1" applyBorder="1" applyAlignment="1">
      <alignment horizontal="center"/>
    </xf>
    <xf numFmtId="164" fontId="3" fillId="2" borderId="29" xfId="12" applyNumberFormat="1" applyFont="1" applyFill="1" applyBorder="1" applyAlignment="1"/>
    <xf numFmtId="0" fontId="30" fillId="2" borderId="44" xfId="12" applyFont="1" applyFill="1" applyBorder="1" applyAlignment="1">
      <alignment wrapText="1"/>
    </xf>
    <xf numFmtId="0" fontId="3" fillId="2" borderId="44" xfId="15" applyFont="1" applyFill="1" applyBorder="1" applyAlignment="1"/>
    <xf numFmtId="0" fontId="3" fillId="2" borderId="44" xfId="15" applyFont="1" applyFill="1" applyBorder="1" applyAlignment="1">
      <alignment wrapText="1"/>
    </xf>
    <xf numFmtId="49" fontId="31" fillId="2" borderId="9" xfId="15" applyNumberFormat="1" applyFont="1" applyFill="1" applyBorder="1" applyAlignment="1">
      <alignment horizontal="center"/>
    </xf>
    <xf numFmtId="49" fontId="31" fillId="2" borderId="17" xfId="15" applyNumberFormat="1" applyFont="1" applyFill="1" applyBorder="1" applyAlignment="1">
      <alignment horizontal="center"/>
    </xf>
    <xf numFmtId="0" fontId="31" fillId="2" borderId="8" xfId="15" applyFont="1" applyFill="1" applyBorder="1" applyAlignment="1">
      <alignment horizontal="center"/>
    </xf>
    <xf numFmtId="164" fontId="4" fillId="2" borderId="40" xfId="13" applyNumberFormat="1" applyFont="1" applyFill="1" applyBorder="1" applyAlignment="1">
      <alignment horizontal="center"/>
    </xf>
    <xf numFmtId="164" fontId="4" fillId="2" borderId="40" xfId="12" applyNumberFormat="1" applyFont="1" applyFill="1" applyBorder="1" applyAlignment="1"/>
    <xf numFmtId="164" fontId="4" fillId="2" borderId="40" xfId="15" applyNumberFormat="1" applyFont="1" applyFill="1" applyBorder="1" applyAlignment="1"/>
    <xf numFmtId="164" fontId="3" fillId="2" borderId="43" xfId="13" applyNumberFormat="1" applyFont="1" applyFill="1" applyBorder="1" applyAlignment="1">
      <alignment horizontal="center"/>
    </xf>
    <xf numFmtId="164" fontId="3" fillId="2" borderId="43" xfId="12" applyNumberFormat="1" applyFont="1" applyFill="1" applyBorder="1" applyAlignment="1"/>
    <xf numFmtId="164" fontId="3" fillId="2" borderId="43" xfId="6" applyNumberFormat="1" applyFont="1" applyFill="1" applyBorder="1" applyAlignment="1"/>
    <xf numFmtId="164" fontId="2" fillId="2" borderId="0" xfId="12" applyNumberFormat="1" applyFill="1"/>
    <xf numFmtId="14" fontId="3" fillId="2" borderId="0" xfId="12" applyNumberFormat="1" applyFont="1" applyFill="1"/>
    <xf numFmtId="164" fontId="4" fillId="2" borderId="29" xfId="15" applyNumberFormat="1" applyFont="1" applyFill="1" applyBorder="1" applyAlignment="1">
      <alignment horizontal="right"/>
    </xf>
    <xf numFmtId="0" fontId="3" fillId="2" borderId="9" xfId="15" applyFont="1" applyFill="1" applyBorder="1" applyAlignment="1"/>
    <xf numFmtId="164" fontId="3" fillId="2" borderId="29" xfId="15" applyNumberFormat="1" applyFont="1" applyFill="1" applyBorder="1" applyAlignment="1">
      <alignment horizontal="right"/>
    </xf>
    <xf numFmtId="164" fontId="3" fillId="2" borderId="30" xfId="15" applyNumberFormat="1" applyFont="1" applyFill="1" applyBorder="1" applyAlignment="1">
      <alignment horizontal="right"/>
    </xf>
    <xf numFmtId="164" fontId="3" fillId="2" borderId="30" xfId="6" applyNumberFormat="1" applyFont="1" applyFill="1" applyBorder="1" applyAlignment="1"/>
    <xf numFmtId="0" fontId="34" fillId="0" borderId="0" xfId="0" applyFont="1" applyFill="1"/>
    <xf numFmtId="0" fontId="34" fillId="0" borderId="0" xfId="0" applyFont="1" applyFill="1" applyAlignment="1">
      <alignment horizontal="right"/>
    </xf>
    <xf numFmtId="0" fontId="35" fillId="26" borderId="46" xfId="0" applyFont="1" applyFill="1" applyBorder="1" applyAlignment="1">
      <alignment horizontal="center" vertical="center" wrapText="1"/>
    </xf>
    <xf numFmtId="0" fontId="35" fillId="26" borderId="5" xfId="0" applyFont="1" applyFill="1" applyBorder="1" applyAlignment="1">
      <alignment horizontal="center" vertical="center" wrapText="1"/>
    </xf>
    <xf numFmtId="0" fontId="35" fillId="26" borderId="47" xfId="0" applyFont="1" applyFill="1" applyBorder="1" applyAlignment="1">
      <alignment horizontal="center" vertical="center" wrapText="1"/>
    </xf>
    <xf numFmtId="0" fontId="36" fillId="0" borderId="36" xfId="0" applyFont="1" applyBorder="1" applyAlignment="1">
      <alignment vertical="center" wrapText="1"/>
    </xf>
    <xf numFmtId="0" fontId="36" fillId="0" borderId="39" xfId="0" applyFont="1" applyBorder="1" applyAlignment="1">
      <alignment horizontal="right" vertical="center" wrapText="1"/>
    </xf>
    <xf numFmtId="4" fontId="36" fillId="0" borderId="39" xfId="0" applyNumberFormat="1" applyFont="1" applyBorder="1" applyAlignment="1">
      <alignment horizontal="right" vertical="center" wrapText="1"/>
    </xf>
    <xf numFmtId="4" fontId="36" fillId="0" borderId="48" xfId="0" applyNumberFormat="1" applyFont="1" applyBorder="1" applyAlignment="1">
      <alignment horizontal="right" vertical="center" wrapText="1"/>
    </xf>
    <xf numFmtId="0" fontId="37" fillId="0" borderId="7" xfId="0" applyFont="1" applyBorder="1" applyAlignment="1">
      <alignment vertical="center" wrapText="1"/>
    </xf>
    <xf numFmtId="0" fontId="37" fillId="0" borderId="8" xfId="0" applyFont="1" applyBorder="1" applyAlignment="1">
      <alignment horizontal="right" vertical="center" wrapText="1"/>
    </xf>
    <xf numFmtId="4" fontId="37" fillId="0" borderId="8" xfId="0" applyNumberFormat="1" applyFont="1" applyBorder="1" applyAlignment="1">
      <alignment horizontal="right" vertical="center" wrapText="1"/>
    </xf>
    <xf numFmtId="4" fontId="37" fillId="0" borderId="49" xfId="0" applyNumberFormat="1" applyFont="1" applyBorder="1" applyAlignment="1">
      <alignment vertical="center"/>
    </xf>
    <xf numFmtId="4" fontId="0" fillId="0" borderId="0" xfId="0" applyNumberFormat="1"/>
    <xf numFmtId="4" fontId="37" fillId="0" borderId="39" xfId="0" applyNumberFormat="1" applyFont="1" applyBorder="1" applyAlignment="1">
      <alignment horizontal="right" vertical="center" wrapText="1"/>
    </xf>
    <xf numFmtId="0" fontId="36" fillId="0" borderId="7" xfId="0" applyFont="1" applyBorder="1" applyAlignment="1">
      <alignment vertical="center" wrapText="1"/>
    </xf>
    <xf numFmtId="4" fontId="36" fillId="0" borderId="8" xfId="0" applyNumberFormat="1" applyFont="1" applyBorder="1" applyAlignment="1">
      <alignment horizontal="right" vertical="center" wrapText="1"/>
    </xf>
    <xf numFmtId="4" fontId="36" fillId="0" borderId="49" xfId="0" applyNumberFormat="1" applyFont="1" applyBorder="1" applyAlignment="1">
      <alignment horizontal="right" vertical="center" wrapText="1"/>
    </xf>
    <xf numFmtId="4" fontId="37" fillId="0" borderId="49" xfId="0" applyNumberFormat="1" applyFont="1" applyBorder="1" applyAlignment="1">
      <alignment horizontal="right" vertical="center" wrapText="1"/>
    </xf>
    <xf numFmtId="0" fontId="36" fillId="0" borderId="8" xfId="0" applyFont="1" applyBorder="1" applyAlignment="1">
      <alignment horizontal="right" vertical="center" wrapText="1"/>
    </xf>
    <xf numFmtId="0" fontId="37" fillId="0" borderId="50" xfId="0" applyFont="1" applyBorder="1" applyAlignment="1">
      <alignment vertical="center" wrapText="1"/>
    </xf>
    <xf numFmtId="0" fontId="37" fillId="0" borderId="51" xfId="0" applyFont="1" applyBorder="1" applyAlignment="1">
      <alignment horizontal="right" vertical="center" wrapText="1"/>
    </xf>
    <xf numFmtId="4" fontId="37" fillId="0" borderId="51" xfId="0" applyNumberFormat="1" applyFont="1" applyBorder="1" applyAlignment="1">
      <alignment horizontal="right" vertical="center" wrapText="1"/>
    </xf>
    <xf numFmtId="4" fontId="37" fillId="0" borderId="52" xfId="0" applyNumberFormat="1" applyFont="1" applyBorder="1" applyAlignment="1">
      <alignment horizontal="right" vertical="center" wrapText="1"/>
    </xf>
    <xf numFmtId="0" fontId="36" fillId="0" borderId="46" xfId="0" applyFont="1" applyBorder="1" applyAlignment="1">
      <alignment vertical="center" wrapText="1"/>
    </xf>
    <xf numFmtId="0" fontId="36" fillId="0" borderId="5" xfId="0" applyFont="1" applyBorder="1" applyAlignment="1">
      <alignment horizontal="right" vertical="center" wrapText="1"/>
    </xf>
    <xf numFmtId="4" fontId="36" fillId="0" borderId="5" xfId="0" applyNumberFormat="1" applyFont="1" applyBorder="1" applyAlignment="1">
      <alignment horizontal="right" vertical="center" wrapText="1"/>
    </xf>
    <xf numFmtId="4" fontId="36" fillId="0" borderId="47" xfId="0" applyNumberFormat="1" applyFont="1" applyBorder="1" applyAlignment="1">
      <alignment horizontal="right" vertical="center" wrapText="1"/>
    </xf>
    <xf numFmtId="0" fontId="34" fillId="0" borderId="0" xfId="0" applyFont="1" applyFill="1" applyBorder="1"/>
    <xf numFmtId="165" fontId="34" fillId="0" borderId="45" xfId="0" applyNumberFormat="1" applyFont="1" applyFill="1" applyBorder="1" applyAlignment="1">
      <alignment horizontal="right"/>
    </xf>
    <xf numFmtId="0" fontId="37" fillId="0" borderId="36" xfId="0" applyFont="1" applyBorder="1" applyAlignment="1">
      <alignment horizontal="left" vertical="center" wrapText="1"/>
    </xf>
    <xf numFmtId="0" fontId="37" fillId="0" borderId="39" xfId="0" applyFont="1" applyBorder="1" applyAlignment="1">
      <alignment horizontal="right" vertical="center" wrapText="1"/>
    </xf>
    <xf numFmtId="4" fontId="37" fillId="0" borderId="48" xfId="0" applyNumberFormat="1" applyFont="1" applyBorder="1" applyAlignment="1">
      <alignment horizontal="right" vertical="center" wrapText="1"/>
    </xf>
    <xf numFmtId="0" fontId="37" fillId="0" borderId="7" xfId="0" applyFont="1" applyBorder="1" applyAlignment="1">
      <alignment horizontal="left" vertical="center" wrapText="1"/>
    </xf>
    <xf numFmtId="0" fontId="36" fillId="0" borderId="46" xfId="0" applyFont="1" applyBorder="1" applyAlignment="1">
      <alignment horizontal="left" vertical="center" wrapText="1"/>
    </xf>
    <xf numFmtId="164" fontId="36" fillId="0" borderId="39" xfId="0" applyNumberFormat="1" applyFont="1" applyBorder="1" applyAlignment="1">
      <alignment horizontal="right" vertical="center" wrapText="1"/>
    </xf>
    <xf numFmtId="164" fontId="37" fillId="0" borderId="8" xfId="0" applyNumberFormat="1" applyFont="1" applyBorder="1" applyAlignment="1">
      <alignment vertical="center"/>
    </xf>
    <xf numFmtId="164" fontId="37" fillId="0" borderId="39" xfId="0" applyNumberFormat="1" applyFont="1" applyBorder="1" applyAlignment="1">
      <alignment horizontal="right" vertical="center" wrapText="1"/>
    </xf>
    <xf numFmtId="164" fontId="37" fillId="0" borderId="8" xfId="0" applyNumberFormat="1" applyFont="1" applyBorder="1" applyAlignment="1">
      <alignment horizontal="right" vertical="center" wrapText="1"/>
    </xf>
    <xf numFmtId="164" fontId="36" fillId="0" borderId="8" xfId="0" applyNumberFormat="1" applyFont="1" applyBorder="1" applyAlignment="1">
      <alignment horizontal="right" vertical="center" wrapText="1"/>
    </xf>
    <xf numFmtId="164" fontId="37" fillId="0" borderId="51" xfId="0" applyNumberFormat="1" applyFont="1" applyBorder="1" applyAlignment="1">
      <alignment horizontal="right" vertical="center" wrapText="1"/>
    </xf>
    <xf numFmtId="164" fontId="36" fillId="0" borderId="5" xfId="0" applyNumberFormat="1" applyFont="1" applyBorder="1" applyAlignment="1">
      <alignment horizontal="right" vertical="center" wrapText="1"/>
    </xf>
    <xf numFmtId="164" fontId="34" fillId="0" borderId="0" xfId="0" applyNumberFormat="1" applyFont="1" applyFill="1" applyBorder="1"/>
    <xf numFmtId="164" fontId="35" fillId="26" borderId="47" xfId="0" applyNumberFormat="1" applyFont="1" applyFill="1" applyBorder="1" applyAlignment="1">
      <alignment horizontal="center" vertical="center" wrapText="1"/>
    </xf>
    <xf numFmtId="0" fontId="6" fillId="2" borderId="6" xfId="15" applyFont="1" applyFill="1" applyBorder="1" applyAlignment="1">
      <alignment horizontal="center" vertical="center"/>
    </xf>
    <xf numFmtId="0" fontId="6" fillId="2" borderId="18" xfId="15" applyFont="1" applyFill="1" applyBorder="1" applyAlignment="1">
      <alignment horizontal="center" vertical="center"/>
    </xf>
    <xf numFmtId="4" fontId="3" fillId="2" borderId="0" xfId="12" applyNumberFormat="1" applyFont="1" applyFill="1" applyAlignment="1"/>
    <xf numFmtId="0" fontId="3" fillId="2" borderId="0" xfId="0" applyFont="1" applyFill="1" applyAlignment="1"/>
    <xf numFmtId="0" fontId="9" fillId="2" borderId="0" xfId="11" applyFont="1" applyFill="1" applyAlignment="1">
      <alignment horizontal="center"/>
    </xf>
    <xf numFmtId="0" fontId="5" fillId="2" borderId="0" xfId="4" applyFont="1" applyFill="1" applyAlignment="1">
      <alignment horizontal="center"/>
    </xf>
    <xf numFmtId="0" fontId="11" fillId="2" borderId="2" xfId="14" applyFont="1" applyFill="1" applyBorder="1" applyAlignment="1">
      <alignment horizontal="center" vertical="center"/>
    </xf>
    <xf numFmtId="0" fontId="11" fillId="2" borderId="4" xfId="14" applyFont="1" applyFill="1" applyBorder="1" applyAlignment="1">
      <alignment horizontal="center" vertical="center"/>
    </xf>
    <xf numFmtId="0" fontId="33" fillId="26" borderId="45" xfId="0" applyFont="1" applyFill="1" applyBorder="1" applyAlignment="1">
      <alignment horizontal="center"/>
    </xf>
  </cellXfs>
  <cellStyles count="114">
    <cellStyle name="20 % – Zvýraznění1 2" xfId="16"/>
    <cellStyle name="20 % – Zvýraznění1 3" xfId="17"/>
    <cellStyle name="20 % – Zvýraznění2 2" xfId="18"/>
    <cellStyle name="20 % – Zvýraznění2 3" xfId="19"/>
    <cellStyle name="20 % – Zvýraznění3 2" xfId="20"/>
    <cellStyle name="20 % – Zvýraznění3 3" xfId="21"/>
    <cellStyle name="20 % – Zvýraznění4 2" xfId="22"/>
    <cellStyle name="20 % – Zvýraznění4 3" xfId="23"/>
    <cellStyle name="20 % – Zvýraznění5 2" xfId="24"/>
    <cellStyle name="20 % – Zvýraznění5 3" xfId="25"/>
    <cellStyle name="20 % – Zvýraznění6 2" xfId="26"/>
    <cellStyle name="20 % – Zvýraznění6 3" xfId="27"/>
    <cellStyle name="40 % – Zvýraznění1 2" xfId="28"/>
    <cellStyle name="40 % – Zvýraznění1 3" xfId="29"/>
    <cellStyle name="40 % – Zvýraznění2 2" xfId="30"/>
    <cellStyle name="40 % – Zvýraznění2 3" xfId="31"/>
    <cellStyle name="40 % – Zvýraznění3 2" xfId="32"/>
    <cellStyle name="40 % – Zvýraznění3 3" xfId="33"/>
    <cellStyle name="40 % – Zvýraznění4 2" xfId="34"/>
    <cellStyle name="40 % – Zvýraznění4 3" xfId="35"/>
    <cellStyle name="40 % – Zvýraznění5 2" xfId="36"/>
    <cellStyle name="40 % – Zvýraznění5 3" xfId="37"/>
    <cellStyle name="40 % – Zvýraznění6 2" xfId="38"/>
    <cellStyle name="40 % – Zvýraznění6 3" xfId="39"/>
    <cellStyle name="60 % – Zvýraznění1 2" xfId="40"/>
    <cellStyle name="60 % – Zvýraznění1 3" xfId="41"/>
    <cellStyle name="60 % – Zvýraznění2 2" xfId="42"/>
    <cellStyle name="60 % – Zvýraznění2 3" xfId="43"/>
    <cellStyle name="60 % – Zvýraznění3 2" xfId="44"/>
    <cellStyle name="60 % – Zvýraznění3 3" xfId="45"/>
    <cellStyle name="60 % – Zvýraznění4 2" xfId="46"/>
    <cellStyle name="60 % – Zvýraznění4 3" xfId="47"/>
    <cellStyle name="60 % – Zvýraznění5 2" xfId="48"/>
    <cellStyle name="60 % – Zvýraznění5 3" xfId="49"/>
    <cellStyle name="60 % – Zvýraznění6 2" xfId="50"/>
    <cellStyle name="60 % – Zvýraznění6 3" xfId="51"/>
    <cellStyle name="Celkem 2" xfId="52"/>
    <cellStyle name="Celkem 3" xfId="53"/>
    <cellStyle name="Čárka 2" xfId="54"/>
    <cellStyle name="čárky 2" xfId="1"/>
    <cellStyle name="čárky 2 2" xfId="55"/>
    <cellStyle name="čárky 3" xfId="2"/>
    <cellStyle name="čárky 3 2" xfId="3"/>
    <cellStyle name="čárky 3 3" xfId="56"/>
    <cellStyle name="Chybně 2" xfId="57"/>
    <cellStyle name="Chybně 3" xfId="58"/>
    <cellStyle name="Kontrolní buňka 2" xfId="59"/>
    <cellStyle name="Kontrolní buňka 3" xfId="60"/>
    <cellStyle name="Nadpis 1 2" xfId="61"/>
    <cellStyle name="Nadpis 1 3" xfId="62"/>
    <cellStyle name="Nadpis 2 2" xfId="63"/>
    <cellStyle name="Nadpis 2 3" xfId="64"/>
    <cellStyle name="Nadpis 3 2" xfId="65"/>
    <cellStyle name="Nadpis 3 3" xfId="66"/>
    <cellStyle name="Nadpis 4 2" xfId="67"/>
    <cellStyle name="Nadpis 4 3" xfId="68"/>
    <cellStyle name="Název 2" xfId="69"/>
    <cellStyle name="Název 3" xfId="70"/>
    <cellStyle name="Neutrální 2" xfId="71"/>
    <cellStyle name="Neutrální 3" xfId="72"/>
    <cellStyle name="Normální" xfId="0" builtinId="0"/>
    <cellStyle name="Normální 10" xfId="73"/>
    <cellStyle name="Normální 11" xfId="74"/>
    <cellStyle name="Normální 12" xfId="75"/>
    <cellStyle name="Normální 13" xfId="76"/>
    <cellStyle name="normální 2" xfId="4"/>
    <cellStyle name="normální 2 2" xfId="77"/>
    <cellStyle name="Normální 22" xfId="5"/>
    <cellStyle name="Normální 3" xfId="6"/>
    <cellStyle name="Normální 3 2" xfId="78"/>
    <cellStyle name="Normální 4" xfId="7"/>
    <cellStyle name="Normální 4 2" xfId="79"/>
    <cellStyle name="Normální 4 2 2" xfId="80"/>
    <cellStyle name="Normální 5" xfId="8"/>
    <cellStyle name="Normální 5 2" xfId="9"/>
    <cellStyle name="Normální 5 3" xfId="10"/>
    <cellStyle name="Normální 6" xfId="81"/>
    <cellStyle name="Normální 7" xfId="82"/>
    <cellStyle name="Normální 8" xfId="83"/>
    <cellStyle name="Normální 9" xfId="84"/>
    <cellStyle name="normální_03 Podrobny_rozpis_rozpoctu_2010_Klíma" xfId="13"/>
    <cellStyle name="normální_04 - OSMTVS" xfId="14"/>
    <cellStyle name="normální_2. Rozpočet 2007 - tabulky" xfId="11"/>
    <cellStyle name="normální_Rozpis výdajů 03 bez PO 2 2" xfId="12"/>
    <cellStyle name="normální_Rozpis výdajů 03 bez PO_04 - OSMTVS" xfId="15"/>
    <cellStyle name="Poznámka 2" xfId="85"/>
    <cellStyle name="Poznámka 3" xfId="86"/>
    <cellStyle name="Propojená buňka 2" xfId="87"/>
    <cellStyle name="Propojená buňka 3" xfId="88"/>
    <cellStyle name="S8M1" xfId="89"/>
    <cellStyle name="Správně 2" xfId="90"/>
    <cellStyle name="Správně 3" xfId="91"/>
    <cellStyle name="Text upozornění 2" xfId="92"/>
    <cellStyle name="Text upozornění 3" xfId="93"/>
    <cellStyle name="Vstup 2" xfId="94"/>
    <cellStyle name="Vstup 3" xfId="95"/>
    <cellStyle name="Výpočet 2" xfId="96"/>
    <cellStyle name="Výpočet 3" xfId="97"/>
    <cellStyle name="Výstup 2" xfId="98"/>
    <cellStyle name="Výstup 3" xfId="99"/>
    <cellStyle name="Vysvětlující text 2" xfId="100"/>
    <cellStyle name="Vysvětlující text 3" xfId="101"/>
    <cellStyle name="Zvýraznění 1 2" xfId="102"/>
    <cellStyle name="Zvýraznění 1 3" xfId="103"/>
    <cellStyle name="Zvýraznění 2 2" xfId="104"/>
    <cellStyle name="Zvýraznění 2 3" xfId="105"/>
    <cellStyle name="Zvýraznění 3 2" xfId="106"/>
    <cellStyle name="Zvýraznění 3 3" xfId="107"/>
    <cellStyle name="Zvýraznění 4 2" xfId="108"/>
    <cellStyle name="Zvýraznění 4 3" xfId="109"/>
    <cellStyle name="Zvýraznění 5 2" xfId="110"/>
    <cellStyle name="Zvýraznění 5 3" xfId="111"/>
    <cellStyle name="Zvýraznění 6 2" xfId="112"/>
    <cellStyle name="Zvýraznění 6 3" xfId="113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zoomScaleNormal="100" workbookViewId="0">
      <selection activeCell="M16" sqref="M16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0.85546875" style="1" customWidth="1"/>
    <col min="7" max="7" width="10.42578125" style="11" bestFit="1" customWidth="1"/>
    <col min="8" max="8" width="9.7109375" style="12" hidden="1" customWidth="1"/>
    <col min="9" max="9" width="10.42578125" style="12" bestFit="1" customWidth="1"/>
    <col min="10" max="10" width="10.28515625" style="12" customWidth="1"/>
    <col min="11" max="11" width="10.28515625" style="1" customWidth="1"/>
    <col min="12" max="12" width="8.7109375" style="1" customWidth="1"/>
    <col min="13" max="13" width="16.42578125" style="1" customWidth="1"/>
    <col min="14" max="254" width="9.140625" style="1" customWidth="1"/>
    <col min="255" max="16384" width="3.140625" style="1"/>
  </cols>
  <sheetData>
    <row r="1" spans="1:13" x14ac:dyDescent="0.2">
      <c r="G1" s="44"/>
      <c r="H1" s="44" t="s">
        <v>88</v>
      </c>
      <c r="I1" s="45"/>
      <c r="J1" s="151" t="s">
        <v>161</v>
      </c>
      <c r="K1" s="152"/>
      <c r="L1" s="152"/>
    </row>
    <row r="2" spans="1:13" ht="18" x14ac:dyDescent="0.25">
      <c r="A2" s="153" t="s">
        <v>158</v>
      </c>
      <c r="B2" s="153"/>
      <c r="C2" s="153"/>
      <c r="D2" s="153"/>
      <c r="E2" s="153"/>
      <c r="F2" s="153"/>
      <c r="G2" s="153"/>
      <c r="H2" s="153"/>
      <c r="I2" s="153"/>
    </row>
    <row r="3" spans="1:13" ht="12" customHeight="1" x14ac:dyDescent="0.2">
      <c r="A3" s="2"/>
      <c r="B3" s="2"/>
      <c r="C3" s="2"/>
      <c r="D3" s="2"/>
      <c r="E3" s="2"/>
      <c r="F3" s="2"/>
      <c r="G3" s="20"/>
      <c r="H3" s="21"/>
      <c r="I3" s="21"/>
    </row>
    <row r="4" spans="1:13" ht="15.75" x14ac:dyDescent="0.25">
      <c r="A4" s="154" t="s">
        <v>20</v>
      </c>
      <c r="B4" s="154"/>
      <c r="C4" s="154"/>
      <c r="D4" s="154"/>
      <c r="E4" s="154"/>
      <c r="F4" s="154"/>
      <c r="G4" s="154"/>
      <c r="H4" s="154"/>
      <c r="I4" s="154"/>
    </row>
    <row r="5" spans="1:13" ht="12" customHeight="1" x14ac:dyDescent="0.2">
      <c r="A5" s="2"/>
      <c r="B5" s="2"/>
      <c r="C5" s="2"/>
      <c r="D5" s="2"/>
      <c r="E5" s="2"/>
      <c r="F5" s="2"/>
      <c r="G5" s="20"/>
      <c r="H5" s="21"/>
      <c r="I5" s="21"/>
    </row>
    <row r="6" spans="1:13" ht="15.6" customHeight="1" x14ac:dyDescent="0.25">
      <c r="A6" s="154" t="s">
        <v>35</v>
      </c>
      <c r="B6" s="154"/>
      <c r="C6" s="154"/>
      <c r="D6" s="154"/>
      <c r="E6" s="154"/>
      <c r="F6" s="154"/>
      <c r="G6" s="154"/>
      <c r="H6" s="154"/>
      <c r="I6" s="154"/>
    </row>
    <row r="7" spans="1:13" ht="12" customHeight="1" x14ac:dyDescent="0.2">
      <c r="A7" s="2"/>
      <c r="B7" s="2"/>
      <c r="C7" s="2"/>
      <c r="D7" s="2"/>
      <c r="E7" s="2"/>
      <c r="F7" s="2"/>
      <c r="G7" s="20"/>
      <c r="H7" s="21"/>
      <c r="I7" s="21"/>
    </row>
    <row r="8" spans="1:13" s="3" customFormat="1" ht="13.5" thickBot="1" x14ac:dyDescent="0.25">
      <c r="A8" s="4"/>
      <c r="B8" s="4"/>
      <c r="C8" s="4"/>
      <c r="D8" s="5"/>
      <c r="E8" s="5"/>
      <c r="F8" s="5"/>
      <c r="G8" s="6"/>
      <c r="H8" s="22"/>
      <c r="I8" s="6"/>
      <c r="J8" s="22"/>
      <c r="K8" s="6" t="s">
        <v>0</v>
      </c>
    </row>
    <row r="9" spans="1:13" s="3" customFormat="1" ht="13.5" thickBot="1" x14ac:dyDescent="0.25">
      <c r="A9" s="7" t="s">
        <v>13</v>
      </c>
      <c r="B9" s="155" t="s">
        <v>2</v>
      </c>
      <c r="C9" s="156"/>
      <c r="D9" s="8" t="s">
        <v>18</v>
      </c>
      <c r="E9" s="54" t="s">
        <v>19</v>
      </c>
      <c r="F9" s="41" t="s">
        <v>21</v>
      </c>
      <c r="G9" s="43" t="s">
        <v>28</v>
      </c>
      <c r="H9" s="43" t="s">
        <v>91</v>
      </c>
      <c r="I9" s="43" t="s">
        <v>29</v>
      </c>
      <c r="J9" s="43" t="s">
        <v>159</v>
      </c>
      <c r="K9" s="43" t="s">
        <v>29</v>
      </c>
      <c r="L9" s="39"/>
    </row>
    <row r="10" spans="1:13" s="3" customFormat="1" ht="13.5" thickBot="1" x14ac:dyDescent="0.25">
      <c r="A10" s="9" t="s">
        <v>1</v>
      </c>
      <c r="B10" s="149" t="s">
        <v>3</v>
      </c>
      <c r="C10" s="150"/>
      <c r="D10" s="10" t="s">
        <v>3</v>
      </c>
      <c r="E10" s="53" t="s">
        <v>3</v>
      </c>
      <c r="F10" s="42" t="s">
        <v>22</v>
      </c>
      <c r="G10" s="64">
        <f>+G11+G13+G15+G17++G19+G21+G23+G25</f>
        <v>22020</v>
      </c>
      <c r="H10" s="64">
        <f>+H27+H29+H31+H35+H37+H39+H41+H43+H45+H47+H51+H49+H53+H55+H57+H59+H61+H33</f>
        <v>27912.639699999996</v>
      </c>
      <c r="I10" s="64">
        <f>+G10+H10</f>
        <v>49932.6397</v>
      </c>
      <c r="J10" s="65">
        <f>+J63+J65</f>
        <v>4281.3715000000002</v>
      </c>
      <c r="K10" s="65">
        <f>+I10+J10</f>
        <v>54214.011200000001</v>
      </c>
      <c r="L10" s="40" t="s">
        <v>159</v>
      </c>
    </row>
    <row r="11" spans="1:13" s="3" customFormat="1" x14ac:dyDescent="0.2">
      <c r="A11" s="23" t="s">
        <v>4</v>
      </c>
      <c r="B11" s="24" t="s">
        <v>23</v>
      </c>
      <c r="C11" s="25" t="s">
        <v>24</v>
      </c>
      <c r="D11" s="26" t="s">
        <v>3</v>
      </c>
      <c r="E11" s="27" t="s">
        <v>3</v>
      </c>
      <c r="F11" s="28" t="s">
        <v>5</v>
      </c>
      <c r="G11" s="66">
        <f>+G12</f>
        <v>2800</v>
      </c>
      <c r="H11" s="66">
        <v>0</v>
      </c>
      <c r="I11" s="66">
        <f t="shared" ref="I11:I62" si="0">+G11+H11</f>
        <v>2800</v>
      </c>
      <c r="J11" s="67">
        <v>0</v>
      </c>
      <c r="K11" s="67">
        <f t="shared" ref="K11:K66" si="1">+I11+J11</f>
        <v>2800</v>
      </c>
      <c r="L11" s="40"/>
    </row>
    <row r="12" spans="1:13" s="3" customFormat="1" ht="22.5" x14ac:dyDescent="0.2">
      <c r="A12" s="14"/>
      <c r="B12" s="29"/>
      <c r="C12" s="30"/>
      <c r="D12" s="31">
        <v>3299</v>
      </c>
      <c r="E12" s="32">
        <v>5331</v>
      </c>
      <c r="F12" s="68" t="s">
        <v>25</v>
      </c>
      <c r="G12" s="69">
        <v>2800</v>
      </c>
      <c r="H12" s="69">
        <v>0</v>
      </c>
      <c r="I12" s="69">
        <f t="shared" si="0"/>
        <v>2800</v>
      </c>
      <c r="J12" s="70">
        <v>0</v>
      </c>
      <c r="K12" s="70">
        <f t="shared" si="1"/>
        <v>2800</v>
      </c>
      <c r="L12" s="39"/>
    </row>
    <row r="13" spans="1:13" s="3" customFormat="1" ht="24.75" customHeight="1" x14ac:dyDescent="0.2">
      <c r="A13" s="13" t="s">
        <v>4</v>
      </c>
      <c r="B13" s="33" t="s">
        <v>26</v>
      </c>
      <c r="C13" s="34" t="s">
        <v>24</v>
      </c>
      <c r="D13" s="35" t="s">
        <v>3</v>
      </c>
      <c r="E13" s="36" t="s">
        <v>3</v>
      </c>
      <c r="F13" s="71" t="s">
        <v>6</v>
      </c>
      <c r="G13" s="72">
        <f>+G14</f>
        <v>270</v>
      </c>
      <c r="H13" s="72">
        <v>0</v>
      </c>
      <c r="I13" s="72">
        <f t="shared" si="0"/>
        <v>270</v>
      </c>
      <c r="J13" s="67">
        <v>0</v>
      </c>
      <c r="K13" s="67">
        <f t="shared" si="1"/>
        <v>270</v>
      </c>
      <c r="L13" s="39"/>
      <c r="M13" s="73"/>
    </row>
    <row r="14" spans="1:13" s="3" customFormat="1" ht="22.5" x14ac:dyDescent="0.2">
      <c r="A14" s="14"/>
      <c r="B14" s="29"/>
      <c r="C14" s="30"/>
      <c r="D14" s="31">
        <v>3299</v>
      </c>
      <c r="E14" s="32">
        <v>5331</v>
      </c>
      <c r="F14" s="68" t="s">
        <v>25</v>
      </c>
      <c r="G14" s="69">
        <v>270</v>
      </c>
      <c r="H14" s="69">
        <v>0</v>
      </c>
      <c r="I14" s="69">
        <f t="shared" si="0"/>
        <v>270</v>
      </c>
      <c r="J14" s="70">
        <v>0</v>
      </c>
      <c r="K14" s="70">
        <f t="shared" si="1"/>
        <v>270</v>
      </c>
      <c r="L14" s="39"/>
    </row>
    <row r="15" spans="1:13" s="3" customFormat="1" ht="24.75" customHeight="1" x14ac:dyDescent="0.2">
      <c r="A15" s="13" t="s">
        <v>4</v>
      </c>
      <c r="B15" s="33" t="s">
        <v>27</v>
      </c>
      <c r="C15" s="34" t="s">
        <v>24</v>
      </c>
      <c r="D15" s="35" t="s">
        <v>3</v>
      </c>
      <c r="E15" s="36" t="s">
        <v>3</v>
      </c>
      <c r="F15" s="71" t="s">
        <v>7</v>
      </c>
      <c r="G15" s="72">
        <f>+G16</f>
        <v>500</v>
      </c>
      <c r="H15" s="72">
        <v>0</v>
      </c>
      <c r="I15" s="72">
        <f t="shared" si="0"/>
        <v>500</v>
      </c>
      <c r="J15" s="67">
        <v>0</v>
      </c>
      <c r="K15" s="67">
        <f t="shared" si="1"/>
        <v>500</v>
      </c>
      <c r="L15" s="39"/>
    </row>
    <row r="16" spans="1:13" s="3" customFormat="1" ht="22.5" x14ac:dyDescent="0.2">
      <c r="A16" s="14"/>
      <c r="B16" s="29"/>
      <c r="C16" s="30"/>
      <c r="D16" s="31">
        <v>3299</v>
      </c>
      <c r="E16" s="32">
        <v>5331</v>
      </c>
      <c r="F16" s="68" t="s">
        <v>25</v>
      </c>
      <c r="G16" s="69">
        <v>500</v>
      </c>
      <c r="H16" s="69">
        <v>0</v>
      </c>
      <c r="I16" s="69">
        <f t="shared" si="0"/>
        <v>500</v>
      </c>
      <c r="J16" s="70">
        <v>0</v>
      </c>
      <c r="K16" s="70">
        <f t="shared" si="1"/>
        <v>500</v>
      </c>
      <c r="L16" s="39"/>
    </row>
    <row r="17" spans="1:13" s="3" customFormat="1" ht="22.5" x14ac:dyDescent="0.2">
      <c r="A17" s="13" t="s">
        <v>4</v>
      </c>
      <c r="B17" s="37" t="s">
        <v>30</v>
      </c>
      <c r="C17" s="34" t="s">
        <v>16</v>
      </c>
      <c r="D17" s="35" t="s">
        <v>3</v>
      </c>
      <c r="E17" s="36" t="s">
        <v>3</v>
      </c>
      <c r="F17" s="74" t="s">
        <v>8</v>
      </c>
      <c r="G17" s="72">
        <f>+G18</f>
        <v>2500</v>
      </c>
      <c r="H17" s="72">
        <v>0</v>
      </c>
      <c r="I17" s="72">
        <f t="shared" si="0"/>
        <v>2500</v>
      </c>
      <c r="J17" s="67">
        <v>0</v>
      </c>
      <c r="K17" s="67">
        <f t="shared" si="1"/>
        <v>2500</v>
      </c>
      <c r="L17" s="39"/>
    </row>
    <row r="18" spans="1:13" s="3" customFormat="1" ht="22.5" x14ac:dyDescent="0.2">
      <c r="A18" s="14"/>
      <c r="B18" s="37"/>
      <c r="C18" s="34"/>
      <c r="D18" s="31">
        <v>3113</v>
      </c>
      <c r="E18" s="32">
        <v>5331</v>
      </c>
      <c r="F18" s="68" t="s">
        <v>25</v>
      </c>
      <c r="G18" s="69">
        <v>2500</v>
      </c>
      <c r="H18" s="69">
        <v>0</v>
      </c>
      <c r="I18" s="69">
        <f t="shared" si="0"/>
        <v>2500</v>
      </c>
      <c r="J18" s="70">
        <v>0</v>
      </c>
      <c r="K18" s="70">
        <f t="shared" si="1"/>
        <v>2500</v>
      </c>
      <c r="L18" s="39"/>
      <c r="M18" s="39"/>
    </row>
    <row r="19" spans="1:13" s="3" customFormat="1" ht="22.5" x14ac:dyDescent="0.2">
      <c r="A19" s="13" t="s">
        <v>4</v>
      </c>
      <c r="B19" s="37" t="s">
        <v>34</v>
      </c>
      <c r="C19" s="34" t="s">
        <v>15</v>
      </c>
      <c r="D19" s="35" t="s">
        <v>3</v>
      </c>
      <c r="E19" s="36" t="s">
        <v>3</v>
      </c>
      <c r="F19" s="75" t="s">
        <v>9</v>
      </c>
      <c r="G19" s="72">
        <f>+G20</f>
        <v>500</v>
      </c>
      <c r="H19" s="72">
        <v>0</v>
      </c>
      <c r="I19" s="72">
        <f t="shared" si="0"/>
        <v>500</v>
      </c>
      <c r="J19" s="67">
        <v>0</v>
      </c>
      <c r="K19" s="67">
        <f t="shared" si="1"/>
        <v>500</v>
      </c>
      <c r="L19" s="39"/>
      <c r="M19" s="39"/>
    </row>
    <row r="20" spans="1:13" s="3" customFormat="1" ht="22.5" x14ac:dyDescent="0.2">
      <c r="A20" s="14"/>
      <c r="B20" s="37"/>
      <c r="C20" s="34"/>
      <c r="D20" s="31">
        <v>3124</v>
      </c>
      <c r="E20" s="32">
        <v>5331</v>
      </c>
      <c r="F20" s="68" t="s">
        <v>25</v>
      </c>
      <c r="G20" s="69">
        <v>500</v>
      </c>
      <c r="H20" s="69">
        <v>0</v>
      </c>
      <c r="I20" s="69">
        <f t="shared" si="0"/>
        <v>500</v>
      </c>
      <c r="J20" s="70">
        <v>0</v>
      </c>
      <c r="K20" s="70">
        <f t="shared" si="1"/>
        <v>500</v>
      </c>
      <c r="L20" s="39"/>
    </row>
    <row r="21" spans="1:13" s="3" customFormat="1" ht="22.5" x14ac:dyDescent="0.2">
      <c r="A21" s="13" t="s">
        <v>4</v>
      </c>
      <c r="B21" s="37" t="s">
        <v>31</v>
      </c>
      <c r="C21" s="34" t="s">
        <v>14</v>
      </c>
      <c r="D21" s="35" t="s">
        <v>3</v>
      </c>
      <c r="E21" s="36" t="s">
        <v>3</v>
      </c>
      <c r="F21" s="76" t="s">
        <v>10</v>
      </c>
      <c r="G21" s="72">
        <f>+G22</f>
        <v>450</v>
      </c>
      <c r="H21" s="72">
        <v>0</v>
      </c>
      <c r="I21" s="72">
        <f t="shared" si="0"/>
        <v>450</v>
      </c>
      <c r="J21" s="67">
        <v>0</v>
      </c>
      <c r="K21" s="67">
        <f t="shared" si="1"/>
        <v>450</v>
      </c>
      <c r="L21" s="39"/>
    </row>
    <row r="22" spans="1:13" s="3" customFormat="1" ht="22.5" x14ac:dyDescent="0.2">
      <c r="A22" s="14"/>
      <c r="B22" s="37"/>
      <c r="C22" s="34"/>
      <c r="D22" s="31">
        <v>3123</v>
      </c>
      <c r="E22" s="32">
        <v>5331</v>
      </c>
      <c r="F22" s="68" t="s">
        <v>25</v>
      </c>
      <c r="G22" s="69">
        <v>450</v>
      </c>
      <c r="H22" s="69">
        <v>0</v>
      </c>
      <c r="I22" s="69">
        <f t="shared" si="0"/>
        <v>450</v>
      </c>
      <c r="J22" s="70">
        <v>0</v>
      </c>
      <c r="K22" s="70">
        <f t="shared" si="1"/>
        <v>450</v>
      </c>
      <c r="L22" s="39"/>
    </row>
    <row r="23" spans="1:13" s="3" customFormat="1" ht="33.75" x14ac:dyDescent="0.2">
      <c r="A23" s="13" t="s">
        <v>4</v>
      </c>
      <c r="B23" s="37" t="s">
        <v>32</v>
      </c>
      <c r="C23" s="34" t="s">
        <v>14</v>
      </c>
      <c r="D23" s="35" t="s">
        <v>3</v>
      </c>
      <c r="E23" s="36" t="s">
        <v>3</v>
      </c>
      <c r="F23" s="77" t="s">
        <v>11</v>
      </c>
      <c r="G23" s="72">
        <f>+G24</f>
        <v>11000</v>
      </c>
      <c r="H23" s="72">
        <v>0</v>
      </c>
      <c r="I23" s="72">
        <f t="shared" si="0"/>
        <v>11000</v>
      </c>
      <c r="J23" s="67">
        <v>0</v>
      </c>
      <c r="K23" s="67">
        <f t="shared" si="1"/>
        <v>11000</v>
      </c>
      <c r="L23" s="39"/>
    </row>
    <row r="24" spans="1:13" s="3" customFormat="1" ht="22.5" x14ac:dyDescent="0.2">
      <c r="A24" s="14"/>
      <c r="B24" s="37"/>
      <c r="C24" s="34"/>
      <c r="D24" s="31">
        <v>3123</v>
      </c>
      <c r="E24" s="32">
        <v>5331</v>
      </c>
      <c r="F24" s="68" t="s">
        <v>25</v>
      </c>
      <c r="G24" s="69">
        <v>11000</v>
      </c>
      <c r="H24" s="69">
        <v>0</v>
      </c>
      <c r="I24" s="69">
        <f t="shared" si="0"/>
        <v>11000</v>
      </c>
      <c r="J24" s="70">
        <v>0</v>
      </c>
      <c r="K24" s="70">
        <f t="shared" si="1"/>
        <v>11000</v>
      </c>
      <c r="L24" s="39"/>
    </row>
    <row r="25" spans="1:13" s="3" customFormat="1" ht="24.75" customHeight="1" x14ac:dyDescent="0.2">
      <c r="A25" s="13" t="s">
        <v>4</v>
      </c>
      <c r="B25" s="37" t="s">
        <v>33</v>
      </c>
      <c r="C25" s="34" t="s">
        <v>17</v>
      </c>
      <c r="D25" s="35" t="s">
        <v>3</v>
      </c>
      <c r="E25" s="36" t="s">
        <v>3</v>
      </c>
      <c r="F25" s="76" t="s">
        <v>12</v>
      </c>
      <c r="G25" s="72">
        <f>+G26</f>
        <v>4000</v>
      </c>
      <c r="H25" s="72">
        <v>0</v>
      </c>
      <c r="I25" s="72">
        <f t="shared" si="0"/>
        <v>4000</v>
      </c>
      <c r="J25" s="67">
        <v>0</v>
      </c>
      <c r="K25" s="67">
        <f t="shared" si="1"/>
        <v>4000</v>
      </c>
      <c r="L25" s="39"/>
    </row>
    <row r="26" spans="1:13" s="3" customFormat="1" ht="22.5" x14ac:dyDescent="0.2">
      <c r="A26" s="15"/>
      <c r="B26" s="16"/>
      <c r="C26" s="17"/>
      <c r="D26" s="18">
        <v>3121</v>
      </c>
      <c r="E26" s="38">
        <v>5331</v>
      </c>
      <c r="F26" s="19" t="s">
        <v>25</v>
      </c>
      <c r="G26" s="78">
        <v>4000</v>
      </c>
      <c r="H26" s="78">
        <v>0</v>
      </c>
      <c r="I26" s="78">
        <f t="shared" si="0"/>
        <v>4000</v>
      </c>
      <c r="J26" s="70">
        <v>0</v>
      </c>
      <c r="K26" s="70">
        <f t="shared" si="1"/>
        <v>4000</v>
      </c>
      <c r="L26" s="39"/>
    </row>
    <row r="27" spans="1:13" ht="33.75" x14ac:dyDescent="0.2">
      <c r="A27" s="13" t="s">
        <v>4</v>
      </c>
      <c r="B27" s="79" t="s">
        <v>44</v>
      </c>
      <c r="C27" s="80">
        <v>1429</v>
      </c>
      <c r="D27" s="35" t="s">
        <v>3</v>
      </c>
      <c r="E27" s="36" t="s">
        <v>3</v>
      </c>
      <c r="F27" s="81" t="s">
        <v>45</v>
      </c>
      <c r="G27" s="82">
        <v>0</v>
      </c>
      <c r="H27" s="83">
        <f>+H28</f>
        <v>200</v>
      </c>
      <c r="I27" s="72">
        <f t="shared" si="0"/>
        <v>200</v>
      </c>
      <c r="J27" s="67">
        <v>0</v>
      </c>
      <c r="K27" s="67">
        <f t="shared" si="1"/>
        <v>200</v>
      </c>
      <c r="L27" s="12"/>
    </row>
    <row r="28" spans="1:13" x14ac:dyDescent="0.2">
      <c r="A28" s="14"/>
      <c r="B28" s="79"/>
      <c r="C28" s="80"/>
      <c r="D28" s="31">
        <v>3122</v>
      </c>
      <c r="E28" s="32">
        <v>6351</v>
      </c>
      <c r="F28" s="68" t="s">
        <v>43</v>
      </c>
      <c r="G28" s="84">
        <v>0</v>
      </c>
      <c r="H28" s="85">
        <v>200</v>
      </c>
      <c r="I28" s="69">
        <f t="shared" si="0"/>
        <v>200</v>
      </c>
      <c r="J28" s="70">
        <v>0</v>
      </c>
      <c r="K28" s="70">
        <f t="shared" si="1"/>
        <v>200</v>
      </c>
      <c r="L28" s="12"/>
    </row>
    <row r="29" spans="1:13" ht="32.450000000000003" customHeight="1" x14ac:dyDescent="0.2">
      <c r="A29" s="13" t="s">
        <v>4</v>
      </c>
      <c r="B29" s="33" t="s">
        <v>46</v>
      </c>
      <c r="C29" s="34" t="s">
        <v>47</v>
      </c>
      <c r="D29" s="35" t="s">
        <v>3</v>
      </c>
      <c r="E29" s="35" t="s">
        <v>3</v>
      </c>
      <c r="F29" s="86" t="s">
        <v>71</v>
      </c>
      <c r="G29" s="82">
        <v>0</v>
      </c>
      <c r="H29" s="83">
        <f>+H30</f>
        <v>13657.0047</v>
      </c>
      <c r="I29" s="72">
        <f t="shared" si="0"/>
        <v>13657.0047</v>
      </c>
      <c r="J29" s="67">
        <v>0</v>
      </c>
      <c r="K29" s="67">
        <f t="shared" si="1"/>
        <v>13657.0047</v>
      </c>
      <c r="L29" s="12"/>
    </row>
    <row r="30" spans="1:13" x14ac:dyDescent="0.2">
      <c r="A30" s="14"/>
      <c r="B30" s="29"/>
      <c r="C30" s="30"/>
      <c r="D30" s="31">
        <v>3122</v>
      </c>
      <c r="E30" s="31">
        <v>5331</v>
      </c>
      <c r="F30" s="87" t="s">
        <v>25</v>
      </c>
      <c r="G30" s="84">
        <v>0</v>
      </c>
      <c r="H30" s="85">
        <v>13657.0047</v>
      </c>
      <c r="I30" s="69">
        <f t="shared" si="0"/>
        <v>13657.0047</v>
      </c>
      <c r="J30" s="70">
        <v>0</v>
      </c>
      <c r="K30" s="70">
        <f t="shared" si="1"/>
        <v>13657.0047</v>
      </c>
      <c r="L30" s="12"/>
    </row>
    <row r="31" spans="1:13" ht="24.6" customHeight="1" x14ac:dyDescent="0.2">
      <c r="A31" s="13" t="s">
        <v>4</v>
      </c>
      <c r="B31" s="33" t="s">
        <v>48</v>
      </c>
      <c r="C31" s="34" t="s">
        <v>49</v>
      </c>
      <c r="D31" s="35" t="s">
        <v>3</v>
      </c>
      <c r="E31" s="35" t="s">
        <v>3</v>
      </c>
      <c r="F31" s="86" t="s">
        <v>72</v>
      </c>
      <c r="G31" s="82">
        <v>0</v>
      </c>
      <c r="H31" s="83">
        <f>+H32</f>
        <v>6000</v>
      </c>
      <c r="I31" s="72">
        <f t="shared" si="0"/>
        <v>6000</v>
      </c>
      <c r="J31" s="67">
        <v>0</v>
      </c>
      <c r="K31" s="67">
        <f t="shared" si="1"/>
        <v>6000</v>
      </c>
      <c r="L31" s="12"/>
    </row>
    <row r="32" spans="1:13" ht="22.5" x14ac:dyDescent="0.2">
      <c r="A32" s="14"/>
      <c r="B32" s="29"/>
      <c r="C32" s="30"/>
      <c r="D32" s="31">
        <v>3122</v>
      </c>
      <c r="E32" s="31">
        <v>5331</v>
      </c>
      <c r="F32" s="88" t="s">
        <v>25</v>
      </c>
      <c r="G32" s="84">
        <v>0</v>
      </c>
      <c r="H32" s="85">
        <v>6000</v>
      </c>
      <c r="I32" s="69">
        <f t="shared" si="0"/>
        <v>6000</v>
      </c>
      <c r="J32" s="70">
        <v>0</v>
      </c>
      <c r="K32" s="70">
        <f t="shared" si="1"/>
        <v>6000</v>
      </c>
      <c r="L32" s="12"/>
    </row>
    <row r="33" spans="1:12" ht="22.5" x14ac:dyDescent="0.2">
      <c r="A33" s="13" t="s">
        <v>4</v>
      </c>
      <c r="B33" s="33" t="s">
        <v>82</v>
      </c>
      <c r="C33" s="34" t="s">
        <v>83</v>
      </c>
      <c r="D33" s="35" t="s">
        <v>3</v>
      </c>
      <c r="E33" s="36" t="s">
        <v>3</v>
      </c>
      <c r="F33" s="71" t="s">
        <v>84</v>
      </c>
      <c r="G33" s="82">
        <v>0</v>
      </c>
      <c r="H33" s="83">
        <f>+H34</f>
        <v>150</v>
      </c>
      <c r="I33" s="72">
        <f t="shared" si="0"/>
        <v>150</v>
      </c>
      <c r="J33" s="67">
        <v>0</v>
      </c>
      <c r="K33" s="67">
        <f t="shared" si="1"/>
        <v>150</v>
      </c>
      <c r="L33" s="12"/>
    </row>
    <row r="34" spans="1:12" x14ac:dyDescent="0.2">
      <c r="A34" s="46"/>
      <c r="B34" s="89"/>
      <c r="C34" s="90"/>
      <c r="D34" s="91">
        <v>3121</v>
      </c>
      <c r="E34" s="31">
        <v>6351</v>
      </c>
      <c r="F34" s="88" t="s">
        <v>43</v>
      </c>
      <c r="G34" s="84">
        <v>0</v>
      </c>
      <c r="H34" s="85">
        <v>150</v>
      </c>
      <c r="I34" s="69">
        <f t="shared" si="0"/>
        <v>150</v>
      </c>
      <c r="J34" s="70">
        <v>0</v>
      </c>
      <c r="K34" s="70">
        <f t="shared" si="1"/>
        <v>150</v>
      </c>
      <c r="L34" s="12"/>
    </row>
    <row r="35" spans="1:12" ht="33.75" x14ac:dyDescent="0.2">
      <c r="A35" s="47" t="s">
        <v>4</v>
      </c>
      <c r="B35" s="48" t="s">
        <v>50</v>
      </c>
      <c r="C35" s="49" t="s">
        <v>42</v>
      </c>
      <c r="D35" s="50" t="s">
        <v>3</v>
      </c>
      <c r="E35" s="51" t="s">
        <v>3</v>
      </c>
      <c r="F35" s="52" t="s">
        <v>73</v>
      </c>
      <c r="G35" s="92">
        <v>0</v>
      </c>
      <c r="H35" s="93">
        <f>+H36</f>
        <v>1069.6400000000001</v>
      </c>
      <c r="I35" s="94">
        <f t="shared" si="0"/>
        <v>1069.6400000000001</v>
      </c>
      <c r="J35" s="67">
        <v>0</v>
      </c>
      <c r="K35" s="67">
        <f t="shared" si="1"/>
        <v>1069.6400000000001</v>
      </c>
      <c r="L35" s="12"/>
    </row>
    <row r="36" spans="1:12" x14ac:dyDescent="0.2">
      <c r="A36" s="46"/>
      <c r="B36" s="89"/>
      <c r="C36" s="90"/>
      <c r="D36" s="91">
        <v>3122</v>
      </c>
      <c r="E36" s="31">
        <v>6351</v>
      </c>
      <c r="F36" s="68" t="s">
        <v>43</v>
      </c>
      <c r="G36" s="84">
        <v>0</v>
      </c>
      <c r="H36" s="85">
        <v>1069.6400000000001</v>
      </c>
      <c r="I36" s="69">
        <f t="shared" si="0"/>
        <v>1069.6400000000001</v>
      </c>
      <c r="J36" s="70">
        <v>0</v>
      </c>
      <c r="K36" s="70">
        <f t="shared" si="1"/>
        <v>1069.6400000000001</v>
      </c>
      <c r="L36" s="12"/>
    </row>
    <row r="37" spans="1:12" ht="33.75" x14ac:dyDescent="0.2">
      <c r="A37" s="13" t="s">
        <v>4</v>
      </c>
      <c r="B37" s="33" t="s">
        <v>51</v>
      </c>
      <c r="C37" s="34" t="s">
        <v>38</v>
      </c>
      <c r="D37" s="35" t="s">
        <v>3</v>
      </c>
      <c r="E37" s="36" t="s">
        <v>3</v>
      </c>
      <c r="F37" s="71" t="s">
        <v>74</v>
      </c>
      <c r="G37" s="82">
        <v>0</v>
      </c>
      <c r="H37" s="83">
        <f>+H38</f>
        <v>635.25</v>
      </c>
      <c r="I37" s="72">
        <f t="shared" si="0"/>
        <v>635.25</v>
      </c>
      <c r="J37" s="67">
        <v>0</v>
      </c>
      <c r="K37" s="67">
        <f t="shared" si="1"/>
        <v>635.25</v>
      </c>
      <c r="L37" s="12"/>
    </row>
    <row r="38" spans="1:12" x14ac:dyDescent="0.2">
      <c r="A38" s="46"/>
      <c r="B38" s="33"/>
      <c r="C38" s="34"/>
      <c r="D38" s="91">
        <v>3122</v>
      </c>
      <c r="E38" s="31">
        <v>6351</v>
      </c>
      <c r="F38" s="68" t="s">
        <v>43</v>
      </c>
      <c r="G38" s="84">
        <v>0</v>
      </c>
      <c r="H38" s="85">
        <v>635.25</v>
      </c>
      <c r="I38" s="69">
        <f t="shared" si="0"/>
        <v>635.25</v>
      </c>
      <c r="J38" s="70">
        <v>0</v>
      </c>
      <c r="K38" s="70">
        <f t="shared" si="1"/>
        <v>635.25</v>
      </c>
      <c r="L38" s="12"/>
    </row>
    <row r="39" spans="1:12" ht="22.5" x14ac:dyDescent="0.2">
      <c r="A39" s="13" t="s">
        <v>4</v>
      </c>
      <c r="B39" s="33" t="s">
        <v>52</v>
      </c>
      <c r="C39" s="34" t="s">
        <v>49</v>
      </c>
      <c r="D39" s="35" t="s">
        <v>3</v>
      </c>
      <c r="E39" s="36" t="s">
        <v>3</v>
      </c>
      <c r="F39" s="71" t="s">
        <v>81</v>
      </c>
      <c r="G39" s="82">
        <v>0</v>
      </c>
      <c r="H39" s="83">
        <f>+H40</f>
        <v>892.375</v>
      </c>
      <c r="I39" s="72">
        <f t="shared" si="0"/>
        <v>892.375</v>
      </c>
      <c r="J39" s="67">
        <v>0</v>
      </c>
      <c r="K39" s="67">
        <f t="shared" si="1"/>
        <v>892.375</v>
      </c>
      <c r="L39" s="12"/>
    </row>
    <row r="40" spans="1:12" x14ac:dyDescent="0.2">
      <c r="A40" s="46"/>
      <c r="B40" s="89"/>
      <c r="C40" s="90"/>
      <c r="D40" s="91">
        <v>3122</v>
      </c>
      <c r="E40" s="31">
        <v>6351</v>
      </c>
      <c r="F40" s="68" t="s">
        <v>43</v>
      </c>
      <c r="G40" s="84">
        <v>0</v>
      </c>
      <c r="H40" s="85">
        <v>892.375</v>
      </c>
      <c r="I40" s="69">
        <f t="shared" si="0"/>
        <v>892.375</v>
      </c>
      <c r="J40" s="70">
        <v>0</v>
      </c>
      <c r="K40" s="70">
        <f t="shared" si="1"/>
        <v>892.375</v>
      </c>
      <c r="L40" s="12"/>
    </row>
    <row r="41" spans="1:12" ht="33.75" x14ac:dyDescent="0.2">
      <c r="A41" s="13" t="s">
        <v>4</v>
      </c>
      <c r="B41" s="33" t="s">
        <v>53</v>
      </c>
      <c r="C41" s="34" t="s">
        <v>47</v>
      </c>
      <c r="D41" s="35" t="s">
        <v>3</v>
      </c>
      <c r="E41" s="36" t="s">
        <v>3</v>
      </c>
      <c r="F41" s="71" t="s">
        <v>75</v>
      </c>
      <c r="G41" s="82">
        <v>0</v>
      </c>
      <c r="H41" s="83">
        <f>+H42</f>
        <v>140.36000000000001</v>
      </c>
      <c r="I41" s="72">
        <f t="shared" si="0"/>
        <v>140.36000000000001</v>
      </c>
      <c r="J41" s="67">
        <v>0</v>
      </c>
      <c r="K41" s="67">
        <f t="shared" si="1"/>
        <v>140.36000000000001</v>
      </c>
      <c r="L41" s="12"/>
    </row>
    <row r="42" spans="1:12" x14ac:dyDescent="0.2">
      <c r="A42" s="46"/>
      <c r="B42" s="89"/>
      <c r="C42" s="90"/>
      <c r="D42" s="91">
        <v>3122</v>
      </c>
      <c r="E42" s="31">
        <v>6351</v>
      </c>
      <c r="F42" s="68" t="s">
        <v>43</v>
      </c>
      <c r="G42" s="84">
        <v>0</v>
      </c>
      <c r="H42" s="85">
        <v>140.36000000000001</v>
      </c>
      <c r="I42" s="69">
        <f t="shared" si="0"/>
        <v>140.36000000000001</v>
      </c>
      <c r="J42" s="70">
        <v>0</v>
      </c>
      <c r="K42" s="70">
        <f t="shared" si="1"/>
        <v>140.36000000000001</v>
      </c>
      <c r="L42" s="12"/>
    </row>
    <row r="43" spans="1:12" ht="33.75" x14ac:dyDescent="0.2">
      <c r="A43" s="13" t="s">
        <v>4</v>
      </c>
      <c r="B43" s="33" t="s">
        <v>54</v>
      </c>
      <c r="C43" s="34" t="s">
        <v>36</v>
      </c>
      <c r="D43" s="35" t="s">
        <v>3</v>
      </c>
      <c r="E43" s="36" t="s">
        <v>3</v>
      </c>
      <c r="F43" s="71" t="s">
        <v>76</v>
      </c>
      <c r="G43" s="82">
        <v>0</v>
      </c>
      <c r="H43" s="83">
        <f>+H44</f>
        <v>1155.4100000000001</v>
      </c>
      <c r="I43" s="72">
        <f t="shared" si="0"/>
        <v>1155.4100000000001</v>
      </c>
      <c r="J43" s="67">
        <v>0</v>
      </c>
      <c r="K43" s="67">
        <f t="shared" si="1"/>
        <v>1155.4100000000001</v>
      </c>
      <c r="L43" s="12"/>
    </row>
    <row r="44" spans="1:12" x14ac:dyDescent="0.2">
      <c r="A44" s="46"/>
      <c r="B44" s="89"/>
      <c r="C44" s="90"/>
      <c r="D44" s="91">
        <v>3123</v>
      </c>
      <c r="E44" s="31">
        <v>6351</v>
      </c>
      <c r="F44" s="68" t="s">
        <v>43</v>
      </c>
      <c r="G44" s="84">
        <v>0</v>
      </c>
      <c r="H44" s="85">
        <v>1155.4100000000001</v>
      </c>
      <c r="I44" s="69">
        <f t="shared" si="0"/>
        <v>1155.4100000000001</v>
      </c>
      <c r="J44" s="70">
        <v>0</v>
      </c>
      <c r="K44" s="70">
        <f t="shared" si="1"/>
        <v>1155.4100000000001</v>
      </c>
      <c r="L44" s="12"/>
    </row>
    <row r="45" spans="1:12" ht="33.75" x14ac:dyDescent="0.2">
      <c r="A45" s="13" t="s">
        <v>4</v>
      </c>
      <c r="B45" s="33" t="s">
        <v>55</v>
      </c>
      <c r="C45" s="34" t="s">
        <v>40</v>
      </c>
      <c r="D45" s="35" t="s">
        <v>3</v>
      </c>
      <c r="E45" s="36" t="s">
        <v>3</v>
      </c>
      <c r="F45" s="71" t="s">
        <v>77</v>
      </c>
      <c r="G45" s="82">
        <v>0</v>
      </c>
      <c r="H45" s="83">
        <f>+H46</f>
        <v>248.05</v>
      </c>
      <c r="I45" s="72">
        <f t="shared" si="0"/>
        <v>248.05</v>
      </c>
      <c r="J45" s="67">
        <v>0</v>
      </c>
      <c r="K45" s="67">
        <f t="shared" si="1"/>
        <v>248.05</v>
      </c>
      <c r="L45" s="12"/>
    </row>
    <row r="46" spans="1:12" x14ac:dyDescent="0.2">
      <c r="A46" s="46"/>
      <c r="B46" s="89"/>
      <c r="C46" s="90"/>
      <c r="D46" s="91">
        <v>3123</v>
      </c>
      <c r="E46" s="31">
        <v>6351</v>
      </c>
      <c r="F46" s="68" t="s">
        <v>43</v>
      </c>
      <c r="G46" s="84">
        <v>0</v>
      </c>
      <c r="H46" s="85">
        <v>248.05</v>
      </c>
      <c r="I46" s="69">
        <f t="shared" si="0"/>
        <v>248.05</v>
      </c>
      <c r="J46" s="70">
        <v>0</v>
      </c>
      <c r="K46" s="70">
        <f t="shared" si="1"/>
        <v>248.05</v>
      </c>
      <c r="L46" s="12"/>
    </row>
    <row r="47" spans="1:12" ht="33.75" x14ac:dyDescent="0.2">
      <c r="A47" s="13" t="s">
        <v>4</v>
      </c>
      <c r="B47" s="33" t="s">
        <v>56</v>
      </c>
      <c r="C47" s="34" t="s">
        <v>57</v>
      </c>
      <c r="D47" s="35" t="s">
        <v>3</v>
      </c>
      <c r="E47" s="36" t="s">
        <v>3</v>
      </c>
      <c r="F47" s="71" t="s">
        <v>78</v>
      </c>
      <c r="G47" s="82">
        <v>0</v>
      </c>
      <c r="H47" s="83">
        <f>+H48</f>
        <v>300.08</v>
      </c>
      <c r="I47" s="72">
        <f t="shared" si="0"/>
        <v>300.08</v>
      </c>
      <c r="J47" s="67">
        <v>0</v>
      </c>
      <c r="K47" s="67">
        <f t="shared" si="1"/>
        <v>300.08</v>
      </c>
      <c r="L47" s="12"/>
    </row>
    <row r="48" spans="1:12" x14ac:dyDescent="0.2">
      <c r="A48" s="46"/>
      <c r="B48" s="89"/>
      <c r="C48" s="90"/>
      <c r="D48" s="91">
        <v>3123</v>
      </c>
      <c r="E48" s="31">
        <v>6351</v>
      </c>
      <c r="F48" s="68" t="s">
        <v>43</v>
      </c>
      <c r="G48" s="84">
        <v>0</v>
      </c>
      <c r="H48" s="85">
        <v>300.08</v>
      </c>
      <c r="I48" s="69">
        <f t="shared" si="0"/>
        <v>300.08</v>
      </c>
      <c r="J48" s="70">
        <v>0</v>
      </c>
      <c r="K48" s="70">
        <f t="shared" si="1"/>
        <v>300.08</v>
      </c>
      <c r="L48" s="12"/>
    </row>
    <row r="49" spans="1:13" ht="22.5" x14ac:dyDescent="0.2">
      <c r="A49" s="13" t="s">
        <v>4</v>
      </c>
      <c r="B49" s="33" t="s">
        <v>58</v>
      </c>
      <c r="C49" s="34" t="s">
        <v>37</v>
      </c>
      <c r="D49" s="35" t="s">
        <v>3</v>
      </c>
      <c r="E49" s="36" t="s">
        <v>3</v>
      </c>
      <c r="F49" s="71" t="s">
        <v>79</v>
      </c>
      <c r="G49" s="82">
        <v>0</v>
      </c>
      <c r="H49" s="83">
        <f>+H50</f>
        <v>1569.9749999999999</v>
      </c>
      <c r="I49" s="72">
        <f t="shared" si="0"/>
        <v>1569.9749999999999</v>
      </c>
      <c r="J49" s="67">
        <v>0</v>
      </c>
      <c r="K49" s="67">
        <f t="shared" si="1"/>
        <v>1569.9749999999999</v>
      </c>
      <c r="L49" s="12"/>
    </row>
    <row r="50" spans="1:13" x14ac:dyDescent="0.2">
      <c r="A50" s="46"/>
      <c r="B50" s="89"/>
      <c r="C50" s="90"/>
      <c r="D50" s="91">
        <v>3123</v>
      </c>
      <c r="E50" s="31">
        <v>6351</v>
      </c>
      <c r="F50" s="68" t="s">
        <v>43</v>
      </c>
      <c r="G50" s="84">
        <v>0</v>
      </c>
      <c r="H50" s="85">
        <v>1569.9749999999999</v>
      </c>
      <c r="I50" s="69">
        <f t="shared" si="0"/>
        <v>1569.9749999999999</v>
      </c>
      <c r="J50" s="70">
        <v>0</v>
      </c>
      <c r="K50" s="70">
        <f t="shared" si="1"/>
        <v>1569.9749999999999</v>
      </c>
      <c r="L50" s="12"/>
    </row>
    <row r="51" spans="1:13" ht="45" x14ac:dyDescent="0.2">
      <c r="A51" s="13" t="s">
        <v>4</v>
      </c>
      <c r="B51" s="33" t="s">
        <v>59</v>
      </c>
      <c r="C51" s="34" t="s">
        <v>41</v>
      </c>
      <c r="D51" s="35" t="s">
        <v>3</v>
      </c>
      <c r="E51" s="36" t="s">
        <v>3</v>
      </c>
      <c r="F51" s="71" t="s">
        <v>60</v>
      </c>
      <c r="G51" s="82">
        <v>0</v>
      </c>
      <c r="H51" s="83">
        <f>+H52</f>
        <v>145.1</v>
      </c>
      <c r="I51" s="72">
        <f t="shared" si="0"/>
        <v>145.1</v>
      </c>
      <c r="J51" s="67">
        <v>0</v>
      </c>
      <c r="K51" s="67">
        <f t="shared" si="1"/>
        <v>145.1</v>
      </c>
      <c r="L51" s="12"/>
    </row>
    <row r="52" spans="1:13" x14ac:dyDescent="0.2">
      <c r="A52" s="46"/>
      <c r="B52" s="89"/>
      <c r="C52" s="90"/>
      <c r="D52" s="91">
        <v>3122</v>
      </c>
      <c r="E52" s="31">
        <v>6351</v>
      </c>
      <c r="F52" s="88" t="s">
        <v>43</v>
      </c>
      <c r="G52" s="84">
        <v>0</v>
      </c>
      <c r="H52" s="85">
        <v>145.1</v>
      </c>
      <c r="I52" s="69">
        <f t="shared" si="0"/>
        <v>145.1</v>
      </c>
      <c r="J52" s="70">
        <v>0</v>
      </c>
      <c r="K52" s="70">
        <f t="shared" si="1"/>
        <v>145.1</v>
      </c>
      <c r="L52" s="12"/>
    </row>
    <row r="53" spans="1:13" ht="33.75" x14ac:dyDescent="0.2">
      <c r="A53" s="13" t="s">
        <v>4</v>
      </c>
      <c r="B53" s="33" t="s">
        <v>61</v>
      </c>
      <c r="C53" s="34" t="s">
        <v>37</v>
      </c>
      <c r="D53" s="35" t="s">
        <v>3</v>
      </c>
      <c r="E53" s="36" t="s">
        <v>3</v>
      </c>
      <c r="F53" s="71" t="s">
        <v>62</v>
      </c>
      <c r="G53" s="82">
        <v>0</v>
      </c>
      <c r="H53" s="83">
        <f>+H54</f>
        <v>575</v>
      </c>
      <c r="I53" s="72">
        <f t="shared" si="0"/>
        <v>575</v>
      </c>
      <c r="J53" s="67">
        <v>0</v>
      </c>
      <c r="K53" s="67">
        <f t="shared" si="1"/>
        <v>575</v>
      </c>
      <c r="L53" s="12"/>
    </row>
    <row r="54" spans="1:13" x14ac:dyDescent="0.2">
      <c r="A54" s="46"/>
      <c r="B54" s="89"/>
      <c r="C54" s="90"/>
      <c r="D54" s="91">
        <v>3123</v>
      </c>
      <c r="E54" s="31">
        <v>6351</v>
      </c>
      <c r="F54" s="68" t="s">
        <v>43</v>
      </c>
      <c r="G54" s="84">
        <v>0</v>
      </c>
      <c r="H54" s="85">
        <v>575</v>
      </c>
      <c r="I54" s="69">
        <f t="shared" si="0"/>
        <v>575</v>
      </c>
      <c r="J54" s="70">
        <v>0</v>
      </c>
      <c r="K54" s="70">
        <f t="shared" si="1"/>
        <v>575</v>
      </c>
      <c r="L54" s="12"/>
    </row>
    <row r="55" spans="1:13" ht="33.75" x14ac:dyDescent="0.2">
      <c r="A55" s="13" t="s">
        <v>4</v>
      </c>
      <c r="B55" s="33" t="s">
        <v>63</v>
      </c>
      <c r="C55" s="34" t="s">
        <v>39</v>
      </c>
      <c r="D55" s="35" t="s">
        <v>3</v>
      </c>
      <c r="E55" s="36" t="s">
        <v>3</v>
      </c>
      <c r="F55" s="71" t="s">
        <v>64</v>
      </c>
      <c r="G55" s="82">
        <v>0</v>
      </c>
      <c r="H55" s="83">
        <f>+H56</f>
        <v>170.58500000000001</v>
      </c>
      <c r="I55" s="72">
        <f t="shared" si="0"/>
        <v>170.58500000000001</v>
      </c>
      <c r="J55" s="67">
        <v>0</v>
      </c>
      <c r="K55" s="67">
        <f t="shared" si="1"/>
        <v>170.58500000000001</v>
      </c>
      <c r="L55" s="12"/>
    </row>
    <row r="56" spans="1:13" x14ac:dyDescent="0.2">
      <c r="A56" s="46"/>
      <c r="B56" s="89"/>
      <c r="C56" s="90"/>
      <c r="D56" s="91">
        <v>3123</v>
      </c>
      <c r="E56" s="31">
        <v>6351</v>
      </c>
      <c r="F56" s="68" t="s">
        <v>43</v>
      </c>
      <c r="G56" s="84">
        <v>0</v>
      </c>
      <c r="H56" s="85">
        <v>170.58500000000001</v>
      </c>
      <c r="I56" s="69">
        <f t="shared" si="0"/>
        <v>170.58500000000001</v>
      </c>
      <c r="J56" s="70">
        <v>0</v>
      </c>
      <c r="K56" s="70">
        <f t="shared" si="1"/>
        <v>170.58500000000001</v>
      </c>
      <c r="L56" s="12"/>
    </row>
    <row r="57" spans="1:13" ht="33.75" x14ac:dyDescent="0.2">
      <c r="A57" s="13" t="s">
        <v>4</v>
      </c>
      <c r="B57" s="33" t="s">
        <v>65</v>
      </c>
      <c r="C57" s="34" t="s">
        <v>36</v>
      </c>
      <c r="D57" s="35" t="s">
        <v>3</v>
      </c>
      <c r="E57" s="36" t="s">
        <v>3</v>
      </c>
      <c r="F57" s="71" t="s">
        <v>66</v>
      </c>
      <c r="G57" s="82">
        <v>0</v>
      </c>
      <c r="H57" s="83">
        <f>+H58</f>
        <v>550</v>
      </c>
      <c r="I57" s="72">
        <f t="shared" si="0"/>
        <v>550</v>
      </c>
      <c r="J57" s="67">
        <v>0</v>
      </c>
      <c r="K57" s="67">
        <f t="shared" si="1"/>
        <v>550</v>
      </c>
      <c r="L57" s="12"/>
    </row>
    <row r="58" spans="1:13" x14ac:dyDescent="0.2">
      <c r="A58" s="46"/>
      <c r="B58" s="89"/>
      <c r="C58" s="90"/>
      <c r="D58" s="91">
        <v>3123</v>
      </c>
      <c r="E58" s="31">
        <v>6351</v>
      </c>
      <c r="F58" s="68" t="s">
        <v>43</v>
      </c>
      <c r="G58" s="84">
        <v>0</v>
      </c>
      <c r="H58" s="85">
        <v>550</v>
      </c>
      <c r="I58" s="69">
        <f t="shared" si="0"/>
        <v>550</v>
      </c>
      <c r="J58" s="70">
        <v>0</v>
      </c>
      <c r="K58" s="70">
        <f t="shared" si="1"/>
        <v>550</v>
      </c>
      <c r="L58" s="12"/>
    </row>
    <row r="59" spans="1:13" ht="33.75" x14ac:dyDescent="0.2">
      <c r="A59" s="13" t="s">
        <v>4</v>
      </c>
      <c r="B59" s="33" t="s">
        <v>67</v>
      </c>
      <c r="C59" s="34" t="s">
        <v>42</v>
      </c>
      <c r="D59" s="35" t="s">
        <v>3</v>
      </c>
      <c r="E59" s="36" t="s">
        <v>3</v>
      </c>
      <c r="F59" s="71" t="s">
        <v>80</v>
      </c>
      <c r="G59" s="82">
        <v>0</v>
      </c>
      <c r="H59" s="83">
        <f>+H60</f>
        <v>128.81</v>
      </c>
      <c r="I59" s="72">
        <f t="shared" si="0"/>
        <v>128.81</v>
      </c>
      <c r="J59" s="67">
        <v>0</v>
      </c>
      <c r="K59" s="67">
        <f t="shared" si="1"/>
        <v>128.81</v>
      </c>
      <c r="L59" s="12"/>
    </row>
    <row r="60" spans="1:13" x14ac:dyDescent="0.2">
      <c r="A60" s="14"/>
      <c r="B60" s="29"/>
      <c r="C60" s="30"/>
      <c r="D60" s="31">
        <v>3123</v>
      </c>
      <c r="E60" s="31">
        <v>6351</v>
      </c>
      <c r="F60" s="68" t="s">
        <v>43</v>
      </c>
      <c r="G60" s="84">
        <v>0</v>
      </c>
      <c r="H60" s="85">
        <v>128.81</v>
      </c>
      <c r="I60" s="69">
        <f t="shared" si="0"/>
        <v>128.81</v>
      </c>
      <c r="J60" s="70">
        <v>0</v>
      </c>
      <c r="K60" s="70">
        <f t="shared" si="1"/>
        <v>128.81</v>
      </c>
      <c r="L60" s="12"/>
    </row>
    <row r="61" spans="1:13" ht="34.15" customHeight="1" x14ac:dyDescent="0.2">
      <c r="A61" s="13" t="s">
        <v>4</v>
      </c>
      <c r="B61" s="33" t="s">
        <v>68</v>
      </c>
      <c r="C61" s="34" t="s">
        <v>69</v>
      </c>
      <c r="D61" s="35" t="s">
        <v>3</v>
      </c>
      <c r="E61" s="36" t="s">
        <v>3</v>
      </c>
      <c r="F61" s="71" t="s">
        <v>70</v>
      </c>
      <c r="G61" s="82">
        <v>0</v>
      </c>
      <c r="H61" s="83">
        <f>+H62</f>
        <v>325</v>
      </c>
      <c r="I61" s="72">
        <f t="shared" si="0"/>
        <v>325</v>
      </c>
      <c r="J61" s="67">
        <v>0</v>
      </c>
      <c r="K61" s="67">
        <f t="shared" si="1"/>
        <v>325</v>
      </c>
      <c r="L61" s="12"/>
    </row>
    <row r="62" spans="1:13" x14ac:dyDescent="0.2">
      <c r="A62" s="15"/>
      <c r="B62" s="16"/>
      <c r="C62" s="17"/>
      <c r="D62" s="18">
        <v>3122</v>
      </c>
      <c r="E62" s="18">
        <v>6351</v>
      </c>
      <c r="F62" s="19" t="s">
        <v>43</v>
      </c>
      <c r="G62" s="95">
        <v>0</v>
      </c>
      <c r="H62" s="96">
        <v>325</v>
      </c>
      <c r="I62" s="78">
        <f t="shared" si="0"/>
        <v>325</v>
      </c>
      <c r="J62" s="97">
        <v>0</v>
      </c>
      <c r="K62" s="97">
        <f t="shared" si="1"/>
        <v>325</v>
      </c>
      <c r="L62" s="12"/>
    </row>
    <row r="63" spans="1:13" ht="22.5" x14ac:dyDescent="0.2">
      <c r="A63" s="13" t="s">
        <v>4</v>
      </c>
      <c r="B63" s="33" t="s">
        <v>86</v>
      </c>
      <c r="C63" s="34" t="s">
        <v>41</v>
      </c>
      <c r="D63" s="35" t="s">
        <v>3</v>
      </c>
      <c r="E63" s="36" t="s">
        <v>3</v>
      </c>
      <c r="F63" s="71" t="s">
        <v>90</v>
      </c>
      <c r="G63" s="100">
        <f>+G64</f>
        <v>0</v>
      </c>
      <c r="H63" s="100">
        <f t="shared" ref="H63:I63" si="2">+H64</f>
        <v>0</v>
      </c>
      <c r="I63" s="100">
        <f t="shared" si="2"/>
        <v>0</v>
      </c>
      <c r="J63" s="55">
        <f>+J64</f>
        <v>4059.1885000000002</v>
      </c>
      <c r="K63" s="67">
        <f t="shared" si="1"/>
        <v>4059.1885000000002</v>
      </c>
      <c r="L63" s="40" t="s">
        <v>159</v>
      </c>
      <c r="M63" s="98"/>
    </row>
    <row r="64" spans="1:13" x14ac:dyDescent="0.2">
      <c r="A64" s="14"/>
      <c r="B64" s="29"/>
      <c r="C64" s="30"/>
      <c r="D64" s="31">
        <v>3122</v>
      </c>
      <c r="E64" s="32">
        <v>5331</v>
      </c>
      <c r="F64" s="101" t="s">
        <v>25</v>
      </c>
      <c r="G64" s="102">
        <v>0</v>
      </c>
      <c r="H64" s="102">
        <v>0</v>
      </c>
      <c r="I64" s="102">
        <v>0</v>
      </c>
      <c r="J64" s="56">
        <v>4059.1885000000002</v>
      </c>
      <c r="K64" s="70">
        <f t="shared" si="1"/>
        <v>4059.1885000000002</v>
      </c>
      <c r="L64" s="57"/>
    </row>
    <row r="65" spans="1:12" ht="45" x14ac:dyDescent="0.2">
      <c r="A65" s="13" t="s">
        <v>4</v>
      </c>
      <c r="B65" s="33" t="s">
        <v>87</v>
      </c>
      <c r="C65" s="34" t="s">
        <v>85</v>
      </c>
      <c r="D65" s="35" t="s">
        <v>3</v>
      </c>
      <c r="E65" s="35" t="s">
        <v>3</v>
      </c>
      <c r="F65" s="86" t="s">
        <v>89</v>
      </c>
      <c r="G65" s="100">
        <f t="shared" ref="G65:I65" si="3">+G66</f>
        <v>0</v>
      </c>
      <c r="H65" s="100">
        <f t="shared" si="3"/>
        <v>0</v>
      </c>
      <c r="I65" s="100">
        <f t="shared" si="3"/>
        <v>0</v>
      </c>
      <c r="J65" s="55">
        <f>+J66</f>
        <v>222.18299999999999</v>
      </c>
      <c r="K65" s="67">
        <f t="shared" si="1"/>
        <v>222.18299999999999</v>
      </c>
      <c r="L65" s="40" t="s">
        <v>159</v>
      </c>
    </row>
    <row r="66" spans="1:12" ht="23.25" thickBot="1" x14ac:dyDescent="0.25">
      <c r="A66" s="58"/>
      <c r="B66" s="59"/>
      <c r="C66" s="60"/>
      <c r="D66" s="61">
        <v>3121</v>
      </c>
      <c r="E66" s="61">
        <v>5331</v>
      </c>
      <c r="F66" s="62" t="s">
        <v>25</v>
      </c>
      <c r="G66" s="103">
        <v>0</v>
      </c>
      <c r="H66" s="103">
        <v>0</v>
      </c>
      <c r="I66" s="103">
        <v>0</v>
      </c>
      <c r="J66" s="63">
        <v>222.18299999999999</v>
      </c>
      <c r="K66" s="104">
        <f t="shared" si="1"/>
        <v>222.18299999999999</v>
      </c>
      <c r="L66" s="57"/>
    </row>
    <row r="67" spans="1:12" x14ac:dyDescent="0.2">
      <c r="F67" s="99">
        <v>42766</v>
      </c>
    </row>
  </sheetData>
  <mergeCells count="6">
    <mergeCell ref="B10:C10"/>
    <mergeCell ref="J1:L1"/>
    <mergeCell ref="A2:I2"/>
    <mergeCell ref="A4:I4"/>
    <mergeCell ref="A6:I6"/>
    <mergeCell ref="B9:C9"/>
  </mergeCells>
  <pageMargins left="0.7" right="0.7" top="0.78740157499999996" bottom="0.78740157499999996" header="0.3" footer="0.3"/>
  <pageSetup paperSize="9" scale="72" orientation="portrait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H29" sqref="H29"/>
    </sheetView>
  </sheetViews>
  <sheetFormatPr defaultRowHeight="12.75" x14ac:dyDescent="0.2"/>
  <cols>
    <col min="1" max="1" width="38.28515625" bestFit="1" customWidth="1"/>
    <col min="2" max="2" width="7.28515625" customWidth="1"/>
    <col min="3" max="3" width="13.85546875" customWidth="1"/>
    <col min="4" max="4" width="12.42578125" bestFit="1" customWidth="1"/>
    <col min="5" max="5" width="14.140625" customWidth="1"/>
    <col min="10" max="10" width="11.7109375" bestFit="1" customWidth="1"/>
  </cols>
  <sheetData>
    <row r="1" spans="1:10" x14ac:dyDescent="0.2">
      <c r="C1" s="151" t="s">
        <v>160</v>
      </c>
      <c r="D1" s="152"/>
      <c r="E1" s="152"/>
    </row>
    <row r="2" spans="1:10" ht="13.5" thickBot="1" x14ac:dyDescent="0.25">
      <c r="A2" s="157" t="s">
        <v>92</v>
      </c>
      <c r="B2" s="157"/>
      <c r="C2" s="105"/>
      <c r="D2" s="105"/>
      <c r="E2" s="106" t="s">
        <v>93</v>
      </c>
    </row>
    <row r="3" spans="1:10" ht="13.5" thickBot="1" x14ac:dyDescent="0.25">
      <c r="A3" s="107" t="s">
        <v>94</v>
      </c>
      <c r="B3" s="108" t="s">
        <v>95</v>
      </c>
      <c r="C3" s="109" t="s">
        <v>96</v>
      </c>
      <c r="D3" s="109" t="s">
        <v>159</v>
      </c>
      <c r="E3" s="109" t="s">
        <v>97</v>
      </c>
    </row>
    <row r="4" spans="1:10" ht="15" customHeight="1" x14ac:dyDescent="0.2">
      <c r="A4" s="110" t="s">
        <v>98</v>
      </c>
      <c r="B4" s="111" t="s">
        <v>99</v>
      </c>
      <c r="C4" s="112">
        <f>C5+C6+C7</f>
        <v>2734581.26</v>
      </c>
      <c r="D4" s="140">
        <f>D5+D6+D7</f>
        <v>4214.0183800000004</v>
      </c>
      <c r="E4" s="113">
        <f t="shared" ref="E4:E26" si="0">C4+D4</f>
        <v>2738795.2783799996</v>
      </c>
    </row>
    <row r="5" spans="1:10" ht="15" customHeight="1" x14ac:dyDescent="0.2">
      <c r="A5" s="114" t="s">
        <v>100</v>
      </c>
      <c r="B5" s="115" t="s">
        <v>101</v>
      </c>
      <c r="C5" s="116">
        <v>2661000</v>
      </c>
      <c r="D5" s="141">
        <v>0</v>
      </c>
      <c r="E5" s="117">
        <f t="shared" si="0"/>
        <v>2661000</v>
      </c>
      <c r="J5" s="118"/>
    </row>
    <row r="6" spans="1:10" ht="15" customHeight="1" x14ac:dyDescent="0.2">
      <c r="A6" s="114" t="s">
        <v>102</v>
      </c>
      <c r="B6" s="115" t="s">
        <v>103</v>
      </c>
      <c r="C6" s="116">
        <v>73581.259999999995</v>
      </c>
      <c r="D6" s="142">
        <v>4214.0183800000004</v>
      </c>
      <c r="E6" s="117">
        <f t="shared" si="0"/>
        <v>77795.278379999989</v>
      </c>
    </row>
    <row r="7" spans="1:10" ht="15" customHeight="1" x14ac:dyDescent="0.2">
      <c r="A7" s="114" t="s">
        <v>104</v>
      </c>
      <c r="B7" s="115" t="s">
        <v>105</v>
      </c>
      <c r="C7" s="116">
        <v>0</v>
      </c>
      <c r="D7" s="143">
        <v>0</v>
      </c>
      <c r="E7" s="117">
        <f t="shared" si="0"/>
        <v>0</v>
      </c>
    </row>
    <row r="8" spans="1:10" ht="15" customHeight="1" x14ac:dyDescent="0.2">
      <c r="A8" s="120" t="s">
        <v>106</v>
      </c>
      <c r="B8" s="115" t="s">
        <v>107</v>
      </c>
      <c r="C8" s="121">
        <f>C9+C15</f>
        <v>4445638.6399999997</v>
      </c>
      <c r="D8" s="144">
        <f>D9+D15</f>
        <v>0</v>
      </c>
      <c r="E8" s="122">
        <f t="shared" si="0"/>
        <v>4445638.6399999997</v>
      </c>
    </row>
    <row r="9" spans="1:10" ht="15" customHeight="1" x14ac:dyDescent="0.2">
      <c r="A9" s="114" t="s">
        <v>108</v>
      </c>
      <c r="B9" s="115" t="s">
        <v>109</v>
      </c>
      <c r="C9" s="116">
        <f>C10+C11+C13+C14+C12</f>
        <v>4442817.87</v>
      </c>
      <c r="D9" s="143">
        <f>D10+D11+D13+D14</f>
        <v>0</v>
      </c>
      <c r="E9" s="123">
        <f t="shared" si="0"/>
        <v>4442817.87</v>
      </c>
    </row>
    <row r="10" spans="1:10" ht="15" customHeight="1" x14ac:dyDescent="0.2">
      <c r="A10" s="114" t="s">
        <v>110</v>
      </c>
      <c r="B10" s="115" t="s">
        <v>111</v>
      </c>
      <c r="C10" s="116">
        <v>67590.7</v>
      </c>
      <c r="D10" s="143">
        <v>0</v>
      </c>
      <c r="E10" s="123">
        <f t="shared" si="0"/>
        <v>67590.7</v>
      </c>
    </row>
    <row r="11" spans="1:10" ht="15" customHeight="1" x14ac:dyDescent="0.2">
      <c r="A11" s="114" t="s">
        <v>112</v>
      </c>
      <c r="B11" s="115" t="s">
        <v>109</v>
      </c>
      <c r="C11" s="116">
        <v>4349094.0999999996</v>
      </c>
      <c r="D11" s="143">
        <v>0</v>
      </c>
      <c r="E11" s="123">
        <f t="shared" si="0"/>
        <v>4349094.0999999996</v>
      </c>
    </row>
    <row r="12" spans="1:10" ht="15" customHeight="1" x14ac:dyDescent="0.2">
      <c r="A12" s="114" t="s">
        <v>113</v>
      </c>
      <c r="B12" s="115">
        <v>4123</v>
      </c>
      <c r="C12" s="116">
        <v>0</v>
      </c>
      <c r="D12" s="143">
        <v>0</v>
      </c>
      <c r="E12" s="123">
        <f>SUM(C12:D12)</f>
        <v>0</v>
      </c>
    </row>
    <row r="13" spans="1:10" ht="15" customHeight="1" x14ac:dyDescent="0.2">
      <c r="A13" s="114" t="s">
        <v>114</v>
      </c>
      <c r="B13" s="115" t="s">
        <v>115</v>
      </c>
      <c r="C13" s="116">
        <v>0</v>
      </c>
      <c r="D13" s="143">
        <v>0</v>
      </c>
      <c r="E13" s="123">
        <f>SUM(C13:D13)</f>
        <v>0</v>
      </c>
    </row>
    <row r="14" spans="1:10" ht="15" customHeight="1" x14ac:dyDescent="0.2">
      <c r="A14" s="114" t="s">
        <v>116</v>
      </c>
      <c r="B14" s="115">
        <v>4121</v>
      </c>
      <c r="C14" s="116">
        <f>31370-5236.93</f>
        <v>26133.07</v>
      </c>
      <c r="D14" s="143">
        <v>0</v>
      </c>
      <c r="E14" s="123">
        <f>SUM(C14:D14)</f>
        <v>26133.07</v>
      </c>
    </row>
    <row r="15" spans="1:10" ht="15" customHeight="1" x14ac:dyDescent="0.2">
      <c r="A15" s="114" t="s">
        <v>117</v>
      </c>
      <c r="B15" s="115" t="s">
        <v>118</v>
      </c>
      <c r="C15" s="116">
        <f>C16+C17+C18+C19</f>
        <v>2820.77</v>
      </c>
      <c r="D15" s="143">
        <f>D16+D18+D19</f>
        <v>0</v>
      </c>
      <c r="E15" s="123">
        <f t="shared" si="0"/>
        <v>2820.77</v>
      </c>
    </row>
    <row r="16" spans="1:10" ht="15" customHeight="1" x14ac:dyDescent="0.2">
      <c r="A16" s="114" t="s">
        <v>119</v>
      </c>
      <c r="B16" s="115" t="s">
        <v>120</v>
      </c>
      <c r="C16" s="116">
        <v>0</v>
      </c>
      <c r="D16" s="143">
        <v>0</v>
      </c>
      <c r="E16" s="123">
        <f t="shared" si="0"/>
        <v>0</v>
      </c>
    </row>
    <row r="17" spans="1:5" ht="15" customHeight="1" x14ac:dyDescent="0.2">
      <c r="A17" s="114" t="s">
        <v>121</v>
      </c>
      <c r="B17" s="115">
        <v>4223</v>
      </c>
      <c r="C17" s="116">
        <v>0</v>
      </c>
      <c r="D17" s="143">
        <v>0</v>
      </c>
      <c r="E17" s="123">
        <f>SUM(C17:D17)</f>
        <v>0</v>
      </c>
    </row>
    <row r="18" spans="1:5" ht="15" customHeight="1" x14ac:dyDescent="0.2">
      <c r="A18" s="114" t="s">
        <v>122</v>
      </c>
      <c r="B18" s="115" t="s">
        <v>123</v>
      </c>
      <c r="C18" s="116">
        <v>0</v>
      </c>
      <c r="D18" s="143">
        <v>0</v>
      </c>
      <c r="E18" s="123">
        <f>SUM(C18:D18)</f>
        <v>0</v>
      </c>
    </row>
    <row r="19" spans="1:5" ht="15" customHeight="1" x14ac:dyDescent="0.2">
      <c r="A19" s="114" t="s">
        <v>124</v>
      </c>
      <c r="B19" s="115">
        <v>4221</v>
      </c>
      <c r="C19" s="116">
        <v>2820.77</v>
      </c>
      <c r="D19" s="143">
        <v>0</v>
      </c>
      <c r="E19" s="123">
        <f>SUM(C19:D19)</f>
        <v>2820.77</v>
      </c>
    </row>
    <row r="20" spans="1:5" ht="15" customHeight="1" x14ac:dyDescent="0.2">
      <c r="A20" s="120" t="s">
        <v>125</v>
      </c>
      <c r="B20" s="124" t="s">
        <v>126</v>
      </c>
      <c r="C20" s="121">
        <f>C4+C8</f>
        <v>7180219.8999999994</v>
      </c>
      <c r="D20" s="144">
        <f>D4+D8</f>
        <v>4214.0183800000004</v>
      </c>
      <c r="E20" s="122">
        <f t="shared" si="0"/>
        <v>7184433.9183799997</v>
      </c>
    </row>
    <row r="21" spans="1:5" ht="15" customHeight="1" x14ac:dyDescent="0.2">
      <c r="A21" s="120" t="s">
        <v>127</v>
      </c>
      <c r="B21" s="124" t="s">
        <v>128</v>
      </c>
      <c r="C21" s="121">
        <f>SUM(C22:C25)</f>
        <v>665942.94000000018</v>
      </c>
      <c r="D21" s="144">
        <f>SUM(D22:D25)</f>
        <v>67.353120000000004</v>
      </c>
      <c r="E21" s="122">
        <f t="shared" si="0"/>
        <v>666010.29312000016</v>
      </c>
    </row>
    <row r="22" spans="1:5" ht="15" customHeight="1" x14ac:dyDescent="0.2">
      <c r="A22" s="114" t="s">
        <v>129</v>
      </c>
      <c r="B22" s="115" t="s">
        <v>130</v>
      </c>
      <c r="C22" s="116">
        <v>82357.540000000008</v>
      </c>
      <c r="D22" s="143">
        <v>0</v>
      </c>
      <c r="E22" s="123">
        <f t="shared" si="0"/>
        <v>82357.540000000008</v>
      </c>
    </row>
    <row r="23" spans="1:5" ht="15" customHeight="1" x14ac:dyDescent="0.2">
      <c r="A23" s="114" t="s">
        <v>131</v>
      </c>
      <c r="B23" s="115">
        <v>8115</v>
      </c>
      <c r="C23" s="116">
        <v>680460.40000000014</v>
      </c>
      <c r="D23" s="143">
        <v>67.353120000000004</v>
      </c>
      <c r="E23" s="123">
        <f>SUM(C23:D23)</f>
        <v>680527.75312000012</v>
      </c>
    </row>
    <row r="24" spans="1:5" ht="15" customHeight="1" x14ac:dyDescent="0.2">
      <c r="A24" s="114" t="s">
        <v>132</v>
      </c>
      <c r="B24" s="115">
        <v>8123</v>
      </c>
      <c r="C24" s="116">
        <v>0</v>
      </c>
      <c r="D24" s="143">
        <v>0</v>
      </c>
      <c r="E24" s="123">
        <f>C24+D24</f>
        <v>0</v>
      </c>
    </row>
    <row r="25" spans="1:5" ht="15" customHeight="1" thickBot="1" x14ac:dyDescent="0.25">
      <c r="A25" s="125" t="s">
        <v>133</v>
      </c>
      <c r="B25" s="126">
        <v>-8124</v>
      </c>
      <c r="C25" s="127">
        <v>-96875</v>
      </c>
      <c r="D25" s="145">
        <v>0</v>
      </c>
      <c r="E25" s="128">
        <f>C25+D25</f>
        <v>-96875</v>
      </c>
    </row>
    <row r="26" spans="1:5" ht="15" customHeight="1" thickBot="1" x14ac:dyDescent="0.25">
      <c r="A26" s="129" t="s">
        <v>134</v>
      </c>
      <c r="B26" s="130"/>
      <c r="C26" s="131">
        <f>C4+C8+C21</f>
        <v>7846162.8399999999</v>
      </c>
      <c r="D26" s="146">
        <f>D20+D21</f>
        <v>4281.3715000000002</v>
      </c>
      <c r="E26" s="132">
        <f t="shared" si="0"/>
        <v>7850444.2115000002</v>
      </c>
    </row>
    <row r="27" spans="1:5" ht="13.5" thickBot="1" x14ac:dyDescent="0.25">
      <c r="A27" s="157" t="s">
        <v>135</v>
      </c>
      <c r="B27" s="157"/>
      <c r="C27" s="133"/>
      <c r="D27" s="147"/>
      <c r="E27" s="134" t="s">
        <v>93</v>
      </c>
    </row>
    <row r="28" spans="1:5" ht="13.5" thickBot="1" x14ac:dyDescent="0.25">
      <c r="A28" s="107" t="s">
        <v>136</v>
      </c>
      <c r="B28" s="108" t="s">
        <v>19</v>
      </c>
      <c r="C28" s="109" t="s">
        <v>96</v>
      </c>
      <c r="D28" s="148" t="s">
        <v>159</v>
      </c>
      <c r="E28" s="109" t="s">
        <v>97</v>
      </c>
    </row>
    <row r="29" spans="1:5" ht="15" customHeight="1" x14ac:dyDescent="0.2">
      <c r="A29" s="135" t="s">
        <v>137</v>
      </c>
      <c r="B29" s="136" t="s">
        <v>138</v>
      </c>
      <c r="C29" s="119">
        <v>29496.959999999999</v>
      </c>
      <c r="D29" s="142">
        <v>0</v>
      </c>
      <c r="E29" s="137">
        <f>C29+D29</f>
        <v>29496.959999999999</v>
      </c>
    </row>
    <row r="30" spans="1:5" ht="15" customHeight="1" x14ac:dyDescent="0.2">
      <c r="A30" s="138" t="s">
        <v>139</v>
      </c>
      <c r="B30" s="115" t="s">
        <v>138</v>
      </c>
      <c r="C30" s="116">
        <v>260591.53</v>
      </c>
      <c r="D30" s="142">
        <v>0</v>
      </c>
      <c r="E30" s="137">
        <f t="shared" ref="E30:E45" si="1">C30+D30</f>
        <v>260591.53</v>
      </c>
    </row>
    <row r="31" spans="1:5" ht="15" customHeight="1" x14ac:dyDescent="0.2">
      <c r="A31" s="138" t="s">
        <v>140</v>
      </c>
      <c r="B31" s="115" t="s">
        <v>141</v>
      </c>
      <c r="C31" s="116">
        <v>83329.64</v>
      </c>
      <c r="D31" s="142">
        <v>4281.3715000000002</v>
      </c>
      <c r="E31" s="137">
        <f>SUM(C31:D31)</f>
        <v>87611.011499999993</v>
      </c>
    </row>
    <row r="32" spans="1:5" ht="15" customHeight="1" x14ac:dyDescent="0.2">
      <c r="A32" s="138" t="s">
        <v>142</v>
      </c>
      <c r="B32" s="115" t="s">
        <v>138</v>
      </c>
      <c r="C32" s="116">
        <v>1003300</v>
      </c>
      <c r="D32" s="142">
        <v>0</v>
      </c>
      <c r="E32" s="137">
        <f t="shared" si="1"/>
        <v>1003300</v>
      </c>
    </row>
    <row r="33" spans="1:5" ht="15" customHeight="1" x14ac:dyDescent="0.2">
      <c r="A33" s="138" t="s">
        <v>143</v>
      </c>
      <c r="B33" s="115" t="s">
        <v>138</v>
      </c>
      <c r="C33" s="116">
        <v>733097.17</v>
      </c>
      <c r="D33" s="142">
        <v>0</v>
      </c>
      <c r="E33" s="137">
        <f t="shared" si="1"/>
        <v>733097.17</v>
      </c>
    </row>
    <row r="34" spans="1:5" ht="15" customHeight="1" x14ac:dyDescent="0.2">
      <c r="A34" s="138" t="s">
        <v>144</v>
      </c>
      <c r="B34" s="115" t="s">
        <v>138</v>
      </c>
      <c r="C34" s="116">
        <v>3980634.1</v>
      </c>
      <c r="D34" s="142">
        <v>0</v>
      </c>
      <c r="E34" s="137">
        <f>C34+D34</f>
        <v>3980634.1</v>
      </c>
    </row>
    <row r="35" spans="1:5" ht="15" customHeight="1" x14ac:dyDescent="0.2">
      <c r="A35" s="138" t="s">
        <v>145</v>
      </c>
      <c r="B35" s="115" t="s">
        <v>141</v>
      </c>
      <c r="C35" s="116">
        <v>476644.35</v>
      </c>
      <c r="D35" s="142">
        <v>0</v>
      </c>
      <c r="E35" s="137">
        <f t="shared" si="1"/>
        <v>476644.35</v>
      </c>
    </row>
    <row r="36" spans="1:5" ht="15" customHeight="1" x14ac:dyDescent="0.2">
      <c r="A36" s="138" t="s">
        <v>146</v>
      </c>
      <c r="B36" s="115" t="s">
        <v>138</v>
      </c>
      <c r="C36" s="116">
        <v>26600</v>
      </c>
      <c r="D36" s="142">
        <v>0</v>
      </c>
      <c r="E36" s="137">
        <f t="shared" si="1"/>
        <v>26600</v>
      </c>
    </row>
    <row r="37" spans="1:5" ht="15" customHeight="1" x14ac:dyDescent="0.2">
      <c r="A37" s="138" t="s">
        <v>147</v>
      </c>
      <c r="B37" s="115" t="s">
        <v>141</v>
      </c>
      <c r="C37" s="116">
        <v>663131.67000000004</v>
      </c>
      <c r="D37" s="142">
        <v>0</v>
      </c>
      <c r="E37" s="137">
        <f t="shared" si="1"/>
        <v>663131.67000000004</v>
      </c>
    </row>
    <row r="38" spans="1:5" ht="15" customHeight="1" x14ac:dyDescent="0.2">
      <c r="A38" s="138" t="s">
        <v>148</v>
      </c>
      <c r="B38" s="115" t="s">
        <v>149</v>
      </c>
      <c r="C38" s="116">
        <v>0</v>
      </c>
      <c r="D38" s="142">
        <v>0</v>
      </c>
      <c r="E38" s="137">
        <f t="shared" si="1"/>
        <v>0</v>
      </c>
    </row>
    <row r="39" spans="1:5" ht="15" customHeight="1" x14ac:dyDescent="0.2">
      <c r="A39" s="138" t="s">
        <v>150</v>
      </c>
      <c r="B39" s="115" t="s">
        <v>141</v>
      </c>
      <c r="C39" s="116">
        <v>356272.14</v>
      </c>
      <c r="D39" s="142">
        <v>0</v>
      </c>
      <c r="E39" s="137">
        <f t="shared" si="1"/>
        <v>356272.14</v>
      </c>
    </row>
    <row r="40" spans="1:5" ht="15" customHeight="1" x14ac:dyDescent="0.2">
      <c r="A40" s="138" t="s">
        <v>151</v>
      </c>
      <c r="B40" s="115" t="s">
        <v>141</v>
      </c>
      <c r="C40" s="116">
        <v>17500</v>
      </c>
      <c r="D40" s="142">
        <v>0</v>
      </c>
      <c r="E40" s="137">
        <f t="shared" si="1"/>
        <v>17500</v>
      </c>
    </row>
    <row r="41" spans="1:5" ht="15" customHeight="1" x14ac:dyDescent="0.2">
      <c r="A41" s="138" t="s">
        <v>152</v>
      </c>
      <c r="B41" s="115" t="s">
        <v>138</v>
      </c>
      <c r="C41" s="116">
        <v>6207.75</v>
      </c>
      <c r="D41" s="142">
        <v>0</v>
      </c>
      <c r="E41" s="137">
        <f t="shared" si="1"/>
        <v>6207.75</v>
      </c>
    </row>
    <row r="42" spans="1:5" ht="15" customHeight="1" x14ac:dyDescent="0.2">
      <c r="A42" s="138" t="s">
        <v>153</v>
      </c>
      <c r="B42" s="115" t="s">
        <v>141</v>
      </c>
      <c r="C42" s="116">
        <v>114995.91</v>
      </c>
      <c r="D42" s="142">
        <v>0</v>
      </c>
      <c r="E42" s="137">
        <f>C42+D42</f>
        <v>114995.91</v>
      </c>
    </row>
    <row r="43" spans="1:5" ht="15" customHeight="1" x14ac:dyDescent="0.2">
      <c r="A43" s="138" t="s">
        <v>154</v>
      </c>
      <c r="B43" s="115" t="s">
        <v>141</v>
      </c>
      <c r="C43" s="116">
        <v>11471.73</v>
      </c>
      <c r="D43" s="142">
        <v>0</v>
      </c>
      <c r="E43" s="137">
        <f t="shared" si="1"/>
        <v>11471.73</v>
      </c>
    </row>
    <row r="44" spans="1:5" ht="15" customHeight="1" x14ac:dyDescent="0.2">
      <c r="A44" s="138" t="s">
        <v>155</v>
      </c>
      <c r="B44" s="115" t="s">
        <v>141</v>
      </c>
      <c r="C44" s="116">
        <v>72767.679999999993</v>
      </c>
      <c r="D44" s="142">
        <v>0</v>
      </c>
      <c r="E44" s="137">
        <f t="shared" si="1"/>
        <v>72767.679999999993</v>
      </c>
    </row>
    <row r="45" spans="1:5" ht="15" customHeight="1" thickBot="1" x14ac:dyDescent="0.25">
      <c r="A45" s="138" t="s">
        <v>156</v>
      </c>
      <c r="B45" s="115" t="s">
        <v>141</v>
      </c>
      <c r="C45" s="116">
        <v>10122.209999999999</v>
      </c>
      <c r="D45" s="142">
        <v>0</v>
      </c>
      <c r="E45" s="137">
        <f t="shared" si="1"/>
        <v>10122.209999999999</v>
      </c>
    </row>
    <row r="46" spans="1:5" ht="15" customHeight="1" thickBot="1" x14ac:dyDescent="0.25">
      <c r="A46" s="139" t="s">
        <v>157</v>
      </c>
      <c r="B46" s="130"/>
      <c r="C46" s="131">
        <f>C29+C30+C32+C33+C34+C35+C36+C37+C38+C39+C40+C41+C42+C43+C44+C45+C31</f>
        <v>7846162.8399999989</v>
      </c>
      <c r="D46" s="146">
        <f>SUM(D29:D45)</f>
        <v>4281.3715000000002</v>
      </c>
      <c r="E46" s="132">
        <f>SUM(E29:E45)</f>
        <v>7850444.2115000002</v>
      </c>
    </row>
    <row r="47" spans="1:5" x14ac:dyDescent="0.2">
      <c r="C47" s="118"/>
      <c r="E47" s="118"/>
    </row>
    <row r="49" spans="3:3" x14ac:dyDescent="0.2">
      <c r="C49" s="118"/>
    </row>
  </sheetData>
  <mergeCells count="3">
    <mergeCell ref="A2:B2"/>
    <mergeCell ref="A27:B27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912 04</vt:lpstr>
      <vt:lpstr>Bilance P a V</vt:lpstr>
      <vt:lpstr>'912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2017-01-20T08:34:32Z</cp:lastPrinted>
  <dcterms:created xsi:type="dcterms:W3CDTF">2016-12-12T10:58:21Z</dcterms:created>
  <dcterms:modified xsi:type="dcterms:W3CDTF">2017-02-13T12:44:12Z</dcterms:modified>
</cp:coreProperties>
</file>