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95" windowWidth="19440" windowHeight="7275" tabRatio="818"/>
  </bookViews>
  <sheets>
    <sheet name="Bilance PaV" sheetId="33" r:id="rId1"/>
    <sheet name="Bilance ZR-RO 70-17, kap. 923" sheetId="11" r:id="rId2"/>
    <sheet name="923 02 - ORREP" sheetId="28" r:id="rId3"/>
    <sheet name="923 03 - EO rezervy" sheetId="12" r:id="rId4"/>
    <sheet name="923 04 - OŠMTS" sheetId="18" r:id="rId5"/>
    <sheet name="923 05 - OSV" sheetId="19" r:id="rId6"/>
    <sheet name="923 06 - OD" sheetId="29" r:id="rId7"/>
    <sheet name="923 07 - OKPPCR " sheetId="27" r:id="rId8"/>
    <sheet name="923 08 - OŽPZ" sheetId="26" r:id="rId9"/>
    <sheet name="923 14 - OISNM" sheetId="30" r:id="rId10"/>
    <sheet name="převod 92314 do 92306" sheetId="32" r:id="rId11"/>
  </sheets>
  <definedNames>
    <definedName name="_xlnm._FilterDatabase" localSheetId="2" hidden="1">'923 02 - ORREP'!$A$8:$J$177</definedName>
    <definedName name="_xlnm._FilterDatabase" localSheetId="7" hidden="1">'923 07 - OKPPCR '!$A$8:$I$62</definedName>
    <definedName name="_xlnm._FilterDatabase" localSheetId="9" hidden="1">'923 14 - OISNM'!$A$9:$I$231</definedName>
    <definedName name="_xlnm.Print_Titles" localSheetId="2">'923 02 - ORREP'!$1:$8</definedName>
    <definedName name="_xlnm.Print_Titles" localSheetId="7">'923 07 - OKPPCR '!$1:$8</definedName>
    <definedName name="_xlnm.Print_Titles" localSheetId="9">'923 14 - OISNM'!$1:$9</definedName>
    <definedName name="_xlnm.Print_Area" localSheetId="2">'923 02 - ORREP'!$A$1:$I$183</definedName>
    <definedName name="_xlnm.Print_Area" localSheetId="3">'923 03 - EO rezervy'!$A$1:$J$14</definedName>
    <definedName name="_xlnm.Print_Area" localSheetId="4">'923 04 - OŠMTS'!$A$1:$I$30</definedName>
    <definedName name="_xlnm.Print_Area" localSheetId="6">'923 06 - OD'!$A$1:$I$91</definedName>
    <definedName name="_xlnm.Print_Area" localSheetId="1">'Bilance ZR-RO 70-17, kap. 923'!$A$1:$E$21</definedName>
    <definedName name="_xlnm.Print_Area" localSheetId="10">'převod 92314 do 92306'!$A$1:$I$120</definedName>
  </definedNames>
  <calcPr calcId="145621"/>
</workbook>
</file>

<file path=xl/calcChain.xml><?xml version="1.0" encoding="utf-8"?>
<calcChain xmlns="http://schemas.openxmlformats.org/spreadsheetml/2006/main">
  <c r="G85" i="32" l="1"/>
  <c r="H85" i="32"/>
  <c r="H74" i="32"/>
  <c r="H9" i="32"/>
  <c r="I11" i="12" l="1"/>
  <c r="H10" i="18" l="1"/>
  <c r="H11" i="18" l="1"/>
  <c r="I12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G11" i="18"/>
  <c r="I11" i="18" s="1"/>
  <c r="E22" i="33" l="1"/>
  <c r="D45" i="33"/>
  <c r="C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4" i="33"/>
  <c r="E23" i="33"/>
  <c r="E21" i="33"/>
  <c r="D20" i="33"/>
  <c r="E20" i="33" s="1"/>
  <c r="C20" i="33"/>
  <c r="E18" i="33"/>
  <c r="E17" i="33"/>
  <c r="E16" i="33"/>
  <c r="E15" i="33"/>
  <c r="D14" i="33"/>
  <c r="C14" i="33"/>
  <c r="E14" i="33" s="1"/>
  <c r="E13" i="33"/>
  <c r="C13" i="33"/>
  <c r="E12" i="33"/>
  <c r="E11" i="33"/>
  <c r="E10" i="33"/>
  <c r="E9" i="33"/>
  <c r="D8" i="33"/>
  <c r="D7" i="33" s="1"/>
  <c r="D19" i="33" s="1"/>
  <c r="C8" i="33"/>
  <c r="E8" i="33" s="1"/>
  <c r="C7" i="33"/>
  <c r="C19" i="33" s="1"/>
  <c r="E19" i="33" s="1"/>
  <c r="E6" i="33"/>
  <c r="E5" i="33"/>
  <c r="E4" i="33"/>
  <c r="E3" i="33"/>
  <c r="D3" i="33"/>
  <c r="C3" i="33"/>
  <c r="H232" i="30"/>
  <c r="H246" i="30"/>
  <c r="H10" i="29"/>
  <c r="G10" i="29"/>
  <c r="E45" i="33" l="1"/>
  <c r="D25" i="33"/>
  <c r="C25" i="33"/>
  <c r="E7" i="33"/>
  <c r="D14" i="11"/>
  <c r="I25" i="29"/>
  <c r="I24" i="29"/>
  <c r="I23" i="29"/>
  <c r="I22" i="29"/>
  <c r="H21" i="29"/>
  <c r="I21" i="29" s="1"/>
  <c r="G21" i="29"/>
  <c r="I20" i="29"/>
  <c r="I19" i="29"/>
  <c r="I18" i="29"/>
  <c r="I17" i="29"/>
  <c r="H16" i="29"/>
  <c r="G16" i="29"/>
  <c r="I16" i="29" s="1"/>
  <c r="I91" i="29"/>
  <c r="I90" i="29"/>
  <c r="I89" i="29"/>
  <c r="I88" i="29"/>
  <c r="H87" i="29"/>
  <c r="G87" i="29"/>
  <c r="I86" i="29"/>
  <c r="I85" i="29"/>
  <c r="I84" i="29"/>
  <c r="I83" i="29"/>
  <c r="H82" i="29"/>
  <c r="G82" i="29"/>
  <c r="I82" i="29" s="1"/>
  <c r="I81" i="29"/>
  <c r="I80" i="29"/>
  <c r="I79" i="29"/>
  <c r="I78" i="29"/>
  <c r="H77" i="29"/>
  <c r="G77" i="29"/>
  <c r="I76" i="29"/>
  <c r="H75" i="29"/>
  <c r="I75" i="29" s="1"/>
  <c r="G75" i="29"/>
  <c r="I74" i="29"/>
  <c r="I73" i="29"/>
  <c r="I72" i="29"/>
  <c r="I71" i="29"/>
  <c r="H70" i="29"/>
  <c r="G70" i="29"/>
  <c r="I70" i="29" s="1"/>
  <c r="I69" i="29"/>
  <c r="I68" i="29"/>
  <c r="I67" i="29"/>
  <c r="I66" i="29"/>
  <c r="H65" i="29"/>
  <c r="G65" i="29"/>
  <c r="I64" i="29"/>
  <c r="I63" i="29"/>
  <c r="I62" i="29"/>
  <c r="I61" i="29"/>
  <c r="H60" i="29"/>
  <c r="G60" i="29"/>
  <c r="I60" i="29" s="1"/>
  <c r="I59" i="29"/>
  <c r="I58" i="29"/>
  <c r="I57" i="29"/>
  <c r="I56" i="29"/>
  <c r="I55" i="29"/>
  <c r="I54" i="29"/>
  <c r="I53" i="29"/>
  <c r="I52" i="29"/>
  <c r="H51" i="29"/>
  <c r="G51" i="29"/>
  <c r="I50" i="29"/>
  <c r="I49" i="29"/>
  <c r="I48" i="29"/>
  <c r="I47" i="29"/>
  <c r="H46" i="29"/>
  <c r="G46" i="29"/>
  <c r="I45" i="29"/>
  <c r="I44" i="29"/>
  <c r="I43" i="29"/>
  <c r="I42" i="29"/>
  <c r="H41" i="29"/>
  <c r="G41" i="29"/>
  <c r="I40" i="29"/>
  <c r="I39" i="29"/>
  <c r="I38" i="29"/>
  <c r="I37" i="29"/>
  <c r="H36" i="29"/>
  <c r="G36" i="29"/>
  <c r="I36" i="29" s="1"/>
  <c r="I35" i="29"/>
  <c r="I34" i="29"/>
  <c r="I33" i="29"/>
  <c r="I32" i="29"/>
  <c r="H31" i="29"/>
  <c r="G31" i="29"/>
  <c r="I30" i="29"/>
  <c r="I29" i="29"/>
  <c r="I28" i="29"/>
  <c r="I27" i="29"/>
  <c r="H26" i="29"/>
  <c r="G26" i="29"/>
  <c r="I26" i="29" s="1"/>
  <c r="I120" i="32"/>
  <c r="H119" i="32"/>
  <c r="G119" i="32"/>
  <c r="I118" i="32"/>
  <c r="H117" i="32"/>
  <c r="G117" i="32"/>
  <c r="I116" i="32"/>
  <c r="I115" i="32"/>
  <c r="I114" i="32"/>
  <c r="I113" i="32"/>
  <c r="H112" i="32"/>
  <c r="G112" i="32"/>
  <c r="I112" i="32" s="1"/>
  <c r="I111" i="32"/>
  <c r="H110" i="32"/>
  <c r="G110" i="32"/>
  <c r="I109" i="32"/>
  <c r="H108" i="32"/>
  <c r="G108" i="32"/>
  <c r="I107" i="32"/>
  <c r="H106" i="32"/>
  <c r="G106" i="32"/>
  <c r="I105" i="32"/>
  <c r="H104" i="32"/>
  <c r="G104" i="32"/>
  <c r="I104" i="32" s="1"/>
  <c r="I103" i="32"/>
  <c r="I102" i="32"/>
  <c r="I101" i="32"/>
  <c r="I100" i="32"/>
  <c r="I99" i="32"/>
  <c r="I98" i="32"/>
  <c r="I97" i="32"/>
  <c r="I96" i="32"/>
  <c r="H95" i="32"/>
  <c r="G95" i="32"/>
  <c r="I94" i="32"/>
  <c r="H93" i="32"/>
  <c r="G93" i="32"/>
  <c r="I92" i="32"/>
  <c r="H91" i="32"/>
  <c r="G91" i="32"/>
  <c r="I91" i="32" s="1"/>
  <c r="I90" i="32"/>
  <c r="H89" i="32"/>
  <c r="G89" i="32"/>
  <c r="I88" i="32"/>
  <c r="H87" i="32"/>
  <c r="G87" i="32"/>
  <c r="I86" i="32"/>
  <c r="I84" i="32"/>
  <c r="I83" i="32"/>
  <c r="I82" i="32"/>
  <c r="I81" i="32"/>
  <c r="H80" i="32"/>
  <c r="G80" i="32"/>
  <c r="I79" i="32"/>
  <c r="I78" i="32"/>
  <c r="I77" i="32"/>
  <c r="I76" i="32"/>
  <c r="H75" i="32"/>
  <c r="G75" i="32"/>
  <c r="I55" i="32"/>
  <c r="H54" i="32"/>
  <c r="G54" i="32"/>
  <c r="I53" i="32"/>
  <c r="H52" i="32"/>
  <c r="G52" i="32"/>
  <c r="I51" i="32"/>
  <c r="I50" i="32"/>
  <c r="I49" i="32"/>
  <c r="I48" i="32"/>
  <c r="H47" i="32"/>
  <c r="G47" i="32"/>
  <c r="I47" i="32" s="1"/>
  <c r="I46" i="32"/>
  <c r="H45" i="32"/>
  <c r="G45" i="32"/>
  <c r="G44" i="32"/>
  <c r="I44" i="32" s="1"/>
  <c r="H43" i="32"/>
  <c r="I42" i="32"/>
  <c r="H41" i="32"/>
  <c r="G41" i="32"/>
  <c r="I41" i="32" s="1"/>
  <c r="I40" i="32"/>
  <c r="H39" i="32"/>
  <c r="G39" i="32"/>
  <c r="I38" i="32"/>
  <c r="I37" i="32"/>
  <c r="I36" i="32"/>
  <c r="I35" i="32"/>
  <c r="I34" i="32"/>
  <c r="I33" i="32"/>
  <c r="I32" i="32"/>
  <c r="I31" i="32"/>
  <c r="H30" i="32"/>
  <c r="G30" i="32"/>
  <c r="I29" i="32"/>
  <c r="H28" i="32"/>
  <c r="G28" i="32"/>
  <c r="I27" i="32"/>
  <c r="H26" i="32"/>
  <c r="G26" i="32"/>
  <c r="I25" i="32"/>
  <c r="H24" i="32"/>
  <c r="G24" i="32"/>
  <c r="I23" i="32"/>
  <c r="H22" i="32"/>
  <c r="G22" i="32"/>
  <c r="I21" i="32"/>
  <c r="H20" i="32"/>
  <c r="G20" i="32"/>
  <c r="I19" i="32"/>
  <c r="I18" i="32"/>
  <c r="I17" i="32"/>
  <c r="I16" i="32"/>
  <c r="H15" i="32"/>
  <c r="G15" i="32"/>
  <c r="I14" i="32"/>
  <c r="I13" i="32"/>
  <c r="I12" i="32"/>
  <c r="I11" i="32"/>
  <c r="H10" i="32"/>
  <c r="G10" i="32"/>
  <c r="I10" i="32" s="1"/>
  <c r="I15" i="32" l="1"/>
  <c r="I24" i="32"/>
  <c r="I54" i="32"/>
  <c r="I80" i="32"/>
  <c r="I87" i="32"/>
  <c r="I95" i="32"/>
  <c r="I108" i="32"/>
  <c r="I117" i="32"/>
  <c r="I26" i="32"/>
  <c r="I39" i="32"/>
  <c r="I45" i="32"/>
  <c r="I89" i="32"/>
  <c r="I110" i="32"/>
  <c r="I119" i="32"/>
  <c r="I22" i="32"/>
  <c r="I30" i="32"/>
  <c r="I52" i="32"/>
  <c r="I93" i="32"/>
  <c r="I20" i="32"/>
  <c r="I28" i="32"/>
  <c r="I75" i="32"/>
  <c r="I106" i="32"/>
  <c r="I9" i="32"/>
  <c r="I74" i="32"/>
  <c r="E25" i="33"/>
  <c r="I41" i="29"/>
  <c r="I51" i="29"/>
  <c r="I65" i="29"/>
  <c r="I77" i="29"/>
  <c r="I87" i="29"/>
  <c r="I31" i="29"/>
  <c r="I46" i="29"/>
  <c r="G43" i="32"/>
  <c r="I43" i="32" s="1"/>
  <c r="I13" i="12" l="1"/>
  <c r="D13" i="11"/>
  <c r="C13" i="11"/>
  <c r="G10" i="19"/>
  <c r="H10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H131" i="19"/>
  <c r="I131" i="19" s="1"/>
  <c r="G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H91" i="19"/>
  <c r="G91" i="19"/>
  <c r="I91" i="19" s="1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H48" i="19"/>
  <c r="G48" i="19"/>
  <c r="I48" i="19" s="1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H11" i="19"/>
  <c r="G11" i="19"/>
  <c r="I11" i="19" s="1"/>
  <c r="H10" i="30" l="1"/>
  <c r="H9" i="28"/>
  <c r="I9" i="28" s="1"/>
  <c r="I15" i="29" l="1"/>
  <c r="G14" i="29"/>
  <c r="I14" i="29" s="1"/>
  <c r="I13" i="29"/>
  <c r="I12" i="29"/>
  <c r="H11" i="29"/>
  <c r="G11" i="29"/>
  <c r="I11" i="29" l="1"/>
  <c r="D18" i="11" l="1"/>
  <c r="C18" i="11"/>
  <c r="I299" i="30"/>
  <c r="I298" i="30"/>
  <c r="I297" i="30"/>
  <c r="I296" i="30"/>
  <c r="I295" i="30"/>
  <c r="I294" i="30"/>
  <c r="I293" i="30"/>
  <c r="I292" i="30"/>
  <c r="H291" i="30"/>
  <c r="I291" i="30" s="1"/>
  <c r="G291" i="30"/>
  <c r="I290" i="30"/>
  <c r="I289" i="30"/>
  <c r="I288" i="30"/>
  <c r="I287" i="30"/>
  <c r="I286" i="30"/>
  <c r="I285" i="30"/>
  <c r="I284" i="30"/>
  <c r="I283" i="30"/>
  <c r="H282" i="30"/>
  <c r="G282" i="30"/>
  <c r="I282" i="30" s="1"/>
  <c r="I281" i="30"/>
  <c r="I280" i="30"/>
  <c r="I279" i="30"/>
  <c r="I278" i="30"/>
  <c r="I277" i="30"/>
  <c r="I276" i="30"/>
  <c r="I275" i="30"/>
  <c r="I274" i="30"/>
  <c r="H273" i="30"/>
  <c r="G273" i="30"/>
  <c r="I273" i="30" s="1"/>
  <c r="I272" i="30"/>
  <c r="I271" i="30"/>
  <c r="I270" i="30"/>
  <c r="I269" i="30"/>
  <c r="I268" i="30"/>
  <c r="I267" i="30"/>
  <c r="I266" i="30"/>
  <c r="I265" i="30"/>
  <c r="I264" i="30"/>
  <c r="H264" i="30"/>
  <c r="G264" i="30"/>
  <c r="I263" i="30"/>
  <c r="I262" i="30"/>
  <c r="I261" i="30"/>
  <c r="I260" i="30"/>
  <c r="I259" i="30"/>
  <c r="I258" i="30"/>
  <c r="I257" i="30"/>
  <c r="I256" i="30"/>
  <c r="H255" i="30"/>
  <c r="I255" i="30" s="1"/>
  <c r="G255" i="30"/>
  <c r="I254" i="30"/>
  <c r="I253" i="30"/>
  <c r="I252" i="30"/>
  <c r="I251" i="30"/>
  <c r="I250" i="30"/>
  <c r="I249" i="30"/>
  <c r="I248" i="30"/>
  <c r="I247" i="30"/>
  <c r="G246" i="30"/>
  <c r="I246" i="30" s="1"/>
  <c r="I245" i="30"/>
  <c r="I244" i="30"/>
  <c r="I243" i="30"/>
  <c r="I242" i="30"/>
  <c r="I241" i="30"/>
  <c r="I240" i="30"/>
  <c r="I239" i="30"/>
  <c r="I238" i="30"/>
  <c r="H237" i="30"/>
  <c r="G237" i="30"/>
  <c r="I237" i="30" s="1"/>
  <c r="I236" i="30"/>
  <c r="I235" i="30"/>
  <c r="I234" i="30"/>
  <c r="I233" i="30"/>
  <c r="I231" i="30"/>
  <c r="I230" i="30"/>
  <c r="I229" i="30"/>
  <c r="I228" i="30"/>
  <c r="I227" i="30"/>
  <c r="I226" i="30"/>
  <c r="G226" i="30"/>
  <c r="I225" i="30"/>
  <c r="I224" i="30"/>
  <c r="I223" i="30"/>
  <c r="I222" i="30"/>
  <c r="I221" i="30"/>
  <c r="I220" i="30"/>
  <c r="I219" i="30"/>
  <c r="I218" i="30"/>
  <c r="H217" i="30"/>
  <c r="G217" i="30"/>
  <c r="I217" i="30" s="1"/>
  <c r="I216" i="30"/>
  <c r="I215" i="30"/>
  <c r="G214" i="30"/>
  <c r="I214" i="30" s="1"/>
  <c r="I213" i="30"/>
  <c r="I212" i="30"/>
  <c r="I211" i="30"/>
  <c r="I210" i="30"/>
  <c r="I209" i="30"/>
  <c r="I208" i="30"/>
  <c r="I207" i="30"/>
  <c r="I206" i="30"/>
  <c r="G205" i="30"/>
  <c r="I205" i="30" s="1"/>
  <c r="I204" i="30"/>
  <c r="I203" i="30"/>
  <c r="I202" i="30"/>
  <c r="I201" i="30"/>
  <c r="I200" i="30"/>
  <c r="I199" i="30"/>
  <c r="I198" i="30"/>
  <c r="I197" i="30"/>
  <c r="I196" i="30"/>
  <c r="I195" i="30"/>
  <c r="I194" i="30"/>
  <c r="H193" i="30"/>
  <c r="G193" i="30"/>
  <c r="I193" i="30" s="1"/>
  <c r="I192" i="30"/>
  <c r="I191" i="30"/>
  <c r="H190" i="30"/>
  <c r="I190" i="30" s="1"/>
  <c r="G190" i="30"/>
  <c r="I189" i="30"/>
  <c r="G188" i="30"/>
  <c r="I188" i="30" s="1"/>
  <c r="I187" i="30"/>
  <c r="I186" i="30"/>
  <c r="G186" i="30"/>
  <c r="I185" i="30"/>
  <c r="G184" i="30"/>
  <c r="I184" i="30" s="1"/>
  <c r="I183" i="30"/>
  <c r="I182" i="30"/>
  <c r="I181" i="30"/>
  <c r="I180" i="30"/>
  <c r="I179" i="30"/>
  <c r="I178" i="30"/>
  <c r="H177" i="30"/>
  <c r="G177" i="30"/>
  <c r="I177" i="30" s="1"/>
  <c r="I176" i="30"/>
  <c r="I175" i="30"/>
  <c r="I174" i="30"/>
  <c r="H173" i="30"/>
  <c r="I173" i="30" s="1"/>
  <c r="G173" i="30"/>
  <c r="I172" i="30"/>
  <c r="I171" i="30"/>
  <c r="I170" i="30"/>
  <c r="H170" i="30"/>
  <c r="G170" i="30"/>
  <c r="I169" i="30"/>
  <c r="I168" i="30"/>
  <c r="I167" i="30"/>
  <c r="I166" i="30"/>
  <c r="I165" i="30"/>
  <c r="I164" i="30"/>
  <c r="I163" i="30"/>
  <c r="I162" i="30"/>
  <c r="H161" i="30"/>
  <c r="I161" i="30" s="1"/>
  <c r="G161" i="30"/>
  <c r="I160" i="30"/>
  <c r="I159" i="30"/>
  <c r="I158" i="30"/>
  <c r="I157" i="30"/>
  <c r="I156" i="30"/>
  <c r="I155" i="30"/>
  <c r="I154" i="30"/>
  <c r="I153" i="30"/>
  <c r="I152" i="30"/>
  <c r="H152" i="30"/>
  <c r="I151" i="30"/>
  <c r="I150" i="30"/>
  <c r="I149" i="30"/>
  <c r="G149" i="30"/>
  <c r="I148" i="30"/>
  <c r="I147" i="30"/>
  <c r="I146" i="30"/>
  <c r="I145" i="30"/>
  <c r="I144" i="30"/>
  <c r="I143" i="30"/>
  <c r="H142" i="30"/>
  <c r="G142" i="30"/>
  <c r="I142" i="30" s="1"/>
  <c r="I141" i="30"/>
  <c r="I140" i="30"/>
  <c r="I139" i="30"/>
  <c r="I138" i="30"/>
  <c r="I137" i="30"/>
  <c r="I136" i="30"/>
  <c r="H135" i="30"/>
  <c r="I135" i="30" s="1"/>
  <c r="G135" i="30"/>
  <c r="I134" i="30"/>
  <c r="I133" i="30"/>
  <c r="I132" i="30"/>
  <c r="I131" i="30"/>
  <c r="I130" i="30"/>
  <c r="I129" i="30"/>
  <c r="I128" i="30"/>
  <c r="H128" i="30"/>
  <c r="G128" i="30"/>
  <c r="I127" i="30"/>
  <c r="I126" i="30"/>
  <c r="I125" i="30"/>
  <c r="I124" i="30"/>
  <c r="I123" i="30"/>
  <c r="I122" i="30"/>
  <c r="H121" i="30"/>
  <c r="G121" i="30"/>
  <c r="I121" i="30" s="1"/>
  <c r="I120" i="30"/>
  <c r="I119" i="30"/>
  <c r="I118" i="30"/>
  <c r="I117" i="30"/>
  <c r="I116" i="30"/>
  <c r="I115" i="30"/>
  <c r="H114" i="30"/>
  <c r="G114" i="30"/>
  <c r="I114" i="30" s="1"/>
  <c r="I113" i="30"/>
  <c r="I112" i="30"/>
  <c r="I111" i="30"/>
  <c r="I110" i="30"/>
  <c r="I109" i="30"/>
  <c r="I108" i="30"/>
  <c r="H107" i="30"/>
  <c r="I107" i="30" s="1"/>
  <c r="G107" i="30"/>
  <c r="I106" i="30"/>
  <c r="I105" i="30"/>
  <c r="I104" i="30"/>
  <c r="I103" i="30"/>
  <c r="I102" i="30"/>
  <c r="I101" i="30"/>
  <c r="I100" i="30"/>
  <c r="H100" i="30"/>
  <c r="G100" i="30"/>
  <c r="I99" i="30"/>
  <c r="I98" i="30"/>
  <c r="I97" i="30"/>
  <c r="I96" i="30"/>
  <c r="I95" i="30"/>
  <c r="I94" i="30"/>
  <c r="H93" i="30"/>
  <c r="G93" i="30"/>
  <c r="I93" i="30" s="1"/>
  <c r="I92" i="30"/>
  <c r="I91" i="30"/>
  <c r="I90" i="30"/>
  <c r="I89" i="30"/>
  <c r="I88" i="30"/>
  <c r="H88" i="30"/>
  <c r="G88" i="30"/>
  <c r="I87" i="30"/>
  <c r="I86" i="30"/>
  <c r="I85" i="30"/>
  <c r="I84" i="30"/>
  <c r="H83" i="30"/>
  <c r="I83" i="30" s="1"/>
  <c r="G83" i="30"/>
  <c r="I82" i="30"/>
  <c r="I81" i="30"/>
  <c r="I80" i="30"/>
  <c r="I79" i="30"/>
  <c r="I78" i="30"/>
  <c r="I77" i="30"/>
  <c r="I76" i="30"/>
  <c r="I75" i="30"/>
  <c r="H74" i="30"/>
  <c r="G74" i="30"/>
  <c r="I74" i="30" s="1"/>
  <c r="I73" i="30"/>
  <c r="I72" i="30"/>
  <c r="I71" i="30"/>
  <c r="I70" i="30"/>
  <c r="I69" i="30"/>
  <c r="I68" i="30"/>
  <c r="I67" i="30"/>
  <c r="I66" i="30"/>
  <c r="H65" i="30"/>
  <c r="G65" i="30"/>
  <c r="I65" i="30" s="1"/>
  <c r="I64" i="30"/>
  <c r="I63" i="30"/>
  <c r="I62" i="30"/>
  <c r="I61" i="30"/>
  <c r="I60" i="30"/>
  <c r="I59" i="30"/>
  <c r="I58" i="30"/>
  <c r="I57" i="30"/>
  <c r="I56" i="30"/>
  <c r="H56" i="30"/>
  <c r="G56" i="30"/>
  <c r="I55" i="30"/>
  <c r="I54" i="30"/>
  <c r="I53" i="30"/>
  <c r="I52" i="30"/>
  <c r="I51" i="30"/>
  <c r="I50" i="30"/>
  <c r="I49" i="30"/>
  <c r="I48" i="30"/>
  <c r="H47" i="30"/>
  <c r="I47" i="30" s="1"/>
  <c r="G47" i="30"/>
  <c r="I46" i="30"/>
  <c r="I45" i="30"/>
  <c r="I44" i="30"/>
  <c r="I43" i="30"/>
  <c r="I42" i="30"/>
  <c r="I41" i="30"/>
  <c r="I40" i="30"/>
  <c r="I39" i="30"/>
  <c r="H38" i="30"/>
  <c r="G38" i="30"/>
  <c r="I38" i="30" s="1"/>
  <c r="I37" i="30"/>
  <c r="I36" i="30"/>
  <c r="I35" i="30"/>
  <c r="I34" i="30"/>
  <c r="I33" i="30"/>
  <c r="I32" i="30"/>
  <c r="I31" i="30"/>
  <c r="I30" i="30"/>
  <c r="H29" i="30"/>
  <c r="G29" i="30"/>
  <c r="I29" i="30" s="1"/>
  <c r="I28" i="30"/>
  <c r="I27" i="30"/>
  <c r="I26" i="30"/>
  <c r="I25" i="30"/>
  <c r="I24" i="30"/>
  <c r="I23" i="30"/>
  <c r="I22" i="30"/>
  <c r="I21" i="30"/>
  <c r="I20" i="30"/>
  <c r="H20" i="30"/>
  <c r="G20" i="30"/>
  <c r="I19" i="30"/>
  <c r="I18" i="30"/>
  <c r="I17" i="30"/>
  <c r="I16" i="30"/>
  <c r="I15" i="30"/>
  <c r="I14" i="30"/>
  <c r="I13" i="30"/>
  <c r="I12" i="30"/>
  <c r="H11" i="30"/>
  <c r="I11" i="30" s="1"/>
  <c r="G11" i="30"/>
  <c r="D10" i="11"/>
  <c r="C10" i="11"/>
  <c r="I183" i="28"/>
  <c r="I182" i="28"/>
  <c r="I181" i="28"/>
  <c r="I180" i="28"/>
  <c r="I179" i="28"/>
  <c r="H178" i="28"/>
  <c r="G178" i="28"/>
  <c r="I177" i="28"/>
  <c r="I176" i="28"/>
  <c r="G176" i="28"/>
  <c r="I175" i="28"/>
  <c r="I174" i="28"/>
  <c r="I173" i="28"/>
  <c r="G172" i="28"/>
  <c r="I172" i="28" s="1"/>
  <c r="I171" i="28"/>
  <c r="I170" i="28"/>
  <c r="I169" i="28"/>
  <c r="I168" i="28"/>
  <c r="H167" i="28"/>
  <c r="I167" i="28" s="1"/>
  <c r="G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H142" i="28"/>
  <c r="G142" i="28"/>
  <c r="I142" i="28" s="1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G119" i="28"/>
  <c r="I119" i="28" s="1"/>
  <c r="I118" i="28"/>
  <c r="I117" i="28"/>
  <c r="I116" i="28"/>
  <c r="I115" i="28"/>
  <c r="H115" i="28"/>
  <c r="I114" i="28"/>
  <c r="I113" i="28"/>
  <c r="I112" i="28"/>
  <c r="H111" i="28"/>
  <c r="G111" i="28"/>
  <c r="I111" i="28" s="1"/>
  <c r="I110" i="28"/>
  <c r="I109" i="28"/>
  <c r="H108" i="28"/>
  <c r="G108" i="28"/>
  <c r="I108" i="28" s="1"/>
  <c r="I107" i="28"/>
  <c r="I106" i="28"/>
  <c r="H105" i="28"/>
  <c r="I105" i="28" s="1"/>
  <c r="G105" i="28"/>
  <c r="I104" i="28"/>
  <c r="I103" i="28"/>
  <c r="I102" i="28"/>
  <c r="H101" i="28"/>
  <c r="G101" i="28"/>
  <c r="I101" i="28" s="1"/>
  <c r="I100" i="28"/>
  <c r="I99" i="28"/>
  <c r="I98" i="28"/>
  <c r="H97" i="28"/>
  <c r="I97" i="28" s="1"/>
  <c r="G97" i="28"/>
  <c r="I96" i="28"/>
  <c r="I95" i="28"/>
  <c r="I94" i="28"/>
  <c r="H93" i="28"/>
  <c r="G93" i="28"/>
  <c r="I93" i="28" s="1"/>
  <c r="I92" i="28"/>
  <c r="I91" i="28"/>
  <c r="I90" i="28"/>
  <c r="H89" i="28"/>
  <c r="I89" i="28" s="1"/>
  <c r="G89" i="28"/>
  <c r="I88" i="28"/>
  <c r="I87" i="28"/>
  <c r="I86" i="28"/>
  <c r="H85" i="28"/>
  <c r="G85" i="28"/>
  <c r="I85" i="28" s="1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H51" i="28"/>
  <c r="G51" i="28"/>
  <c r="I51" i="28" s="1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H14" i="28"/>
  <c r="G14" i="28"/>
  <c r="I13" i="28"/>
  <c r="I12" i="28"/>
  <c r="H12" i="28"/>
  <c r="G12" i="28"/>
  <c r="I11" i="28"/>
  <c r="I10" i="28"/>
  <c r="H10" i="28"/>
  <c r="G10" i="28"/>
  <c r="I178" i="28" l="1"/>
  <c r="G232" i="30"/>
  <c r="I232" i="30" s="1"/>
  <c r="I10" i="30"/>
  <c r="I10" i="29" l="1"/>
  <c r="D15" i="11"/>
  <c r="C15" i="11"/>
  <c r="I62" i="27"/>
  <c r="I61" i="27"/>
  <c r="I60" i="27"/>
  <c r="I59" i="27"/>
  <c r="I58" i="27"/>
  <c r="I57" i="27"/>
  <c r="I56" i="27"/>
  <c r="I55" i="27"/>
  <c r="I54" i="27"/>
  <c r="I53" i="27"/>
  <c r="I52" i="27"/>
  <c r="I51" i="27"/>
  <c r="G50" i="27"/>
  <c r="I50" i="27" s="1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G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H21" i="27"/>
  <c r="G21" i="27"/>
  <c r="I21" i="27" s="1"/>
  <c r="I20" i="27"/>
  <c r="I19" i="27"/>
  <c r="I18" i="27"/>
  <c r="I17" i="27"/>
  <c r="I16" i="27"/>
  <c r="I15" i="27"/>
  <c r="I14" i="27"/>
  <c r="I13" i="27"/>
  <c r="I12" i="27"/>
  <c r="I11" i="27"/>
  <c r="H10" i="27"/>
  <c r="H9" i="27" s="1"/>
  <c r="G10" i="27"/>
  <c r="G9" i="27"/>
  <c r="I9" i="27" s="1"/>
  <c r="I10" i="27" l="1"/>
  <c r="I10" i="12" l="1"/>
  <c r="I12" i="12"/>
  <c r="I9" i="12" l="1"/>
  <c r="C11" i="11" l="1"/>
  <c r="H10" i="12" l="1"/>
  <c r="H12" i="12"/>
  <c r="G12" i="12"/>
  <c r="D11" i="11"/>
  <c r="D21" i="11" s="1"/>
  <c r="H9" i="12"/>
  <c r="G9" i="12"/>
  <c r="E11" i="11" l="1"/>
  <c r="J14" i="12"/>
  <c r="J13" i="12"/>
  <c r="J12" i="12" s="1"/>
  <c r="J11" i="12"/>
  <c r="G10" i="12"/>
  <c r="J10" i="12" l="1"/>
  <c r="J9" i="12" s="1"/>
  <c r="D16" i="11" l="1"/>
  <c r="C16" i="11"/>
  <c r="I11" i="26"/>
  <c r="G10" i="26"/>
  <c r="I10" i="26" s="1"/>
  <c r="I29" i="18"/>
  <c r="I28" i="18"/>
  <c r="I27" i="18"/>
  <c r="G29" i="18"/>
  <c r="G27" i="18"/>
  <c r="G9" i="26"/>
  <c r="H9" i="26"/>
  <c r="G10" i="18"/>
  <c r="C12" i="11" s="1"/>
  <c r="I10" i="18" l="1"/>
  <c r="D12" i="11"/>
  <c r="E10" i="11"/>
  <c r="I9" i="26"/>
  <c r="E12" i="11" l="1"/>
  <c r="C21" i="11"/>
  <c r="E13" i="11"/>
  <c r="I10" i="19"/>
  <c r="E20" i="11"/>
  <c r="E19" i="11"/>
  <c r="E17" i="11"/>
  <c r="E16" i="11"/>
  <c r="E15" i="11"/>
  <c r="E14" i="11" l="1"/>
  <c r="E18" i="11" l="1"/>
  <c r="E21" i="11" s="1"/>
  <c r="I85" i="32"/>
</calcChain>
</file>

<file path=xl/sharedStrings.xml><?xml version="1.0" encoding="utf-8"?>
<sst xmlns="http://schemas.openxmlformats.org/spreadsheetml/2006/main" count="2648" uniqueCount="487">
  <si>
    <t>tis.Kč</t>
  </si>
  <si>
    <t>uk.</t>
  </si>
  <si>
    <t>x</t>
  </si>
  <si>
    <t>ORJ</t>
  </si>
  <si>
    <t>SU</t>
  </si>
  <si>
    <t>S P O L U F I N A N C O V Á N Í   E U</t>
  </si>
  <si>
    <t xml:space="preserve">OPŽP ZTTV obv. konstrukcí  budovy Střední školy strojní, stavební a dopravní, Liberec, Truhlářská -  A  </t>
  </si>
  <si>
    <t>Odbor kancelář hejtmana</t>
  </si>
  <si>
    <t>tis. Kč</t>
  </si>
  <si>
    <t>§</t>
  </si>
  <si>
    <t>č.a.</t>
  </si>
  <si>
    <t>pol.</t>
  </si>
  <si>
    <t>Odbor regionálního rozvoje a evropských projektů</t>
  </si>
  <si>
    <t>UZ</t>
  </si>
  <si>
    <t>Běžné a kapitálové výdaje resortu celkem</t>
  </si>
  <si>
    <t>ROP - transfery RRR SV - nezpůsobilé výdaje - neinv.</t>
  </si>
  <si>
    <t>00000000</t>
  </si>
  <si>
    <t>neinvestiční transfery regionálním radám</t>
  </si>
  <si>
    <t>konzultační, poradenské a právní služny</t>
  </si>
  <si>
    <t>Ekonomický odbor</t>
  </si>
  <si>
    <t>Odbor školství, mládeže, tělovýchovy a sportu</t>
  </si>
  <si>
    <t>Odbor sociálních věcí</t>
  </si>
  <si>
    <t>Odbor dopravy</t>
  </si>
  <si>
    <t>Odbor kultury, památkové péče a cestovního ruchu</t>
  </si>
  <si>
    <t>02640000000</t>
  </si>
  <si>
    <t>Odbor investic a správy nemovitého majetku</t>
  </si>
  <si>
    <t>Odbor</t>
  </si>
  <si>
    <t>923 01</t>
  </si>
  <si>
    <t>923 02</t>
  </si>
  <si>
    <t>923 03</t>
  </si>
  <si>
    <t>923 04</t>
  </si>
  <si>
    <t>Odbor školství, mládeže, TV a sportu</t>
  </si>
  <si>
    <t>923 05</t>
  </si>
  <si>
    <t>923 06</t>
  </si>
  <si>
    <t>923 07</t>
  </si>
  <si>
    <t>Odbor kultury, památkové péče a CR</t>
  </si>
  <si>
    <t>923 08</t>
  </si>
  <si>
    <t>Odbor životní prostředí a zemědělství</t>
  </si>
  <si>
    <t>923 09</t>
  </si>
  <si>
    <t>Odbor zdravotnictví</t>
  </si>
  <si>
    <t>923 14</t>
  </si>
  <si>
    <t>923 15</t>
  </si>
  <si>
    <t>Odbor kancelář ředitele</t>
  </si>
  <si>
    <t>923 18</t>
  </si>
  <si>
    <t>Oddělení sekretariát ředitele</t>
  </si>
  <si>
    <t>Kapitola 923 02 - Spolufinancování EU</t>
  </si>
  <si>
    <t>Kapitola 923 03 - Spolufinancování EU</t>
  </si>
  <si>
    <t>v tis. Kč</t>
  </si>
  <si>
    <t>č.a. (ORG)</t>
  </si>
  <si>
    <t>Kapitola 923 04 - Spolufinancování EU</t>
  </si>
  <si>
    <t>Kapitola 923 05 - Spolufinancování EU</t>
  </si>
  <si>
    <t>Kapitola 923 06 - Spolufinancování EU</t>
  </si>
  <si>
    <t xml:space="preserve"> S P O L U F I N A N C O V Á N Í   E U</t>
  </si>
  <si>
    <t>Kapitola 923 07 - Spolufinancování EU</t>
  </si>
  <si>
    <t>Kapitola 923 14 - Spolufinancování EU</t>
  </si>
  <si>
    <t>SR 2017</t>
  </si>
  <si>
    <t>UR 2017</t>
  </si>
  <si>
    <t>UR I 2017</t>
  </si>
  <si>
    <t>CELKOVÁ BILANCE vypořádání kapitoly 923 - Spolufinancování EU za rok 2016                               do rozpočtu kraje 2017</t>
  </si>
  <si>
    <t>Souhrnný přehled vypořádání kapitoly 923 za rok 2016 do rozpočtu 2017</t>
  </si>
  <si>
    <t>00256411433</t>
  </si>
  <si>
    <t>02640010000</t>
  </si>
  <si>
    <t>TP ČR-SASKO 2014 -2020</t>
  </si>
  <si>
    <t>110100000</t>
  </si>
  <si>
    <t>Platy zaměstnanců v pracovním poměru CZ</t>
  </si>
  <si>
    <t>110117051</t>
  </si>
  <si>
    <t>Platy zaměstnanců v pracovním poměru SR</t>
  </si>
  <si>
    <t>110500000</t>
  </si>
  <si>
    <t>Platy zaměstnanců v pracovním poměru EU</t>
  </si>
  <si>
    <t>Ostatní osobní výdaje CZ</t>
  </si>
  <si>
    <t>Ostatní osobní výdaje SR</t>
  </si>
  <si>
    <t>Ostatní osobní výdaje EU</t>
  </si>
  <si>
    <t>Povinné poj.na soc.zab.a přísp.na st.pol.zaměstnan CZ</t>
  </si>
  <si>
    <t>Povinné poj.na soc.zab.a přísp.na st.pol.zaměstnan SR</t>
  </si>
  <si>
    <t>Povinné poj.na soc.zab.a přísp.na st.pol.zaměstnan EU</t>
  </si>
  <si>
    <t>Povinné poj.na veřejné zdravotní pojištění CZ</t>
  </si>
  <si>
    <t>Povinné poj.na veřejné zdravotní pojištění SR</t>
  </si>
  <si>
    <t>Povinné poj.na veřejné zdravotní pojištění EU</t>
  </si>
  <si>
    <t>Drobný hmotný dlouhodobý majetek CZ</t>
  </si>
  <si>
    <t>Drobný hmotný dlouhodobý majetek SR</t>
  </si>
  <si>
    <t>Drobný hmotný dlouhodobý majetek EU</t>
  </si>
  <si>
    <t>Nákup materiálu j.n. CZ</t>
  </si>
  <si>
    <t>Nákup materiáluj.n. SR</t>
  </si>
  <si>
    <t>Nákup materuálu j.n. EU</t>
  </si>
  <si>
    <t>Služby školení a vzdělávání CZ</t>
  </si>
  <si>
    <t>Služby školení a vzdělávání SR</t>
  </si>
  <si>
    <t>Služby školení a vzdělávání EU</t>
  </si>
  <si>
    <t>Nákup ostatních služeb CZ</t>
  </si>
  <si>
    <t>Nákup ostatních služeb SR</t>
  </si>
  <si>
    <t>Nákup ostatních služeb EU</t>
  </si>
  <si>
    <t>Cestovné (tuzemské i zahraniční) CZ</t>
  </si>
  <si>
    <t>Cestovné (tuzemské i zahraniční) SR</t>
  </si>
  <si>
    <t>Cestovné (tuzemské i zahraniční) EU</t>
  </si>
  <si>
    <t>Pohoštění CZ</t>
  </si>
  <si>
    <t>Pohoštění SR</t>
  </si>
  <si>
    <t>Pohoštění EU</t>
  </si>
  <si>
    <t>Náhrady mezd v době nemoci CZ</t>
  </si>
  <si>
    <t>Náhrady mezd v době nemoci SR</t>
  </si>
  <si>
    <t>Náhrady mezd v době nemoci EU</t>
  </si>
  <si>
    <t>Služby peněžních ústavů CZ</t>
  </si>
  <si>
    <t>Služby peněžních ústavů SR</t>
  </si>
  <si>
    <t>Služby peněžních ústavů EU</t>
  </si>
  <si>
    <t>02640020000</t>
  </si>
  <si>
    <t>TP ČR-POLSKO 2014 -2020</t>
  </si>
  <si>
    <t>110595113</t>
  </si>
  <si>
    <t>Nákup materiálu j.n. SR</t>
  </si>
  <si>
    <t>Nákup materiálu j.n. EU</t>
  </si>
  <si>
    <t>08620020000</t>
  </si>
  <si>
    <t xml:space="preserve">OP ŽP II - Významné aleje Libereckého kraje - 1. etapa </t>
  </si>
  <si>
    <t>3745</t>
  </si>
  <si>
    <t>5169</t>
  </si>
  <si>
    <t>000000000</t>
  </si>
  <si>
    <t>nákup ostatních služeb</t>
  </si>
  <si>
    <t>106100000</t>
  </si>
  <si>
    <t>106515011</t>
  </si>
  <si>
    <t>08620030000</t>
  </si>
  <si>
    <t>OP ŽP  II - Ošetření Světelské lipové aleje</t>
  </si>
  <si>
    <t>08620060000</t>
  </si>
  <si>
    <t>OP ŽP - Ošetření lipové aleje v Malé Skále</t>
  </si>
  <si>
    <t>08620070000</t>
  </si>
  <si>
    <t>OP ŽP - Ošetření aleje Albrechtice - Vítkov</t>
  </si>
  <si>
    <t>08620080000</t>
  </si>
  <si>
    <t>OP ŽP - Ošetření aleje Kamenický Šenov - Slunečná</t>
  </si>
  <si>
    <t>08620050000</t>
  </si>
  <si>
    <t>OP ŽP - Podpora populace kuňky ohnivé - Manušické rybníky</t>
  </si>
  <si>
    <t>3741</t>
  </si>
  <si>
    <t>08620090000</t>
  </si>
  <si>
    <t>OP ŽP - Podpora populace kuňky ohnivé - Cihelenské rybníky</t>
  </si>
  <si>
    <t>08620040000</t>
  </si>
  <si>
    <t>OP ŽP - Studie odtokových poměrů vč. opatření Lužic. Nisa</t>
  </si>
  <si>
    <t>3744</t>
  </si>
  <si>
    <t>6119</t>
  </si>
  <si>
    <t>ostatní nákup dlouhodobého nehmotného majetku</t>
  </si>
  <si>
    <t>106515974</t>
  </si>
  <si>
    <t>02650000000</t>
  </si>
  <si>
    <t>Regionální stálá konference LK</t>
  </si>
  <si>
    <t>3636</t>
  </si>
  <si>
    <t>5011</t>
  </si>
  <si>
    <t>109117017</t>
  </si>
  <si>
    <t>109517018</t>
  </si>
  <si>
    <t>5031</t>
  </si>
  <si>
    <t>Nákup materiálu SR</t>
  </si>
  <si>
    <t>Nákup materiálu EU</t>
  </si>
  <si>
    <t xml:space="preserve">5164 </t>
  </si>
  <si>
    <t>Nájemné SR</t>
  </si>
  <si>
    <t>Nájemné EU</t>
  </si>
  <si>
    <t xml:space="preserve">5166  </t>
  </si>
  <si>
    <t>Konzultační, poradenské a právní služby SR</t>
  </si>
  <si>
    <t>Konzultační, poradenské a právní služby EU</t>
  </si>
  <si>
    <t xml:space="preserve">5173 </t>
  </si>
  <si>
    <t>Cestovné SR</t>
  </si>
  <si>
    <t>Cestovné EU</t>
  </si>
  <si>
    <t>5175</t>
  </si>
  <si>
    <t>5424</t>
  </si>
  <si>
    <t>02650010000</t>
  </si>
  <si>
    <t>Smart akcelerátor LK</t>
  </si>
  <si>
    <t>103100000</t>
  </si>
  <si>
    <t>Platy zaměstnanců v pracovním poměru LK</t>
  </si>
  <si>
    <t>103533062</t>
  </si>
  <si>
    <t>5021</t>
  </si>
  <si>
    <t>Ostatní osobní výdaje LK</t>
  </si>
  <si>
    <t>Povinné poj.na soc.zab.a přísp.na st.pol.zaměstnan. EK</t>
  </si>
  <si>
    <t>Povinné poj.na soc.zab.a přísp.na st.pol.zaměstnan. EU</t>
  </si>
  <si>
    <t>5032</t>
  </si>
  <si>
    <t>Povinné poj.na veřejné zdravotní pojištění LK</t>
  </si>
  <si>
    <t>5137</t>
  </si>
  <si>
    <t>Drobný hmotný dlouhodobý majetek LK</t>
  </si>
  <si>
    <t>5139</t>
  </si>
  <si>
    <t>Nákup materiálu jinde nezařazen LK</t>
  </si>
  <si>
    <t>Nákup materiálu jinde nezařazen EU</t>
  </si>
  <si>
    <t>5166</t>
  </si>
  <si>
    <t>Konzultační, poradenské a právní služby LK</t>
  </si>
  <si>
    <t>Nákup ostatních služeb LK</t>
  </si>
  <si>
    <t>5173</t>
  </si>
  <si>
    <t>Cestovné (tuzemské i zahraniční) LK</t>
  </si>
  <si>
    <t>Pohoštění LK</t>
  </si>
  <si>
    <t>6111</t>
  </si>
  <si>
    <t>Programové vybavení LK</t>
  </si>
  <si>
    <t>Programové vybavení EU</t>
  </si>
  <si>
    <t>02600000000</t>
  </si>
  <si>
    <t>ePasport</t>
  </si>
  <si>
    <t>DU</t>
  </si>
  <si>
    <t>04600010000</t>
  </si>
  <si>
    <t>Strategické plánování rozvoje vzdělávací soustavy LK</t>
  </si>
  <si>
    <t>3299</t>
  </si>
  <si>
    <t>drobný hmotný majetek dlouhodobý</t>
  </si>
  <si>
    <t>103133063</t>
  </si>
  <si>
    <t>103533063</t>
  </si>
  <si>
    <t>nákup materiálu jinde nezařazený</t>
  </si>
  <si>
    <t>cestovné (tuzemské í zahraniční)</t>
  </si>
  <si>
    <t>pohoštění</t>
  </si>
  <si>
    <t>04600040000</t>
  </si>
  <si>
    <t>Poradenství v LK</t>
  </si>
  <si>
    <t>04600030000</t>
  </si>
  <si>
    <t>05600020000</t>
  </si>
  <si>
    <t>Podpora a rozvoj služeb v komunitě pro osoby se zdravotním postižením v Libereckém kraji</t>
  </si>
  <si>
    <t>Nákup ostatních služeb</t>
  </si>
  <si>
    <t>05600010000</t>
  </si>
  <si>
    <t>Procesy střednědobého plánování, síťování a financování sociálních služeb v Libereckém kraji</t>
  </si>
  <si>
    <t>05600030000</t>
  </si>
  <si>
    <t>05600040000</t>
  </si>
  <si>
    <t>06600011601</t>
  </si>
  <si>
    <t>Intereg V-A – Od zámku Frýdlant k zámku Czocha</t>
  </si>
  <si>
    <t>investiční transfery zřízeným příspěvkovým organizacím</t>
  </si>
  <si>
    <t>6451</t>
  </si>
  <si>
    <t>investiční půjčené prostředky zřízeným příspěvkovým org.</t>
  </si>
  <si>
    <t>06600020000</t>
  </si>
  <si>
    <t>Rozvoj společné dopravní koncepce veřejné dopravy v příhraničních oblastech</t>
  </si>
  <si>
    <t>111100000</t>
  </si>
  <si>
    <t>neinv.transfery nefin.podnikatel.subjektům - právnické osoby</t>
  </si>
  <si>
    <t>07600020000</t>
  </si>
  <si>
    <t>Ještěd ve filmu</t>
  </si>
  <si>
    <t>2143</t>
  </si>
  <si>
    <t>ostatní osobní výdaje</t>
  </si>
  <si>
    <t>nákup materiálu</t>
  </si>
  <si>
    <t>nájemné</t>
  </si>
  <si>
    <t xml:space="preserve"> 110500000</t>
  </si>
  <si>
    <t xml:space="preserve">pohoštění </t>
  </si>
  <si>
    <t>07600010000</t>
  </si>
  <si>
    <t>Interreg-Česko-polská Hřebenovka - východní část</t>
  </si>
  <si>
    <t>110117007</t>
  </si>
  <si>
    <t>zprac. dat a sl. souvis. s inf. a kom. technologiemi</t>
  </si>
  <si>
    <t>Cíl 2-Za společným dědictvím na kole i pěšky</t>
  </si>
  <si>
    <t>cestovné</t>
  </si>
  <si>
    <t>07600040000</t>
  </si>
  <si>
    <t>Interreg-Česko-polská Hřebenovka - západní část</t>
  </si>
  <si>
    <t>8600031801</t>
  </si>
  <si>
    <t>04620121437</t>
  </si>
  <si>
    <t>IROP COV služeb, Česká Lípa</t>
  </si>
  <si>
    <t>budovy, haly a stavby</t>
  </si>
  <si>
    <t>04620131421</t>
  </si>
  <si>
    <t>IROP COV strojírenství a elektrotechniky, Liberec</t>
  </si>
  <si>
    <t>04620141418</t>
  </si>
  <si>
    <t>IROP COV strojírenství a informatiky, Česká Lípa</t>
  </si>
  <si>
    <t>04620151440</t>
  </si>
  <si>
    <t>IROP COV řemesel, Jablonec nad Nisou</t>
  </si>
  <si>
    <t>04620161452</t>
  </si>
  <si>
    <t>IROP COV technické, Turnov</t>
  </si>
  <si>
    <t>04620171425</t>
  </si>
  <si>
    <t>IROP COV uměleckoprůmyslové, Kamenický Šenov</t>
  </si>
  <si>
    <t>04620181448</t>
  </si>
  <si>
    <t>IROP COV pro zemědělství, Frýdlant</t>
  </si>
  <si>
    <t>04620191436</t>
  </si>
  <si>
    <t xml:space="preserve">IROP COV automobilového průmyslu, Vysoké n.J. </t>
  </si>
  <si>
    <t>04620021437</t>
  </si>
  <si>
    <t>OP ŽP - ZTTV obv. konstrukcí  budovy SOŠ a SOU v České Lípě, pavilon B v ulici 28. Října</t>
  </si>
  <si>
    <t>04620011437</t>
  </si>
  <si>
    <t>OPŽP ZTTV obv. konstrukcí budovy SOŠ a SOU v České Lípě, budovy v Lužické ulici</t>
  </si>
  <si>
    <t>04620051412</t>
  </si>
  <si>
    <t>OP ŽP - snížení energetické náročnosti OA ČL</t>
  </si>
  <si>
    <t>04620061448</t>
  </si>
  <si>
    <t xml:space="preserve">OP ŽP energetické úspory Zámecká Frýdlant </t>
  </si>
  <si>
    <t>04620071432</t>
  </si>
  <si>
    <t>OP ŽP - energetické úspory jídelny a dílen Na Bojišti</t>
  </si>
  <si>
    <t>04620081432</t>
  </si>
  <si>
    <t>OP ŽP energetické úspory tělocvičny Na Bojišti</t>
  </si>
  <si>
    <t>04620101437</t>
  </si>
  <si>
    <t xml:space="preserve">OP ŽP - energetické úspory dílny Svojsíkova ČL </t>
  </si>
  <si>
    <t>05620041509</t>
  </si>
  <si>
    <t>OP ŽP-energetic. úspory domov důchodců Sloup v Č.</t>
  </si>
  <si>
    <t>05620051502</t>
  </si>
  <si>
    <t>OP ŽP-energetické úspory Dvorská 445 Liberec</t>
  </si>
  <si>
    <t>05620061908</t>
  </si>
  <si>
    <t>OP ŽP energetické úspory Budova D Cvikov</t>
  </si>
  <si>
    <t>05620011505</t>
  </si>
  <si>
    <t>IROP Transformace – Domov Sluneční dvůr, p. o.</t>
  </si>
  <si>
    <t>05620021522</t>
  </si>
  <si>
    <t xml:space="preserve">IROP Transformace – Domov a Centrum denních služeb Jablonec nad Nisou, p.o. </t>
  </si>
  <si>
    <t>107100000</t>
  </si>
  <si>
    <t>107117968</t>
  </si>
  <si>
    <t>107517969</t>
  </si>
  <si>
    <t>05620061501</t>
  </si>
  <si>
    <t>IROP-Jedličkův ústav - rekonstrukce III.NP domu B</t>
  </si>
  <si>
    <t>05620071519</t>
  </si>
  <si>
    <t xml:space="preserve">IROP-Domov Raspenava - výstavba nových prostor </t>
  </si>
  <si>
    <t>5620081520</t>
  </si>
  <si>
    <t xml:space="preserve">IROP-APOSS - výstavba nových prostor </t>
  </si>
  <si>
    <t>5620091520</t>
  </si>
  <si>
    <t>OPŽP snížení energetické náročnosti APOSS Liberec</t>
  </si>
  <si>
    <t>06620010000</t>
  </si>
  <si>
    <t>IROP-II/270 Jablonné v Podještědí</t>
  </si>
  <si>
    <t>06620020000</t>
  </si>
  <si>
    <t>IROP II/273 úsek hranice kraje - Okna</t>
  </si>
  <si>
    <t>06620030000</t>
  </si>
  <si>
    <t>IROP Okružní křižovatky II/292 a II/289 Semily, ul. Bořkovská, Brodská</t>
  </si>
  <si>
    <t>06620040000</t>
  </si>
  <si>
    <t>IROP - II/292 Benešov u Semil</t>
  </si>
  <si>
    <t>06620050000</t>
  </si>
  <si>
    <t>IROP - II/262 Česká Lípa - Dobranov</t>
  </si>
  <si>
    <t>06620060000</t>
  </si>
  <si>
    <t>IROP - II/2904 Mníšek od III/2907 -Oldřichov (hum.)</t>
  </si>
  <si>
    <t>06620070000</t>
  </si>
  <si>
    <t>IROP - II/270 Doksy - Dubá</t>
  </si>
  <si>
    <t>06620080000</t>
  </si>
  <si>
    <t>IROP - II/279 Svijany - Kobyly</t>
  </si>
  <si>
    <t>06620090000</t>
  </si>
  <si>
    <t>IROP - II/286 Košťálov - Ploužnice</t>
  </si>
  <si>
    <t>06620100000</t>
  </si>
  <si>
    <t>IROP - II/286 Jilemnice - Košťálov</t>
  </si>
  <si>
    <t>06620110000</t>
  </si>
  <si>
    <t>IROP - II/293 Jilemnice humanizace</t>
  </si>
  <si>
    <t>06620120000</t>
  </si>
  <si>
    <t>IROP - II/268 obchvat Zákupy</t>
  </si>
  <si>
    <t>06620140000</t>
  </si>
  <si>
    <t>Jablonné v Podještědí - 2.etapa</t>
  </si>
  <si>
    <t>06620150000</t>
  </si>
  <si>
    <t>PD IROP-II/268 Mimoň-hranice Libereckého kraje</t>
  </si>
  <si>
    <t>06620160000</t>
  </si>
  <si>
    <t>PD IROP-II/290 Roprachtice-Kořenov</t>
  </si>
  <si>
    <t>06620170000</t>
  </si>
  <si>
    <t xml:space="preserve">PD IROP-II/610 Turnov-hranice LK </t>
  </si>
  <si>
    <t>04620110000</t>
  </si>
  <si>
    <t>Škola a sklo - inkubátor na cestě do života</t>
  </si>
  <si>
    <t>07620011705</t>
  </si>
  <si>
    <t>OP PS ČR-Sasko II - Expozice horolezectví v Muzeu Českého ráje v Turnově</t>
  </si>
  <si>
    <t>07620021702</t>
  </si>
  <si>
    <t>IROP Modernizace Severočeského muzea v Liberci – 2. etapa</t>
  </si>
  <si>
    <t>07620031702</t>
  </si>
  <si>
    <t>IROP Celková modernizace expozic Severočeského muzea v Liberci</t>
  </si>
  <si>
    <t>07620041701</t>
  </si>
  <si>
    <t xml:space="preserve">IROP - Krajská knihovna LK </t>
  </si>
  <si>
    <t>14620020000</t>
  </si>
  <si>
    <t xml:space="preserve">Inovační centrum-podnikatelský inkubátor LK </t>
  </si>
  <si>
    <t>14620010000</t>
  </si>
  <si>
    <t>2212</t>
  </si>
  <si>
    <t>Neinvestiční půjčené prostř.zřízeným přísp.organ.</t>
  </si>
  <si>
    <t>3792</t>
  </si>
  <si>
    <t>041100000</t>
  </si>
  <si>
    <t>Příjmy a výdaje kapitoly v resortu celkem</t>
  </si>
  <si>
    <t>0000</t>
  </si>
  <si>
    <t>Kofinancování IROP a TOP</t>
  </si>
  <si>
    <t>Nespecifikované rezervy</t>
  </si>
  <si>
    <t>Kurzové rozdíly a transakční náklady projektů EU</t>
  </si>
  <si>
    <t>Kursové rozdíly ve výdajích</t>
  </si>
  <si>
    <t>Služby peněžních ústavů</t>
  </si>
  <si>
    <t>6620180000</t>
  </si>
  <si>
    <t>PD IROP - Silnice II/278, okružní křižovatka Stráž pod Ralskem</t>
  </si>
  <si>
    <t>6620190000</t>
  </si>
  <si>
    <t>PD IROP - Silnice II/592 Kryštofovo údolí-Křižany</t>
  </si>
  <si>
    <t>2630000000</t>
  </si>
  <si>
    <t>OP ŽP - Kotlíkové dotace-administrace</t>
  </si>
  <si>
    <t>Odbor životního prostředí a zemědělství</t>
  </si>
  <si>
    <t>Kapitola 923 08- Spolufinancování EU</t>
  </si>
  <si>
    <t>ZR-RO č. 70/17</t>
  </si>
  <si>
    <t>příloha č. 1 k ZR-RO č. 70/17</t>
  </si>
  <si>
    <t>Změna rozpočtu - rozpočtové opatření č. 70/17</t>
  </si>
  <si>
    <t>CELKEM ZR-RO č. 70/17</t>
  </si>
  <si>
    <t>OP ŽP - Kotlíkové dotace II - předfinancování 2017</t>
  </si>
  <si>
    <t>Potravinová pomoc dětem v LK 2. etapa</t>
  </si>
  <si>
    <t>IROP - Školy bez bariér - střední odborné školy</t>
  </si>
  <si>
    <t xml:space="preserve">Platy zaměstnanců v pracovním poměru </t>
  </si>
  <si>
    <t xml:space="preserve">Povinné poj.na soc.zab.a přísp.na st.pol.zaměstnan </t>
  </si>
  <si>
    <t xml:space="preserve">Povinné poj.na veřejné zdravotní pojištění </t>
  </si>
  <si>
    <t>IROP - Školy bez bariér - střední odborné školy - SŠ řemesel a služeb Jablonec n.N.</t>
  </si>
  <si>
    <t>IROP - Školy bez bariér - střední odborné školy -  SPŠ technická Jablonec n.N.</t>
  </si>
  <si>
    <t>IROP - Školy bez bariér - SPŠ stavební LBC</t>
  </si>
  <si>
    <t>IROP - Školy bez bariér - střední odborné školy - SPŠ textilní LBC</t>
  </si>
  <si>
    <t>IROP - Školy bez bariér - střední odborné školy - SPŠ strojní a elektr. a VOŠ LBC</t>
  </si>
  <si>
    <t>IROP - Školy bez bariér - střední odborné školy- SŠ a Mateřská škola LBC</t>
  </si>
  <si>
    <t>IROP - Školy bez bariér - střední odborné školy - SŠ strojní, stav. a dopr. LBC</t>
  </si>
  <si>
    <t>Rekonstrukce objektu VÚTS - budova E</t>
  </si>
  <si>
    <t>07600030000</t>
  </si>
  <si>
    <r>
      <t>Střevlik p.o. - NÁVRATNÁ FINANČNÍ VÝPOMOC na předfinancování projektu "Předcházení vzniku odpadů v LK a okrese G</t>
    </r>
    <r>
      <rPr>
        <b/>
        <sz val="8"/>
        <rFont val="Calibri"/>
        <family val="2"/>
        <charset val="238"/>
      </rPr>
      <t>ӧ</t>
    </r>
    <r>
      <rPr>
        <b/>
        <sz val="8"/>
        <rFont val="Arial"/>
        <family val="2"/>
        <charset val="238"/>
      </rPr>
      <t>rlitz"</t>
    </r>
  </si>
  <si>
    <t>06620130000</t>
  </si>
  <si>
    <t xml:space="preserve">INTERREG V-A ČR-POLSKO - Kolem kolem Jizerek </t>
  </si>
  <si>
    <t>2219</t>
  </si>
  <si>
    <t>Náhrady mezd v době nemoci LK</t>
  </si>
  <si>
    <t>ostatní nákup dlouhodobého nehmotného majetku LK</t>
  </si>
  <si>
    <t>107117015</t>
  </si>
  <si>
    <t>ostatní nákup dlouhodobého nehmotného majetku SR</t>
  </si>
  <si>
    <t>107517016</t>
  </si>
  <si>
    <t>ostatní nákup dlouhodobého nehmotného majetku EU</t>
  </si>
  <si>
    <t>3713</t>
  </si>
  <si>
    <t xml:space="preserve"> 106515974</t>
  </si>
  <si>
    <t xml:space="preserve">Povinné poj.na soc.zab.a přísp.na st.pol.zaměstnan. </t>
  </si>
  <si>
    <t>2630020000</t>
  </si>
  <si>
    <t>6901</t>
  </si>
  <si>
    <t>Rezervy kapitálových výdajů Kotlíkové dotace - 2 výzva</t>
  </si>
  <si>
    <t>0251000000</t>
  </si>
  <si>
    <t>Technická pomoc GG OP VK  II. etapa</t>
  </si>
  <si>
    <t>3639</t>
  </si>
  <si>
    <t>Ostatní osobní výdaje</t>
  </si>
  <si>
    <t>Povinné poj.na soc.zab.a přísp.na st.pol.zaměstnan.</t>
  </si>
  <si>
    <t>Povinné poj.na veřejné zdravotní pojištění</t>
  </si>
  <si>
    <t>6409</t>
  </si>
  <si>
    <t>5363</t>
  </si>
  <si>
    <t>321000000</t>
  </si>
  <si>
    <t>Úhrady sankcí jiným rozpočtům CZ</t>
  </si>
  <si>
    <t>325000000</t>
  </si>
  <si>
    <t>Úhrady sankcí jiným rozpočtům EU</t>
  </si>
  <si>
    <t>UR II 2017</t>
  </si>
  <si>
    <t>pozemky</t>
  </si>
  <si>
    <t>110117988</t>
  </si>
  <si>
    <t>Platy zaměstnanců v pracovním poměru</t>
  </si>
  <si>
    <t xml:space="preserve">Ostatní osobní výdaje </t>
  </si>
  <si>
    <t>Povin.poj.na soc.zab.a přísp.na st.pol.zaměstnan</t>
  </si>
  <si>
    <t>Drobný hmotný dlouhodobý majetek</t>
  </si>
  <si>
    <t>Nákup materiálu j. n.</t>
  </si>
  <si>
    <t>Služby telekomunikací a radiokomunikací</t>
  </si>
  <si>
    <t>Služby školení a vzdělávání</t>
  </si>
  <si>
    <t>Cestovné (tuzemské i zahraniční)</t>
  </si>
  <si>
    <t>Pohoštění</t>
  </si>
  <si>
    <t>Náhrady mezd v době nemoci</t>
  </si>
  <si>
    <t>Sociální rehabilitace</t>
  </si>
  <si>
    <t>Podpora samostatného bydlení a osobní asistence</t>
  </si>
  <si>
    <t>Sociálně terapeutické dílny</t>
  </si>
  <si>
    <t>Podpora a rozvoj sociálních služeb pro rodiny a děti v Libereckém kraji</t>
  </si>
  <si>
    <t>Sociálně aktivizační služby pro rodiny s dětmi</t>
  </si>
  <si>
    <t>Nízkoprahová zařízené pro děti a mládež</t>
  </si>
  <si>
    <t>Systémová podpora rodin s dětmi v Libereckém kraji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</si>
  <si>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</si>
  <si>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</si>
  <si>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</si>
  <si>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</si>
  <si>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</si>
  <si>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</si>
  <si>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</si>
  <si>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</si>
  <si>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</si>
  <si>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</si>
  <si>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</si>
  <si>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</si>
  <si>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</si>
  <si>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</si>
  <si>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</si>
  <si>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</si>
  <si>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</si>
  <si>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</si>
  <si>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</si>
  <si>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</si>
  <si>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</si>
  <si>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</si>
  <si>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</si>
  <si>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</si>
  <si>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</si>
  <si>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</si>
  <si>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</si>
  <si>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</si>
  <si>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</si>
  <si>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</si>
  <si>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</si>
  <si>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</si>
  <si>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</si>
  <si>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</si>
  <si>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</si>
  <si>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</si>
  <si>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</si>
  <si>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</si>
  <si>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</si>
  <si>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</si>
  <si>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</si>
  <si>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</si>
  <si>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</si>
  <si>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</si>
  <si>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</si>
  <si>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</si>
  <si>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</si>
  <si>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</si>
  <si>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</si>
  <si>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</si>
  <si>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</si>
  <si>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</si>
  <si>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</si>
  <si>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</si>
  <si>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</si>
  <si>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</si>
  <si>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</si>
  <si>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</si>
  <si>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</si>
  <si>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</si>
  <si>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</si>
  <si>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</si>
  <si>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</si>
  <si>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</si>
  <si>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</si>
  <si>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5901</t>
  </si>
  <si>
    <t>projekt Potravinová pomoc dětem v LK 2</t>
  </si>
  <si>
    <t>ZR-RO                 č. 70/17</t>
  </si>
  <si>
    <t>Převod "dopravních" projektů</t>
  </si>
  <si>
    <t>04620220000</t>
  </si>
  <si>
    <t>04620221440</t>
  </si>
  <si>
    <t>04620221438</t>
  </si>
  <si>
    <t>04620221420</t>
  </si>
  <si>
    <t>04620221422</t>
  </si>
  <si>
    <t>04620221421</t>
  </si>
  <si>
    <t>04620221432</t>
  </si>
  <si>
    <t>04620221433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</si>
</sst>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00"/>
    <numFmt numFmtId="165" formatCode="00000000"/>
    <numFmt numFmtId="166" formatCode="#,##0.0000"/>
    <numFmt numFmtId="167" formatCode="#,##0.000"/>
    <numFmt numFmtId="168" formatCode="#,##0.0"/>
  </numFmts>
  <fonts count="8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2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7.5"/>
      <name val="Arial"/>
      <family val="2"/>
      <charset val="238"/>
    </font>
    <font>
      <sz val="10"/>
      <name val="Arial CE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Calibri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3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7">
    <xf numFmtId="0" fontId="0" fillId="0" borderId="0"/>
    <xf numFmtId="0" fontId="2" fillId="0" borderId="0"/>
    <xf numFmtId="0" fontId="2" fillId="0" borderId="0"/>
    <xf numFmtId="0" fontId="6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33" applyNumberFormat="0" applyFill="0" applyAlignment="0" applyProtection="0"/>
    <xf numFmtId="0" fontId="11" fillId="0" borderId="33" applyNumberFormat="0" applyFill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16" borderId="34" applyNumberFormat="0" applyAlignment="0" applyProtection="0"/>
    <xf numFmtId="0" fontId="13" fillId="16" borderId="34" applyNumberFormat="0" applyAlignment="0" applyProtection="0"/>
    <xf numFmtId="0" fontId="14" fillId="0" borderId="35" applyNumberFormat="0" applyFill="0" applyAlignment="0" applyProtection="0"/>
    <xf numFmtId="0" fontId="14" fillId="0" borderId="35" applyNumberFormat="0" applyFill="0" applyAlignment="0" applyProtection="0"/>
    <xf numFmtId="0" fontId="15" fillId="0" borderId="36" applyNumberFormat="0" applyFill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6" fillId="0" borderId="3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9" fillId="18" borderId="38" applyNumberFormat="0" applyFont="0" applyAlignment="0" applyProtection="0"/>
    <xf numFmtId="0" fontId="9" fillId="18" borderId="38" applyNumberFormat="0" applyFont="0" applyAlignment="0" applyProtection="0"/>
    <xf numFmtId="0" fontId="19" fillId="0" borderId="39" applyNumberFormat="0" applyFill="0" applyAlignment="0" applyProtection="0"/>
    <xf numFmtId="0" fontId="19" fillId="0" borderId="39" applyNumberFormat="0" applyFill="0" applyAlignment="0" applyProtection="0"/>
    <xf numFmtId="0" fontId="20" fillId="19" borderId="0">
      <alignment horizontal="left"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40" applyNumberFormat="0" applyAlignment="0" applyProtection="0"/>
    <xf numFmtId="0" fontId="23" fillId="7" borderId="40" applyNumberFormat="0" applyAlignment="0" applyProtection="0"/>
    <xf numFmtId="0" fontId="24" fillId="20" borderId="40" applyNumberFormat="0" applyAlignment="0" applyProtection="0"/>
    <xf numFmtId="0" fontId="24" fillId="20" borderId="40" applyNumberFormat="0" applyAlignment="0" applyProtection="0"/>
    <xf numFmtId="0" fontId="25" fillId="20" borderId="41" applyNumberFormat="0" applyAlignment="0" applyProtection="0"/>
    <xf numFmtId="0" fontId="25" fillId="20" borderId="41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31" borderId="56" applyNumberFormat="0" applyFont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47" fillId="35" borderId="0" applyNumberFormat="0" applyBorder="0" applyAlignment="0" applyProtection="0"/>
    <xf numFmtId="0" fontId="47" fillId="39" borderId="0" applyNumberFormat="0" applyBorder="0" applyAlignment="0" applyProtection="0"/>
    <xf numFmtId="0" fontId="47" fillId="43" borderId="0" applyNumberFormat="0" applyBorder="0" applyAlignment="0" applyProtection="0"/>
    <xf numFmtId="0" fontId="47" fillId="47" borderId="0" applyNumberFormat="0" applyBorder="0" applyAlignment="0" applyProtection="0"/>
    <xf numFmtId="0" fontId="47" fillId="51" borderId="0" applyNumberFormat="0" applyBorder="0" applyAlignment="0" applyProtection="0"/>
    <xf numFmtId="0" fontId="47" fillId="55" borderId="0" applyNumberFormat="0" applyBorder="0" applyAlignment="0" applyProtection="0"/>
    <xf numFmtId="0" fontId="46" fillId="0" borderId="57" applyNumberFormat="0" applyFill="0" applyAlignment="0" applyProtection="0"/>
    <xf numFmtId="43" fontId="2" fillId="0" borderId="0" applyFont="0" applyFill="0" applyBorder="0" applyAlignment="0" applyProtection="0"/>
    <xf numFmtId="0" fontId="37" fillId="26" borderId="0" applyNumberFormat="0" applyBorder="0" applyAlignment="0" applyProtection="0"/>
    <xf numFmtId="0" fontId="43" fillId="30" borderId="55" applyNumberFormat="0" applyAlignment="0" applyProtection="0"/>
    <xf numFmtId="0" fontId="33" fillId="0" borderId="49" applyNumberFormat="0" applyFill="0" applyAlignment="0" applyProtection="0"/>
    <xf numFmtId="0" fontId="34" fillId="0" borderId="50" applyNumberFormat="0" applyFill="0" applyAlignment="0" applyProtection="0"/>
    <xf numFmtId="0" fontId="35" fillId="0" borderId="51" applyNumberFormat="0" applyFill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31" borderId="56" applyNumberFormat="0" applyFont="0" applyAlignment="0" applyProtection="0"/>
    <xf numFmtId="0" fontId="1" fillId="31" borderId="56" applyNumberFormat="0" applyFont="0" applyAlignment="0" applyProtection="0"/>
    <xf numFmtId="0" fontId="1" fillId="31" borderId="56" applyNumberFormat="0" applyFont="0" applyAlignment="0" applyProtection="0"/>
    <xf numFmtId="0" fontId="1" fillId="31" borderId="56" applyNumberFormat="0" applyFont="0" applyAlignment="0" applyProtection="0"/>
    <xf numFmtId="0" fontId="42" fillId="0" borderId="54" applyNumberFormat="0" applyFill="0" applyAlignment="0" applyProtection="0"/>
    <xf numFmtId="0" fontId="36" fillId="25" borderId="0" applyNumberFormat="0" applyBorder="0" applyAlignment="0" applyProtection="0"/>
    <xf numFmtId="0" fontId="44" fillId="0" borderId="0" applyNumberFormat="0" applyFill="0" applyBorder="0" applyAlignment="0" applyProtection="0"/>
    <xf numFmtId="0" fontId="39" fillId="28" borderId="52" applyNumberFormat="0" applyAlignment="0" applyProtection="0"/>
    <xf numFmtId="0" fontId="41" fillId="29" borderId="52" applyNumberFormat="0" applyAlignment="0" applyProtection="0"/>
    <xf numFmtId="0" fontId="40" fillId="29" borderId="53" applyNumberFormat="0" applyAlignment="0" applyProtection="0"/>
    <xf numFmtId="0" fontId="45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6" fillId="0" borderId="0"/>
    <xf numFmtId="0" fontId="53" fillId="0" borderId="0"/>
    <xf numFmtId="0" fontId="6" fillId="0" borderId="0"/>
    <xf numFmtId="0" fontId="55" fillId="0" borderId="0"/>
    <xf numFmtId="0" fontId="6" fillId="0" borderId="0"/>
    <xf numFmtId="0" fontId="55" fillId="0" borderId="0"/>
    <xf numFmtId="0" fontId="6" fillId="0" borderId="0"/>
  </cellStyleXfs>
  <cellXfs count="756">
    <xf numFmtId="0" fontId="0" fillId="0" borderId="0" xfId="0"/>
    <xf numFmtId="0" fontId="3" fillId="0" borderId="0" xfId="1" applyFont="1" applyAlignment="1">
      <alignment horizontal="right"/>
    </xf>
    <xf numFmtId="0" fontId="6" fillId="0" borderId="0" xfId="110"/>
    <xf numFmtId="4" fontId="6" fillId="0" borderId="0" xfId="110" applyNumberFormat="1"/>
    <xf numFmtId="0" fontId="2" fillId="0" borderId="0" xfId="2"/>
    <xf numFmtId="0" fontId="6" fillId="0" borderId="0" xfId="67"/>
    <xf numFmtId="0" fontId="7" fillId="0" borderId="5" xfId="112" applyFont="1" applyFill="1" applyBorder="1" applyAlignment="1">
      <alignment horizontal="center" vertical="center"/>
    </xf>
    <xf numFmtId="0" fontId="6" fillId="0" borderId="0" xfId="110" applyFill="1"/>
    <xf numFmtId="0" fontId="6" fillId="0" borderId="0" xfId="111"/>
    <xf numFmtId="4" fontId="6" fillId="0" borderId="0" xfId="111" applyNumberFormat="1"/>
    <xf numFmtId="0" fontId="7" fillId="0" borderId="0" xfId="111" applyFont="1" applyAlignment="1">
      <alignment horizontal="center"/>
    </xf>
    <xf numFmtId="4" fontId="6" fillId="0" borderId="0" xfId="110" applyNumberFormat="1" applyFill="1"/>
    <xf numFmtId="0" fontId="7" fillId="0" borderId="0" xfId="110" applyFont="1" applyFill="1" applyAlignment="1">
      <alignment horizontal="center"/>
    </xf>
    <xf numFmtId="0" fontId="7" fillId="0" borderId="2" xfId="69" applyFont="1" applyFill="1" applyBorder="1" applyAlignment="1">
      <alignment horizontal="center" vertical="center"/>
    </xf>
    <xf numFmtId="0" fontId="7" fillId="0" borderId="44" xfId="112" applyFont="1" applyFill="1" applyBorder="1" applyAlignment="1">
      <alignment horizontal="center" vertical="center"/>
    </xf>
    <xf numFmtId="49" fontId="7" fillId="0" borderId="26" xfId="112" applyNumberFormat="1" applyFont="1" applyFill="1" applyBorder="1" applyAlignment="1">
      <alignment horizontal="right" vertical="center"/>
    </xf>
    <xf numFmtId="49" fontId="7" fillId="0" borderId="18" xfId="112" applyNumberFormat="1" applyFont="1" applyFill="1" applyBorder="1" applyAlignment="1">
      <alignment horizontal="center" vertical="center"/>
    </xf>
    <xf numFmtId="0" fontId="7" fillId="0" borderId="18" xfId="112" applyFont="1" applyFill="1" applyBorder="1" applyAlignment="1">
      <alignment vertical="center"/>
    </xf>
    <xf numFmtId="0" fontId="8" fillId="0" borderId="25" xfId="112" applyFont="1" applyFill="1" applyBorder="1" applyAlignment="1">
      <alignment horizontal="center" vertical="center"/>
    </xf>
    <xf numFmtId="49" fontId="8" fillId="0" borderId="23" xfId="112" applyNumberFormat="1" applyFont="1" applyFill="1" applyBorder="1" applyAlignment="1">
      <alignment horizontal="left" vertical="center"/>
    </xf>
    <xf numFmtId="49" fontId="8" fillId="0" borderId="23" xfId="112" applyNumberFormat="1" applyFont="1" applyFill="1" applyBorder="1" applyAlignment="1">
      <alignment horizontal="center" vertical="center"/>
    </xf>
    <xf numFmtId="49" fontId="8" fillId="0" borderId="22" xfId="112" applyNumberFormat="1" applyFont="1" applyFill="1" applyBorder="1" applyAlignment="1">
      <alignment horizontal="center" vertical="center"/>
    </xf>
    <xf numFmtId="0" fontId="8" fillId="0" borderId="23" xfId="112" applyFont="1" applyFill="1" applyBorder="1" applyAlignment="1">
      <alignment vertical="center"/>
    </xf>
    <xf numFmtId="0" fontId="6" fillId="0" borderId="0" xfId="67" applyAlignment="1">
      <alignment vertical="center"/>
    </xf>
    <xf numFmtId="0" fontId="7" fillId="0" borderId="26" xfId="112" applyFont="1" applyFill="1" applyBorder="1" applyAlignment="1">
      <alignment vertical="center" wrapText="1"/>
    </xf>
    <xf numFmtId="4" fontId="7" fillId="0" borderId="18" xfId="112" applyNumberFormat="1" applyFont="1" applyFill="1" applyBorder="1" applyAlignment="1">
      <alignment horizontal="right" vertical="center"/>
    </xf>
    <xf numFmtId="0" fontId="8" fillId="0" borderId="9" xfId="112" applyFont="1" applyFill="1" applyBorder="1" applyAlignment="1">
      <alignment horizontal="center" vertical="center"/>
    </xf>
    <xf numFmtId="4" fontId="8" fillId="0" borderId="10" xfId="112" applyNumberFormat="1" applyFont="1" applyFill="1" applyBorder="1" applyAlignment="1">
      <alignment horizontal="right" vertical="center"/>
    </xf>
    <xf numFmtId="4" fontId="7" fillId="0" borderId="6" xfId="112" applyNumberFormat="1" applyFont="1" applyFill="1" applyBorder="1" applyAlignment="1">
      <alignment horizontal="right" vertical="center"/>
    </xf>
    <xf numFmtId="0" fontId="29" fillId="0" borderId="20" xfId="111" applyFont="1" applyFill="1" applyBorder="1" applyAlignment="1">
      <alignment horizontal="center" vertical="center"/>
    </xf>
    <xf numFmtId="0" fontId="29" fillId="0" borderId="20" xfId="111" applyFont="1" applyFill="1" applyBorder="1" applyAlignment="1">
      <alignment vertical="center" wrapText="1"/>
    </xf>
    <xf numFmtId="4" fontId="8" fillId="0" borderId="23" xfId="112" applyNumberFormat="1" applyFont="1" applyFill="1" applyBorder="1" applyAlignment="1">
      <alignment horizontal="right" vertical="center"/>
    </xf>
    <xf numFmtId="0" fontId="6" fillId="0" borderId="0" xfId="110" applyAlignment="1">
      <alignment vertical="center"/>
    </xf>
    <xf numFmtId="4" fontId="6" fillId="0" borderId="0" xfId="110" applyNumberFormat="1" applyAlignment="1">
      <alignment vertical="center"/>
    </xf>
    <xf numFmtId="0" fontId="2" fillId="0" borderId="0" xfId="2" applyAlignment="1">
      <alignment vertical="center"/>
    </xf>
    <xf numFmtId="0" fontId="6" fillId="0" borderId="0" xfId="110" applyFill="1" applyAlignment="1">
      <alignment vertical="center"/>
    </xf>
    <xf numFmtId="0" fontId="6" fillId="0" borderId="0" xfId="111" applyFill="1" applyAlignment="1">
      <alignment vertical="center"/>
    </xf>
    <xf numFmtId="0" fontId="6" fillId="0" borderId="0" xfId="113"/>
    <xf numFmtId="4" fontId="6" fillId="0" borderId="0" xfId="113" applyNumberFormat="1"/>
    <xf numFmtId="49" fontId="8" fillId="0" borderId="0" xfId="113" applyNumberFormat="1" applyFont="1" applyFill="1" applyBorder="1" applyAlignment="1">
      <alignment horizontal="center"/>
    </xf>
    <xf numFmtId="0" fontId="8" fillId="0" borderId="0" xfId="113" applyFont="1" applyFill="1" applyBorder="1" applyAlignment="1">
      <alignment horizontal="center"/>
    </xf>
    <xf numFmtId="4" fontId="8" fillId="0" borderId="0" xfId="113" applyNumberFormat="1" applyFont="1" applyFill="1" applyBorder="1"/>
    <xf numFmtId="0" fontId="8" fillId="0" borderId="0" xfId="115" applyFont="1" applyAlignment="1">
      <alignment vertical="center" wrapText="1"/>
    </xf>
    <xf numFmtId="0" fontId="7" fillId="0" borderId="0" xfId="114" applyFont="1" applyAlignment="1">
      <alignment horizontal="center" vertical="center" wrapText="1"/>
    </xf>
    <xf numFmtId="0" fontId="31" fillId="0" borderId="0" xfId="115" applyFont="1"/>
    <xf numFmtId="0" fontId="27" fillId="0" borderId="0" xfId="114" applyFont="1" applyAlignment="1">
      <alignment horizontal="center"/>
    </xf>
    <xf numFmtId="0" fontId="8" fillId="0" borderId="0" xfId="115" applyFont="1"/>
    <xf numFmtId="0" fontId="7" fillId="0" borderId="0" xfId="114" applyFont="1" applyBorder="1" applyAlignment="1"/>
    <xf numFmtId="0" fontId="7" fillId="0" borderId="0" xfId="114" applyFont="1" applyBorder="1" applyAlignment="1">
      <alignment horizontal="right"/>
    </xf>
    <xf numFmtId="0" fontId="8" fillId="0" borderId="17" xfId="115" applyFont="1" applyBorder="1" applyAlignment="1">
      <alignment horizontal="center" vertical="center"/>
    </xf>
    <xf numFmtId="0" fontId="7" fillId="0" borderId="6" xfId="114" applyFont="1" applyBorder="1" applyAlignment="1">
      <alignment vertical="center"/>
    </xf>
    <xf numFmtId="0" fontId="7" fillId="0" borderId="10" xfId="114" applyFont="1" applyBorder="1" applyAlignment="1">
      <alignment vertical="center"/>
    </xf>
    <xf numFmtId="0" fontId="0" fillId="0" borderId="0" xfId="0" applyFill="1"/>
    <xf numFmtId="0" fontId="8" fillId="0" borderId="28" xfId="115" applyFont="1" applyBorder="1" applyAlignment="1">
      <alignment horizontal="center" vertical="center"/>
    </xf>
    <xf numFmtId="0" fontId="8" fillId="0" borderId="30" xfId="115" applyFont="1" applyBorder="1" applyAlignment="1">
      <alignment horizontal="center" vertical="center"/>
    </xf>
    <xf numFmtId="0" fontId="8" fillId="0" borderId="19" xfId="115" applyFont="1" applyBorder="1" applyAlignment="1">
      <alignment horizontal="center" vertical="center"/>
    </xf>
    <xf numFmtId="0" fontId="7" fillId="0" borderId="23" xfId="114" applyFont="1" applyBorder="1" applyAlignment="1">
      <alignment vertical="center"/>
    </xf>
    <xf numFmtId="0" fontId="8" fillId="0" borderId="14" xfId="115" applyFont="1" applyBorder="1" applyAlignment="1">
      <alignment horizontal="center" vertical="center"/>
    </xf>
    <xf numFmtId="0" fontId="30" fillId="57" borderId="2" xfId="114" applyFont="1" applyFill="1" applyBorder="1" applyAlignment="1">
      <alignment vertical="center"/>
    </xf>
    <xf numFmtId="0" fontId="3" fillId="0" borderId="0" xfId="1" applyFont="1" applyAlignment="1"/>
    <xf numFmtId="0" fontId="1" fillId="0" borderId="0" xfId="119"/>
    <xf numFmtId="0" fontId="2" fillId="0" borderId="0" xfId="2" applyFill="1"/>
    <xf numFmtId="49" fontId="5" fillId="0" borderId="0" xfId="2" applyNumberFormat="1" applyFont="1" applyBorder="1" applyAlignment="1">
      <alignment vertical="center" textRotation="90"/>
    </xf>
    <xf numFmtId="165" fontId="8" fillId="0" borderId="0" xfId="113" applyNumberFormat="1" applyFont="1" applyFill="1" applyBorder="1" applyAlignment="1">
      <alignment horizontal="center"/>
    </xf>
    <xf numFmtId="0" fontId="8" fillId="0" borderId="0" xfId="113" applyFont="1" applyFill="1" applyBorder="1" applyAlignment="1">
      <alignment horizontal="left"/>
    </xf>
    <xf numFmtId="0" fontId="30" fillId="0" borderId="0" xfId="80" applyFont="1" applyAlignment="1">
      <alignment horizontal="center"/>
    </xf>
    <xf numFmtId="49" fontId="51" fillId="0" borderId="0" xfId="80" applyNumberFormat="1" applyFont="1" applyAlignment="1">
      <alignment horizontal="center"/>
    </xf>
    <xf numFmtId="4" fontId="30" fillId="0" borderId="0" xfId="80" applyNumberFormat="1" applyFont="1" applyAlignment="1">
      <alignment horizontal="center"/>
    </xf>
    <xf numFmtId="4" fontId="7" fillId="0" borderId="0" xfId="80" applyNumberFormat="1" applyFont="1" applyFill="1" applyAlignment="1">
      <alignment horizontal="right"/>
    </xf>
    <xf numFmtId="49" fontId="6" fillId="0" borderId="0" xfId="80" applyNumberFormat="1" applyFont="1" applyFill="1" applyAlignment="1">
      <alignment horizontal="center" vertical="center" wrapText="1"/>
    </xf>
    <xf numFmtId="0" fontId="6" fillId="0" borderId="0" xfId="80" applyFont="1" applyFill="1" applyAlignment="1">
      <alignment horizontal="center" vertical="center" wrapText="1"/>
    </xf>
    <xf numFmtId="1" fontId="6" fillId="0" borderId="0" xfId="80" applyNumberFormat="1" applyFont="1" applyFill="1" applyAlignment="1">
      <alignment vertical="center" wrapText="1"/>
    </xf>
    <xf numFmtId="49" fontId="6" fillId="0" borderId="0" xfId="2" applyNumberFormat="1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1" fontId="6" fillId="0" borderId="0" xfId="2" applyNumberFormat="1" applyFont="1" applyFill="1" applyAlignment="1">
      <alignment vertical="center" wrapText="1"/>
    </xf>
    <xf numFmtId="4" fontId="28" fillId="60" borderId="2" xfId="111" applyNumberFormat="1" applyFont="1" applyFill="1" applyBorder="1" applyAlignment="1">
      <alignment vertical="center"/>
    </xf>
    <xf numFmtId="4" fontId="7" fillId="0" borderId="32" xfId="112" applyNumberFormat="1" applyFont="1" applyFill="1" applyBorder="1" applyAlignment="1">
      <alignment horizontal="right" vertical="center"/>
    </xf>
    <xf numFmtId="4" fontId="8" fillId="0" borderId="12" xfId="112" applyNumberFormat="1" applyFont="1" applyFill="1" applyBorder="1" applyAlignment="1">
      <alignment horizontal="right" vertical="center"/>
    </xf>
    <xf numFmtId="4" fontId="7" fillId="0" borderId="8" xfId="112" applyNumberFormat="1" applyFont="1" applyFill="1" applyBorder="1" applyAlignment="1">
      <alignment horizontal="right" vertical="center"/>
    </xf>
    <xf numFmtId="0" fontId="7" fillId="56" borderId="1" xfId="114" applyFont="1" applyFill="1" applyBorder="1" applyAlignment="1">
      <alignment horizontal="center" vertical="center" wrapText="1"/>
    </xf>
    <xf numFmtId="0" fontId="7" fillId="56" borderId="2" xfId="114" applyFont="1" applyFill="1" applyBorder="1" applyAlignment="1">
      <alignment horizontal="center" vertical="center" wrapText="1"/>
    </xf>
    <xf numFmtId="0" fontId="7" fillId="56" borderId="43" xfId="114" applyFont="1" applyFill="1" applyBorder="1" applyAlignment="1">
      <alignment horizontal="center" vertical="center" wrapText="1"/>
    </xf>
    <xf numFmtId="0" fontId="27" fillId="0" borderId="0" xfId="80" applyFont="1" applyFill="1" applyAlignment="1">
      <alignment horizontal="center" vertical="center" wrapText="1"/>
    </xf>
    <xf numFmtId="0" fontId="6" fillId="0" borderId="0" xfId="230"/>
    <xf numFmtId="0" fontId="7" fillId="58" borderId="46" xfId="80" applyFont="1" applyFill="1" applyBorder="1" applyAlignment="1">
      <alignment vertical="center" wrapText="1"/>
    </xf>
    <xf numFmtId="0" fontId="7" fillId="58" borderId="24" xfId="80" applyFont="1" applyFill="1" applyBorder="1" applyAlignment="1">
      <alignment horizontal="center" vertical="center" wrapText="1"/>
    </xf>
    <xf numFmtId="4" fontId="8" fillId="0" borderId="6" xfId="114" applyNumberFormat="1" applyFont="1" applyFill="1" applyBorder="1" applyAlignment="1">
      <alignment horizontal="right" vertical="center" indent="1"/>
    </xf>
    <xf numFmtId="4" fontId="8" fillId="0" borderId="8" xfId="114" applyNumberFormat="1" applyFont="1" applyFill="1" applyBorder="1" applyAlignment="1">
      <alignment horizontal="right" vertical="center" indent="1"/>
    </xf>
    <xf numFmtId="4" fontId="8" fillId="0" borderId="10" xfId="114" applyNumberFormat="1" applyFont="1" applyFill="1" applyBorder="1" applyAlignment="1">
      <alignment horizontal="right" vertical="center" indent="1"/>
    </xf>
    <xf numFmtId="4" fontId="8" fillId="0" borderId="12" xfId="114" applyNumberFormat="1" applyFont="1" applyFill="1" applyBorder="1" applyAlignment="1">
      <alignment horizontal="right" vertical="center" indent="1"/>
    </xf>
    <xf numFmtId="4" fontId="8" fillId="0" borderId="23" xfId="114" applyNumberFormat="1" applyFont="1" applyFill="1" applyBorder="1" applyAlignment="1">
      <alignment horizontal="right" vertical="center" indent="1"/>
    </xf>
    <xf numFmtId="4" fontId="8" fillId="0" borderId="31" xfId="114" applyNumberFormat="1" applyFont="1" applyFill="1" applyBorder="1" applyAlignment="1">
      <alignment horizontal="right" vertical="center" indent="1"/>
    </xf>
    <xf numFmtId="4" fontId="48" fillId="57" borderId="2" xfId="114" applyNumberFormat="1" applyFont="1" applyFill="1" applyBorder="1" applyAlignment="1">
      <alignment horizontal="right" vertical="center" indent="1"/>
    </xf>
    <xf numFmtId="4" fontId="48" fillId="57" borderId="43" xfId="114" applyNumberFormat="1" applyFont="1" applyFill="1" applyBorder="1" applyAlignment="1">
      <alignment horizontal="right" vertical="center" indent="1"/>
    </xf>
    <xf numFmtId="0" fontId="7" fillId="61" borderId="1" xfId="110" applyFont="1" applyFill="1" applyBorder="1" applyAlignment="1">
      <alignment horizontal="center" vertical="center"/>
    </xf>
    <xf numFmtId="0" fontId="7" fillId="61" borderId="3" xfId="110" applyFont="1" applyFill="1" applyBorder="1" applyAlignment="1">
      <alignment horizontal="center" vertical="center"/>
    </xf>
    <xf numFmtId="0" fontId="7" fillId="61" borderId="2" xfId="110" applyFont="1" applyFill="1" applyBorder="1" applyAlignment="1">
      <alignment horizontal="center" vertical="center"/>
    </xf>
    <xf numFmtId="0" fontId="7" fillId="61" borderId="2" xfId="110" applyFont="1" applyFill="1" applyBorder="1" applyAlignment="1">
      <alignment horizontal="left" vertical="center"/>
    </xf>
    <xf numFmtId="49" fontId="8" fillId="0" borderId="23" xfId="110" applyNumberFormat="1" applyFont="1" applyFill="1" applyBorder="1" applyAlignment="1">
      <alignment horizontal="center" vertical="center" wrapText="1"/>
    </xf>
    <xf numFmtId="4" fontId="8" fillId="0" borderId="23" xfId="112" applyNumberFormat="1" applyFont="1" applyFill="1" applyBorder="1" applyAlignment="1">
      <alignment vertical="center"/>
    </xf>
    <xf numFmtId="4" fontId="8" fillId="0" borderId="31" xfId="112" applyNumberFormat="1" applyFont="1" applyFill="1" applyBorder="1" applyAlignment="1">
      <alignment vertical="center"/>
    </xf>
    <xf numFmtId="0" fontId="8" fillId="0" borderId="10" xfId="110" applyFont="1" applyFill="1" applyBorder="1" applyAlignment="1">
      <alignment horizontal="center" vertical="center"/>
    </xf>
    <xf numFmtId="49" fontId="8" fillId="0" borderId="6" xfId="110" applyNumberFormat="1" applyFont="1" applyFill="1" applyBorder="1" applyAlignment="1">
      <alignment horizontal="center" vertical="center"/>
    </xf>
    <xf numFmtId="0" fontId="8" fillId="0" borderId="10" xfId="110" applyFont="1" applyFill="1" applyBorder="1" applyAlignment="1">
      <alignment horizontal="left" vertical="center"/>
    </xf>
    <xf numFmtId="4" fontId="8" fillId="0" borderId="6" xfId="112" applyNumberFormat="1" applyFont="1" applyFill="1" applyBorder="1" applyAlignment="1">
      <alignment horizontal="right" vertical="center"/>
    </xf>
    <xf numFmtId="49" fontId="8" fillId="0" borderId="10" xfId="110" applyNumberFormat="1" applyFont="1" applyFill="1" applyBorder="1" applyAlignment="1">
      <alignment horizontal="center" vertical="center"/>
    </xf>
    <xf numFmtId="0" fontId="8" fillId="0" borderId="13" xfId="110" applyFont="1" applyFill="1" applyBorder="1" applyAlignment="1">
      <alignment horizontal="center" vertical="center"/>
    </xf>
    <xf numFmtId="0" fontId="7" fillId="0" borderId="60" xfId="112" applyFont="1" applyFill="1" applyBorder="1" applyAlignment="1">
      <alignment horizontal="center" vertical="center"/>
    </xf>
    <xf numFmtId="49" fontId="7" fillId="0" borderId="61" xfId="112" applyNumberFormat="1" applyFont="1" applyFill="1" applyBorder="1" applyAlignment="1">
      <alignment horizontal="right" vertical="center"/>
    </xf>
    <xf numFmtId="0" fontId="8" fillId="0" borderId="20" xfId="110" applyFont="1" applyFill="1" applyBorder="1" applyAlignment="1">
      <alignment horizontal="center" vertical="center"/>
    </xf>
    <xf numFmtId="49" fontId="8" fillId="0" borderId="23" xfId="110" applyNumberFormat="1" applyFont="1" applyFill="1" applyBorder="1" applyAlignment="1">
      <alignment horizontal="center" vertical="center"/>
    </xf>
    <xf numFmtId="0" fontId="8" fillId="0" borderId="20" xfId="110" applyFont="1" applyFill="1" applyBorder="1" applyAlignment="1">
      <alignment horizontal="left" vertical="center"/>
    </xf>
    <xf numFmtId="4" fontId="8" fillId="0" borderId="20" xfId="112" applyNumberFormat="1" applyFont="1" applyFill="1" applyBorder="1" applyAlignment="1">
      <alignment horizontal="right" vertical="center"/>
    </xf>
    <xf numFmtId="0" fontId="8" fillId="0" borderId="6" xfId="110" applyFont="1" applyFill="1" applyBorder="1" applyAlignment="1">
      <alignment horizontal="center" vertical="center"/>
    </xf>
    <xf numFmtId="0" fontId="8" fillId="0" borderId="6" xfId="110" applyFont="1" applyFill="1" applyBorder="1" applyAlignment="1">
      <alignment horizontal="left" vertical="center"/>
    </xf>
    <xf numFmtId="0" fontId="8" fillId="0" borderId="23" xfId="110" applyFont="1" applyFill="1" applyBorder="1" applyAlignment="1">
      <alignment horizontal="center" vertical="center"/>
    </xf>
    <xf numFmtId="0" fontId="8" fillId="0" borderId="23" xfId="110" applyFont="1" applyFill="1" applyBorder="1" applyAlignment="1">
      <alignment horizontal="left" vertical="center"/>
    </xf>
    <xf numFmtId="49" fontId="8" fillId="0" borderId="10" xfId="112" applyNumberFormat="1" applyFont="1" applyFill="1" applyBorder="1" applyAlignment="1">
      <alignment horizontal="left" vertical="center"/>
    </xf>
    <xf numFmtId="49" fontId="8" fillId="0" borderId="10" xfId="112" applyNumberFormat="1" applyFont="1" applyFill="1" applyBorder="1" applyAlignment="1">
      <alignment horizontal="center" vertical="center"/>
    </xf>
    <xf numFmtId="0" fontId="8" fillId="0" borderId="11" xfId="112" applyFont="1" applyFill="1" applyBorder="1" applyAlignment="1">
      <alignment vertical="center"/>
    </xf>
    <xf numFmtId="4" fontId="8" fillId="0" borderId="10" xfId="112" applyNumberFormat="1" applyFont="1" applyFill="1" applyBorder="1" applyAlignment="1">
      <alignment vertical="center"/>
    </xf>
    <xf numFmtId="4" fontId="8" fillId="0" borderId="12" xfId="112" applyNumberFormat="1" applyFont="1" applyFill="1" applyBorder="1" applyAlignment="1">
      <alignment vertical="center"/>
    </xf>
    <xf numFmtId="49" fontId="8" fillId="0" borderId="10" xfId="112" applyNumberFormat="1" applyFont="1" applyFill="1" applyBorder="1" applyAlignment="1">
      <alignment horizontal="right" vertical="center"/>
    </xf>
    <xf numFmtId="49" fontId="8" fillId="0" borderId="13" xfId="112" applyNumberFormat="1" applyFont="1" applyFill="1" applyBorder="1" applyAlignment="1">
      <alignment horizontal="center" vertical="center"/>
    </xf>
    <xf numFmtId="4" fontId="8" fillId="0" borderId="13" xfId="112" applyNumberFormat="1" applyFont="1" applyFill="1" applyBorder="1" applyAlignment="1">
      <alignment horizontal="right" vertical="center"/>
    </xf>
    <xf numFmtId="4" fontId="8" fillId="0" borderId="13" xfId="112" applyNumberFormat="1" applyFont="1" applyFill="1" applyBorder="1" applyAlignment="1">
      <alignment vertical="center"/>
    </xf>
    <xf numFmtId="4" fontId="8" fillId="0" borderId="58" xfId="112" applyNumberFormat="1" applyFont="1" applyFill="1" applyBorder="1" applyAlignment="1">
      <alignment vertical="center"/>
    </xf>
    <xf numFmtId="0" fontId="8" fillId="0" borderId="64" xfId="112" applyFont="1" applyFill="1" applyBorder="1" applyAlignment="1">
      <alignment horizontal="center" vertical="center"/>
    </xf>
    <xf numFmtId="0" fontId="8" fillId="0" borderId="60" xfId="112" applyFont="1" applyFill="1" applyBorder="1" applyAlignment="1">
      <alignment horizontal="center" vertical="center"/>
    </xf>
    <xf numFmtId="4" fontId="8" fillId="0" borderId="23" xfId="232" applyNumberFormat="1" applyFont="1" applyFill="1" applyBorder="1" applyAlignment="1">
      <alignment horizontal="right" vertical="center"/>
    </xf>
    <xf numFmtId="49" fontId="8" fillId="0" borderId="20" xfId="112" applyNumberFormat="1" applyFont="1" applyFill="1" applyBorder="1" applyAlignment="1">
      <alignment horizontal="left" vertical="center"/>
    </xf>
    <xf numFmtId="49" fontId="8" fillId="0" borderId="13" xfId="112" applyNumberFormat="1" applyFont="1" applyFill="1" applyBorder="1" applyAlignment="1">
      <alignment horizontal="left" vertical="center"/>
    </xf>
    <xf numFmtId="0" fontId="8" fillId="0" borderId="66" xfId="112" applyFont="1" applyFill="1" applyBorder="1" applyAlignment="1">
      <alignment vertical="center"/>
    </xf>
    <xf numFmtId="49" fontId="8" fillId="0" borderId="6" xfId="112" applyNumberFormat="1" applyFont="1" applyFill="1" applyBorder="1" applyAlignment="1">
      <alignment horizontal="center" vertical="center"/>
    </xf>
    <xf numFmtId="0" fontId="7" fillId="62" borderId="44" xfId="112" applyFont="1" applyFill="1" applyBorder="1" applyAlignment="1">
      <alignment horizontal="center" vertical="center"/>
    </xf>
    <xf numFmtId="49" fontId="7" fillId="62" borderId="18" xfId="112" applyNumberFormat="1" applyFont="1" applyFill="1" applyBorder="1" applyAlignment="1">
      <alignment horizontal="center" vertical="center"/>
    </xf>
    <xf numFmtId="4" fontId="7" fillId="62" borderId="18" xfId="112" applyNumberFormat="1" applyFont="1" applyFill="1" applyBorder="1" applyAlignment="1">
      <alignment horizontal="right" vertical="center"/>
    </xf>
    <xf numFmtId="0" fontId="7" fillId="62" borderId="5" xfId="112" applyFont="1" applyFill="1" applyBorder="1" applyAlignment="1">
      <alignment horizontal="center" vertical="center"/>
    </xf>
    <xf numFmtId="49" fontId="8" fillId="62" borderId="10" xfId="112" applyNumberFormat="1" applyFont="1" applyFill="1" applyBorder="1" applyAlignment="1">
      <alignment horizontal="left" vertical="center"/>
    </xf>
    <xf numFmtId="49" fontId="8" fillId="62" borderId="6" xfId="112" applyNumberFormat="1" applyFont="1" applyFill="1" applyBorder="1" applyAlignment="1">
      <alignment horizontal="center" vertical="center"/>
    </xf>
    <xf numFmtId="49" fontId="8" fillId="62" borderId="10" xfId="112" applyNumberFormat="1" applyFont="1" applyFill="1" applyBorder="1" applyAlignment="1">
      <alignment horizontal="center" vertical="center"/>
    </xf>
    <xf numFmtId="0" fontId="8" fillId="62" borderId="9" xfId="112" applyFont="1" applyFill="1" applyBorder="1" applyAlignment="1">
      <alignment horizontal="center" vertical="center"/>
    </xf>
    <xf numFmtId="4" fontId="8" fillId="62" borderId="12" xfId="112" applyNumberFormat="1" applyFont="1" applyFill="1" applyBorder="1" applyAlignment="1">
      <alignment vertical="center"/>
    </xf>
    <xf numFmtId="0" fontId="8" fillId="62" borderId="5" xfId="112" applyFont="1" applyFill="1" applyBorder="1" applyAlignment="1">
      <alignment horizontal="center" vertical="center"/>
    </xf>
    <xf numFmtId="4" fontId="8" fillId="62" borderId="8" xfId="112" applyNumberFormat="1" applyFont="1" applyFill="1" applyBorder="1" applyAlignment="1">
      <alignment vertical="center"/>
    </xf>
    <xf numFmtId="0" fontId="8" fillId="62" borderId="25" xfId="112" applyFont="1" applyFill="1" applyBorder="1" applyAlignment="1">
      <alignment horizontal="center" vertical="center"/>
    </xf>
    <xf numFmtId="49" fontId="8" fillId="62" borderId="23" xfId="112" applyNumberFormat="1" applyFont="1" applyFill="1" applyBorder="1" applyAlignment="1">
      <alignment horizontal="center" vertical="center"/>
    </xf>
    <xf numFmtId="0" fontId="8" fillId="62" borderId="10" xfId="112" applyFont="1" applyFill="1" applyBorder="1" applyAlignment="1">
      <alignment vertical="center"/>
    </xf>
    <xf numFmtId="4" fontId="8" fillId="62" borderId="31" xfId="112" applyNumberFormat="1" applyFont="1" applyFill="1" applyBorder="1" applyAlignment="1">
      <alignment vertical="center"/>
    </xf>
    <xf numFmtId="0" fontId="8" fillId="0" borderId="61" xfId="112" applyFont="1" applyFill="1" applyBorder="1" applyAlignment="1">
      <alignment vertical="center"/>
    </xf>
    <xf numFmtId="0" fontId="7" fillId="61" borderId="3" xfId="110" applyFont="1" applyFill="1" applyBorder="1" applyAlignment="1">
      <alignment horizontal="left" vertical="center"/>
    </xf>
    <xf numFmtId="4" fontId="7" fillId="61" borderId="2" xfId="110" applyNumberFormat="1" applyFont="1" applyFill="1" applyBorder="1" applyAlignment="1">
      <alignment vertical="center"/>
    </xf>
    <xf numFmtId="49" fontId="7" fillId="0" borderId="5" xfId="110" applyNumberFormat="1" applyFont="1" applyFill="1" applyBorder="1" applyAlignment="1">
      <alignment horizontal="center" vertical="center" wrapText="1"/>
    </xf>
    <xf numFmtId="49" fontId="7" fillId="0" borderId="6" xfId="65" applyNumberFormat="1" applyFont="1" applyFill="1" applyBorder="1" applyAlignment="1">
      <alignment horizontal="center" vertical="center" wrapText="1"/>
    </xf>
    <xf numFmtId="49" fontId="7" fillId="0" borderId="7" xfId="65" applyNumberFormat="1" applyFont="1" applyFill="1" applyBorder="1" applyAlignment="1">
      <alignment horizontal="center" vertical="center" wrapText="1"/>
    </xf>
    <xf numFmtId="49" fontId="7" fillId="0" borderId="66" xfId="65" applyNumberFormat="1" applyFont="1" applyFill="1" applyBorder="1" applyAlignment="1">
      <alignment horizontal="center" vertical="center" wrapText="1"/>
    </xf>
    <xf numFmtId="0" fontId="7" fillId="0" borderId="7" xfId="110" applyFont="1" applyFill="1" applyBorder="1" applyAlignment="1">
      <alignment vertical="center" wrapText="1"/>
    </xf>
    <xf numFmtId="4" fontId="7" fillId="0" borderId="18" xfId="65" applyNumberFormat="1" applyFont="1" applyFill="1" applyBorder="1" applyAlignment="1">
      <alignment vertical="center" wrapText="1"/>
    </xf>
    <xf numFmtId="49" fontId="8" fillId="0" borderId="9" xfId="110" applyNumberFormat="1" applyFont="1" applyFill="1" applyBorder="1" applyAlignment="1">
      <alignment horizontal="center" vertical="center" wrapText="1"/>
    </xf>
    <xf numFmtId="49" fontId="8" fillId="0" borderId="10" xfId="65" applyNumberFormat="1" applyFont="1" applyFill="1" applyBorder="1" applyAlignment="1">
      <alignment horizontal="center" vertical="center" wrapText="1"/>
    </xf>
    <xf numFmtId="49" fontId="8" fillId="0" borderId="66" xfId="65" applyNumberFormat="1" applyFont="1" applyFill="1" applyBorder="1" applyAlignment="1">
      <alignment horizontal="center" vertical="center" wrapText="1"/>
    </xf>
    <xf numFmtId="0" fontId="8" fillId="0" borderId="11" xfId="110" applyFont="1" applyFill="1" applyBorder="1" applyAlignment="1">
      <alignment vertical="center"/>
    </xf>
    <xf numFmtId="4" fontId="8" fillId="0" borderId="10" xfId="65" applyNumberFormat="1" applyFont="1" applyFill="1" applyBorder="1" applyAlignment="1">
      <alignment vertical="center" wrapText="1"/>
    </xf>
    <xf numFmtId="49" fontId="8" fillId="0" borderId="11" xfId="65" applyNumberFormat="1" applyFont="1" applyFill="1" applyBorder="1" applyAlignment="1">
      <alignment horizontal="center" vertical="center" wrapText="1"/>
    </xf>
    <xf numFmtId="49" fontId="8" fillId="0" borderId="5" xfId="110" applyNumberFormat="1" applyFont="1" applyFill="1" applyBorder="1" applyAlignment="1">
      <alignment horizontal="center" vertical="center" wrapText="1"/>
    </xf>
    <xf numFmtId="49" fontId="8" fillId="0" borderId="6" xfId="65" applyNumberFormat="1" applyFont="1" applyFill="1" applyBorder="1" applyAlignment="1">
      <alignment horizontal="center" vertical="center" wrapText="1"/>
    </xf>
    <xf numFmtId="49" fontId="8" fillId="0" borderId="65" xfId="65" applyNumberFormat="1" applyFont="1" applyFill="1" applyBorder="1" applyAlignment="1">
      <alignment horizontal="center" vertical="center" wrapText="1"/>
    </xf>
    <xf numFmtId="0" fontId="8" fillId="0" borderId="7" xfId="112" applyFont="1" applyFill="1" applyBorder="1" applyAlignment="1">
      <alignment vertical="center"/>
    </xf>
    <xf numFmtId="4" fontId="8" fillId="0" borderId="6" xfId="65" applyNumberFormat="1" applyFont="1" applyFill="1" applyBorder="1" applyAlignment="1">
      <alignment vertical="center" wrapText="1"/>
    </xf>
    <xf numFmtId="49" fontId="8" fillId="0" borderId="64" xfId="110" applyNumberFormat="1" applyFont="1" applyFill="1" applyBorder="1" applyAlignment="1">
      <alignment horizontal="center" vertical="center" wrapText="1"/>
    </xf>
    <xf numFmtId="49" fontId="8" fillId="0" borderId="69" xfId="65" applyNumberFormat="1" applyFont="1" applyFill="1" applyBorder="1" applyAlignment="1">
      <alignment horizontal="center" vertical="center" wrapText="1"/>
    </xf>
    <xf numFmtId="49" fontId="8" fillId="0" borderId="13" xfId="65" applyNumberFormat="1" applyFont="1" applyFill="1" applyBorder="1" applyAlignment="1">
      <alignment horizontal="center" vertical="center" wrapText="1"/>
    </xf>
    <xf numFmtId="4" fontId="8" fillId="0" borderId="13" xfId="65" applyNumberFormat="1" applyFont="1" applyFill="1" applyBorder="1" applyAlignment="1">
      <alignment vertical="center" wrapText="1"/>
    </xf>
    <xf numFmtId="4" fontId="8" fillId="0" borderId="58" xfId="112" applyNumberFormat="1" applyFont="1" applyFill="1" applyBorder="1" applyAlignment="1">
      <alignment horizontal="right" vertical="center"/>
    </xf>
    <xf numFmtId="49" fontId="7" fillId="0" borderId="44" xfId="110" applyNumberFormat="1" applyFont="1" applyFill="1" applyBorder="1" applyAlignment="1">
      <alignment horizontal="center" vertical="center" wrapText="1"/>
    </xf>
    <xf numFmtId="49" fontId="7" fillId="0" borderId="18" xfId="65" applyNumberFormat="1" applyFont="1" applyFill="1" applyBorder="1" applyAlignment="1">
      <alignment horizontal="center" vertical="center" wrapText="1"/>
    </xf>
    <xf numFmtId="49" fontId="7" fillId="0" borderId="26" xfId="65" applyNumberFormat="1" applyFont="1" applyFill="1" applyBorder="1" applyAlignment="1">
      <alignment horizontal="center" vertical="center" wrapText="1"/>
    </xf>
    <xf numFmtId="49" fontId="54" fillId="0" borderId="26" xfId="65" applyNumberFormat="1" applyFont="1" applyFill="1" applyBorder="1" applyAlignment="1">
      <alignment horizontal="center" vertical="center" wrapText="1"/>
    </xf>
    <xf numFmtId="0" fontId="7" fillId="0" borderId="26" xfId="110" applyFont="1" applyFill="1" applyBorder="1" applyAlignment="1">
      <alignment vertical="center" wrapText="1"/>
    </xf>
    <xf numFmtId="49" fontId="8" fillId="0" borderId="25" xfId="110" applyNumberFormat="1" applyFont="1" applyFill="1" applyBorder="1" applyAlignment="1">
      <alignment horizontal="center" vertical="center" wrapText="1"/>
    </xf>
    <xf numFmtId="49" fontId="8" fillId="0" borderId="23" xfId="65" applyNumberFormat="1" applyFont="1" applyFill="1" applyBorder="1" applyAlignment="1">
      <alignment horizontal="center" vertical="center" wrapText="1"/>
    </xf>
    <xf numFmtId="0" fontId="8" fillId="0" borderId="21" xfId="110" applyFont="1" applyFill="1" applyBorder="1" applyAlignment="1">
      <alignment vertical="center" wrapText="1"/>
    </xf>
    <xf numFmtId="4" fontId="8" fillId="0" borderId="23" xfId="65" applyNumberFormat="1" applyFont="1" applyFill="1" applyBorder="1" applyAlignment="1">
      <alignment vertical="center" wrapText="1"/>
    </xf>
    <xf numFmtId="0" fontId="28" fillId="61" borderId="1" xfId="111" applyFont="1" applyFill="1" applyBorder="1" applyAlignment="1">
      <alignment horizontal="center" vertical="center"/>
    </xf>
    <xf numFmtId="0" fontId="28" fillId="61" borderId="2" xfId="111" applyFont="1" applyFill="1" applyBorder="1" applyAlignment="1">
      <alignment horizontal="center" vertical="center"/>
    </xf>
    <xf numFmtId="0" fontId="28" fillId="61" borderId="2" xfId="111" applyFont="1" applyFill="1" applyBorder="1" applyAlignment="1">
      <alignment horizontal="left" vertical="center"/>
    </xf>
    <xf numFmtId="0" fontId="28" fillId="0" borderId="44" xfId="111" applyFont="1" applyFill="1" applyBorder="1" applyAlignment="1">
      <alignment horizontal="center" vertical="center"/>
    </xf>
    <xf numFmtId="0" fontId="28" fillId="0" borderId="18" xfId="111" applyFont="1" applyFill="1" applyBorder="1" applyAlignment="1">
      <alignment vertical="center" wrapText="1"/>
    </xf>
    <xf numFmtId="4" fontId="7" fillId="0" borderId="18" xfId="110" applyNumberFormat="1" applyFont="1" applyFill="1" applyBorder="1" applyAlignment="1">
      <alignment vertical="center"/>
    </xf>
    <xf numFmtId="0" fontId="8" fillId="0" borderId="9" xfId="111" applyFont="1" applyFill="1" applyBorder="1" applyAlignment="1">
      <alignment horizontal="center" vertical="center"/>
    </xf>
    <xf numFmtId="4" fontId="8" fillId="0" borderId="10" xfId="110" applyNumberFormat="1" applyFont="1" applyFill="1" applyBorder="1" applyAlignment="1">
      <alignment vertical="center"/>
    </xf>
    <xf numFmtId="4" fontId="8" fillId="0" borderId="10" xfId="111" applyNumberFormat="1" applyFont="1" applyFill="1" applyBorder="1" applyAlignment="1">
      <alignment vertical="center"/>
    </xf>
    <xf numFmtId="4" fontId="8" fillId="0" borderId="68" xfId="111" applyNumberFormat="1" applyFont="1" applyFill="1" applyBorder="1" applyAlignment="1">
      <alignment vertical="center"/>
    </xf>
    <xf numFmtId="0" fontId="8" fillId="62" borderId="23" xfId="111" applyFont="1" applyFill="1" applyBorder="1" applyAlignment="1">
      <alignment horizontal="center" vertical="center"/>
    </xf>
    <xf numFmtId="0" fontId="28" fillId="0" borderId="18" xfId="111" applyFont="1" applyFill="1" applyBorder="1" applyAlignment="1">
      <alignment horizontal="center" vertical="center"/>
    </xf>
    <xf numFmtId="0" fontId="3" fillId="0" borderId="10" xfId="233" applyFont="1" applyFill="1" applyBorder="1" applyAlignment="1">
      <alignment vertical="center" wrapText="1"/>
    </xf>
    <xf numFmtId="0" fontId="28" fillId="0" borderId="60" xfId="111" applyFont="1" applyFill="1" applyBorder="1" applyAlignment="1">
      <alignment horizontal="center" vertical="center"/>
    </xf>
    <xf numFmtId="49" fontId="8" fillId="62" borderId="20" xfId="112" applyNumberFormat="1" applyFont="1" applyFill="1" applyBorder="1" applyAlignment="1">
      <alignment horizontal="center" vertical="center"/>
    </xf>
    <xf numFmtId="4" fontId="29" fillId="0" borderId="20" xfId="111" applyNumberFormat="1" applyFont="1" applyFill="1" applyBorder="1" applyAlignment="1">
      <alignment vertical="center"/>
    </xf>
    <xf numFmtId="0" fontId="8" fillId="0" borderId="10" xfId="234" applyFont="1" applyFill="1" applyBorder="1" applyAlignment="1">
      <alignment horizontal="center" vertical="center"/>
    </xf>
    <xf numFmtId="49" fontId="29" fillId="0" borderId="6" xfId="110" applyNumberFormat="1" applyFont="1" applyFill="1" applyBorder="1" applyAlignment="1">
      <alignment horizontal="center" vertical="center"/>
    </xf>
    <xf numFmtId="0" fontId="3" fillId="0" borderId="6" xfId="235" applyFont="1" applyFill="1" applyBorder="1" applyAlignment="1">
      <alignment vertical="center" wrapText="1"/>
    </xf>
    <xf numFmtId="49" fontId="8" fillId="0" borderId="6" xfId="112" applyNumberFormat="1" applyFont="1" applyFill="1" applyBorder="1" applyAlignment="1">
      <alignment horizontal="left" vertical="center"/>
    </xf>
    <xf numFmtId="0" fontId="8" fillId="0" borderId="6" xfId="234" applyFont="1" applyFill="1" applyBorder="1" applyAlignment="1">
      <alignment horizontal="center" vertical="center"/>
    </xf>
    <xf numFmtId="0" fontId="8" fillId="0" borderId="6" xfId="112" applyFont="1" applyFill="1" applyBorder="1" applyAlignment="1">
      <alignment vertical="center"/>
    </xf>
    <xf numFmtId="0" fontId="7" fillId="0" borderId="64" xfId="112" applyFont="1" applyFill="1" applyBorder="1" applyAlignment="1">
      <alignment horizontal="center" vertical="center"/>
    </xf>
    <xf numFmtId="49" fontId="29" fillId="0" borderId="10" xfId="110" applyNumberFormat="1" applyFont="1" applyFill="1" applyBorder="1" applyAlignment="1">
      <alignment horizontal="center" vertical="center"/>
    </xf>
    <xf numFmtId="0" fontId="3" fillId="0" borderId="10" xfId="235" applyFont="1" applyFill="1" applyBorder="1" applyAlignment="1">
      <alignment vertical="center" wrapText="1"/>
    </xf>
    <xf numFmtId="49" fontId="29" fillId="63" borderId="6" xfId="110" applyNumberFormat="1" applyFont="1" applyFill="1" applyBorder="1" applyAlignment="1">
      <alignment horizontal="center" vertical="center"/>
    </xf>
    <xf numFmtId="0" fontId="29" fillId="63" borderId="6" xfId="110" applyFont="1" applyFill="1" applyBorder="1" applyAlignment="1">
      <alignment horizontal="center" vertical="center"/>
    </xf>
    <xf numFmtId="0" fontId="29" fillId="63" borderId="10" xfId="110" applyFont="1" applyFill="1" applyBorder="1" applyAlignment="1">
      <alignment horizontal="center" vertical="center"/>
    </xf>
    <xf numFmtId="49" fontId="29" fillId="63" borderId="10" xfId="110" applyNumberFormat="1" applyFont="1" applyFill="1" applyBorder="1" applyAlignment="1">
      <alignment horizontal="center" vertical="center"/>
    </xf>
    <xf numFmtId="0" fontId="3" fillId="63" borderId="10" xfId="235" applyFont="1" applyFill="1" applyBorder="1" applyAlignment="1">
      <alignment vertical="center" wrapText="1"/>
    </xf>
    <xf numFmtId="167" fontId="8" fillId="0" borderId="6" xfId="112" applyNumberFormat="1" applyFont="1" applyFill="1" applyBorder="1" applyAlignment="1">
      <alignment horizontal="right" vertical="center"/>
    </xf>
    <xf numFmtId="0" fontId="29" fillId="63" borderId="23" xfId="110" applyFont="1" applyFill="1" applyBorder="1" applyAlignment="1">
      <alignment horizontal="center" vertical="center"/>
    </xf>
    <xf numFmtId="49" fontId="29" fillId="63" borderId="23" xfId="110" applyNumberFormat="1" applyFont="1" applyFill="1" applyBorder="1" applyAlignment="1">
      <alignment horizontal="center" vertical="center"/>
    </xf>
    <xf numFmtId="0" fontId="3" fillId="63" borderId="23" xfId="235" applyFont="1" applyFill="1" applyBorder="1" applyAlignment="1">
      <alignment vertical="center" wrapText="1"/>
    </xf>
    <xf numFmtId="167" fontId="8" fillId="0" borderId="20" xfId="112" applyNumberFormat="1" applyFont="1" applyFill="1" applyBorder="1" applyAlignment="1">
      <alignment horizontal="right" vertical="center"/>
    </xf>
    <xf numFmtId="0" fontId="7" fillId="0" borderId="9" xfId="112" applyFont="1" applyFill="1" applyBorder="1" applyAlignment="1">
      <alignment horizontal="center" vertical="center"/>
    </xf>
    <xf numFmtId="0" fontId="29" fillId="63" borderId="20" xfId="110" applyFont="1" applyFill="1" applyBorder="1" applyAlignment="1">
      <alignment horizontal="center" vertical="center"/>
    </xf>
    <xf numFmtId="49" fontId="29" fillId="63" borderId="20" xfId="110" applyNumberFormat="1" applyFont="1" applyFill="1" applyBorder="1" applyAlignment="1">
      <alignment horizontal="center" vertical="center"/>
    </xf>
    <xf numFmtId="0" fontId="3" fillId="63" borderId="20" xfId="235" applyFont="1" applyFill="1" applyBorder="1" applyAlignment="1">
      <alignment vertical="center" wrapText="1"/>
    </xf>
    <xf numFmtId="0" fontId="7" fillId="0" borderId="44" xfId="111" applyFont="1" applyFill="1" applyBorder="1" applyAlignment="1">
      <alignment horizontal="center" vertical="center"/>
    </xf>
    <xf numFmtId="49" fontId="7" fillId="0" borderId="70" xfId="111" applyNumberFormat="1" applyFont="1" applyFill="1" applyBorder="1" applyAlignment="1">
      <alignment horizontal="center" vertical="center"/>
    </xf>
    <xf numFmtId="0" fontId="7" fillId="0" borderId="18" xfId="111" applyFont="1" applyFill="1" applyBorder="1" applyAlignment="1">
      <alignment horizontal="center" vertical="center"/>
    </xf>
    <xf numFmtId="49" fontId="7" fillId="0" borderId="26" xfId="111" applyNumberFormat="1" applyFont="1" applyFill="1" applyBorder="1" applyAlignment="1">
      <alignment horizontal="center" vertical="center"/>
    </xf>
    <xf numFmtId="0" fontId="7" fillId="0" borderId="18" xfId="111" applyFont="1" applyFill="1" applyBorder="1" applyAlignment="1">
      <alignment vertical="center" wrapText="1"/>
    </xf>
    <xf numFmtId="4" fontId="7" fillId="0" borderId="45" xfId="111" applyNumberFormat="1" applyFont="1" applyFill="1" applyBorder="1" applyAlignment="1">
      <alignment vertical="center"/>
    </xf>
    <xf numFmtId="4" fontId="7" fillId="0" borderId="18" xfId="111" applyNumberFormat="1" applyFont="1" applyFill="1" applyBorder="1" applyAlignment="1">
      <alignment vertical="center"/>
    </xf>
    <xf numFmtId="4" fontId="7" fillId="0" borderId="27" xfId="111" applyNumberFormat="1" applyFont="1" applyFill="1" applyBorder="1" applyAlignment="1">
      <alignment vertical="center"/>
    </xf>
    <xf numFmtId="0" fontId="3" fillId="63" borderId="6" xfId="235" applyFont="1" applyFill="1" applyBorder="1" applyAlignment="1">
      <alignment vertical="center" wrapText="1"/>
    </xf>
    <xf numFmtId="0" fontId="7" fillId="0" borderId="5" xfId="111" applyFont="1" applyFill="1" applyBorder="1" applyAlignment="1">
      <alignment horizontal="center" vertical="center"/>
    </xf>
    <xf numFmtId="49" fontId="28" fillId="0" borderId="10" xfId="111" applyNumberFormat="1" applyFont="1" applyFill="1" applyBorder="1" applyAlignment="1">
      <alignment horizontal="center" vertical="center"/>
    </xf>
    <xf numFmtId="0" fontId="8" fillId="0" borderId="10" xfId="110" applyFont="1" applyFill="1" applyBorder="1" applyAlignment="1">
      <alignment horizontal="center" vertical="center" wrapText="1"/>
    </xf>
    <xf numFmtId="49" fontId="8" fillId="0" borderId="10" xfId="110" applyNumberFormat="1" applyFont="1" applyFill="1" applyBorder="1" applyAlignment="1">
      <alignment horizontal="center" vertical="center" wrapText="1"/>
    </xf>
    <xf numFmtId="0" fontId="8" fillId="0" borderId="10" xfId="110" applyFont="1" applyFill="1" applyBorder="1" applyAlignment="1">
      <alignment horizontal="left" vertical="center" wrapText="1"/>
    </xf>
    <xf numFmtId="4" fontId="8" fillId="0" borderId="6" xfId="111" applyNumberFormat="1" applyFont="1" applyFill="1" applyBorder="1" applyAlignment="1">
      <alignment vertical="center"/>
    </xf>
    <xf numFmtId="49" fontId="28" fillId="0" borderId="23" xfId="111" applyNumberFormat="1" applyFont="1" applyFill="1" applyBorder="1" applyAlignment="1">
      <alignment horizontal="center" vertical="center"/>
    </xf>
    <xf numFmtId="0" fontId="8" fillId="0" borderId="23" xfId="110" applyFont="1" applyFill="1" applyBorder="1" applyAlignment="1">
      <alignment horizontal="center" vertical="center" wrapText="1"/>
    </xf>
    <xf numFmtId="0" fontId="29" fillId="0" borderId="23" xfId="111" applyFont="1" applyFill="1" applyBorder="1" applyAlignment="1">
      <alignment vertical="center" wrapText="1"/>
    </xf>
    <xf numFmtId="4" fontId="8" fillId="0" borderId="20" xfId="111" applyNumberFormat="1" applyFont="1" applyFill="1" applyBorder="1" applyAlignment="1">
      <alignment vertical="center"/>
    </xf>
    <xf numFmtId="0" fontId="7" fillId="0" borderId="9" xfId="111" applyFont="1" applyFill="1" applyBorder="1" applyAlignment="1">
      <alignment horizontal="center" vertical="center"/>
    </xf>
    <xf numFmtId="49" fontId="7" fillId="0" borderId="63" xfId="111" applyNumberFormat="1" applyFont="1" applyFill="1" applyBorder="1" applyAlignment="1">
      <alignment horizontal="center" vertical="center"/>
    </xf>
    <xf numFmtId="4" fontId="8" fillId="0" borderId="63" xfId="111" applyNumberFormat="1" applyFont="1" applyFill="1" applyBorder="1" applyAlignment="1">
      <alignment vertical="center"/>
    </xf>
    <xf numFmtId="49" fontId="28" fillId="0" borderId="13" xfId="111" applyNumberFormat="1" applyFont="1" applyFill="1" applyBorder="1" applyAlignment="1">
      <alignment horizontal="center" vertical="center"/>
    </xf>
    <xf numFmtId="0" fontId="29" fillId="0" borderId="10" xfId="111" applyFont="1" applyFill="1" applyBorder="1" applyAlignment="1">
      <alignment horizontal="center" vertical="center"/>
    </xf>
    <xf numFmtId="0" fontId="29" fillId="0" borderId="10" xfId="111" applyFont="1" applyFill="1" applyBorder="1" applyAlignment="1">
      <alignment vertical="center" wrapText="1"/>
    </xf>
    <xf numFmtId="167" fontId="29" fillId="0" borderId="10" xfId="111" applyNumberFormat="1" applyFont="1" applyFill="1" applyBorder="1" applyAlignment="1">
      <alignment vertical="center"/>
    </xf>
    <xf numFmtId="4" fontId="8" fillId="0" borderId="12" xfId="111" applyNumberFormat="1" applyFont="1" applyFill="1" applyBorder="1" applyAlignment="1">
      <alignment vertical="center"/>
    </xf>
    <xf numFmtId="167" fontId="8" fillId="0" borderId="10" xfId="111" applyNumberFormat="1" applyFont="1" applyFill="1" applyBorder="1" applyAlignment="1">
      <alignment vertical="center"/>
    </xf>
    <xf numFmtId="0" fontId="8" fillId="0" borderId="20" xfId="110" applyFont="1" applyFill="1" applyBorder="1" applyAlignment="1">
      <alignment horizontal="center" vertical="center" wrapText="1"/>
    </xf>
    <xf numFmtId="49" fontId="8" fillId="0" borderId="20" xfId="110" applyNumberFormat="1" applyFont="1" applyFill="1" applyBorder="1" applyAlignment="1">
      <alignment horizontal="center" vertical="center" wrapText="1"/>
    </xf>
    <xf numFmtId="0" fontId="7" fillId="0" borderId="60" xfId="111" applyFont="1" applyFill="1" applyBorder="1" applyAlignment="1">
      <alignment horizontal="center" vertical="center"/>
    </xf>
    <xf numFmtId="0" fontId="7" fillId="0" borderId="6" xfId="111" applyFont="1" applyFill="1" applyBorder="1" applyAlignment="1">
      <alignment horizontal="center" vertical="center"/>
    </xf>
    <xf numFmtId="0" fontId="7" fillId="0" borderId="6" xfId="111" applyFont="1" applyFill="1" applyBorder="1" applyAlignment="1">
      <alignment vertical="center" wrapText="1"/>
    </xf>
    <xf numFmtId="0" fontId="7" fillId="0" borderId="64" xfId="111" applyFont="1" applyFill="1" applyBorder="1" applyAlignment="1">
      <alignment horizontal="center" vertical="center"/>
    </xf>
    <xf numFmtId="0" fontId="8" fillId="0" borderId="69" xfId="110" applyFont="1" applyFill="1" applyBorder="1" applyAlignment="1">
      <alignment horizontal="center" vertical="center" wrapText="1"/>
    </xf>
    <xf numFmtId="0" fontId="29" fillId="0" borderId="69" xfId="111" applyFont="1" applyFill="1" applyBorder="1" applyAlignment="1">
      <alignment horizontal="center" vertical="center"/>
    </xf>
    <xf numFmtId="0" fontId="29" fillId="0" borderId="69" xfId="111" applyFont="1" applyFill="1" applyBorder="1" applyAlignment="1">
      <alignment vertical="center" wrapText="1"/>
    </xf>
    <xf numFmtId="0" fontId="8" fillId="0" borderId="13" xfId="110" applyFont="1" applyFill="1" applyBorder="1" applyAlignment="1">
      <alignment horizontal="left" vertical="center" wrapText="1"/>
    </xf>
    <xf numFmtId="0" fontId="7" fillId="0" borderId="25" xfId="111" applyFont="1" applyFill="1" applyBorder="1" applyAlignment="1">
      <alignment horizontal="center" vertical="center"/>
    </xf>
    <xf numFmtId="4" fontId="8" fillId="0" borderId="23" xfId="111" applyNumberFormat="1" applyFont="1" applyFill="1" applyBorder="1" applyAlignment="1">
      <alignment vertical="center"/>
    </xf>
    <xf numFmtId="0" fontId="7" fillId="62" borderId="44" xfId="111" applyFont="1" applyFill="1" applyBorder="1" applyAlignment="1">
      <alignment horizontal="center" vertical="center"/>
    </xf>
    <xf numFmtId="0" fontId="7" fillId="62" borderId="18" xfId="111" applyFont="1" applyFill="1" applyBorder="1" applyAlignment="1">
      <alignment vertical="center" wrapText="1"/>
    </xf>
    <xf numFmtId="0" fontId="7" fillId="62" borderId="5" xfId="111" applyFont="1" applyFill="1" applyBorder="1" applyAlignment="1">
      <alignment horizontal="center" vertical="center"/>
    </xf>
    <xf numFmtId="4" fontId="7" fillId="61" borderId="43" xfId="110" applyNumberFormat="1" applyFont="1" applyFill="1" applyBorder="1" applyAlignment="1">
      <alignment vertical="center"/>
    </xf>
    <xf numFmtId="49" fontId="7" fillId="0" borderId="18" xfId="112" applyNumberFormat="1" applyFont="1" applyFill="1" applyBorder="1" applyAlignment="1">
      <alignment horizontal="right" vertical="center"/>
    </xf>
    <xf numFmtId="0" fontId="7" fillId="0" borderId="18" xfId="112" applyFont="1" applyFill="1" applyBorder="1" applyAlignment="1">
      <alignment vertical="center" wrapText="1"/>
    </xf>
    <xf numFmtId="49" fontId="8" fillId="0" borderId="23" xfId="112" applyNumberFormat="1" applyFont="1" applyFill="1" applyBorder="1" applyAlignment="1">
      <alignment horizontal="right" vertical="center"/>
    </xf>
    <xf numFmtId="49" fontId="7" fillId="0" borderId="6" xfId="112" applyNumberFormat="1" applyFont="1" applyFill="1" applyBorder="1" applyAlignment="1">
      <alignment horizontal="right" vertical="center"/>
    </xf>
    <xf numFmtId="49" fontId="7" fillId="0" borderId="20" xfId="112" applyNumberFormat="1" applyFont="1" applyFill="1" applyBorder="1" applyAlignment="1">
      <alignment horizontal="right" vertical="center"/>
    </xf>
    <xf numFmtId="4" fontId="7" fillId="0" borderId="20" xfId="112" applyNumberFormat="1" applyFont="1" applyFill="1" applyBorder="1" applyAlignment="1">
      <alignment horizontal="right" vertical="center"/>
    </xf>
    <xf numFmtId="0" fontId="8" fillId="0" borderId="10" xfId="112" applyFont="1" applyFill="1" applyBorder="1" applyAlignment="1">
      <alignment vertical="center"/>
    </xf>
    <xf numFmtId="49" fontId="8" fillId="0" borderId="69" xfId="112" applyNumberFormat="1" applyFont="1" applyFill="1" applyBorder="1" applyAlignment="1">
      <alignment horizontal="right" vertical="center"/>
    </xf>
    <xf numFmtId="49" fontId="8" fillId="0" borderId="20" xfId="112" applyNumberFormat="1" applyFont="1" applyFill="1" applyBorder="1" applyAlignment="1">
      <alignment horizontal="center" vertical="center"/>
    </xf>
    <xf numFmtId="0" fontId="8" fillId="0" borderId="13" xfId="112" applyFont="1" applyFill="1" applyBorder="1" applyAlignment="1">
      <alignment vertical="center"/>
    </xf>
    <xf numFmtId="49" fontId="7" fillId="62" borderId="18" xfId="112" applyNumberFormat="1" applyFont="1" applyFill="1" applyBorder="1" applyAlignment="1">
      <alignment horizontal="right" vertical="center"/>
    </xf>
    <xf numFmtId="0" fontId="7" fillId="62" borderId="18" xfId="112" applyFont="1" applyFill="1" applyBorder="1" applyAlignment="1">
      <alignment vertical="center" wrapText="1"/>
    </xf>
    <xf numFmtId="4" fontId="7" fillId="62" borderId="32" xfId="112" applyNumberFormat="1" applyFont="1" applyFill="1" applyBorder="1" applyAlignment="1">
      <alignment horizontal="right" vertical="center"/>
    </xf>
    <xf numFmtId="49" fontId="7" fillId="62" borderId="6" xfId="112" applyNumberFormat="1" applyFont="1" applyFill="1" applyBorder="1" applyAlignment="1">
      <alignment horizontal="right" vertical="center"/>
    </xf>
    <xf numFmtId="0" fontId="8" fillId="62" borderId="10" xfId="110" applyFont="1" applyFill="1" applyBorder="1" applyAlignment="1">
      <alignment horizontal="left" vertical="center"/>
    </xf>
    <xf numFmtId="49" fontId="8" fillId="62" borderId="10" xfId="112" applyNumberFormat="1" applyFont="1" applyFill="1" applyBorder="1" applyAlignment="1">
      <alignment horizontal="right" vertical="center"/>
    </xf>
    <xf numFmtId="49" fontId="8" fillId="62" borderId="6" xfId="112" applyNumberFormat="1" applyFont="1" applyFill="1" applyBorder="1" applyAlignment="1">
      <alignment horizontal="right" vertical="center"/>
    </xf>
    <xf numFmtId="0" fontId="8" fillId="62" borderId="6" xfId="110" applyFont="1" applyFill="1" applyBorder="1" applyAlignment="1">
      <alignment horizontal="left" vertical="center"/>
    </xf>
    <xf numFmtId="0" fontId="8" fillId="62" borderId="6" xfId="112" applyFont="1" applyFill="1" applyBorder="1" applyAlignment="1">
      <alignment vertical="center"/>
    </xf>
    <xf numFmtId="4" fontId="8" fillId="0" borderId="8" xfId="112" applyNumberFormat="1" applyFont="1" applyFill="1" applyBorder="1" applyAlignment="1">
      <alignment horizontal="right" vertical="center"/>
    </xf>
    <xf numFmtId="4" fontId="8" fillId="0" borderId="72" xfId="112" applyNumberFormat="1" applyFont="1" applyFill="1" applyBorder="1" applyAlignment="1">
      <alignment horizontal="right" vertical="center"/>
    </xf>
    <xf numFmtId="49" fontId="7" fillId="0" borderId="10" xfId="112" applyNumberFormat="1" applyFont="1" applyFill="1" applyBorder="1" applyAlignment="1">
      <alignment horizontal="right" vertical="center"/>
    </xf>
    <xf numFmtId="4" fontId="8" fillId="62" borderId="8" xfId="112" applyNumberFormat="1" applyFont="1" applyFill="1" applyBorder="1" applyAlignment="1">
      <alignment horizontal="right" vertical="center"/>
    </xf>
    <xf numFmtId="4" fontId="28" fillId="61" borderId="2" xfId="111" applyNumberFormat="1" applyFont="1" applyFill="1" applyBorder="1" applyAlignment="1">
      <alignment vertical="center"/>
    </xf>
    <xf numFmtId="4" fontId="28" fillId="61" borderId="43" xfId="111" applyNumberFormat="1" applyFont="1" applyFill="1" applyBorder="1" applyAlignment="1">
      <alignment vertical="center"/>
    </xf>
    <xf numFmtId="4" fontId="28" fillId="0" borderId="32" xfId="111" applyNumberFormat="1" applyFont="1" applyFill="1" applyBorder="1" applyAlignment="1">
      <alignment vertical="center"/>
    </xf>
    <xf numFmtId="49" fontId="8" fillId="62" borderId="10" xfId="111" applyNumberFormat="1" applyFont="1" applyFill="1" applyBorder="1" applyAlignment="1">
      <alignment horizontal="center" vertical="center"/>
    </xf>
    <xf numFmtId="0" fontId="8" fillId="0" borderId="10" xfId="111" applyFont="1" applyFill="1" applyBorder="1" applyAlignment="1">
      <alignment vertical="center" wrapText="1"/>
    </xf>
    <xf numFmtId="4" fontId="8" fillId="0" borderId="8" xfId="111" applyNumberFormat="1" applyFont="1" applyFill="1" applyBorder="1" applyAlignment="1">
      <alignment vertical="center"/>
    </xf>
    <xf numFmtId="49" fontId="28" fillId="0" borderId="18" xfId="111" applyNumberFormat="1" applyFont="1" applyFill="1" applyBorder="1" applyAlignment="1">
      <alignment horizontal="center" vertical="center"/>
    </xf>
    <xf numFmtId="49" fontId="8" fillId="0" borderId="10" xfId="111" applyNumberFormat="1" applyFont="1" applyFill="1" applyBorder="1" applyAlignment="1">
      <alignment horizontal="center" vertical="center"/>
    </xf>
    <xf numFmtId="1" fontId="8" fillId="0" borderId="10" xfId="110" applyNumberFormat="1" applyFont="1" applyFill="1" applyBorder="1" applyAlignment="1">
      <alignment horizontal="center" vertical="center"/>
    </xf>
    <xf numFmtId="49" fontId="28" fillId="0" borderId="20" xfId="111" applyNumberFormat="1" applyFont="1" applyFill="1" applyBorder="1" applyAlignment="1">
      <alignment horizontal="center" vertical="center"/>
    </xf>
    <xf numFmtId="0" fontId="3" fillId="0" borderId="20" xfId="233" applyFont="1" applyFill="1" applyBorder="1" applyAlignment="1">
      <alignment vertical="center" wrapText="1"/>
    </xf>
    <xf numFmtId="4" fontId="29" fillId="0" borderId="72" xfId="111" applyNumberFormat="1" applyFont="1" applyFill="1" applyBorder="1" applyAlignment="1">
      <alignment vertical="center"/>
    </xf>
    <xf numFmtId="1" fontId="8" fillId="0" borderId="20" xfId="110" applyNumberFormat="1" applyFont="1" applyFill="1" applyBorder="1" applyAlignment="1">
      <alignment horizontal="center" vertical="center"/>
    </xf>
    <xf numFmtId="49" fontId="8" fillId="0" borderId="20" xfId="110" applyNumberFormat="1" applyFont="1" applyFill="1" applyBorder="1" applyAlignment="1">
      <alignment horizontal="center" vertical="center"/>
    </xf>
    <xf numFmtId="49" fontId="8" fillId="0" borderId="6" xfId="234" applyNumberFormat="1" applyFont="1" applyFill="1" applyBorder="1" applyAlignment="1">
      <alignment horizontal="center" vertical="center"/>
    </xf>
    <xf numFmtId="166" fontId="8" fillId="0" borderId="6" xfId="112" applyNumberFormat="1" applyFont="1" applyFill="1" applyBorder="1" applyAlignment="1">
      <alignment horizontal="right" vertical="center"/>
    </xf>
    <xf numFmtId="49" fontId="7" fillId="0" borderId="69" xfId="112" applyNumberFormat="1" applyFont="1" applyFill="1" applyBorder="1" applyAlignment="1">
      <alignment horizontal="right" vertical="center"/>
    </xf>
    <xf numFmtId="4" fontId="8" fillId="0" borderId="69" xfId="112" applyNumberFormat="1" applyFont="1" applyFill="1" applyBorder="1" applyAlignment="1">
      <alignment horizontal="right" vertical="center"/>
    </xf>
    <xf numFmtId="49" fontId="7" fillId="0" borderId="18" xfId="111" applyNumberFormat="1" applyFont="1" applyFill="1" applyBorder="1" applyAlignment="1">
      <alignment horizontal="center" vertical="center"/>
    </xf>
    <xf numFmtId="4" fontId="7" fillId="0" borderId="32" xfId="111" applyNumberFormat="1" applyFont="1" applyFill="1" applyBorder="1" applyAlignment="1">
      <alignment vertical="center"/>
    </xf>
    <xf numFmtId="49" fontId="7" fillId="0" borderId="10" xfId="111" applyNumberFormat="1" applyFont="1" applyFill="1" applyBorder="1" applyAlignment="1">
      <alignment horizontal="center" vertical="center"/>
    </xf>
    <xf numFmtId="49" fontId="28" fillId="0" borderId="6" xfId="111" applyNumberFormat="1" applyFont="1" applyFill="1" applyBorder="1" applyAlignment="1">
      <alignment horizontal="center" vertical="center"/>
    </xf>
    <xf numFmtId="167" fontId="29" fillId="0" borderId="20" xfId="111" applyNumberFormat="1" applyFont="1" applyFill="1" applyBorder="1" applyAlignment="1">
      <alignment vertical="center"/>
    </xf>
    <xf numFmtId="49" fontId="7" fillId="0" borderId="6" xfId="111" applyNumberFormat="1" applyFont="1" applyFill="1" applyBorder="1" applyAlignment="1">
      <alignment horizontal="center" vertical="center"/>
    </xf>
    <xf numFmtId="4" fontId="7" fillId="0" borderId="8" xfId="111" applyNumberFormat="1" applyFont="1" applyFill="1" applyBorder="1" applyAlignment="1">
      <alignment vertical="center"/>
    </xf>
    <xf numFmtId="49" fontId="28" fillId="0" borderId="69" xfId="111" applyNumberFormat="1" applyFont="1" applyFill="1" applyBorder="1" applyAlignment="1">
      <alignment horizontal="center" vertical="center"/>
    </xf>
    <xf numFmtId="49" fontId="8" fillId="0" borderId="69" xfId="110" applyNumberFormat="1" applyFont="1" applyFill="1" applyBorder="1" applyAlignment="1">
      <alignment horizontal="center" vertical="center" wrapText="1"/>
    </xf>
    <xf numFmtId="49" fontId="7" fillId="0" borderId="23" xfId="111" applyNumberFormat="1" applyFont="1" applyFill="1" applyBorder="1" applyAlignment="1">
      <alignment horizontal="center" vertical="center"/>
    </xf>
    <xf numFmtId="4" fontId="8" fillId="0" borderId="31" xfId="111" applyNumberFormat="1" applyFont="1" applyFill="1" applyBorder="1" applyAlignment="1">
      <alignment vertical="center"/>
    </xf>
    <xf numFmtId="49" fontId="7" fillId="62" borderId="18" xfId="111" applyNumberFormat="1" applyFont="1" applyFill="1" applyBorder="1" applyAlignment="1">
      <alignment horizontal="center" vertical="center"/>
    </xf>
    <xf numFmtId="49" fontId="28" fillId="62" borderId="6" xfId="111" applyNumberFormat="1" applyFont="1" applyFill="1" applyBorder="1" applyAlignment="1">
      <alignment horizontal="center" vertical="center"/>
    </xf>
    <xf numFmtId="164" fontId="48" fillId="60" borderId="2" xfId="114" applyNumberFormat="1" applyFont="1" applyFill="1" applyBorder="1" applyAlignment="1">
      <alignment horizontal="right" vertical="center" indent="1"/>
    </xf>
    <xf numFmtId="0" fontId="7" fillId="64" borderId="1" xfId="80" applyFont="1" applyFill="1" applyBorder="1" applyAlignment="1">
      <alignment horizontal="center" vertical="center"/>
    </xf>
    <xf numFmtId="0" fontId="7" fillId="64" borderId="2" xfId="80" applyFont="1" applyFill="1" applyBorder="1" applyAlignment="1">
      <alignment horizontal="center" vertical="center"/>
    </xf>
    <xf numFmtId="0" fontId="7" fillId="64" borderId="2" xfId="110" applyFont="1" applyFill="1" applyBorder="1" applyAlignment="1">
      <alignment horizontal="left" vertical="center" wrapText="1"/>
    </xf>
    <xf numFmtId="164" fontId="7" fillId="64" borderId="2" xfId="80" applyNumberFormat="1" applyFont="1" applyFill="1" applyBorder="1" applyAlignment="1">
      <alignment vertical="center"/>
    </xf>
    <xf numFmtId="0" fontId="8" fillId="63" borderId="25" xfId="80" applyFont="1" applyFill="1" applyBorder="1" applyAlignment="1">
      <alignment horizontal="center" vertical="center" wrapText="1"/>
    </xf>
    <xf numFmtId="0" fontId="8" fillId="63" borderId="21" xfId="80" applyFont="1" applyFill="1" applyBorder="1" applyAlignment="1">
      <alignment horizontal="center" vertical="center" wrapText="1"/>
    </xf>
    <xf numFmtId="0" fontId="8" fillId="62" borderId="42" xfId="80" applyFont="1" applyFill="1" applyBorder="1" applyAlignment="1">
      <alignment horizontal="center" vertical="center" wrapText="1"/>
    </xf>
    <xf numFmtId="0" fontId="8" fillId="62" borderId="23" xfId="80" applyFont="1" applyFill="1" applyBorder="1" applyAlignment="1">
      <alignment horizontal="center" vertical="center" wrapText="1"/>
    </xf>
    <xf numFmtId="49" fontId="8" fillId="62" borderId="23" xfId="80" applyNumberFormat="1" applyFont="1" applyFill="1" applyBorder="1" applyAlignment="1">
      <alignment horizontal="center" vertical="center" wrapText="1"/>
    </xf>
    <xf numFmtId="0" fontId="8" fillId="62" borderId="23" xfId="80" applyFont="1" applyFill="1" applyBorder="1" applyAlignment="1">
      <alignment horizontal="left" vertical="center" wrapText="1"/>
    </xf>
    <xf numFmtId="164" fontId="8" fillId="63" borderId="23" xfId="80" applyNumberFormat="1" applyFont="1" applyFill="1" applyBorder="1" applyAlignment="1">
      <alignment vertical="center"/>
    </xf>
    <xf numFmtId="0" fontId="8" fillId="63" borderId="9" xfId="80" applyFont="1" applyFill="1" applyBorder="1" applyAlignment="1">
      <alignment horizontal="center" vertical="center" wrapText="1"/>
    </xf>
    <xf numFmtId="0" fontId="8" fillId="63" borderId="11" xfId="80" applyFont="1" applyFill="1" applyBorder="1" applyAlignment="1">
      <alignment horizontal="center" vertical="center" wrapText="1"/>
    </xf>
    <xf numFmtId="0" fontId="8" fillId="62" borderId="67" xfId="80" applyFont="1" applyFill="1" applyBorder="1" applyAlignment="1">
      <alignment horizontal="center" vertical="center" wrapText="1"/>
    </xf>
    <xf numFmtId="0" fontId="8" fillId="62" borderId="10" xfId="80" applyFont="1" applyFill="1" applyBorder="1" applyAlignment="1">
      <alignment horizontal="center" vertical="center" wrapText="1"/>
    </xf>
    <xf numFmtId="0" fontId="8" fillId="62" borderId="10" xfId="80" applyFont="1" applyFill="1" applyBorder="1" applyAlignment="1">
      <alignment horizontal="left" vertical="center" wrapText="1"/>
    </xf>
    <xf numFmtId="164" fontId="8" fillId="63" borderId="10" xfId="80" applyNumberFormat="1" applyFont="1" applyFill="1" applyBorder="1" applyAlignment="1">
      <alignment vertical="center"/>
    </xf>
    <xf numFmtId="164" fontId="7" fillId="64" borderId="3" xfId="80" applyNumberFormat="1" applyFont="1" applyFill="1" applyBorder="1" applyAlignment="1">
      <alignment vertical="center"/>
    </xf>
    <xf numFmtId="4" fontId="7" fillId="0" borderId="0" xfId="110" applyNumberFormat="1" applyFont="1" applyFill="1" applyBorder="1" applyAlignment="1">
      <alignment vertical="center"/>
    </xf>
    <xf numFmtId="164" fontId="7" fillId="59" borderId="6" xfId="114" applyNumberFormat="1" applyFont="1" applyFill="1" applyBorder="1" applyAlignment="1">
      <alignment horizontal="right" vertical="center" indent="1"/>
    </xf>
    <xf numFmtId="164" fontId="7" fillId="59" borderId="10" xfId="114" applyNumberFormat="1" applyFont="1" applyFill="1" applyBorder="1" applyAlignment="1">
      <alignment horizontal="right" vertical="center" indent="1"/>
    </xf>
    <xf numFmtId="164" fontId="7" fillId="59" borderId="23" xfId="114" applyNumberFormat="1" applyFont="1" applyFill="1" applyBorder="1" applyAlignment="1">
      <alignment horizontal="right" vertical="center" indent="1"/>
    </xf>
    <xf numFmtId="4" fontId="7" fillId="59" borderId="18" xfId="112" applyNumberFormat="1" applyFont="1" applyFill="1" applyBorder="1" applyAlignment="1">
      <alignment horizontal="right" vertical="center"/>
    </xf>
    <xf numFmtId="4" fontId="28" fillId="59" borderId="18" xfId="111" applyNumberFormat="1" applyFont="1" applyFill="1" applyBorder="1" applyAlignment="1">
      <alignment vertical="center"/>
    </xf>
    <xf numFmtId="4" fontId="7" fillId="59" borderId="18" xfId="111" applyNumberFormat="1" applyFont="1" applyFill="1" applyBorder="1" applyAlignment="1">
      <alignment vertical="center"/>
    </xf>
    <xf numFmtId="0" fontId="28" fillId="64" borderId="46" xfId="110" applyFont="1" applyFill="1" applyBorder="1" applyAlignment="1">
      <alignment horizontal="center" vertical="center"/>
    </xf>
    <xf numFmtId="0" fontId="28" fillId="64" borderId="15" xfId="110" applyFont="1" applyFill="1" applyBorder="1" applyAlignment="1">
      <alignment horizontal="center" vertical="center"/>
    </xf>
    <xf numFmtId="0" fontId="28" fillId="64" borderId="24" xfId="110" applyFont="1" applyFill="1" applyBorder="1" applyAlignment="1">
      <alignment horizontal="center" vertical="center"/>
    </xf>
    <xf numFmtId="0" fontId="7" fillId="64" borderId="15" xfId="110" applyFont="1" applyFill="1" applyBorder="1" applyAlignment="1">
      <alignment horizontal="center" vertical="center"/>
    </xf>
    <xf numFmtId="0" fontId="7" fillId="64" borderId="2" xfId="69" applyFont="1" applyFill="1" applyBorder="1" applyAlignment="1">
      <alignment horizontal="center" vertical="center"/>
    </xf>
    <xf numFmtId="0" fontId="7" fillId="64" borderId="2" xfId="71" applyFont="1" applyFill="1" applyBorder="1" applyAlignment="1">
      <alignment horizontal="center" vertical="center" wrapText="1"/>
    </xf>
    <xf numFmtId="0" fontId="7" fillId="64" borderId="4" xfId="69" applyFont="1" applyFill="1" applyBorder="1" applyAlignment="1">
      <alignment horizontal="center" vertical="center"/>
    </xf>
    <xf numFmtId="4" fontId="1" fillId="0" borderId="0" xfId="119" applyNumberFormat="1"/>
    <xf numFmtId="0" fontId="8" fillId="0" borderId="0" xfId="65" applyFont="1" applyAlignment="1">
      <alignment horizontal="right"/>
    </xf>
    <xf numFmtId="4" fontId="1" fillId="0" borderId="0" xfId="119" applyNumberFormat="1" applyFill="1"/>
    <xf numFmtId="4" fontId="7" fillId="0" borderId="4" xfId="69" applyNumberFormat="1" applyFont="1" applyFill="1" applyBorder="1" applyAlignment="1">
      <alignment horizontal="center" vertical="center"/>
    </xf>
    <xf numFmtId="4" fontId="7" fillId="64" borderId="4" xfId="80" applyNumberFormat="1" applyFont="1" applyFill="1" applyBorder="1" applyAlignment="1">
      <alignment vertical="center"/>
    </xf>
    <xf numFmtId="4" fontId="8" fillId="63" borderId="31" xfId="80" applyNumberFormat="1" applyFont="1" applyFill="1" applyBorder="1" applyAlignment="1">
      <alignment vertical="center"/>
    </xf>
    <xf numFmtId="4" fontId="8" fillId="63" borderId="12" xfId="80" applyNumberFormat="1" applyFont="1" applyFill="1" applyBorder="1" applyAlignment="1">
      <alignment vertical="center"/>
    </xf>
    <xf numFmtId="164" fontId="1" fillId="0" borderId="0" xfId="119" applyNumberFormat="1"/>
    <xf numFmtId="164" fontId="8" fillId="0" borderId="0" xfId="65" applyNumberFormat="1" applyFont="1" applyAlignment="1">
      <alignment horizontal="right"/>
    </xf>
    <xf numFmtId="164" fontId="2" fillId="0" borderId="0" xfId="2" applyNumberFormat="1" applyFill="1"/>
    <xf numFmtId="164" fontId="8" fillId="0" borderId="0" xfId="113" applyNumberFormat="1" applyFont="1" applyFill="1" applyBorder="1" applyAlignment="1">
      <alignment horizontal="left"/>
    </xf>
    <xf numFmtId="164" fontId="7" fillId="0" borderId="0" xfId="80" applyNumberFormat="1" applyFont="1" applyAlignment="1">
      <alignment horizontal="center"/>
    </xf>
    <xf numFmtId="164" fontId="7" fillId="0" borderId="2" xfId="71" applyNumberFormat="1" applyFont="1" applyFill="1" applyBorder="1" applyAlignment="1">
      <alignment horizontal="center" vertical="center" wrapText="1"/>
    </xf>
    <xf numFmtId="164" fontId="7" fillId="60" borderId="2" xfId="80" applyNumberFormat="1" applyFont="1" applyFill="1" applyBorder="1" applyAlignment="1">
      <alignment vertical="center"/>
    </xf>
    <xf numFmtId="164" fontId="0" fillId="0" borderId="0" xfId="0" applyNumberFormat="1"/>
    <xf numFmtId="164" fontId="49" fillId="0" borderId="0" xfId="0" applyNumberFormat="1" applyFont="1" applyFill="1" applyBorder="1" applyAlignment="1">
      <alignment vertical="center"/>
    </xf>
    <xf numFmtId="164" fontId="59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164" fontId="58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4" fontId="7" fillId="0" borderId="43" xfId="110" applyNumberFormat="1" applyFont="1" applyFill="1" applyBorder="1" applyAlignment="1">
      <alignment vertical="center"/>
    </xf>
    <xf numFmtId="164" fontId="8" fillId="0" borderId="10" xfId="111" applyNumberFormat="1" applyFont="1" applyFill="1" applyBorder="1" applyAlignment="1">
      <alignment vertical="center"/>
    </xf>
    <xf numFmtId="166" fontId="8" fillId="0" borderId="10" xfId="111" applyNumberFormat="1" applyFont="1" applyFill="1" applyBorder="1" applyAlignment="1">
      <alignment vertical="center"/>
    </xf>
    <xf numFmtId="49" fontId="7" fillId="0" borderId="69" xfId="111" applyNumberFormat="1" applyFont="1" applyFill="1" applyBorder="1" applyAlignment="1">
      <alignment horizontal="center" vertical="center"/>
    </xf>
    <xf numFmtId="166" fontId="8" fillId="0" borderId="12" xfId="111" applyNumberFormat="1" applyFont="1" applyFill="1" applyBorder="1" applyAlignment="1">
      <alignment vertical="center"/>
    </xf>
    <xf numFmtId="0" fontId="8" fillId="0" borderId="13" xfId="110" applyFont="1" applyFill="1" applyBorder="1" applyAlignment="1">
      <alignment horizontal="center" vertical="center" wrapText="1"/>
    </xf>
    <xf numFmtId="49" fontId="8" fillId="0" borderId="13" xfId="110" applyNumberFormat="1" applyFont="1" applyFill="1" applyBorder="1" applyAlignment="1">
      <alignment horizontal="center" vertical="center" wrapText="1"/>
    </xf>
    <xf numFmtId="4" fontId="8" fillId="0" borderId="13" xfId="111" applyNumberFormat="1" applyFont="1" applyFill="1" applyBorder="1" applyAlignment="1">
      <alignment vertical="center"/>
    </xf>
    <xf numFmtId="0" fontId="8" fillId="0" borderId="23" xfId="110" applyFont="1" applyFill="1" applyBorder="1" applyAlignment="1">
      <alignment horizontal="left" vertical="center" wrapText="1"/>
    </xf>
    <xf numFmtId="166" fontId="8" fillId="0" borderId="58" xfId="111" applyNumberFormat="1" applyFont="1" applyFill="1" applyBorder="1" applyAlignment="1">
      <alignment vertical="center"/>
    </xf>
    <xf numFmtId="0" fontId="6" fillId="0" borderId="0" xfId="113" applyFont="1"/>
    <xf numFmtId="49" fontId="7" fillId="0" borderId="24" xfId="111" applyNumberFormat="1" applyFont="1" applyFill="1" applyBorder="1" applyAlignment="1">
      <alignment horizontal="center" vertical="center"/>
    </xf>
    <xf numFmtId="0" fontId="6" fillId="0" borderId="9" xfId="113" applyFont="1" applyBorder="1"/>
    <xf numFmtId="0" fontId="6" fillId="0" borderId="10" xfId="113" applyFont="1" applyFill="1" applyBorder="1"/>
    <xf numFmtId="0" fontId="6" fillId="0" borderId="74" xfId="113" applyFont="1" applyBorder="1"/>
    <xf numFmtId="0" fontId="6" fillId="0" borderId="13" xfId="113" applyFont="1" applyFill="1" applyBorder="1"/>
    <xf numFmtId="0" fontId="6" fillId="0" borderId="25" xfId="113" applyFont="1" applyBorder="1"/>
    <xf numFmtId="0" fontId="6" fillId="0" borderId="23" xfId="113" applyFont="1" applyFill="1" applyBorder="1"/>
    <xf numFmtId="49" fontId="7" fillId="0" borderId="20" xfId="111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57" fillId="0" borderId="0" xfId="0" applyFont="1" applyFill="1" applyBorder="1" applyAlignment="1">
      <alignment horizontal="left" vertical="top" wrapText="1"/>
    </xf>
    <xf numFmtId="0" fontId="8" fillId="0" borderId="0" xfId="65" applyFont="1" applyAlignment="1">
      <alignment horizontal="right"/>
    </xf>
    <xf numFmtId="0" fontId="27" fillId="0" borderId="0" xfId="71" applyFont="1" applyAlignment="1">
      <alignment horizontal="center"/>
    </xf>
    <xf numFmtId="0" fontId="27" fillId="0" borderId="0" xfId="69" applyFont="1" applyFill="1" applyAlignment="1">
      <alignment horizontal="center"/>
    </xf>
    <xf numFmtId="164" fontId="7" fillId="60" borderId="2" xfId="110" applyNumberFormat="1" applyFont="1" applyFill="1" applyBorder="1" applyAlignment="1">
      <alignment vertical="center"/>
    </xf>
    <xf numFmtId="164" fontId="7" fillId="59" borderId="18" xfId="112" applyNumberFormat="1" applyFont="1" applyFill="1" applyBorder="1" applyAlignment="1">
      <alignment horizontal="right" vertical="center"/>
    </xf>
    <xf numFmtId="164" fontId="8" fillId="0" borderId="10" xfId="112" applyNumberFormat="1" applyFont="1" applyFill="1" applyBorder="1" applyAlignment="1">
      <alignment horizontal="right" vertical="center"/>
    </xf>
    <xf numFmtId="164" fontId="8" fillId="0" borderId="13" xfId="112" applyNumberFormat="1" applyFont="1" applyFill="1" applyBorder="1" applyAlignment="1">
      <alignment horizontal="right" vertical="center"/>
    </xf>
    <xf numFmtId="164" fontId="8" fillId="0" borderId="23" xfId="112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horizontal="left" vertical="center"/>
    </xf>
    <xf numFmtId="0" fontId="8" fillId="0" borderId="0" xfId="65" applyFont="1" applyAlignment="1">
      <alignment horizontal="right"/>
    </xf>
    <xf numFmtId="0" fontId="27" fillId="0" borderId="0" xfId="69" applyFont="1" applyFill="1" applyAlignment="1">
      <alignment horizontal="center"/>
    </xf>
    <xf numFmtId="164" fontId="7" fillId="61" borderId="43" xfId="110" applyNumberFormat="1" applyFont="1" applyFill="1" applyBorder="1" applyAlignment="1">
      <alignment vertical="center"/>
    </xf>
    <xf numFmtId="164" fontId="7" fillId="0" borderId="32" xfId="112" applyNumberFormat="1" applyFont="1" applyFill="1" applyBorder="1" applyAlignment="1">
      <alignment horizontal="right" vertical="center"/>
    </xf>
    <xf numFmtId="164" fontId="8" fillId="0" borderId="6" xfId="112" applyNumberFormat="1" applyFont="1" applyFill="1" applyBorder="1" applyAlignment="1">
      <alignment horizontal="right" vertical="center"/>
    </xf>
    <xf numFmtId="164" fontId="8" fillId="0" borderId="8" xfId="112" applyNumberFormat="1" applyFont="1" applyFill="1" applyBorder="1" applyAlignment="1">
      <alignment horizontal="right" vertical="center"/>
    </xf>
    <xf numFmtId="164" fontId="8" fillId="0" borderId="69" xfId="112" applyNumberFormat="1" applyFont="1" applyFill="1" applyBorder="1" applyAlignment="1">
      <alignment horizontal="right" vertical="center"/>
    </xf>
    <xf numFmtId="164" fontId="8" fillId="0" borderId="73" xfId="112" applyNumberFormat="1" applyFont="1" applyFill="1" applyBorder="1" applyAlignment="1">
      <alignment horizontal="right" vertical="center"/>
    </xf>
    <xf numFmtId="167" fontId="3" fillId="0" borderId="0" xfId="1" applyNumberFormat="1" applyFont="1" applyAlignment="1"/>
    <xf numFmtId="167" fontId="6" fillId="0" borderId="0" xfId="67" applyNumberFormat="1"/>
    <xf numFmtId="0" fontId="61" fillId="0" borderId="0" xfId="110" applyFont="1"/>
    <xf numFmtId="167" fontId="6" fillId="0" borderId="0" xfId="110" applyNumberFormat="1" applyFill="1"/>
    <xf numFmtId="167" fontId="7" fillId="64" borderId="2" xfId="71" applyNumberFormat="1" applyFont="1" applyFill="1" applyBorder="1" applyAlignment="1">
      <alignment horizontal="center" vertical="center" wrapText="1"/>
    </xf>
    <xf numFmtId="167" fontId="7" fillId="60" borderId="2" xfId="110" applyNumberFormat="1" applyFont="1" applyFill="1" applyBorder="1" applyAlignment="1">
      <alignment vertical="center"/>
    </xf>
    <xf numFmtId="167" fontId="7" fillId="59" borderId="18" xfId="112" applyNumberFormat="1" applyFont="1" applyFill="1" applyBorder="1" applyAlignment="1">
      <alignment horizontal="right" vertical="center"/>
    </xf>
    <xf numFmtId="167" fontId="8" fillId="0" borderId="23" xfId="112" applyNumberFormat="1" applyFont="1" applyFill="1" applyBorder="1" applyAlignment="1">
      <alignment vertical="center"/>
    </xf>
    <xf numFmtId="167" fontId="7" fillId="0" borderId="6" xfId="112" applyNumberFormat="1" applyFont="1" applyFill="1" applyBorder="1" applyAlignment="1">
      <alignment horizontal="right" vertical="center"/>
    </xf>
    <xf numFmtId="167" fontId="7" fillId="0" borderId="20" xfId="112" applyNumberFormat="1" applyFont="1" applyFill="1" applyBorder="1" applyAlignment="1">
      <alignment horizontal="right" vertical="center"/>
    </xf>
    <xf numFmtId="167" fontId="7" fillId="0" borderId="10" xfId="112" applyNumberFormat="1" applyFont="1" applyFill="1" applyBorder="1" applyAlignment="1">
      <alignment horizontal="right" vertical="center"/>
    </xf>
    <xf numFmtId="167" fontId="8" fillId="0" borderId="10" xfId="112" applyNumberFormat="1" applyFont="1" applyFill="1" applyBorder="1" applyAlignment="1">
      <alignment vertical="center"/>
    </xf>
    <xf numFmtId="167" fontId="8" fillId="0" borderId="13" xfId="112" applyNumberFormat="1" applyFont="1" applyFill="1" applyBorder="1" applyAlignment="1">
      <alignment vertical="center"/>
    </xf>
    <xf numFmtId="49" fontId="8" fillId="0" borderId="65" xfId="112" applyNumberFormat="1" applyFont="1" applyFill="1" applyBorder="1" applyAlignment="1">
      <alignment horizontal="right" vertical="center"/>
    </xf>
    <xf numFmtId="49" fontId="8" fillId="0" borderId="76" xfId="112" applyNumberFormat="1" applyFont="1" applyFill="1" applyBorder="1" applyAlignment="1">
      <alignment horizontal="center" vertical="center"/>
    </xf>
    <xf numFmtId="49" fontId="8" fillId="0" borderId="61" xfId="112" applyNumberFormat="1" applyFont="1" applyFill="1" applyBorder="1" applyAlignment="1">
      <alignment horizontal="center" vertical="center"/>
    </xf>
    <xf numFmtId="0" fontId="8" fillId="0" borderId="21" xfId="112" applyFont="1" applyFill="1" applyBorder="1" applyAlignment="1">
      <alignment vertical="center"/>
    </xf>
    <xf numFmtId="167" fontId="8" fillId="62" borderId="6" xfId="112" applyNumberFormat="1" applyFont="1" applyFill="1" applyBorder="1" applyAlignment="1">
      <alignment horizontal="right" vertical="center"/>
    </xf>
    <xf numFmtId="167" fontId="8" fillId="62" borderId="10" xfId="112" applyNumberFormat="1" applyFont="1" applyFill="1" applyBorder="1" applyAlignment="1">
      <alignment vertical="center"/>
    </xf>
    <xf numFmtId="167" fontId="8" fillId="62" borderId="6" xfId="112" applyNumberFormat="1" applyFont="1" applyFill="1" applyBorder="1" applyAlignment="1">
      <alignment vertical="center"/>
    </xf>
    <xf numFmtId="167" fontId="8" fillId="62" borderId="23" xfId="112" applyNumberFormat="1" applyFont="1" applyFill="1" applyBorder="1" applyAlignment="1">
      <alignment vertical="center"/>
    </xf>
    <xf numFmtId="0" fontId="8" fillId="0" borderId="10" xfId="112" applyFont="1" applyFill="1" applyBorder="1" applyAlignment="1">
      <alignment vertical="center" wrapText="1"/>
    </xf>
    <xf numFmtId="167" fontId="8" fillId="0" borderId="10" xfId="112" applyNumberFormat="1" applyFont="1" applyFill="1" applyBorder="1" applyAlignment="1">
      <alignment horizontal="right" vertical="center"/>
    </xf>
    <xf numFmtId="0" fontId="7" fillId="0" borderId="74" xfId="112" applyFont="1" applyFill="1" applyBorder="1" applyAlignment="1">
      <alignment horizontal="center" vertical="center"/>
    </xf>
    <xf numFmtId="49" fontId="7" fillId="0" borderId="13" xfId="112" applyNumberFormat="1" applyFont="1" applyFill="1" applyBorder="1" applyAlignment="1">
      <alignment horizontal="right" vertical="center"/>
    </xf>
    <xf numFmtId="0" fontId="8" fillId="0" borderId="13" xfId="112" applyFont="1" applyFill="1" applyBorder="1" applyAlignment="1">
      <alignment vertical="center" wrapText="1"/>
    </xf>
    <xf numFmtId="167" fontId="8" fillId="0" borderId="13" xfId="112" applyNumberFormat="1" applyFont="1" applyFill="1" applyBorder="1" applyAlignment="1">
      <alignment horizontal="right" vertical="center"/>
    </xf>
    <xf numFmtId="0" fontId="7" fillId="0" borderId="25" xfId="112" applyFont="1" applyFill="1" applyBorder="1" applyAlignment="1">
      <alignment horizontal="center" vertical="center"/>
    </xf>
    <xf numFmtId="49" fontId="7" fillId="0" borderId="23" xfId="112" applyNumberFormat="1" applyFont="1" applyFill="1" applyBorder="1" applyAlignment="1">
      <alignment horizontal="right" vertical="center"/>
    </xf>
    <xf numFmtId="0" fontId="8" fillId="0" borderId="23" xfId="112" applyFont="1" applyFill="1" applyBorder="1" applyAlignment="1">
      <alignment vertical="center" wrapText="1"/>
    </xf>
    <xf numFmtId="167" fontId="8" fillId="0" borderId="23" xfId="112" applyNumberFormat="1" applyFont="1" applyFill="1" applyBorder="1" applyAlignment="1">
      <alignment horizontal="right" vertical="center"/>
    </xf>
    <xf numFmtId="4" fontId="8" fillId="0" borderId="31" xfId="112" applyNumberFormat="1" applyFont="1" applyFill="1" applyBorder="1" applyAlignment="1">
      <alignment horizontal="right" vertical="center"/>
    </xf>
    <xf numFmtId="49" fontId="7" fillId="0" borderId="7" xfId="112" applyNumberFormat="1" applyFont="1" applyFill="1" applyBorder="1" applyAlignment="1">
      <alignment horizontal="right" vertical="center"/>
    </xf>
    <xf numFmtId="49" fontId="7" fillId="0" borderId="6" xfId="112" applyNumberFormat="1" applyFont="1" applyFill="1" applyBorder="1" applyAlignment="1">
      <alignment horizontal="center" vertical="center"/>
    </xf>
    <xf numFmtId="0" fontId="7" fillId="0" borderId="7" xfId="112" applyFont="1" applyFill="1" applyBorder="1" applyAlignment="1">
      <alignment vertical="center" wrapText="1"/>
    </xf>
    <xf numFmtId="167" fontId="7" fillId="59" borderId="59" xfId="112" applyNumberFormat="1" applyFont="1" applyFill="1" applyBorder="1" applyAlignment="1">
      <alignment horizontal="right" vertical="center"/>
    </xf>
    <xf numFmtId="4" fontId="7" fillId="0" borderId="77" xfId="112" applyNumberFormat="1" applyFont="1" applyFill="1" applyBorder="1" applyAlignment="1">
      <alignment horizontal="right" vertical="center"/>
    </xf>
    <xf numFmtId="49" fontId="7" fillId="0" borderId="11" xfId="112" applyNumberFormat="1" applyFont="1" applyFill="1" applyBorder="1" applyAlignment="1">
      <alignment horizontal="right" vertical="center"/>
    </xf>
    <xf numFmtId="167" fontId="8" fillId="62" borderId="67" xfId="112" applyNumberFormat="1" applyFont="1" applyFill="1" applyBorder="1" applyAlignment="1">
      <alignment horizontal="right" vertical="center"/>
    </xf>
    <xf numFmtId="167" fontId="8" fillId="62" borderId="59" xfId="112" applyNumberFormat="1" applyFont="1" applyFill="1" applyBorder="1" applyAlignment="1">
      <alignment horizontal="right" vertical="center"/>
    </xf>
    <xf numFmtId="49" fontId="8" fillId="0" borderId="78" xfId="112" applyNumberFormat="1" applyFont="1" applyFill="1" applyBorder="1" applyAlignment="1">
      <alignment horizontal="center" vertical="center"/>
    </xf>
    <xf numFmtId="0" fontId="8" fillId="62" borderId="23" xfId="110" applyFont="1" applyFill="1" applyBorder="1" applyAlignment="1">
      <alignment horizontal="left" vertical="center"/>
    </xf>
    <xf numFmtId="167" fontId="8" fillId="0" borderId="62" xfId="112" applyNumberFormat="1" applyFont="1" applyFill="1" applyBorder="1" applyAlignment="1">
      <alignment horizontal="right" vertical="center"/>
    </xf>
    <xf numFmtId="167" fontId="7" fillId="59" borderId="45" xfId="112" applyNumberFormat="1" applyFont="1" applyFill="1" applyBorder="1" applyAlignment="1">
      <alignment horizontal="right" vertical="center"/>
    </xf>
    <xf numFmtId="4" fontId="7" fillId="0" borderId="6" xfId="232" applyNumberFormat="1" applyFont="1" applyFill="1" applyBorder="1" applyAlignment="1">
      <alignment horizontal="right" vertical="center"/>
    </xf>
    <xf numFmtId="4" fontId="7" fillId="0" borderId="8" xfId="112" applyNumberFormat="1" applyFont="1" applyFill="1" applyBorder="1" applyAlignment="1">
      <alignment vertical="center"/>
    </xf>
    <xf numFmtId="0" fontId="8" fillId="0" borderId="74" xfId="112" applyFont="1" applyFill="1" applyBorder="1" applyAlignment="1">
      <alignment horizontal="center" vertical="center"/>
    </xf>
    <xf numFmtId="0" fontId="8" fillId="0" borderId="13" xfId="110" applyFont="1" applyFill="1" applyBorder="1" applyAlignment="1">
      <alignment horizontal="left" vertical="center"/>
    </xf>
    <xf numFmtId="167" fontId="6" fillId="0" borderId="0" xfId="110" applyNumberFormat="1"/>
    <xf numFmtId="164" fontId="6" fillId="0" borderId="0" xfId="110" applyNumberFormat="1"/>
    <xf numFmtId="164" fontId="3" fillId="0" borderId="0" xfId="1" applyNumberFormat="1" applyFont="1" applyAlignment="1"/>
    <xf numFmtId="164" fontId="2" fillId="0" borderId="0" xfId="2" applyNumberFormat="1" applyAlignment="1">
      <alignment vertical="center"/>
    </xf>
    <xf numFmtId="164" fontId="61" fillId="0" borderId="0" xfId="67" applyNumberFormat="1" applyFont="1" applyAlignment="1">
      <alignment vertical="center"/>
    </xf>
    <xf numFmtId="164" fontId="6" fillId="0" borderId="0" xfId="67" applyNumberFormat="1" applyAlignment="1">
      <alignment vertical="center"/>
    </xf>
    <xf numFmtId="164" fontId="27" fillId="0" borderId="0" xfId="71" applyNumberFormat="1" applyFont="1" applyAlignment="1">
      <alignment horizontal="center"/>
    </xf>
    <xf numFmtId="164" fontId="6" fillId="0" borderId="0" xfId="111" applyNumberFormat="1" applyFill="1" applyAlignment="1">
      <alignment vertical="center"/>
    </xf>
    <xf numFmtId="164" fontId="7" fillId="0" borderId="0" xfId="111" applyNumberFormat="1" applyFont="1" applyFill="1" applyAlignment="1">
      <alignment horizontal="center" vertical="center"/>
    </xf>
    <xf numFmtId="164" fontId="7" fillId="64" borderId="2" xfId="69" applyNumberFormat="1" applyFont="1" applyFill="1" applyBorder="1" applyAlignment="1">
      <alignment horizontal="center" vertical="center"/>
    </xf>
    <xf numFmtId="164" fontId="7" fillId="64" borderId="2" xfId="71" applyNumberFormat="1" applyFont="1" applyFill="1" applyBorder="1" applyAlignment="1">
      <alignment horizontal="center" vertical="center" wrapText="1"/>
    </xf>
    <xf numFmtId="164" fontId="7" fillId="64" borderId="4" xfId="69" applyNumberFormat="1" applyFont="1" applyFill="1" applyBorder="1" applyAlignment="1">
      <alignment horizontal="center" vertical="center"/>
    </xf>
    <xf numFmtId="167" fontId="28" fillId="61" borderId="2" xfId="111" applyNumberFormat="1" applyFont="1" applyFill="1" applyBorder="1" applyAlignment="1">
      <alignment vertical="center"/>
    </xf>
    <xf numFmtId="167" fontId="28" fillId="61" borderId="43" xfId="111" applyNumberFormat="1" applyFont="1" applyFill="1" applyBorder="1" applyAlignment="1">
      <alignment vertical="center"/>
    </xf>
    <xf numFmtId="167" fontId="7" fillId="0" borderId="6" xfId="111" applyNumberFormat="1" applyFont="1" applyFill="1" applyBorder="1" applyAlignment="1">
      <alignment vertical="center"/>
    </xf>
    <xf numFmtId="167" fontId="7" fillId="59" borderId="6" xfId="111" applyNumberFormat="1" applyFont="1" applyFill="1" applyBorder="1" applyAlignment="1">
      <alignment vertical="center"/>
    </xf>
    <xf numFmtId="167" fontId="7" fillId="0" borderId="8" xfId="111" applyNumberFormat="1" applyFont="1" applyFill="1" applyBorder="1" applyAlignment="1">
      <alignment vertical="center"/>
    </xf>
    <xf numFmtId="167" fontId="8" fillId="0" borderId="12" xfId="111" applyNumberFormat="1" applyFont="1" applyFill="1" applyBorder="1" applyAlignment="1">
      <alignment vertical="center"/>
    </xf>
    <xf numFmtId="167" fontId="8" fillId="0" borderId="20" xfId="111" applyNumberFormat="1" applyFont="1" applyFill="1" applyBorder="1" applyAlignment="1">
      <alignment vertical="center"/>
    </xf>
    <xf numFmtId="167" fontId="8" fillId="0" borderId="6" xfId="111" applyNumberFormat="1" applyFont="1" applyFill="1" applyBorder="1" applyAlignment="1">
      <alignment vertical="center"/>
    </xf>
    <xf numFmtId="167" fontId="7" fillId="0" borderId="18" xfId="111" applyNumberFormat="1" applyFont="1" applyFill="1" applyBorder="1" applyAlignment="1">
      <alignment vertical="center"/>
    </xf>
    <xf numFmtId="167" fontId="7" fillId="59" borderId="18" xfId="111" applyNumberFormat="1" applyFont="1" applyFill="1" applyBorder="1" applyAlignment="1">
      <alignment vertical="center"/>
    </xf>
    <xf numFmtId="167" fontId="7" fillId="0" borderId="32" xfId="111" applyNumberFormat="1" applyFont="1" applyFill="1" applyBorder="1" applyAlignment="1">
      <alignment vertical="center"/>
    </xf>
    <xf numFmtId="167" fontId="8" fillId="0" borderId="8" xfId="111" applyNumberFormat="1" applyFont="1" applyFill="1" applyBorder="1" applyAlignment="1">
      <alignment vertical="center"/>
    </xf>
    <xf numFmtId="167" fontId="8" fillId="0" borderId="23" xfId="111" applyNumberFormat="1" applyFont="1" applyFill="1" applyBorder="1" applyAlignment="1">
      <alignment vertical="center"/>
    </xf>
    <xf numFmtId="164" fontId="8" fillId="0" borderId="12" xfId="111" applyNumberFormat="1" applyFont="1" applyFill="1" applyBorder="1" applyAlignment="1">
      <alignment vertical="center"/>
    </xf>
    <xf numFmtId="167" fontId="8" fillId="0" borderId="31" xfId="111" applyNumberFormat="1" applyFont="1" applyFill="1" applyBorder="1" applyAlignment="1">
      <alignment vertical="center"/>
    </xf>
    <xf numFmtId="0" fontId="7" fillId="0" borderId="74" xfId="111" applyFont="1" applyFill="1" applyBorder="1" applyAlignment="1">
      <alignment horizontal="center" vertical="center"/>
    </xf>
    <xf numFmtId="49" fontId="7" fillId="0" borderId="13" xfId="111" applyNumberFormat="1" applyFont="1" applyFill="1" applyBorder="1" applyAlignment="1">
      <alignment horizontal="center" vertical="center"/>
    </xf>
    <xf numFmtId="0" fontId="29" fillId="0" borderId="13" xfId="111" applyFont="1" applyFill="1" applyBorder="1" applyAlignment="1">
      <alignment vertical="center" wrapText="1"/>
    </xf>
    <xf numFmtId="167" fontId="8" fillId="0" borderId="13" xfId="111" applyNumberFormat="1" applyFont="1" applyFill="1" applyBorder="1" applyAlignment="1">
      <alignment vertical="center"/>
    </xf>
    <xf numFmtId="167" fontId="8" fillId="0" borderId="58" xfId="111" applyNumberFormat="1" applyFont="1" applyFill="1" applyBorder="1" applyAlignment="1">
      <alignment vertical="center"/>
    </xf>
    <xf numFmtId="49" fontId="7" fillId="0" borderId="79" xfId="111" applyNumberFormat="1" applyFont="1" applyFill="1" applyBorder="1" applyAlignment="1">
      <alignment horizontal="center" vertical="center"/>
    </xf>
    <xf numFmtId="164" fontId="6" fillId="0" borderId="0" xfId="110" applyNumberFormat="1" applyAlignment="1">
      <alignment vertical="center"/>
    </xf>
    <xf numFmtId="167" fontId="8" fillId="0" borderId="0" xfId="65" applyNumberFormat="1" applyFont="1" applyAlignment="1">
      <alignment horizontal="right"/>
    </xf>
    <xf numFmtId="167" fontId="2" fillId="0" borderId="0" xfId="2" applyNumberFormat="1"/>
    <xf numFmtId="167" fontId="6" fillId="0" borderId="0" xfId="69" applyNumberFormat="1"/>
    <xf numFmtId="167" fontId="27" fillId="0" borderId="0" xfId="69" applyNumberFormat="1" applyFont="1" applyFill="1" applyAlignment="1">
      <alignment horizontal="center"/>
    </xf>
    <xf numFmtId="167" fontId="6" fillId="0" borderId="0" xfId="111" applyNumberFormat="1"/>
    <xf numFmtId="167" fontId="7" fillId="0" borderId="0" xfId="111" applyNumberFormat="1" applyFont="1" applyAlignment="1">
      <alignment horizontal="center"/>
    </xf>
    <xf numFmtId="167" fontId="7" fillId="64" borderId="2" xfId="69" applyNumberFormat="1" applyFont="1" applyFill="1" applyBorder="1" applyAlignment="1">
      <alignment horizontal="center" vertical="center"/>
    </xf>
    <xf numFmtId="167" fontId="7" fillId="64" borderId="4" xfId="69" applyNumberFormat="1" applyFont="1" applyFill="1" applyBorder="1" applyAlignment="1">
      <alignment horizontal="center" vertical="center"/>
    </xf>
    <xf numFmtId="0" fontId="28" fillId="61" borderId="46" xfId="111" applyFont="1" applyFill="1" applyBorder="1" applyAlignment="1">
      <alignment horizontal="center" vertical="center"/>
    </xf>
    <xf numFmtId="0" fontId="28" fillId="61" borderId="24" xfId="111" applyFont="1" applyFill="1" applyBorder="1" applyAlignment="1">
      <alignment horizontal="center" vertical="center"/>
    </xf>
    <xf numFmtId="0" fontId="28" fillId="61" borderId="24" xfId="111" applyFont="1" applyFill="1" applyBorder="1" applyAlignment="1">
      <alignment horizontal="left" vertical="center"/>
    </xf>
    <xf numFmtId="167" fontId="28" fillId="61" borderId="24" xfId="111" applyNumberFormat="1" applyFont="1" applyFill="1" applyBorder="1" applyAlignment="1">
      <alignment vertical="center"/>
    </xf>
    <xf numFmtId="167" fontId="28" fillId="60" borderId="24" xfId="111" applyNumberFormat="1" applyFont="1" applyFill="1" applyBorder="1" applyAlignment="1">
      <alignment vertical="center"/>
    </xf>
    <xf numFmtId="167" fontId="28" fillId="61" borderId="75" xfId="111" applyNumberFormat="1" applyFont="1" applyFill="1" applyBorder="1" applyAlignment="1">
      <alignment vertical="center"/>
    </xf>
    <xf numFmtId="0" fontId="28" fillId="0" borderId="25" xfId="111" applyFont="1" applyFill="1" applyBorder="1" applyAlignment="1">
      <alignment horizontal="center" vertical="center"/>
    </xf>
    <xf numFmtId="167" fontId="29" fillId="0" borderId="23" xfId="111" applyNumberFormat="1" applyFont="1" applyFill="1" applyBorder="1" applyAlignment="1">
      <alignment vertical="center"/>
    </xf>
    <xf numFmtId="167" fontId="6" fillId="0" borderId="0" xfId="113" applyNumberFormat="1"/>
    <xf numFmtId="0" fontId="7" fillId="0" borderId="10" xfId="111" applyFont="1" applyFill="1" applyBorder="1" applyAlignment="1">
      <alignment horizontal="center" vertical="center"/>
    </xf>
    <xf numFmtId="167" fontId="29" fillId="0" borderId="13" xfId="111" applyNumberFormat="1" applyFont="1" applyFill="1" applyBorder="1" applyAlignment="1">
      <alignment vertical="center"/>
    </xf>
    <xf numFmtId="0" fontId="28" fillId="0" borderId="74" xfId="111" applyFont="1" applyFill="1" applyBorder="1" applyAlignment="1">
      <alignment horizontal="center" vertical="center"/>
    </xf>
    <xf numFmtId="0" fontId="29" fillId="0" borderId="13" xfId="111" applyFont="1" applyFill="1" applyBorder="1" applyAlignment="1">
      <alignment horizontal="center" vertical="center"/>
    </xf>
    <xf numFmtId="0" fontId="29" fillId="0" borderId="23" xfId="111" applyFont="1" applyFill="1" applyBorder="1" applyAlignment="1">
      <alignment horizontal="center" vertical="center"/>
    </xf>
    <xf numFmtId="0" fontId="62" fillId="0" borderId="0" xfId="113" applyFont="1"/>
    <xf numFmtId="167" fontId="8" fillId="0" borderId="72" xfId="111" applyNumberFormat="1" applyFont="1" applyFill="1" applyBorder="1" applyAlignment="1">
      <alignment vertical="center"/>
    </xf>
    <xf numFmtId="166" fontId="8" fillId="0" borderId="13" xfId="111" applyNumberFormat="1" applyFont="1" applyFill="1" applyBorder="1" applyAlignment="1">
      <alignment vertical="center"/>
    </xf>
    <xf numFmtId="0" fontId="8" fillId="0" borderId="10" xfId="111" applyFont="1" applyFill="1" applyBorder="1" applyAlignment="1">
      <alignment horizontal="center" vertical="center"/>
    </xf>
    <xf numFmtId="167" fontId="8" fillId="0" borderId="69" xfId="111" applyNumberFormat="1" applyFont="1" applyFill="1" applyBorder="1" applyAlignment="1">
      <alignment vertical="center"/>
    </xf>
    <xf numFmtId="167" fontId="8" fillId="0" borderId="73" xfId="111" applyNumberFormat="1" applyFont="1" applyFill="1" applyBorder="1" applyAlignment="1">
      <alignment vertical="center"/>
    </xf>
    <xf numFmtId="167" fontId="7" fillId="62" borderId="32" xfId="111" applyNumberFormat="1" applyFont="1" applyFill="1" applyBorder="1" applyAlignment="1">
      <alignment vertical="center"/>
    </xf>
    <xf numFmtId="167" fontId="8" fillId="62" borderId="6" xfId="111" applyNumberFormat="1" applyFont="1" applyFill="1" applyBorder="1" applyAlignment="1">
      <alignment vertical="center"/>
    </xf>
    <xf numFmtId="167" fontId="8" fillId="62" borderId="8" xfId="111" applyNumberFormat="1" applyFont="1" applyFill="1" applyBorder="1" applyAlignment="1">
      <alignment vertical="center"/>
    </xf>
    <xf numFmtId="0" fontId="7" fillId="62" borderId="64" xfId="111" applyFont="1" applyFill="1" applyBorder="1" applyAlignment="1">
      <alignment horizontal="center" vertical="center"/>
    </xf>
    <xf numFmtId="49" fontId="28" fillId="62" borderId="69" xfId="111" applyNumberFormat="1" applyFont="1" applyFill="1" applyBorder="1" applyAlignment="1">
      <alignment horizontal="center" vertical="center"/>
    </xf>
    <xf numFmtId="167" fontId="8" fillId="62" borderId="69" xfId="111" applyNumberFormat="1" applyFont="1" applyFill="1" applyBorder="1" applyAlignment="1">
      <alignment vertical="center"/>
    </xf>
    <xf numFmtId="167" fontId="8" fillId="62" borderId="73" xfId="111" applyNumberFormat="1" applyFont="1" applyFill="1" applyBorder="1" applyAlignment="1">
      <alignment vertical="center"/>
    </xf>
    <xf numFmtId="0" fontId="7" fillId="62" borderId="9" xfId="111" applyFont="1" applyFill="1" applyBorder="1" applyAlignment="1">
      <alignment horizontal="center" vertical="center"/>
    </xf>
    <xf numFmtId="49" fontId="28" fillId="62" borderId="10" xfId="111" applyNumberFormat="1" applyFont="1" applyFill="1" applyBorder="1" applyAlignment="1">
      <alignment horizontal="center" vertical="center"/>
    </xf>
    <xf numFmtId="167" fontId="8" fillId="62" borderId="10" xfId="111" applyNumberFormat="1" applyFont="1" applyFill="1" applyBorder="1" applyAlignment="1">
      <alignment vertical="center"/>
    </xf>
    <xf numFmtId="167" fontId="8" fillId="62" borderId="12" xfId="111" applyNumberFormat="1" applyFont="1" applyFill="1" applyBorder="1" applyAlignment="1">
      <alignment vertical="center"/>
    </xf>
    <xf numFmtId="0" fontId="7" fillId="62" borderId="25" xfId="111" applyFont="1" applyFill="1" applyBorder="1" applyAlignment="1">
      <alignment horizontal="center" vertical="center"/>
    </xf>
    <xf numFmtId="49" fontId="28" fillId="62" borderId="23" xfId="111" applyNumberFormat="1" applyFont="1" applyFill="1" applyBorder="1" applyAlignment="1">
      <alignment horizontal="center" vertical="center"/>
    </xf>
    <xf numFmtId="167" fontId="8" fillId="62" borderId="23" xfId="111" applyNumberFormat="1" applyFont="1" applyFill="1" applyBorder="1" applyAlignment="1">
      <alignment vertical="center"/>
    </xf>
    <xf numFmtId="167" fontId="8" fillId="62" borderId="31" xfId="111" applyNumberFormat="1" applyFont="1" applyFill="1" applyBorder="1" applyAlignment="1">
      <alignment vertical="center"/>
    </xf>
    <xf numFmtId="0" fontId="7" fillId="64" borderId="64" xfId="111" applyFont="1" applyFill="1" applyBorder="1" applyAlignment="1">
      <alignment horizontal="center" vertical="center"/>
    </xf>
    <xf numFmtId="49" fontId="7" fillId="64" borderId="69" xfId="111" applyNumberFormat="1" applyFont="1" applyFill="1" applyBorder="1" applyAlignment="1">
      <alignment horizontal="center" vertical="center"/>
    </xf>
    <xf numFmtId="0" fontId="7" fillId="64" borderId="69" xfId="111" applyFont="1" applyFill="1" applyBorder="1" applyAlignment="1">
      <alignment horizontal="center" vertical="center"/>
    </xf>
    <xf numFmtId="0" fontId="7" fillId="64" borderId="69" xfId="111" applyFont="1" applyFill="1" applyBorder="1" applyAlignment="1">
      <alignment vertical="center" wrapText="1"/>
    </xf>
    <xf numFmtId="167" fontId="7" fillId="64" borderId="69" xfId="110" applyNumberFormat="1" applyFont="1" applyFill="1" applyBorder="1" applyAlignment="1">
      <alignment vertical="center"/>
    </xf>
    <xf numFmtId="167" fontId="7" fillId="59" borderId="69" xfId="110" applyNumberFormat="1" applyFont="1" applyFill="1" applyBorder="1" applyAlignment="1">
      <alignment vertical="center"/>
    </xf>
    <xf numFmtId="167" fontId="7" fillId="64" borderId="73" xfId="110" applyNumberFormat="1" applyFont="1" applyFill="1" applyBorder="1" applyAlignment="1">
      <alignment vertical="center"/>
    </xf>
    <xf numFmtId="167" fontId="7" fillId="63" borderId="18" xfId="110" applyNumberFormat="1" applyFont="1" applyFill="1" applyBorder="1" applyAlignment="1">
      <alignment vertical="center"/>
    </xf>
    <xf numFmtId="167" fontId="8" fillId="63" borderId="6" xfId="110" applyNumberFormat="1" applyFont="1" applyFill="1" applyBorder="1" applyAlignment="1">
      <alignment vertical="center"/>
    </xf>
    <xf numFmtId="0" fontId="7" fillId="0" borderId="46" xfId="111" applyFont="1" applyFill="1" applyBorder="1" applyAlignment="1">
      <alignment horizontal="center" vertical="center"/>
    </xf>
    <xf numFmtId="0" fontId="7" fillId="0" borderId="24" xfId="111" applyFont="1" applyFill="1" applyBorder="1" applyAlignment="1">
      <alignment horizontal="center" vertical="center"/>
    </xf>
    <xf numFmtId="0" fontId="7" fillId="0" borderId="24" xfId="111" applyFont="1" applyFill="1" applyBorder="1" applyAlignment="1">
      <alignment vertical="center" wrapText="1"/>
    </xf>
    <xf numFmtId="167" fontId="7" fillId="63" borderId="24" xfId="110" applyNumberFormat="1" applyFont="1" applyFill="1" applyBorder="1" applyAlignment="1">
      <alignment vertical="center"/>
    </xf>
    <xf numFmtId="167" fontId="7" fillId="62" borderId="75" xfId="111" applyNumberFormat="1" applyFont="1" applyFill="1" applyBorder="1" applyAlignment="1">
      <alignment vertical="center"/>
    </xf>
    <xf numFmtId="167" fontId="8" fillId="63" borderId="10" xfId="110" applyNumberFormat="1" applyFont="1" applyFill="1" applyBorder="1" applyAlignment="1">
      <alignment vertical="center"/>
    </xf>
    <xf numFmtId="167" fontId="7" fillId="63" borderId="6" xfId="110" applyNumberFormat="1" applyFont="1" applyFill="1" applyBorder="1" applyAlignment="1">
      <alignment vertical="center"/>
    </xf>
    <xf numFmtId="167" fontId="7" fillId="62" borderId="8" xfId="111" applyNumberFormat="1" applyFont="1" applyFill="1" applyBorder="1" applyAlignment="1">
      <alignment vertical="center"/>
    </xf>
    <xf numFmtId="167" fontId="8" fillId="0" borderId="0" xfId="113" applyNumberFormat="1" applyFont="1"/>
    <xf numFmtId="166" fontId="8" fillId="0" borderId="8" xfId="111" applyNumberFormat="1" applyFont="1" applyFill="1" applyBorder="1" applyAlignment="1">
      <alignment vertical="center"/>
    </xf>
    <xf numFmtId="0" fontId="63" fillId="0" borderId="0" xfId="113" applyFont="1"/>
    <xf numFmtId="164" fontId="8" fillId="0" borderId="20" xfId="111" applyNumberFormat="1" applyFont="1" applyFill="1" applyBorder="1" applyAlignment="1">
      <alignment vertical="center"/>
    </xf>
    <xf numFmtId="49" fontId="7" fillId="0" borderId="22" xfId="111" applyNumberFormat="1" applyFont="1" applyFill="1" applyBorder="1" applyAlignment="1">
      <alignment horizontal="center" vertical="center"/>
    </xf>
    <xf numFmtId="4" fontId="8" fillId="0" borderId="22" xfId="111" applyNumberFormat="1" applyFont="1" applyFill="1" applyBorder="1" applyAlignment="1">
      <alignment vertical="center"/>
    </xf>
    <xf numFmtId="4" fontId="8" fillId="0" borderId="80" xfId="111" applyNumberFormat="1" applyFont="1" applyFill="1" applyBorder="1" applyAlignment="1">
      <alignment vertical="center"/>
    </xf>
    <xf numFmtId="168" fontId="7" fillId="0" borderId="18" xfId="111" applyNumberFormat="1" applyFont="1" applyFill="1" applyBorder="1" applyAlignment="1">
      <alignment vertical="center"/>
    </xf>
    <xf numFmtId="168" fontId="8" fillId="0" borderId="10" xfId="111" applyNumberFormat="1" applyFont="1" applyFill="1" applyBorder="1" applyAlignment="1">
      <alignment vertical="center"/>
    </xf>
    <xf numFmtId="168" fontId="8" fillId="0" borderId="20" xfId="111" applyNumberFormat="1" applyFont="1" applyFill="1" applyBorder="1" applyAlignment="1">
      <alignment vertical="center"/>
    </xf>
    <xf numFmtId="168" fontId="8" fillId="0" borderId="10" xfId="112" applyNumberFormat="1" applyFont="1" applyFill="1" applyBorder="1" applyAlignment="1">
      <alignment horizontal="right" vertical="center"/>
    </xf>
    <xf numFmtId="168" fontId="7" fillId="0" borderId="45" xfId="111" applyNumberFormat="1" applyFont="1" applyFill="1" applyBorder="1" applyAlignment="1">
      <alignment vertical="center"/>
    </xf>
    <xf numFmtId="168" fontId="8" fillId="0" borderId="63" xfId="111" applyNumberFormat="1" applyFont="1" applyFill="1" applyBorder="1" applyAlignment="1">
      <alignment vertical="center"/>
    </xf>
    <xf numFmtId="168" fontId="8" fillId="0" borderId="22" xfId="111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8" fillId="0" borderId="0" xfId="0" applyNumberFormat="1" applyFont="1" applyFill="1" applyBorder="1" applyAlignment="1">
      <alignment vertical="center"/>
    </xf>
    <xf numFmtId="167" fontId="7" fillId="59" borderId="6" xfId="112" applyNumberFormat="1" applyFont="1" applyFill="1" applyBorder="1" applyAlignment="1">
      <alignment vertical="center"/>
    </xf>
    <xf numFmtId="0" fontId="8" fillId="0" borderId="0" xfId="110" applyFont="1"/>
    <xf numFmtId="0" fontId="69" fillId="0" borderId="0" xfId="110" applyFont="1"/>
    <xf numFmtId="0" fontId="70" fillId="0" borderId="0" xfId="110" applyFont="1"/>
    <xf numFmtId="0" fontId="70" fillId="0" borderId="0" xfId="110" applyFont="1" applyAlignment="1">
      <alignment vertical="center"/>
    </xf>
    <xf numFmtId="4" fontId="70" fillId="0" borderId="0" xfId="110" applyNumberFormat="1" applyFont="1" applyAlignment="1">
      <alignment vertical="center"/>
    </xf>
    <xf numFmtId="0" fontId="71" fillId="0" borderId="0" xfId="110" applyFont="1" applyAlignment="1">
      <alignment horizontal="center"/>
    </xf>
    <xf numFmtId="167" fontId="70" fillId="0" borderId="0" xfId="110" applyNumberFormat="1" applyFont="1" applyAlignment="1">
      <alignment vertical="center"/>
    </xf>
    <xf numFmtId="167" fontId="70" fillId="0" borderId="0" xfId="110" applyNumberFormat="1" applyFont="1"/>
    <xf numFmtId="0" fontId="69" fillId="0" borderId="0" xfId="113" applyFont="1"/>
    <xf numFmtId="0" fontId="69" fillId="0" borderId="0" xfId="110" applyFont="1" applyAlignment="1">
      <alignment horizontal="center" vertical="center"/>
    </xf>
    <xf numFmtId="4" fontId="69" fillId="0" borderId="0" xfId="110" applyNumberFormat="1" applyFont="1" applyAlignment="1">
      <alignment horizontal="right"/>
    </xf>
    <xf numFmtId="4" fontId="6" fillId="0" borderId="0" xfId="110" applyNumberFormat="1" applyAlignment="1">
      <alignment horizontal="right"/>
    </xf>
    <xf numFmtId="0" fontId="62" fillId="0" borderId="0" xfId="113" applyFont="1" applyAlignment="1">
      <alignment vertical="center"/>
    </xf>
    <xf numFmtId="0" fontId="6" fillId="0" borderId="0" xfId="230" applyAlignment="1">
      <alignment vertical="center"/>
    </xf>
    <xf numFmtId="164" fontId="69" fillId="0" borderId="0" xfId="230" applyNumberFormat="1" applyFont="1" applyAlignment="1">
      <alignment vertical="center"/>
    </xf>
    <xf numFmtId="164" fontId="6" fillId="0" borderId="0" xfId="230" applyNumberFormat="1"/>
    <xf numFmtId="0" fontId="7" fillId="62" borderId="18" xfId="111" applyFont="1" applyFill="1" applyBorder="1" applyAlignment="1">
      <alignment horizontal="center" vertical="center"/>
    </xf>
    <xf numFmtId="0" fontId="8" fillId="0" borderId="74" xfId="111" applyFont="1" applyFill="1" applyBorder="1" applyAlignment="1">
      <alignment horizontal="center" vertical="center"/>
    </xf>
    <xf numFmtId="49" fontId="8" fillId="62" borderId="13" xfId="111" applyNumberFormat="1" applyFont="1" applyFill="1" applyBorder="1" applyAlignment="1">
      <alignment horizontal="center" vertical="center"/>
    </xf>
    <xf numFmtId="0" fontId="8" fillId="62" borderId="13" xfId="111" applyFont="1" applyFill="1" applyBorder="1" applyAlignment="1">
      <alignment horizontal="center" vertical="center"/>
    </xf>
    <xf numFmtId="0" fontId="59" fillId="0" borderId="10" xfId="116" applyFont="1" applyBorder="1" applyAlignment="1">
      <alignment horizontal="center" vertical="center"/>
    </xf>
    <xf numFmtId="0" fontId="8" fillId="62" borderId="10" xfId="236" applyFont="1" applyFill="1" applyBorder="1" applyAlignment="1">
      <alignment horizontal="center" vertical="center"/>
    </xf>
    <xf numFmtId="0" fontId="72" fillId="63" borderId="10" xfId="110" applyFont="1" applyFill="1" applyBorder="1" applyAlignment="1">
      <alignment horizontal="left" vertical="center" wrapText="1"/>
    </xf>
    <xf numFmtId="49" fontId="7" fillId="62" borderId="10" xfId="111" applyNumberFormat="1" applyFont="1" applyFill="1" applyBorder="1" applyAlignment="1">
      <alignment horizontal="center" vertical="center"/>
    </xf>
    <xf numFmtId="0" fontId="8" fillId="0" borderId="10" xfId="112" applyNumberFormat="1" applyFont="1" applyFill="1" applyBorder="1" applyAlignment="1">
      <alignment horizontal="center"/>
    </xf>
    <xf numFmtId="0" fontId="8" fillId="62" borderId="10" xfId="110" applyFont="1" applyFill="1" applyBorder="1" applyAlignment="1">
      <alignment horizontal="center" vertical="center"/>
    </xf>
    <xf numFmtId="0" fontId="8" fillId="62" borderId="10" xfId="236" applyFont="1" applyFill="1" applyBorder="1" applyAlignment="1">
      <alignment vertical="center"/>
    </xf>
    <xf numFmtId="0" fontId="8" fillId="0" borderId="10" xfId="116" applyFont="1" applyBorder="1" applyAlignment="1">
      <alignment vertical="center"/>
    </xf>
    <xf numFmtId="0" fontId="8" fillId="0" borderId="9" xfId="230" applyFont="1" applyBorder="1"/>
    <xf numFmtId="0" fontId="8" fillId="0" borderId="10" xfId="230" applyFont="1" applyBorder="1"/>
    <xf numFmtId="0" fontId="8" fillId="0" borderId="13" xfId="116" applyFont="1" applyBorder="1" applyAlignment="1">
      <alignment vertical="center"/>
    </xf>
    <xf numFmtId="0" fontId="8" fillId="0" borderId="10" xfId="236" applyFont="1" applyFill="1" applyBorder="1" applyAlignment="1">
      <alignment vertical="center"/>
    </xf>
    <xf numFmtId="0" fontId="8" fillId="62" borderId="10" xfId="236" applyFont="1" applyFill="1" applyBorder="1" applyAlignment="1">
      <alignment horizontal="left" vertical="center"/>
    </xf>
    <xf numFmtId="0" fontId="8" fillId="0" borderId="10" xfId="110" applyFont="1" applyBorder="1" applyAlignment="1">
      <alignment horizontal="center" vertical="center"/>
    </xf>
    <xf numFmtId="0" fontId="8" fillId="0" borderId="10" xfId="110" applyFont="1" applyBorder="1" applyAlignment="1">
      <alignment horizontal="left"/>
    </xf>
    <xf numFmtId="0" fontId="7" fillId="0" borderId="44" xfId="111" applyFont="1" applyFill="1" applyBorder="1" applyAlignment="1">
      <alignment horizontal="center" vertical="center" wrapText="1"/>
    </xf>
    <xf numFmtId="49" fontId="7" fillId="62" borderId="18" xfId="111" applyNumberFormat="1" applyFont="1" applyFill="1" applyBorder="1" applyAlignment="1">
      <alignment horizontal="center" vertical="center" wrapText="1"/>
    </xf>
    <xf numFmtId="0" fontId="7" fillId="62" borderId="18" xfId="111" applyFont="1" applyFill="1" applyBorder="1" applyAlignment="1">
      <alignment horizontal="center" vertical="center" wrapText="1"/>
    </xf>
    <xf numFmtId="0" fontId="6" fillId="0" borderId="9" xfId="230" applyBorder="1"/>
    <xf numFmtId="0" fontId="6" fillId="0" borderId="10" xfId="230" applyBorder="1"/>
    <xf numFmtId="0" fontId="6" fillId="0" borderId="25" xfId="230" applyBorder="1"/>
    <xf numFmtId="0" fontId="6" fillId="0" borderId="23" xfId="230" applyBorder="1"/>
    <xf numFmtId="0" fontId="8" fillId="0" borderId="23" xfId="110" applyFont="1" applyBorder="1" applyAlignment="1">
      <alignment horizontal="center" vertical="center"/>
    </xf>
    <xf numFmtId="0" fontId="8" fillId="62" borderId="23" xfId="236" applyFont="1" applyFill="1" applyBorder="1" applyAlignment="1">
      <alignment horizontal="center" vertical="center"/>
    </xf>
    <xf numFmtId="0" fontId="6" fillId="0" borderId="0" xfId="2" applyFont="1" applyFill="1" applyAlignment="1">
      <alignment horizontal="right" vertical="center" wrapText="1"/>
    </xf>
    <xf numFmtId="1" fontId="6" fillId="0" borderId="0" xfId="2" applyNumberFormat="1" applyFont="1" applyFill="1" applyAlignment="1">
      <alignment horizontal="right" vertical="center" wrapText="1"/>
    </xf>
    <xf numFmtId="4" fontId="6" fillId="0" borderId="0" xfId="2" applyNumberFormat="1" applyFont="1" applyFill="1" applyAlignment="1">
      <alignment horizontal="right" vertical="center" wrapText="1"/>
    </xf>
    <xf numFmtId="4" fontId="6" fillId="0" borderId="0" xfId="230" applyNumberFormat="1" applyFont="1" applyFill="1" applyAlignment="1">
      <alignment horizontal="right" vertical="center" wrapText="1"/>
    </xf>
    <xf numFmtId="0" fontId="27" fillId="0" borderId="0" xfId="80" applyFont="1" applyFill="1" applyAlignment="1">
      <alignment horizontal="right" vertical="center" wrapText="1"/>
    </xf>
    <xf numFmtId="0" fontId="6" fillId="0" borderId="0" xfId="80" applyFont="1" applyFill="1" applyAlignment="1">
      <alignment horizontal="right" vertical="center" wrapText="1"/>
    </xf>
    <xf numFmtId="4" fontId="6" fillId="0" borderId="0" xfId="80" applyNumberFormat="1" applyFont="1" applyFill="1" applyAlignment="1">
      <alignment horizontal="right" vertical="center" wrapText="1"/>
    </xf>
    <xf numFmtId="3" fontId="7" fillId="0" borderId="0" xfId="80" applyNumberFormat="1" applyFont="1" applyAlignment="1">
      <alignment horizontal="right" vertical="center"/>
    </xf>
    <xf numFmtId="4" fontId="28" fillId="61" borderId="2" xfId="111" applyNumberFormat="1" applyFont="1" applyFill="1" applyBorder="1" applyAlignment="1">
      <alignment horizontal="right" vertical="center"/>
    </xf>
    <xf numFmtId="164" fontId="28" fillId="60" borderId="2" xfId="111" applyNumberFormat="1" applyFont="1" applyFill="1" applyBorder="1" applyAlignment="1">
      <alignment horizontal="right" vertical="center"/>
    </xf>
    <xf numFmtId="4" fontId="28" fillId="61" borderId="43" xfId="111" applyNumberFormat="1" applyFont="1" applyFill="1" applyBorder="1" applyAlignment="1">
      <alignment horizontal="right" vertical="center"/>
    </xf>
    <xf numFmtId="164" fontId="7" fillId="59" borderId="18" xfId="111" applyNumberFormat="1" applyFont="1" applyFill="1" applyBorder="1" applyAlignment="1">
      <alignment horizontal="right" vertical="center"/>
    </xf>
    <xf numFmtId="164" fontId="7" fillId="59" borderId="18" xfId="111" applyNumberFormat="1" applyFont="1" applyFill="1" applyBorder="1" applyAlignment="1">
      <alignment horizontal="right" vertical="center" wrapText="1"/>
    </xf>
    <xf numFmtId="164" fontId="8" fillId="0" borderId="10" xfId="111" applyNumberFormat="1" applyFont="1" applyFill="1" applyBorder="1" applyAlignment="1">
      <alignment horizontal="right" vertical="center"/>
    </xf>
    <xf numFmtId="0" fontId="6" fillId="0" borderId="0" xfId="230" applyAlignment="1">
      <alignment horizontal="right"/>
    </xf>
    <xf numFmtId="4" fontId="7" fillId="0" borderId="32" xfId="111" applyNumberFormat="1" applyFont="1" applyFill="1" applyBorder="1" applyAlignment="1">
      <alignment horizontal="right" vertical="center"/>
    </xf>
    <xf numFmtId="4" fontId="8" fillId="0" borderId="58" xfId="111" applyNumberFormat="1" applyFont="1" applyFill="1" applyBorder="1" applyAlignment="1">
      <alignment horizontal="right" vertical="center"/>
    </xf>
    <xf numFmtId="4" fontId="7" fillId="0" borderId="32" xfId="111" applyNumberFormat="1" applyFont="1" applyFill="1" applyBorder="1" applyAlignment="1">
      <alignment horizontal="right" vertical="center" wrapText="1"/>
    </xf>
    <xf numFmtId="4" fontId="8" fillId="0" borderId="31" xfId="111" applyNumberFormat="1" applyFont="1" applyFill="1" applyBorder="1" applyAlignment="1">
      <alignment horizontal="right" vertical="center"/>
    </xf>
    <xf numFmtId="4" fontId="7" fillId="0" borderId="18" xfId="110" applyNumberFormat="1" applyFont="1" applyFill="1" applyBorder="1" applyAlignment="1">
      <alignment horizontal="right" vertical="center"/>
    </xf>
    <xf numFmtId="4" fontId="8" fillId="0" borderId="13" xfId="110" applyNumberFormat="1" applyFont="1" applyFill="1" applyBorder="1" applyAlignment="1">
      <alignment horizontal="right" vertical="center"/>
    </xf>
    <xf numFmtId="4" fontId="8" fillId="0" borderId="10" xfId="110" applyNumberFormat="1" applyFont="1" applyFill="1" applyBorder="1" applyAlignment="1">
      <alignment horizontal="right" vertical="center"/>
    </xf>
    <xf numFmtId="4" fontId="8" fillId="0" borderId="10" xfId="230" applyNumberFormat="1" applyFont="1" applyBorder="1" applyAlignment="1">
      <alignment horizontal="right" vertical="center"/>
    </xf>
    <xf numFmtId="4" fontId="7" fillId="0" borderId="18" xfId="110" applyNumberFormat="1" applyFont="1" applyFill="1" applyBorder="1" applyAlignment="1">
      <alignment horizontal="right" vertical="center" wrapText="1"/>
    </xf>
    <xf numFmtId="4" fontId="8" fillId="0" borderId="23" xfId="230" applyNumberFormat="1" applyFont="1" applyBorder="1" applyAlignment="1">
      <alignment horizontal="right" vertical="center"/>
    </xf>
    <xf numFmtId="4" fontId="6" fillId="0" borderId="0" xfId="230" applyNumberFormat="1" applyAlignment="1">
      <alignment horizontal="right"/>
    </xf>
    <xf numFmtId="164" fontId="8" fillId="0" borderId="23" xfId="111" applyNumberFormat="1" applyFont="1" applyFill="1" applyBorder="1" applyAlignment="1">
      <alignment horizontal="right" vertical="center"/>
    </xf>
    <xf numFmtId="164" fontId="8" fillId="0" borderId="13" xfId="111" applyNumberFormat="1" applyFont="1" applyFill="1" applyBorder="1" applyAlignment="1">
      <alignment horizontal="right" vertical="center"/>
    </xf>
    <xf numFmtId="0" fontId="69" fillId="0" borderId="0" xfId="110" applyFont="1" applyFill="1"/>
    <xf numFmtId="0" fontId="7" fillId="0" borderId="6" xfId="112" applyFont="1" applyFill="1" applyBorder="1" applyAlignment="1">
      <alignment vertical="center"/>
    </xf>
    <xf numFmtId="167" fontId="7" fillId="0" borderId="24" xfId="111" applyNumberFormat="1" applyFont="1" applyFill="1" applyBorder="1" applyAlignment="1">
      <alignment vertical="center"/>
    </xf>
    <xf numFmtId="0" fontId="74" fillId="0" borderId="0" xfId="65" applyFont="1" applyFill="1"/>
    <xf numFmtId="0" fontId="74" fillId="0" borderId="0" xfId="65" applyFont="1" applyFill="1" applyAlignment="1">
      <alignment horizontal="right"/>
    </xf>
    <xf numFmtId="0" fontId="6" fillId="0" borderId="0" xfId="65"/>
    <xf numFmtId="0" fontId="75" fillId="56" borderId="1" xfId="65" applyFont="1" applyFill="1" applyBorder="1" applyAlignment="1">
      <alignment horizontal="center" vertical="center" wrapText="1"/>
    </xf>
    <xf numFmtId="0" fontId="75" fillId="56" borderId="2" xfId="65" applyFont="1" applyFill="1" applyBorder="1" applyAlignment="1">
      <alignment horizontal="center" vertical="center" wrapText="1"/>
    </xf>
    <xf numFmtId="0" fontId="75" fillId="56" borderId="43" xfId="65" applyFont="1" applyFill="1" applyBorder="1" applyAlignment="1">
      <alignment horizontal="center" vertical="center" wrapText="1"/>
    </xf>
    <xf numFmtId="0" fontId="76" fillId="0" borderId="5" xfId="65" applyFont="1" applyBorder="1" applyAlignment="1">
      <alignment vertical="center" wrapText="1"/>
    </xf>
    <xf numFmtId="0" fontId="76" fillId="0" borderId="6" xfId="65" applyFont="1" applyBorder="1" applyAlignment="1">
      <alignment horizontal="right" vertical="center" wrapText="1"/>
    </xf>
    <xf numFmtId="4" fontId="76" fillId="0" borderId="6" xfId="65" applyNumberFormat="1" applyFont="1" applyBorder="1" applyAlignment="1">
      <alignment horizontal="right" vertical="center" wrapText="1"/>
    </xf>
    <xf numFmtId="4" fontId="76" fillId="0" borderId="8" xfId="65" applyNumberFormat="1" applyFont="1" applyBorder="1" applyAlignment="1">
      <alignment horizontal="right" vertical="center" wrapText="1"/>
    </xf>
    <xf numFmtId="0" fontId="77" fillId="0" borderId="9" xfId="65" applyFont="1" applyBorder="1" applyAlignment="1">
      <alignment vertical="center" wrapText="1"/>
    </xf>
    <xf numFmtId="0" fontId="77" fillId="0" borderId="10" xfId="65" applyFont="1" applyBorder="1" applyAlignment="1">
      <alignment horizontal="right" vertical="center" wrapText="1"/>
    </xf>
    <xf numFmtId="4" fontId="77" fillId="0" borderId="10" xfId="65" applyNumberFormat="1" applyFont="1" applyBorder="1" applyAlignment="1">
      <alignment horizontal="right" vertical="center" wrapText="1"/>
    </xf>
    <xf numFmtId="4" fontId="77" fillId="0" borderId="10" xfId="65" applyNumberFormat="1" applyFont="1" applyBorder="1" applyAlignment="1">
      <alignment vertical="center"/>
    </xf>
    <xf numFmtId="4" fontId="77" fillId="0" borderId="12" xfId="65" applyNumberFormat="1" applyFont="1" applyBorder="1" applyAlignment="1">
      <alignment vertical="center"/>
    </xf>
    <xf numFmtId="4" fontId="6" fillId="0" borderId="0" xfId="65" applyNumberFormat="1"/>
    <xf numFmtId="4" fontId="77" fillId="0" borderId="6" xfId="65" applyNumberFormat="1" applyFont="1" applyBorder="1" applyAlignment="1">
      <alignment horizontal="right" vertical="center" wrapText="1"/>
    </xf>
    <xf numFmtId="0" fontId="76" fillId="0" borderId="9" xfId="65" applyFont="1" applyBorder="1" applyAlignment="1">
      <alignment vertical="center" wrapText="1"/>
    </xf>
    <xf numFmtId="4" fontId="76" fillId="0" borderId="10" xfId="65" applyNumberFormat="1" applyFont="1" applyBorder="1" applyAlignment="1">
      <alignment horizontal="right" vertical="center" wrapText="1"/>
    </xf>
    <xf numFmtId="4" fontId="76" fillId="0" borderId="12" xfId="65" applyNumberFormat="1" applyFont="1" applyBorder="1" applyAlignment="1">
      <alignment horizontal="right" vertical="center" wrapText="1"/>
    </xf>
    <xf numFmtId="4" fontId="77" fillId="0" borderId="12" xfId="65" applyNumberFormat="1" applyFont="1" applyBorder="1" applyAlignment="1">
      <alignment horizontal="right" vertical="center" wrapText="1"/>
    </xf>
    <xf numFmtId="0" fontId="76" fillId="0" borderId="10" xfId="65" applyFont="1" applyBorder="1" applyAlignment="1">
      <alignment horizontal="right" vertical="center" wrapText="1"/>
    </xf>
    <xf numFmtId="0" fontId="77" fillId="0" borderId="74" xfId="65" applyFont="1" applyBorder="1" applyAlignment="1">
      <alignment vertical="center" wrapText="1"/>
    </xf>
    <xf numFmtId="0" fontId="77" fillId="0" borderId="13" xfId="65" applyFont="1" applyBorder="1" applyAlignment="1">
      <alignment horizontal="right" vertical="center" wrapText="1"/>
    </xf>
    <xf numFmtId="4" fontId="77" fillId="0" borderId="13" xfId="65" applyNumberFormat="1" applyFont="1" applyBorder="1" applyAlignment="1">
      <alignment horizontal="right" vertical="center" wrapText="1"/>
    </xf>
    <xf numFmtId="4" fontId="77" fillId="0" borderId="58" xfId="65" applyNumberFormat="1" applyFont="1" applyBorder="1" applyAlignment="1">
      <alignment horizontal="right" vertical="center" wrapText="1"/>
    </xf>
    <xf numFmtId="0" fontId="76" fillId="0" borderId="1" xfId="65" applyFont="1" applyBorder="1" applyAlignment="1">
      <alignment vertical="center" wrapText="1"/>
    </xf>
    <xf numFmtId="0" fontId="76" fillId="0" borderId="2" xfId="65" applyFont="1" applyBorder="1" applyAlignment="1">
      <alignment horizontal="right" vertical="center" wrapText="1"/>
    </xf>
    <xf numFmtId="4" fontId="76" fillId="0" borderId="2" xfId="65" applyNumberFormat="1" applyFont="1" applyBorder="1" applyAlignment="1">
      <alignment horizontal="right" vertical="center" wrapText="1"/>
    </xf>
    <xf numFmtId="4" fontId="76" fillId="0" borderId="43" xfId="65" applyNumberFormat="1" applyFont="1" applyBorder="1" applyAlignment="1">
      <alignment horizontal="right" vertical="center" wrapText="1"/>
    </xf>
    <xf numFmtId="0" fontId="74" fillId="0" borderId="0" xfId="65" applyFont="1" applyFill="1" applyBorder="1"/>
    <xf numFmtId="168" fontId="74" fillId="0" borderId="78" xfId="65" applyNumberFormat="1" applyFont="1" applyFill="1" applyBorder="1" applyAlignment="1">
      <alignment horizontal="right"/>
    </xf>
    <xf numFmtId="0" fontId="77" fillId="0" borderId="5" xfId="65" applyFont="1" applyBorder="1" applyAlignment="1">
      <alignment horizontal="left" vertical="center" wrapText="1"/>
    </xf>
    <xf numFmtId="0" fontId="77" fillId="0" borderId="6" xfId="65" applyFont="1" applyBorder="1" applyAlignment="1">
      <alignment horizontal="right" vertical="center" wrapText="1"/>
    </xf>
    <xf numFmtId="4" fontId="77" fillId="0" borderId="8" xfId="65" applyNumberFormat="1" applyFont="1" applyBorder="1" applyAlignment="1">
      <alignment horizontal="right" vertical="center" wrapText="1"/>
    </xf>
    <xf numFmtId="0" fontId="77" fillId="0" borderId="9" xfId="65" applyFont="1" applyBorder="1" applyAlignment="1">
      <alignment horizontal="left" vertical="center" wrapText="1"/>
    </xf>
    <xf numFmtId="0" fontId="76" fillId="0" borderId="1" xfId="65" applyFont="1" applyBorder="1" applyAlignment="1">
      <alignment horizontal="left" vertical="center" wrapText="1"/>
    </xf>
    <xf numFmtId="49" fontId="7" fillId="0" borderId="60" xfId="110" applyNumberFormat="1" applyFont="1" applyFill="1" applyBorder="1" applyAlignment="1">
      <alignment horizontal="center" vertical="center" wrapText="1"/>
    </xf>
    <xf numFmtId="49" fontId="8" fillId="0" borderId="20" xfId="65" applyNumberFormat="1" applyFont="1" applyFill="1" applyBorder="1" applyAlignment="1">
      <alignment horizontal="center" vertical="center" wrapText="1"/>
    </xf>
    <xf numFmtId="49" fontId="8" fillId="0" borderId="61" xfId="65" applyNumberFormat="1" applyFont="1" applyFill="1" applyBorder="1" applyAlignment="1">
      <alignment horizontal="center" vertical="center" wrapText="1"/>
    </xf>
    <xf numFmtId="0" fontId="8" fillId="0" borderId="61" xfId="110" applyFont="1" applyFill="1" applyBorder="1" applyAlignment="1">
      <alignment vertical="center" wrapText="1"/>
    </xf>
    <xf numFmtId="4" fontId="8" fillId="0" borderId="20" xfId="65" applyNumberFormat="1" applyFont="1" applyFill="1" applyBorder="1" applyAlignment="1">
      <alignment vertical="center" wrapText="1"/>
    </xf>
    <xf numFmtId="164" fontId="8" fillId="0" borderId="20" xfId="112" applyNumberFormat="1" applyFont="1" applyFill="1" applyBorder="1" applyAlignment="1">
      <alignment horizontal="right" vertical="center"/>
    </xf>
    <xf numFmtId="164" fontId="6" fillId="0" borderId="0" xfId="113" applyNumberFormat="1"/>
    <xf numFmtId="164" fontId="0" fillId="0" borderId="0" xfId="0" applyNumberFormat="1" applyFill="1" applyBorder="1" applyAlignment="1">
      <alignment vertical="center"/>
    </xf>
    <xf numFmtId="164" fontId="7" fillId="0" borderId="0" xfId="110" applyNumberFormat="1" applyFont="1" applyFill="1" applyBorder="1" applyAlignment="1">
      <alignment vertical="center"/>
    </xf>
    <xf numFmtId="164" fontId="65" fillId="0" borderId="0" xfId="0" applyNumberFormat="1" applyFont="1" applyFill="1" applyBorder="1" applyAlignment="1">
      <alignment vertical="center"/>
    </xf>
    <xf numFmtId="164" fontId="64" fillId="0" borderId="0" xfId="0" applyNumberFormat="1" applyFont="1" applyFill="1" applyBorder="1" applyAlignment="1">
      <alignment vertical="center"/>
    </xf>
    <xf numFmtId="164" fontId="59" fillId="0" borderId="0" xfId="0" applyNumberFormat="1" applyFont="1" applyFill="1" applyBorder="1" applyAlignment="1">
      <alignment vertical="center"/>
    </xf>
    <xf numFmtId="0" fontId="50" fillId="0" borderId="0" xfId="0" applyFont="1" applyFill="1" applyBorder="1"/>
    <xf numFmtId="164" fontId="50" fillId="0" borderId="0" xfId="0" applyNumberFormat="1" applyFont="1" applyFill="1" applyBorder="1"/>
    <xf numFmtId="164" fontId="0" fillId="0" borderId="0" xfId="0" applyNumberFormat="1" applyFill="1" applyBorder="1"/>
    <xf numFmtId="164" fontId="66" fillId="0" borderId="0" xfId="0" applyNumberFormat="1" applyFont="1" applyFill="1" applyBorder="1" applyAlignment="1">
      <alignment vertical="center"/>
    </xf>
    <xf numFmtId="0" fontId="67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164" fontId="67" fillId="0" borderId="0" xfId="0" applyNumberFormat="1" applyFont="1" applyFill="1" applyBorder="1" applyAlignment="1">
      <alignment vertical="center"/>
    </xf>
    <xf numFmtId="164" fontId="64" fillId="0" borderId="0" xfId="0" applyNumberFormat="1" applyFont="1" applyFill="1" applyBorder="1"/>
    <xf numFmtId="0" fontId="65" fillId="0" borderId="0" xfId="0" applyFont="1" applyFill="1" applyBorder="1" applyAlignment="1">
      <alignment vertical="center"/>
    </xf>
    <xf numFmtId="164" fontId="65" fillId="0" borderId="0" xfId="0" applyNumberFormat="1" applyFont="1" applyFill="1" applyBorder="1"/>
    <xf numFmtId="164" fontId="67" fillId="0" borderId="0" xfId="0" applyNumberFormat="1" applyFont="1" applyFill="1" applyBorder="1"/>
    <xf numFmtId="4" fontId="0" fillId="0" borderId="0" xfId="0" applyNumberFormat="1" applyFill="1" applyBorder="1"/>
    <xf numFmtId="0" fontId="7" fillId="63" borderId="5" xfId="80" applyFont="1" applyFill="1" applyBorder="1" applyAlignment="1">
      <alignment horizontal="center" vertical="center" wrapText="1"/>
    </xf>
    <xf numFmtId="0" fontId="7" fillId="63" borderId="7" xfId="80" applyFont="1" applyFill="1" applyBorder="1" applyAlignment="1">
      <alignment horizontal="center" vertical="center" wrapText="1"/>
    </xf>
    <xf numFmtId="49" fontId="7" fillId="63" borderId="59" xfId="80" applyNumberFormat="1" applyFont="1" applyFill="1" applyBorder="1" applyAlignment="1">
      <alignment horizontal="center" vertical="center" wrapText="1"/>
    </xf>
    <xf numFmtId="49" fontId="7" fillId="63" borderId="6" xfId="80" applyNumberFormat="1" applyFont="1" applyFill="1" applyBorder="1" applyAlignment="1">
      <alignment horizontal="center" vertical="center" wrapText="1"/>
    </xf>
    <xf numFmtId="0" fontId="7" fillId="63" borderId="6" xfId="80" applyFont="1" applyFill="1" applyBorder="1" applyAlignment="1">
      <alignment horizontal="left" vertical="center" wrapText="1"/>
    </xf>
    <xf numFmtId="164" fontId="7" fillId="63" borderId="6" xfId="80" applyNumberFormat="1" applyFont="1" applyFill="1" applyBorder="1" applyAlignment="1">
      <alignment vertical="center"/>
    </xf>
    <xf numFmtId="164" fontId="7" fillId="59" borderId="6" xfId="80" applyNumberFormat="1" applyFont="1" applyFill="1" applyBorder="1" applyAlignment="1">
      <alignment vertical="center"/>
    </xf>
    <xf numFmtId="4" fontId="7" fillId="63" borderId="8" xfId="80" applyNumberFormat="1" applyFont="1" applyFill="1" applyBorder="1" applyAlignment="1">
      <alignment vertical="center"/>
    </xf>
    <xf numFmtId="0" fontId="78" fillId="0" borderId="0" xfId="119" applyFont="1"/>
    <xf numFmtId="164" fontId="78" fillId="0" borderId="0" xfId="119" applyNumberFormat="1" applyFont="1"/>
    <xf numFmtId="0" fontId="75" fillId="56" borderId="3" xfId="65" applyFont="1" applyFill="1" applyBorder="1" applyAlignment="1">
      <alignment horizontal="center" vertical="center" wrapText="1"/>
    </xf>
    <xf numFmtId="0" fontId="79" fillId="0" borderId="0" xfId="2" applyFont="1" applyAlignment="1">
      <alignment horizontal="center"/>
    </xf>
    <xf numFmtId="0" fontId="8" fillId="0" borderId="0" xfId="65" applyFont="1" applyAlignment="1">
      <alignment horizontal="right"/>
    </xf>
    <xf numFmtId="0" fontId="27" fillId="0" borderId="0" xfId="69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79" fillId="0" borderId="0" xfId="2" applyFont="1" applyAlignment="1">
      <alignment horizontal="center" vertical="center"/>
    </xf>
    <xf numFmtId="0" fontId="6" fillId="0" borderId="0" xfId="113" applyAlignment="1">
      <alignment vertical="center"/>
    </xf>
    <xf numFmtId="0" fontId="73" fillId="56" borderId="78" xfId="65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vertical="top" wrapText="1"/>
    </xf>
    <xf numFmtId="0" fontId="7" fillId="0" borderId="0" xfId="114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vertical="center"/>
    </xf>
    <xf numFmtId="0" fontId="8" fillId="0" borderId="0" xfId="65" applyFont="1" applyAlignment="1">
      <alignment horizontal="right"/>
    </xf>
    <xf numFmtId="0" fontId="27" fillId="0" borderId="0" xfId="114" applyFont="1" applyAlignment="1">
      <alignment horizontal="center" vertical="center" wrapText="1"/>
    </xf>
    <xf numFmtId="0" fontId="27" fillId="0" borderId="0" xfId="115" applyFont="1" applyAlignment="1">
      <alignment horizontal="center" vertical="center" wrapText="1"/>
    </xf>
    <xf numFmtId="0" fontId="7" fillId="0" borderId="48" xfId="115" applyFont="1" applyBorder="1" applyAlignment="1">
      <alignment horizontal="center" vertical="center" wrapText="1"/>
    </xf>
    <xf numFmtId="0" fontId="7" fillId="0" borderId="29" xfId="115" applyFont="1" applyBorder="1" applyAlignment="1">
      <alignment horizontal="center" vertical="center" wrapText="1"/>
    </xf>
    <xf numFmtId="0" fontId="7" fillId="0" borderId="18" xfId="114" applyFont="1" applyBorder="1" applyAlignment="1">
      <alignment horizontal="center" vertical="center" wrapText="1"/>
    </xf>
    <xf numFmtId="0" fontId="7" fillId="0" borderId="21" xfId="114" applyFont="1" applyBorder="1" applyAlignment="1">
      <alignment horizontal="center" vertical="center" wrapText="1"/>
    </xf>
    <xf numFmtId="0" fontId="7" fillId="0" borderId="16" xfId="114" applyFont="1" applyBorder="1" applyAlignment="1">
      <alignment horizontal="center" vertical="center" wrapText="1"/>
    </xf>
    <xf numFmtId="0" fontId="7" fillId="0" borderId="47" xfId="114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27" fillId="0" borderId="0" xfId="67" applyFont="1" applyFill="1" applyAlignment="1">
      <alignment horizontal="center"/>
    </xf>
    <xf numFmtId="0" fontId="27" fillId="0" borderId="0" xfId="71" applyFont="1" applyAlignment="1">
      <alignment horizontal="center"/>
    </xf>
    <xf numFmtId="0" fontId="7" fillId="64" borderId="2" xfId="80" applyFont="1" applyFill="1" applyBorder="1" applyAlignment="1">
      <alignment horizontal="center" vertical="center"/>
    </xf>
    <xf numFmtId="0" fontId="7" fillId="58" borderId="3" xfId="80" applyFont="1" applyFill="1" applyBorder="1" applyAlignment="1">
      <alignment horizontal="center" vertical="center" wrapText="1"/>
    </xf>
    <xf numFmtId="0" fontId="7" fillId="58" borderId="71" xfId="80" applyFont="1" applyFill="1" applyBorder="1" applyAlignment="1">
      <alignment horizontal="center" vertical="center" wrapText="1"/>
    </xf>
    <xf numFmtId="0" fontId="27" fillId="0" borderId="0" xfId="119" applyFont="1" applyFill="1" applyAlignment="1">
      <alignment horizontal="center"/>
    </xf>
    <xf numFmtId="0" fontId="27" fillId="0" borderId="0" xfId="119" applyFont="1" applyAlignment="1">
      <alignment horizontal="center"/>
    </xf>
    <xf numFmtId="0" fontId="27" fillId="0" borderId="0" xfId="230" applyFont="1" applyFill="1" applyAlignment="1">
      <alignment horizontal="center" vertical="center" wrapText="1"/>
    </xf>
    <xf numFmtId="0" fontId="27" fillId="0" borderId="0" xfId="80" applyFont="1" applyFill="1" applyAlignment="1">
      <alignment horizontal="center" vertical="center" wrapText="1"/>
    </xf>
    <xf numFmtId="0" fontId="27" fillId="0" borderId="0" xfId="67" applyFont="1" applyFill="1" applyAlignment="1">
      <alignment horizontal="center" vertical="center"/>
    </xf>
    <xf numFmtId="0" fontId="27" fillId="0" borderId="0" xfId="69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27" fillId="0" borderId="0" xfId="69" applyFont="1" applyFill="1" applyAlignment="1">
      <alignment horizontal="center" vertical="center"/>
    </xf>
  </cellXfs>
  <cellStyles count="237">
    <cellStyle name="20 % – Zvýraznění1 2" xfId="4"/>
    <cellStyle name="20 % – Zvýraznění1 3" xfId="5"/>
    <cellStyle name="20 % – Zvýraznění1 4" xfId="120"/>
    <cellStyle name="20 % – Zvýraznění1 5" xfId="121"/>
    <cellStyle name="20 % – Zvýraznění1 6" xfId="122"/>
    <cellStyle name="20 % – Zvýraznění1 7" xfId="123"/>
    <cellStyle name="20 % – Zvýraznění1 8" xfId="124"/>
    <cellStyle name="20 % – Zvýraznění2 2" xfId="6"/>
    <cellStyle name="20 % – Zvýraznění2 3" xfId="7"/>
    <cellStyle name="20 % – Zvýraznění2 4" xfId="125"/>
    <cellStyle name="20 % – Zvýraznění2 5" xfId="126"/>
    <cellStyle name="20 % – Zvýraznění2 6" xfId="127"/>
    <cellStyle name="20 % – Zvýraznění2 7" xfId="128"/>
    <cellStyle name="20 % – Zvýraznění2 8" xfId="129"/>
    <cellStyle name="20 % – Zvýraznění3 2" xfId="8"/>
    <cellStyle name="20 % – Zvýraznění3 3" xfId="9"/>
    <cellStyle name="20 % – Zvýraznění3 4" xfId="130"/>
    <cellStyle name="20 % – Zvýraznění3 5" xfId="131"/>
    <cellStyle name="20 % – Zvýraznění3 6" xfId="132"/>
    <cellStyle name="20 % – Zvýraznění3 7" xfId="133"/>
    <cellStyle name="20 % – Zvýraznění3 8" xfId="134"/>
    <cellStyle name="20 % – Zvýraznění4 2" xfId="10"/>
    <cellStyle name="20 % – Zvýraznění4 3" xfId="11"/>
    <cellStyle name="20 % – Zvýraznění4 4" xfId="135"/>
    <cellStyle name="20 % – Zvýraznění4 5" xfId="136"/>
    <cellStyle name="20 % – Zvýraznění4 6" xfId="137"/>
    <cellStyle name="20 % – Zvýraznění4 7" xfId="138"/>
    <cellStyle name="20 % – Zvýraznění4 8" xfId="139"/>
    <cellStyle name="20 % – Zvýraznění5 2" xfId="12"/>
    <cellStyle name="20 % – Zvýraznění5 3" xfId="13"/>
    <cellStyle name="20 % – Zvýraznění5 4" xfId="140"/>
    <cellStyle name="20 % – Zvýraznění5 5" xfId="141"/>
    <cellStyle name="20 % – Zvýraznění5 6" xfId="142"/>
    <cellStyle name="20 % – Zvýraznění5 7" xfId="143"/>
    <cellStyle name="20 % – Zvýraznění5 8" xfId="144"/>
    <cellStyle name="20 % – Zvýraznění6 2" xfId="14"/>
    <cellStyle name="20 % – Zvýraznění6 3" xfId="15"/>
    <cellStyle name="20 % – Zvýraznění6 4" xfId="145"/>
    <cellStyle name="20 % – Zvýraznění6 5" xfId="146"/>
    <cellStyle name="20 % – Zvýraznění6 6" xfId="147"/>
    <cellStyle name="20 % – Zvýraznění6 7" xfId="148"/>
    <cellStyle name="20 % – Zvýraznění6 8" xfId="149"/>
    <cellStyle name="40 % – Zvýraznění1 2" xfId="16"/>
    <cellStyle name="40 % – Zvýraznění1 3" xfId="17"/>
    <cellStyle name="40 % – Zvýraznění1 4" xfId="150"/>
    <cellStyle name="40 % – Zvýraznění1 5" xfId="151"/>
    <cellStyle name="40 % – Zvýraznění1 6" xfId="152"/>
    <cellStyle name="40 % – Zvýraznění1 7" xfId="153"/>
    <cellStyle name="40 % – Zvýraznění1 8" xfId="154"/>
    <cellStyle name="40 % – Zvýraznění2 2" xfId="18"/>
    <cellStyle name="40 % – Zvýraznění2 3" xfId="19"/>
    <cellStyle name="40 % – Zvýraznění2 4" xfId="155"/>
    <cellStyle name="40 % – Zvýraznění2 5" xfId="156"/>
    <cellStyle name="40 % – Zvýraznění2 6" xfId="157"/>
    <cellStyle name="40 % – Zvýraznění2 7" xfId="158"/>
    <cellStyle name="40 % – Zvýraznění2 8" xfId="159"/>
    <cellStyle name="40 % – Zvýraznění3 2" xfId="20"/>
    <cellStyle name="40 % – Zvýraznění3 3" xfId="21"/>
    <cellStyle name="40 % – Zvýraznění3 4" xfId="160"/>
    <cellStyle name="40 % – Zvýraznění3 5" xfId="161"/>
    <cellStyle name="40 % – Zvýraznění3 6" xfId="162"/>
    <cellStyle name="40 % – Zvýraznění3 7" xfId="163"/>
    <cellStyle name="40 % – Zvýraznění3 8" xfId="164"/>
    <cellStyle name="40 % – Zvýraznění4 2" xfId="22"/>
    <cellStyle name="40 % – Zvýraznění4 3" xfId="23"/>
    <cellStyle name="40 % – Zvýraznění4 4" xfId="165"/>
    <cellStyle name="40 % – Zvýraznění4 5" xfId="166"/>
    <cellStyle name="40 % – Zvýraznění4 6" xfId="167"/>
    <cellStyle name="40 % – Zvýraznění4 7" xfId="168"/>
    <cellStyle name="40 % – Zvýraznění4 8" xfId="169"/>
    <cellStyle name="40 % – Zvýraznění5 2" xfId="24"/>
    <cellStyle name="40 % – Zvýraznění5 3" xfId="25"/>
    <cellStyle name="40 % – Zvýraznění5 4" xfId="170"/>
    <cellStyle name="40 % – Zvýraznění5 5" xfId="171"/>
    <cellStyle name="40 % – Zvýraznění5 6" xfId="172"/>
    <cellStyle name="40 % – Zvýraznění5 7" xfId="173"/>
    <cellStyle name="40 % – Zvýraznění5 8" xfId="174"/>
    <cellStyle name="40 % – Zvýraznění6 2" xfId="26"/>
    <cellStyle name="40 % – Zvýraznění6 3" xfId="27"/>
    <cellStyle name="40 % – Zvýraznění6 4" xfId="175"/>
    <cellStyle name="40 % – Zvýraznění6 5" xfId="176"/>
    <cellStyle name="40 % – Zvýraznění6 6" xfId="177"/>
    <cellStyle name="40 % – Zvýraznění6 7" xfId="178"/>
    <cellStyle name="40 % – Zvýraznění6 8" xfId="179"/>
    <cellStyle name="60 % – Zvýraznění1 2" xfId="28"/>
    <cellStyle name="60 % – Zvýraznění1 3" xfId="29"/>
    <cellStyle name="60 % – Zvýraznění1 4" xfId="180"/>
    <cellStyle name="60 % – Zvýraznění2 2" xfId="30"/>
    <cellStyle name="60 % – Zvýraznění2 3" xfId="31"/>
    <cellStyle name="60 % – Zvýraznění2 4" xfId="181"/>
    <cellStyle name="60 % – Zvýraznění3 2" xfId="32"/>
    <cellStyle name="60 % – Zvýraznění3 3" xfId="33"/>
    <cellStyle name="60 % – Zvýraznění3 4" xfId="182"/>
    <cellStyle name="60 % – Zvýraznění4 2" xfId="34"/>
    <cellStyle name="60 % – Zvýraznění4 3" xfId="35"/>
    <cellStyle name="60 % – Zvýraznění4 4" xfId="183"/>
    <cellStyle name="60 % – Zvýraznění5 2" xfId="36"/>
    <cellStyle name="60 % – Zvýraznění5 3" xfId="37"/>
    <cellStyle name="60 % – Zvýraznění5 4" xfId="184"/>
    <cellStyle name="60 % – Zvýraznění6 2" xfId="38"/>
    <cellStyle name="60 % – Zvýraznění6 3" xfId="39"/>
    <cellStyle name="60 % – Zvýraznění6 4" xfId="185"/>
    <cellStyle name="Celkem 2" xfId="40"/>
    <cellStyle name="Celkem 3" xfId="41"/>
    <cellStyle name="Celkem 4" xfId="186"/>
    <cellStyle name="Čárka 2" xfId="42"/>
    <cellStyle name="Čárka 3" xfId="187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Chybně 4" xfId="188"/>
    <cellStyle name="Kontrolní buňka 2" xfId="50"/>
    <cellStyle name="Kontrolní buňka 3" xfId="51"/>
    <cellStyle name="Kontrolní buňka 4" xfId="189"/>
    <cellStyle name="Nadpis 1 2" xfId="52"/>
    <cellStyle name="Nadpis 1 3" xfId="53"/>
    <cellStyle name="Nadpis 1 4" xfId="190"/>
    <cellStyle name="Nadpis 2 2" xfId="54"/>
    <cellStyle name="Nadpis 2 3" xfId="55"/>
    <cellStyle name="Nadpis 2 4" xfId="191"/>
    <cellStyle name="Nadpis 3 2" xfId="56"/>
    <cellStyle name="Nadpis 3 3" xfId="57"/>
    <cellStyle name="Nadpis 3 4" xfId="192"/>
    <cellStyle name="Nadpis 4 2" xfId="58"/>
    <cellStyle name="Nadpis 4 3" xfId="59"/>
    <cellStyle name="Nadpis 4 4" xfId="193"/>
    <cellStyle name="Název 2" xfId="60"/>
    <cellStyle name="Název 3" xfId="61"/>
    <cellStyle name="Název 4" xfId="194"/>
    <cellStyle name="Neutrální 2" xfId="62"/>
    <cellStyle name="Neutrální 3" xfId="63"/>
    <cellStyle name="Neutrální 4" xfId="195"/>
    <cellStyle name="Normální" xfId="0" builtinId="0"/>
    <cellStyle name="Normální 10" xfId="64"/>
    <cellStyle name="Normální 10 2" xfId="196"/>
    <cellStyle name="Normální 11" xfId="65"/>
    <cellStyle name="Normální 11 2" xfId="197"/>
    <cellStyle name="Normální 12" xfId="3"/>
    <cellStyle name="Normální 13" xfId="66"/>
    <cellStyle name="Normální 14" xfId="116"/>
    <cellStyle name="Normální 14 2" xfId="198"/>
    <cellStyle name="Normální 15" xfId="117"/>
    <cellStyle name="Normální 16" xfId="199"/>
    <cellStyle name="Normální 17" xfId="200"/>
    <cellStyle name="Normální 18" xfId="201"/>
    <cellStyle name="Normální 19" xfId="202"/>
    <cellStyle name="normální 2" xfId="67"/>
    <cellStyle name="normální 2 2" xfId="68"/>
    <cellStyle name="Normální 2 2 2" xfId="119"/>
    <cellStyle name="Normální 20" xfId="203"/>
    <cellStyle name="Normální 21" xfId="204"/>
    <cellStyle name="Normální 22" xfId="205"/>
    <cellStyle name="Normální 23" xfId="206"/>
    <cellStyle name="Normální 24" xfId="207"/>
    <cellStyle name="Normální 25" xfId="208"/>
    <cellStyle name="Normální 26" xfId="209"/>
    <cellStyle name="Normální 27" xfId="210"/>
    <cellStyle name="Normální 27 2" xfId="230"/>
    <cellStyle name="Normální 28" xfId="231"/>
    <cellStyle name="Normální 3" xfId="69"/>
    <cellStyle name="Normální 3 2" xfId="70"/>
    <cellStyle name="Normální 3 3" xfId="211"/>
    <cellStyle name="Normální 4" xfId="71"/>
    <cellStyle name="Normální 4 2" xfId="72"/>
    <cellStyle name="Normální 4 2 2" xfId="73"/>
    <cellStyle name="Normální 5" xfId="74"/>
    <cellStyle name="Normální 5 2" xfId="75"/>
    <cellStyle name="Normální 6" xfId="76"/>
    <cellStyle name="Normální 7" xfId="77"/>
    <cellStyle name="Normální 8" xfId="78"/>
    <cellStyle name="Normální 9" xfId="79"/>
    <cellStyle name="Normální 9 2" xfId="212"/>
    <cellStyle name="normální_02 - ORREP" xfId="232"/>
    <cellStyle name="normální_05 G-99_prehled_za_2009_30-03-2010 2" xfId="115"/>
    <cellStyle name="normální_2. čtení rozpočtu 2006 - příjmy" xfId="233"/>
    <cellStyle name="normální_2. čtení rozpočtu 2006 - příjmy 3" xfId="235"/>
    <cellStyle name="normální_2. Rozpočet 2007 - tabulky" xfId="2"/>
    <cellStyle name="normální_Podrobný rozpis rozpočtu 2009 MAT 2" xfId="114"/>
    <cellStyle name="normální_Rozpis výdajů 03 bez PO" xfId="80"/>
    <cellStyle name="normální_Rozpis výdajů 03 bez PO 2 2" xfId="110"/>
    <cellStyle name="normální_Rozpis výdajů 03 bez PO 3" xfId="113"/>
    <cellStyle name="normální_Rozpis výdajů 03 bez PO_02 - ORREP" xfId="112"/>
    <cellStyle name="normální_Rozpis výdajů 03 bez PO_04 - OSMTVS" xfId="111"/>
    <cellStyle name="normální_Rozpis výdajů 03 bez PO_04 - OSMTVS 2" xfId="234"/>
    <cellStyle name="normální_Rozpis výdajů 03 bez PO_UR 2008 1-168 tisk" xfId="236"/>
    <cellStyle name="normální_Rozpočet 2004 (ZK)" xfId="1"/>
    <cellStyle name="Poznámka 2" xfId="81"/>
    <cellStyle name="Poznámka 3" xfId="82"/>
    <cellStyle name="Poznámka 4" xfId="118"/>
    <cellStyle name="Poznámka 5" xfId="213"/>
    <cellStyle name="Poznámka 6" xfId="214"/>
    <cellStyle name="Poznámka 7" xfId="215"/>
    <cellStyle name="Poznámka 8" xfId="216"/>
    <cellStyle name="Propojená buňka 2" xfId="83"/>
    <cellStyle name="Propojená buňka 3" xfId="84"/>
    <cellStyle name="Propojená buňka 4" xfId="217"/>
    <cellStyle name="S8M1" xfId="85"/>
    <cellStyle name="Správně 2" xfId="86"/>
    <cellStyle name="Správně 3" xfId="87"/>
    <cellStyle name="Správně 4" xfId="218"/>
    <cellStyle name="Text upozornění 2" xfId="88"/>
    <cellStyle name="Text upozornění 3" xfId="89"/>
    <cellStyle name="Text upozornění 4" xfId="219"/>
    <cellStyle name="Vstup 2" xfId="90"/>
    <cellStyle name="Vstup 3" xfId="91"/>
    <cellStyle name="Vstup 4" xfId="220"/>
    <cellStyle name="Výpočet 2" xfId="92"/>
    <cellStyle name="Výpočet 3" xfId="93"/>
    <cellStyle name="Výpočet 4" xfId="221"/>
    <cellStyle name="Výstup 2" xfId="94"/>
    <cellStyle name="Výstup 3" xfId="95"/>
    <cellStyle name="Výstup 4" xfId="222"/>
    <cellStyle name="Vysvětlující text 2" xfId="96"/>
    <cellStyle name="Vysvětlující text 3" xfId="97"/>
    <cellStyle name="Vysvětlující text 4" xfId="223"/>
    <cellStyle name="Zvýraznění 1 2" xfId="98"/>
    <cellStyle name="Zvýraznění 1 3" xfId="99"/>
    <cellStyle name="Zvýraznění 1 4" xfId="224"/>
    <cellStyle name="Zvýraznění 2 2" xfId="100"/>
    <cellStyle name="Zvýraznění 2 3" xfId="101"/>
    <cellStyle name="Zvýraznění 2 4" xfId="225"/>
    <cellStyle name="Zvýraznění 3 2" xfId="102"/>
    <cellStyle name="Zvýraznění 3 3" xfId="103"/>
    <cellStyle name="Zvýraznění 3 4" xfId="226"/>
    <cellStyle name="Zvýraznění 4 2" xfId="104"/>
    <cellStyle name="Zvýraznění 4 3" xfId="105"/>
    <cellStyle name="Zvýraznění 4 4" xfId="227"/>
    <cellStyle name="Zvýraznění 5 2" xfId="106"/>
    <cellStyle name="Zvýraznění 5 3" xfId="107"/>
    <cellStyle name="Zvýraznění 5 4" xfId="228"/>
    <cellStyle name="Zvýraznění 6 2" xfId="108"/>
    <cellStyle name="Zvýraznění 6 3" xfId="109"/>
    <cellStyle name="Zvýraznění 6 4" xfId="229"/>
  </cellStyles>
  <dxfs count="0"/>
  <tableStyles count="0" defaultTableStyle="TableStyleMedium2" defaultPivotStyle="PivotStyleLight16"/>
  <colors>
    <mruColors>
      <color rgb="FFCCFFCC"/>
      <color rgb="FFFFCCFF"/>
      <color rgb="FFFFFF99"/>
      <color rgb="FFFF66FF"/>
      <color rgb="FFCCECFF"/>
      <color rgb="FF0000CC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D1" sqref="D1"/>
    </sheetView>
  </sheetViews>
  <sheetFormatPr defaultRowHeight="12.75" x14ac:dyDescent="0.2"/>
  <cols>
    <col min="1" max="1" width="36.5703125" style="652" bestFit="1" customWidth="1"/>
    <col min="2" max="2" width="7.28515625" style="652" customWidth="1"/>
    <col min="3" max="3" width="13.85546875" style="652" customWidth="1"/>
    <col min="4" max="4" width="11.85546875" style="652" customWidth="1"/>
    <col min="5" max="5" width="14.140625" style="652" customWidth="1"/>
    <col min="6" max="9" width="9.140625" style="652"/>
    <col min="10" max="10" width="11.7109375" style="652" bestFit="1" customWidth="1"/>
    <col min="11" max="256" width="9.140625" style="652"/>
    <col min="257" max="257" width="36.5703125" style="652" bestFit="1" customWidth="1"/>
    <col min="258" max="258" width="7.28515625" style="652" customWidth="1"/>
    <col min="259" max="259" width="13.85546875" style="652" customWidth="1"/>
    <col min="260" max="260" width="10" style="652" bestFit="1" customWidth="1"/>
    <col min="261" max="261" width="14.140625" style="652" customWidth="1"/>
    <col min="262" max="265" width="9.140625" style="652"/>
    <col min="266" max="266" width="11.7109375" style="652" bestFit="1" customWidth="1"/>
    <col min="267" max="512" width="9.140625" style="652"/>
    <col min="513" max="513" width="36.5703125" style="652" bestFit="1" customWidth="1"/>
    <col min="514" max="514" width="7.28515625" style="652" customWidth="1"/>
    <col min="515" max="515" width="13.85546875" style="652" customWidth="1"/>
    <col min="516" max="516" width="10" style="652" bestFit="1" customWidth="1"/>
    <col min="517" max="517" width="14.140625" style="652" customWidth="1"/>
    <col min="518" max="521" width="9.140625" style="652"/>
    <col min="522" max="522" width="11.7109375" style="652" bestFit="1" customWidth="1"/>
    <col min="523" max="768" width="9.140625" style="652"/>
    <col min="769" max="769" width="36.5703125" style="652" bestFit="1" customWidth="1"/>
    <col min="770" max="770" width="7.28515625" style="652" customWidth="1"/>
    <col min="771" max="771" width="13.85546875" style="652" customWidth="1"/>
    <col min="772" max="772" width="10" style="652" bestFit="1" customWidth="1"/>
    <col min="773" max="773" width="14.140625" style="652" customWidth="1"/>
    <col min="774" max="777" width="9.140625" style="652"/>
    <col min="778" max="778" width="11.7109375" style="652" bestFit="1" customWidth="1"/>
    <col min="779" max="1024" width="9.140625" style="652"/>
    <col min="1025" max="1025" width="36.5703125" style="652" bestFit="1" customWidth="1"/>
    <col min="1026" max="1026" width="7.28515625" style="652" customWidth="1"/>
    <col min="1027" max="1027" width="13.85546875" style="652" customWidth="1"/>
    <col min="1028" max="1028" width="10" style="652" bestFit="1" customWidth="1"/>
    <col min="1029" max="1029" width="14.140625" style="652" customWidth="1"/>
    <col min="1030" max="1033" width="9.140625" style="652"/>
    <col min="1034" max="1034" width="11.7109375" style="652" bestFit="1" customWidth="1"/>
    <col min="1035" max="1280" width="9.140625" style="652"/>
    <col min="1281" max="1281" width="36.5703125" style="652" bestFit="1" customWidth="1"/>
    <col min="1282" max="1282" width="7.28515625" style="652" customWidth="1"/>
    <col min="1283" max="1283" width="13.85546875" style="652" customWidth="1"/>
    <col min="1284" max="1284" width="10" style="652" bestFit="1" customWidth="1"/>
    <col min="1285" max="1285" width="14.140625" style="652" customWidth="1"/>
    <col min="1286" max="1289" width="9.140625" style="652"/>
    <col min="1290" max="1290" width="11.7109375" style="652" bestFit="1" customWidth="1"/>
    <col min="1291" max="1536" width="9.140625" style="652"/>
    <col min="1537" max="1537" width="36.5703125" style="652" bestFit="1" customWidth="1"/>
    <col min="1538" max="1538" width="7.28515625" style="652" customWidth="1"/>
    <col min="1539" max="1539" width="13.85546875" style="652" customWidth="1"/>
    <col min="1540" max="1540" width="10" style="652" bestFit="1" customWidth="1"/>
    <col min="1541" max="1541" width="14.140625" style="652" customWidth="1"/>
    <col min="1542" max="1545" width="9.140625" style="652"/>
    <col min="1546" max="1546" width="11.7109375" style="652" bestFit="1" customWidth="1"/>
    <col min="1547" max="1792" width="9.140625" style="652"/>
    <col min="1793" max="1793" width="36.5703125" style="652" bestFit="1" customWidth="1"/>
    <col min="1794" max="1794" width="7.28515625" style="652" customWidth="1"/>
    <col min="1795" max="1795" width="13.85546875" style="652" customWidth="1"/>
    <col min="1796" max="1796" width="10" style="652" bestFit="1" customWidth="1"/>
    <col min="1797" max="1797" width="14.140625" style="652" customWidth="1"/>
    <col min="1798" max="1801" width="9.140625" style="652"/>
    <col min="1802" max="1802" width="11.7109375" style="652" bestFit="1" customWidth="1"/>
    <col min="1803" max="2048" width="9.140625" style="652"/>
    <col min="2049" max="2049" width="36.5703125" style="652" bestFit="1" customWidth="1"/>
    <col min="2050" max="2050" width="7.28515625" style="652" customWidth="1"/>
    <col min="2051" max="2051" width="13.85546875" style="652" customWidth="1"/>
    <col min="2052" max="2052" width="10" style="652" bestFit="1" customWidth="1"/>
    <col min="2053" max="2053" width="14.140625" style="652" customWidth="1"/>
    <col min="2054" max="2057" width="9.140625" style="652"/>
    <col min="2058" max="2058" width="11.7109375" style="652" bestFit="1" customWidth="1"/>
    <col min="2059" max="2304" width="9.140625" style="652"/>
    <col min="2305" max="2305" width="36.5703125" style="652" bestFit="1" customWidth="1"/>
    <col min="2306" max="2306" width="7.28515625" style="652" customWidth="1"/>
    <col min="2307" max="2307" width="13.85546875" style="652" customWidth="1"/>
    <col min="2308" max="2308" width="10" style="652" bestFit="1" customWidth="1"/>
    <col min="2309" max="2309" width="14.140625" style="652" customWidth="1"/>
    <col min="2310" max="2313" width="9.140625" style="652"/>
    <col min="2314" max="2314" width="11.7109375" style="652" bestFit="1" customWidth="1"/>
    <col min="2315" max="2560" width="9.140625" style="652"/>
    <col min="2561" max="2561" width="36.5703125" style="652" bestFit="1" customWidth="1"/>
    <col min="2562" max="2562" width="7.28515625" style="652" customWidth="1"/>
    <col min="2563" max="2563" width="13.85546875" style="652" customWidth="1"/>
    <col min="2564" max="2564" width="10" style="652" bestFit="1" customWidth="1"/>
    <col min="2565" max="2565" width="14.140625" style="652" customWidth="1"/>
    <col min="2566" max="2569" width="9.140625" style="652"/>
    <col min="2570" max="2570" width="11.7109375" style="652" bestFit="1" customWidth="1"/>
    <col min="2571" max="2816" width="9.140625" style="652"/>
    <col min="2817" max="2817" width="36.5703125" style="652" bestFit="1" customWidth="1"/>
    <col min="2818" max="2818" width="7.28515625" style="652" customWidth="1"/>
    <col min="2819" max="2819" width="13.85546875" style="652" customWidth="1"/>
    <col min="2820" max="2820" width="10" style="652" bestFit="1" customWidth="1"/>
    <col min="2821" max="2821" width="14.140625" style="652" customWidth="1"/>
    <col min="2822" max="2825" width="9.140625" style="652"/>
    <col min="2826" max="2826" width="11.7109375" style="652" bestFit="1" customWidth="1"/>
    <col min="2827" max="3072" width="9.140625" style="652"/>
    <col min="3073" max="3073" width="36.5703125" style="652" bestFit="1" customWidth="1"/>
    <col min="3074" max="3074" width="7.28515625" style="652" customWidth="1"/>
    <col min="3075" max="3075" width="13.85546875" style="652" customWidth="1"/>
    <col min="3076" max="3076" width="10" style="652" bestFit="1" customWidth="1"/>
    <col min="3077" max="3077" width="14.140625" style="652" customWidth="1"/>
    <col min="3078" max="3081" width="9.140625" style="652"/>
    <col min="3082" max="3082" width="11.7109375" style="652" bestFit="1" customWidth="1"/>
    <col min="3083" max="3328" width="9.140625" style="652"/>
    <col min="3329" max="3329" width="36.5703125" style="652" bestFit="1" customWidth="1"/>
    <col min="3330" max="3330" width="7.28515625" style="652" customWidth="1"/>
    <col min="3331" max="3331" width="13.85546875" style="652" customWidth="1"/>
    <col min="3332" max="3332" width="10" style="652" bestFit="1" customWidth="1"/>
    <col min="3333" max="3333" width="14.140625" style="652" customWidth="1"/>
    <col min="3334" max="3337" width="9.140625" style="652"/>
    <col min="3338" max="3338" width="11.7109375" style="652" bestFit="1" customWidth="1"/>
    <col min="3339" max="3584" width="9.140625" style="652"/>
    <col min="3585" max="3585" width="36.5703125" style="652" bestFit="1" customWidth="1"/>
    <col min="3586" max="3586" width="7.28515625" style="652" customWidth="1"/>
    <col min="3587" max="3587" width="13.85546875" style="652" customWidth="1"/>
    <col min="3588" max="3588" width="10" style="652" bestFit="1" customWidth="1"/>
    <col min="3589" max="3589" width="14.140625" style="652" customWidth="1"/>
    <col min="3590" max="3593" width="9.140625" style="652"/>
    <col min="3594" max="3594" width="11.7109375" style="652" bestFit="1" customWidth="1"/>
    <col min="3595" max="3840" width="9.140625" style="652"/>
    <col min="3841" max="3841" width="36.5703125" style="652" bestFit="1" customWidth="1"/>
    <col min="3842" max="3842" width="7.28515625" style="652" customWidth="1"/>
    <col min="3843" max="3843" width="13.85546875" style="652" customWidth="1"/>
    <col min="3844" max="3844" width="10" style="652" bestFit="1" customWidth="1"/>
    <col min="3845" max="3845" width="14.140625" style="652" customWidth="1"/>
    <col min="3846" max="3849" width="9.140625" style="652"/>
    <col min="3850" max="3850" width="11.7109375" style="652" bestFit="1" customWidth="1"/>
    <col min="3851" max="4096" width="9.140625" style="652"/>
    <col min="4097" max="4097" width="36.5703125" style="652" bestFit="1" customWidth="1"/>
    <col min="4098" max="4098" width="7.28515625" style="652" customWidth="1"/>
    <col min="4099" max="4099" width="13.85546875" style="652" customWidth="1"/>
    <col min="4100" max="4100" width="10" style="652" bestFit="1" customWidth="1"/>
    <col min="4101" max="4101" width="14.140625" style="652" customWidth="1"/>
    <col min="4102" max="4105" width="9.140625" style="652"/>
    <col min="4106" max="4106" width="11.7109375" style="652" bestFit="1" customWidth="1"/>
    <col min="4107" max="4352" width="9.140625" style="652"/>
    <col min="4353" max="4353" width="36.5703125" style="652" bestFit="1" customWidth="1"/>
    <col min="4354" max="4354" width="7.28515625" style="652" customWidth="1"/>
    <col min="4355" max="4355" width="13.85546875" style="652" customWidth="1"/>
    <col min="4356" max="4356" width="10" style="652" bestFit="1" customWidth="1"/>
    <col min="4357" max="4357" width="14.140625" style="652" customWidth="1"/>
    <col min="4358" max="4361" width="9.140625" style="652"/>
    <col min="4362" max="4362" width="11.7109375" style="652" bestFit="1" customWidth="1"/>
    <col min="4363" max="4608" width="9.140625" style="652"/>
    <col min="4609" max="4609" width="36.5703125" style="652" bestFit="1" customWidth="1"/>
    <col min="4610" max="4610" width="7.28515625" style="652" customWidth="1"/>
    <col min="4611" max="4611" width="13.85546875" style="652" customWidth="1"/>
    <col min="4612" max="4612" width="10" style="652" bestFit="1" customWidth="1"/>
    <col min="4613" max="4613" width="14.140625" style="652" customWidth="1"/>
    <col min="4614" max="4617" width="9.140625" style="652"/>
    <col min="4618" max="4618" width="11.7109375" style="652" bestFit="1" customWidth="1"/>
    <col min="4619" max="4864" width="9.140625" style="652"/>
    <col min="4865" max="4865" width="36.5703125" style="652" bestFit="1" customWidth="1"/>
    <col min="4866" max="4866" width="7.28515625" style="652" customWidth="1"/>
    <col min="4867" max="4867" width="13.85546875" style="652" customWidth="1"/>
    <col min="4868" max="4868" width="10" style="652" bestFit="1" customWidth="1"/>
    <col min="4869" max="4869" width="14.140625" style="652" customWidth="1"/>
    <col min="4870" max="4873" width="9.140625" style="652"/>
    <col min="4874" max="4874" width="11.7109375" style="652" bestFit="1" customWidth="1"/>
    <col min="4875" max="5120" width="9.140625" style="652"/>
    <col min="5121" max="5121" width="36.5703125" style="652" bestFit="1" customWidth="1"/>
    <col min="5122" max="5122" width="7.28515625" style="652" customWidth="1"/>
    <col min="5123" max="5123" width="13.85546875" style="652" customWidth="1"/>
    <col min="5124" max="5124" width="10" style="652" bestFit="1" customWidth="1"/>
    <col min="5125" max="5125" width="14.140625" style="652" customWidth="1"/>
    <col min="5126" max="5129" width="9.140625" style="652"/>
    <col min="5130" max="5130" width="11.7109375" style="652" bestFit="1" customWidth="1"/>
    <col min="5131" max="5376" width="9.140625" style="652"/>
    <col min="5377" max="5377" width="36.5703125" style="652" bestFit="1" customWidth="1"/>
    <col min="5378" max="5378" width="7.28515625" style="652" customWidth="1"/>
    <col min="5379" max="5379" width="13.85546875" style="652" customWidth="1"/>
    <col min="5380" max="5380" width="10" style="652" bestFit="1" customWidth="1"/>
    <col min="5381" max="5381" width="14.140625" style="652" customWidth="1"/>
    <col min="5382" max="5385" width="9.140625" style="652"/>
    <col min="5386" max="5386" width="11.7109375" style="652" bestFit="1" customWidth="1"/>
    <col min="5387" max="5632" width="9.140625" style="652"/>
    <col min="5633" max="5633" width="36.5703125" style="652" bestFit="1" customWidth="1"/>
    <col min="5634" max="5634" width="7.28515625" style="652" customWidth="1"/>
    <col min="5635" max="5635" width="13.85546875" style="652" customWidth="1"/>
    <col min="5636" max="5636" width="10" style="652" bestFit="1" customWidth="1"/>
    <col min="5637" max="5637" width="14.140625" style="652" customWidth="1"/>
    <col min="5638" max="5641" width="9.140625" style="652"/>
    <col min="5642" max="5642" width="11.7109375" style="652" bestFit="1" customWidth="1"/>
    <col min="5643" max="5888" width="9.140625" style="652"/>
    <col min="5889" max="5889" width="36.5703125" style="652" bestFit="1" customWidth="1"/>
    <col min="5890" max="5890" width="7.28515625" style="652" customWidth="1"/>
    <col min="5891" max="5891" width="13.85546875" style="652" customWidth="1"/>
    <col min="5892" max="5892" width="10" style="652" bestFit="1" customWidth="1"/>
    <col min="5893" max="5893" width="14.140625" style="652" customWidth="1"/>
    <col min="5894" max="5897" width="9.140625" style="652"/>
    <col min="5898" max="5898" width="11.7109375" style="652" bestFit="1" customWidth="1"/>
    <col min="5899" max="6144" width="9.140625" style="652"/>
    <col min="6145" max="6145" width="36.5703125" style="652" bestFit="1" customWidth="1"/>
    <col min="6146" max="6146" width="7.28515625" style="652" customWidth="1"/>
    <col min="6147" max="6147" width="13.85546875" style="652" customWidth="1"/>
    <col min="6148" max="6148" width="10" style="652" bestFit="1" customWidth="1"/>
    <col min="6149" max="6149" width="14.140625" style="652" customWidth="1"/>
    <col min="6150" max="6153" width="9.140625" style="652"/>
    <col min="6154" max="6154" width="11.7109375" style="652" bestFit="1" customWidth="1"/>
    <col min="6155" max="6400" width="9.140625" style="652"/>
    <col min="6401" max="6401" width="36.5703125" style="652" bestFit="1" customWidth="1"/>
    <col min="6402" max="6402" width="7.28515625" style="652" customWidth="1"/>
    <col min="6403" max="6403" width="13.85546875" style="652" customWidth="1"/>
    <col min="6404" max="6404" width="10" style="652" bestFit="1" customWidth="1"/>
    <col min="6405" max="6405" width="14.140625" style="652" customWidth="1"/>
    <col min="6406" max="6409" width="9.140625" style="652"/>
    <col min="6410" max="6410" width="11.7109375" style="652" bestFit="1" customWidth="1"/>
    <col min="6411" max="6656" width="9.140625" style="652"/>
    <col min="6657" max="6657" width="36.5703125" style="652" bestFit="1" customWidth="1"/>
    <col min="6658" max="6658" width="7.28515625" style="652" customWidth="1"/>
    <col min="6659" max="6659" width="13.85546875" style="652" customWidth="1"/>
    <col min="6660" max="6660" width="10" style="652" bestFit="1" customWidth="1"/>
    <col min="6661" max="6661" width="14.140625" style="652" customWidth="1"/>
    <col min="6662" max="6665" width="9.140625" style="652"/>
    <col min="6666" max="6666" width="11.7109375" style="652" bestFit="1" customWidth="1"/>
    <col min="6667" max="6912" width="9.140625" style="652"/>
    <col min="6913" max="6913" width="36.5703125" style="652" bestFit="1" customWidth="1"/>
    <col min="6914" max="6914" width="7.28515625" style="652" customWidth="1"/>
    <col min="6915" max="6915" width="13.85546875" style="652" customWidth="1"/>
    <col min="6916" max="6916" width="10" style="652" bestFit="1" customWidth="1"/>
    <col min="6917" max="6917" width="14.140625" style="652" customWidth="1"/>
    <col min="6918" max="6921" width="9.140625" style="652"/>
    <col min="6922" max="6922" width="11.7109375" style="652" bestFit="1" customWidth="1"/>
    <col min="6923" max="7168" width="9.140625" style="652"/>
    <col min="7169" max="7169" width="36.5703125" style="652" bestFit="1" customWidth="1"/>
    <col min="7170" max="7170" width="7.28515625" style="652" customWidth="1"/>
    <col min="7171" max="7171" width="13.85546875" style="652" customWidth="1"/>
    <col min="7172" max="7172" width="10" style="652" bestFit="1" customWidth="1"/>
    <col min="7173" max="7173" width="14.140625" style="652" customWidth="1"/>
    <col min="7174" max="7177" width="9.140625" style="652"/>
    <col min="7178" max="7178" width="11.7109375" style="652" bestFit="1" customWidth="1"/>
    <col min="7179" max="7424" width="9.140625" style="652"/>
    <col min="7425" max="7425" width="36.5703125" style="652" bestFit="1" customWidth="1"/>
    <col min="7426" max="7426" width="7.28515625" style="652" customWidth="1"/>
    <col min="7427" max="7427" width="13.85546875" style="652" customWidth="1"/>
    <col min="7428" max="7428" width="10" style="652" bestFit="1" customWidth="1"/>
    <col min="7429" max="7429" width="14.140625" style="652" customWidth="1"/>
    <col min="7430" max="7433" width="9.140625" style="652"/>
    <col min="7434" max="7434" width="11.7109375" style="652" bestFit="1" customWidth="1"/>
    <col min="7435" max="7680" width="9.140625" style="652"/>
    <col min="7681" max="7681" width="36.5703125" style="652" bestFit="1" customWidth="1"/>
    <col min="7682" max="7682" width="7.28515625" style="652" customWidth="1"/>
    <col min="7683" max="7683" width="13.85546875" style="652" customWidth="1"/>
    <col min="7684" max="7684" width="10" style="652" bestFit="1" customWidth="1"/>
    <col min="7685" max="7685" width="14.140625" style="652" customWidth="1"/>
    <col min="7686" max="7689" width="9.140625" style="652"/>
    <col min="7690" max="7690" width="11.7109375" style="652" bestFit="1" customWidth="1"/>
    <col min="7691" max="7936" width="9.140625" style="652"/>
    <col min="7937" max="7937" width="36.5703125" style="652" bestFit="1" customWidth="1"/>
    <col min="7938" max="7938" width="7.28515625" style="652" customWidth="1"/>
    <col min="7939" max="7939" width="13.85546875" style="652" customWidth="1"/>
    <col min="7940" max="7940" width="10" style="652" bestFit="1" customWidth="1"/>
    <col min="7941" max="7941" width="14.140625" style="652" customWidth="1"/>
    <col min="7942" max="7945" width="9.140625" style="652"/>
    <col min="7946" max="7946" width="11.7109375" style="652" bestFit="1" customWidth="1"/>
    <col min="7947" max="8192" width="9.140625" style="652"/>
    <col min="8193" max="8193" width="36.5703125" style="652" bestFit="1" customWidth="1"/>
    <col min="8194" max="8194" width="7.28515625" style="652" customWidth="1"/>
    <col min="8195" max="8195" width="13.85546875" style="652" customWidth="1"/>
    <col min="8196" max="8196" width="10" style="652" bestFit="1" customWidth="1"/>
    <col min="8197" max="8197" width="14.140625" style="652" customWidth="1"/>
    <col min="8198" max="8201" width="9.140625" style="652"/>
    <col min="8202" max="8202" width="11.7109375" style="652" bestFit="1" customWidth="1"/>
    <col min="8203" max="8448" width="9.140625" style="652"/>
    <col min="8449" max="8449" width="36.5703125" style="652" bestFit="1" customWidth="1"/>
    <col min="8450" max="8450" width="7.28515625" style="652" customWidth="1"/>
    <col min="8451" max="8451" width="13.85546875" style="652" customWidth="1"/>
    <col min="8452" max="8452" width="10" style="652" bestFit="1" customWidth="1"/>
    <col min="8453" max="8453" width="14.140625" style="652" customWidth="1"/>
    <col min="8454" max="8457" width="9.140625" style="652"/>
    <col min="8458" max="8458" width="11.7109375" style="652" bestFit="1" customWidth="1"/>
    <col min="8459" max="8704" width="9.140625" style="652"/>
    <col min="8705" max="8705" width="36.5703125" style="652" bestFit="1" customWidth="1"/>
    <col min="8706" max="8706" width="7.28515625" style="652" customWidth="1"/>
    <col min="8707" max="8707" width="13.85546875" style="652" customWidth="1"/>
    <col min="8708" max="8708" width="10" style="652" bestFit="1" customWidth="1"/>
    <col min="8709" max="8709" width="14.140625" style="652" customWidth="1"/>
    <col min="8710" max="8713" width="9.140625" style="652"/>
    <col min="8714" max="8714" width="11.7109375" style="652" bestFit="1" customWidth="1"/>
    <col min="8715" max="8960" width="9.140625" style="652"/>
    <col min="8961" max="8961" width="36.5703125" style="652" bestFit="1" customWidth="1"/>
    <col min="8962" max="8962" width="7.28515625" style="652" customWidth="1"/>
    <col min="8963" max="8963" width="13.85546875" style="652" customWidth="1"/>
    <col min="8964" max="8964" width="10" style="652" bestFit="1" customWidth="1"/>
    <col min="8965" max="8965" width="14.140625" style="652" customWidth="1"/>
    <col min="8966" max="8969" width="9.140625" style="652"/>
    <col min="8970" max="8970" width="11.7109375" style="652" bestFit="1" customWidth="1"/>
    <col min="8971" max="9216" width="9.140625" style="652"/>
    <col min="9217" max="9217" width="36.5703125" style="652" bestFit="1" customWidth="1"/>
    <col min="9218" max="9218" width="7.28515625" style="652" customWidth="1"/>
    <col min="9219" max="9219" width="13.85546875" style="652" customWidth="1"/>
    <col min="9220" max="9220" width="10" style="652" bestFit="1" customWidth="1"/>
    <col min="9221" max="9221" width="14.140625" style="652" customWidth="1"/>
    <col min="9222" max="9225" width="9.140625" style="652"/>
    <col min="9226" max="9226" width="11.7109375" style="652" bestFit="1" customWidth="1"/>
    <col min="9227" max="9472" width="9.140625" style="652"/>
    <col min="9473" max="9473" width="36.5703125" style="652" bestFit="1" customWidth="1"/>
    <col min="9474" max="9474" width="7.28515625" style="652" customWidth="1"/>
    <col min="9475" max="9475" width="13.85546875" style="652" customWidth="1"/>
    <col min="9476" max="9476" width="10" style="652" bestFit="1" customWidth="1"/>
    <col min="9477" max="9477" width="14.140625" style="652" customWidth="1"/>
    <col min="9478" max="9481" width="9.140625" style="652"/>
    <col min="9482" max="9482" width="11.7109375" style="652" bestFit="1" customWidth="1"/>
    <col min="9483" max="9728" width="9.140625" style="652"/>
    <col min="9729" max="9729" width="36.5703125" style="652" bestFit="1" customWidth="1"/>
    <col min="9730" max="9730" width="7.28515625" style="652" customWidth="1"/>
    <col min="9731" max="9731" width="13.85546875" style="652" customWidth="1"/>
    <col min="9732" max="9732" width="10" style="652" bestFit="1" customWidth="1"/>
    <col min="9733" max="9733" width="14.140625" style="652" customWidth="1"/>
    <col min="9734" max="9737" width="9.140625" style="652"/>
    <col min="9738" max="9738" width="11.7109375" style="652" bestFit="1" customWidth="1"/>
    <col min="9739" max="9984" width="9.140625" style="652"/>
    <col min="9985" max="9985" width="36.5703125" style="652" bestFit="1" customWidth="1"/>
    <col min="9986" max="9986" width="7.28515625" style="652" customWidth="1"/>
    <col min="9987" max="9987" width="13.85546875" style="652" customWidth="1"/>
    <col min="9988" max="9988" width="10" style="652" bestFit="1" customWidth="1"/>
    <col min="9989" max="9989" width="14.140625" style="652" customWidth="1"/>
    <col min="9990" max="9993" width="9.140625" style="652"/>
    <col min="9994" max="9994" width="11.7109375" style="652" bestFit="1" customWidth="1"/>
    <col min="9995" max="10240" width="9.140625" style="652"/>
    <col min="10241" max="10241" width="36.5703125" style="652" bestFit="1" customWidth="1"/>
    <col min="10242" max="10242" width="7.28515625" style="652" customWidth="1"/>
    <col min="10243" max="10243" width="13.85546875" style="652" customWidth="1"/>
    <col min="10244" max="10244" width="10" style="652" bestFit="1" customWidth="1"/>
    <col min="10245" max="10245" width="14.140625" style="652" customWidth="1"/>
    <col min="10246" max="10249" width="9.140625" style="652"/>
    <col min="10250" max="10250" width="11.7109375" style="652" bestFit="1" customWidth="1"/>
    <col min="10251" max="10496" width="9.140625" style="652"/>
    <col min="10497" max="10497" width="36.5703125" style="652" bestFit="1" customWidth="1"/>
    <col min="10498" max="10498" width="7.28515625" style="652" customWidth="1"/>
    <col min="10499" max="10499" width="13.85546875" style="652" customWidth="1"/>
    <col min="10500" max="10500" width="10" style="652" bestFit="1" customWidth="1"/>
    <col min="10501" max="10501" width="14.140625" style="652" customWidth="1"/>
    <col min="10502" max="10505" width="9.140625" style="652"/>
    <col min="10506" max="10506" width="11.7109375" style="652" bestFit="1" customWidth="1"/>
    <col min="10507" max="10752" width="9.140625" style="652"/>
    <col min="10753" max="10753" width="36.5703125" style="652" bestFit="1" customWidth="1"/>
    <col min="10754" max="10754" width="7.28515625" style="652" customWidth="1"/>
    <col min="10755" max="10755" width="13.85546875" style="652" customWidth="1"/>
    <col min="10756" max="10756" width="10" style="652" bestFit="1" customWidth="1"/>
    <col min="10757" max="10757" width="14.140625" style="652" customWidth="1"/>
    <col min="10758" max="10761" width="9.140625" style="652"/>
    <col min="10762" max="10762" width="11.7109375" style="652" bestFit="1" customWidth="1"/>
    <col min="10763" max="11008" width="9.140625" style="652"/>
    <col min="11009" max="11009" width="36.5703125" style="652" bestFit="1" customWidth="1"/>
    <col min="11010" max="11010" width="7.28515625" style="652" customWidth="1"/>
    <col min="11011" max="11011" width="13.85546875" style="652" customWidth="1"/>
    <col min="11012" max="11012" width="10" style="652" bestFit="1" customWidth="1"/>
    <col min="11013" max="11013" width="14.140625" style="652" customWidth="1"/>
    <col min="11014" max="11017" width="9.140625" style="652"/>
    <col min="11018" max="11018" width="11.7109375" style="652" bestFit="1" customWidth="1"/>
    <col min="11019" max="11264" width="9.140625" style="652"/>
    <col min="11265" max="11265" width="36.5703125" style="652" bestFit="1" customWidth="1"/>
    <col min="11266" max="11266" width="7.28515625" style="652" customWidth="1"/>
    <col min="11267" max="11267" width="13.85546875" style="652" customWidth="1"/>
    <col min="11268" max="11268" width="10" style="652" bestFit="1" customWidth="1"/>
    <col min="11269" max="11269" width="14.140625" style="652" customWidth="1"/>
    <col min="11270" max="11273" width="9.140625" style="652"/>
    <col min="11274" max="11274" width="11.7109375" style="652" bestFit="1" customWidth="1"/>
    <col min="11275" max="11520" width="9.140625" style="652"/>
    <col min="11521" max="11521" width="36.5703125" style="652" bestFit="1" customWidth="1"/>
    <col min="11522" max="11522" width="7.28515625" style="652" customWidth="1"/>
    <col min="11523" max="11523" width="13.85546875" style="652" customWidth="1"/>
    <col min="11524" max="11524" width="10" style="652" bestFit="1" customWidth="1"/>
    <col min="11525" max="11525" width="14.140625" style="652" customWidth="1"/>
    <col min="11526" max="11529" width="9.140625" style="652"/>
    <col min="11530" max="11530" width="11.7109375" style="652" bestFit="1" customWidth="1"/>
    <col min="11531" max="11776" width="9.140625" style="652"/>
    <col min="11777" max="11777" width="36.5703125" style="652" bestFit="1" customWidth="1"/>
    <col min="11778" max="11778" width="7.28515625" style="652" customWidth="1"/>
    <col min="11779" max="11779" width="13.85546875" style="652" customWidth="1"/>
    <col min="11780" max="11780" width="10" style="652" bestFit="1" customWidth="1"/>
    <col min="11781" max="11781" width="14.140625" style="652" customWidth="1"/>
    <col min="11782" max="11785" width="9.140625" style="652"/>
    <col min="11786" max="11786" width="11.7109375" style="652" bestFit="1" customWidth="1"/>
    <col min="11787" max="12032" width="9.140625" style="652"/>
    <col min="12033" max="12033" width="36.5703125" style="652" bestFit="1" customWidth="1"/>
    <col min="12034" max="12034" width="7.28515625" style="652" customWidth="1"/>
    <col min="12035" max="12035" width="13.85546875" style="652" customWidth="1"/>
    <col min="12036" max="12036" width="10" style="652" bestFit="1" customWidth="1"/>
    <col min="12037" max="12037" width="14.140625" style="652" customWidth="1"/>
    <col min="12038" max="12041" width="9.140625" style="652"/>
    <col min="12042" max="12042" width="11.7109375" style="652" bestFit="1" customWidth="1"/>
    <col min="12043" max="12288" width="9.140625" style="652"/>
    <col min="12289" max="12289" width="36.5703125" style="652" bestFit="1" customWidth="1"/>
    <col min="12290" max="12290" width="7.28515625" style="652" customWidth="1"/>
    <col min="12291" max="12291" width="13.85546875" style="652" customWidth="1"/>
    <col min="12292" max="12292" width="10" style="652" bestFit="1" customWidth="1"/>
    <col min="12293" max="12293" width="14.140625" style="652" customWidth="1"/>
    <col min="12294" max="12297" width="9.140625" style="652"/>
    <col min="12298" max="12298" width="11.7109375" style="652" bestFit="1" customWidth="1"/>
    <col min="12299" max="12544" width="9.140625" style="652"/>
    <col min="12545" max="12545" width="36.5703125" style="652" bestFit="1" customWidth="1"/>
    <col min="12546" max="12546" width="7.28515625" style="652" customWidth="1"/>
    <col min="12547" max="12547" width="13.85546875" style="652" customWidth="1"/>
    <col min="12548" max="12548" width="10" style="652" bestFit="1" customWidth="1"/>
    <col min="12549" max="12549" width="14.140625" style="652" customWidth="1"/>
    <col min="12550" max="12553" width="9.140625" style="652"/>
    <col min="12554" max="12554" width="11.7109375" style="652" bestFit="1" customWidth="1"/>
    <col min="12555" max="12800" width="9.140625" style="652"/>
    <col min="12801" max="12801" width="36.5703125" style="652" bestFit="1" customWidth="1"/>
    <col min="12802" max="12802" width="7.28515625" style="652" customWidth="1"/>
    <col min="12803" max="12803" width="13.85546875" style="652" customWidth="1"/>
    <col min="12804" max="12804" width="10" style="652" bestFit="1" customWidth="1"/>
    <col min="12805" max="12805" width="14.140625" style="652" customWidth="1"/>
    <col min="12806" max="12809" width="9.140625" style="652"/>
    <col min="12810" max="12810" width="11.7109375" style="652" bestFit="1" customWidth="1"/>
    <col min="12811" max="13056" width="9.140625" style="652"/>
    <col min="13057" max="13057" width="36.5703125" style="652" bestFit="1" customWidth="1"/>
    <col min="13058" max="13058" width="7.28515625" style="652" customWidth="1"/>
    <col min="13059" max="13059" width="13.85546875" style="652" customWidth="1"/>
    <col min="13060" max="13060" width="10" style="652" bestFit="1" customWidth="1"/>
    <col min="13061" max="13061" width="14.140625" style="652" customWidth="1"/>
    <col min="13062" max="13065" width="9.140625" style="652"/>
    <col min="13066" max="13066" width="11.7109375" style="652" bestFit="1" customWidth="1"/>
    <col min="13067" max="13312" width="9.140625" style="652"/>
    <col min="13313" max="13313" width="36.5703125" style="652" bestFit="1" customWidth="1"/>
    <col min="13314" max="13314" width="7.28515625" style="652" customWidth="1"/>
    <col min="13315" max="13315" width="13.85546875" style="652" customWidth="1"/>
    <col min="13316" max="13316" width="10" style="652" bestFit="1" customWidth="1"/>
    <col min="13317" max="13317" width="14.140625" style="652" customWidth="1"/>
    <col min="13318" max="13321" width="9.140625" style="652"/>
    <col min="13322" max="13322" width="11.7109375" style="652" bestFit="1" customWidth="1"/>
    <col min="13323" max="13568" width="9.140625" style="652"/>
    <col min="13569" max="13569" width="36.5703125" style="652" bestFit="1" customWidth="1"/>
    <col min="13570" max="13570" width="7.28515625" style="652" customWidth="1"/>
    <col min="13571" max="13571" width="13.85546875" style="652" customWidth="1"/>
    <col min="13572" max="13572" width="10" style="652" bestFit="1" customWidth="1"/>
    <col min="13573" max="13573" width="14.140625" style="652" customWidth="1"/>
    <col min="13574" max="13577" width="9.140625" style="652"/>
    <col min="13578" max="13578" width="11.7109375" style="652" bestFit="1" customWidth="1"/>
    <col min="13579" max="13824" width="9.140625" style="652"/>
    <col min="13825" max="13825" width="36.5703125" style="652" bestFit="1" customWidth="1"/>
    <col min="13826" max="13826" width="7.28515625" style="652" customWidth="1"/>
    <col min="13827" max="13827" width="13.85546875" style="652" customWidth="1"/>
    <col min="13828" max="13828" width="10" style="652" bestFit="1" customWidth="1"/>
    <col min="13829" max="13829" width="14.140625" style="652" customWidth="1"/>
    <col min="13830" max="13833" width="9.140625" style="652"/>
    <col min="13834" max="13834" width="11.7109375" style="652" bestFit="1" customWidth="1"/>
    <col min="13835" max="14080" width="9.140625" style="652"/>
    <col min="14081" max="14081" width="36.5703125" style="652" bestFit="1" customWidth="1"/>
    <col min="14082" max="14082" width="7.28515625" style="652" customWidth="1"/>
    <col min="14083" max="14083" width="13.85546875" style="652" customWidth="1"/>
    <col min="14084" max="14084" width="10" style="652" bestFit="1" customWidth="1"/>
    <col min="14085" max="14085" width="14.140625" style="652" customWidth="1"/>
    <col min="14086" max="14089" width="9.140625" style="652"/>
    <col min="14090" max="14090" width="11.7109375" style="652" bestFit="1" customWidth="1"/>
    <col min="14091" max="14336" width="9.140625" style="652"/>
    <col min="14337" max="14337" width="36.5703125" style="652" bestFit="1" customWidth="1"/>
    <col min="14338" max="14338" width="7.28515625" style="652" customWidth="1"/>
    <col min="14339" max="14339" width="13.85546875" style="652" customWidth="1"/>
    <col min="14340" max="14340" width="10" style="652" bestFit="1" customWidth="1"/>
    <col min="14341" max="14341" width="14.140625" style="652" customWidth="1"/>
    <col min="14342" max="14345" width="9.140625" style="652"/>
    <col min="14346" max="14346" width="11.7109375" style="652" bestFit="1" customWidth="1"/>
    <col min="14347" max="14592" width="9.140625" style="652"/>
    <col min="14593" max="14593" width="36.5703125" style="652" bestFit="1" customWidth="1"/>
    <col min="14594" max="14594" width="7.28515625" style="652" customWidth="1"/>
    <col min="14595" max="14595" width="13.85546875" style="652" customWidth="1"/>
    <col min="14596" max="14596" width="10" style="652" bestFit="1" customWidth="1"/>
    <col min="14597" max="14597" width="14.140625" style="652" customWidth="1"/>
    <col min="14598" max="14601" width="9.140625" style="652"/>
    <col min="14602" max="14602" width="11.7109375" style="652" bestFit="1" customWidth="1"/>
    <col min="14603" max="14848" width="9.140625" style="652"/>
    <col min="14849" max="14849" width="36.5703125" style="652" bestFit="1" customWidth="1"/>
    <col min="14850" max="14850" width="7.28515625" style="652" customWidth="1"/>
    <col min="14851" max="14851" width="13.85546875" style="652" customWidth="1"/>
    <col min="14852" max="14852" width="10" style="652" bestFit="1" customWidth="1"/>
    <col min="14853" max="14853" width="14.140625" style="652" customWidth="1"/>
    <col min="14854" max="14857" width="9.140625" style="652"/>
    <col min="14858" max="14858" width="11.7109375" style="652" bestFit="1" customWidth="1"/>
    <col min="14859" max="15104" width="9.140625" style="652"/>
    <col min="15105" max="15105" width="36.5703125" style="652" bestFit="1" customWidth="1"/>
    <col min="15106" max="15106" width="7.28515625" style="652" customWidth="1"/>
    <col min="15107" max="15107" width="13.85546875" style="652" customWidth="1"/>
    <col min="15108" max="15108" width="10" style="652" bestFit="1" customWidth="1"/>
    <col min="15109" max="15109" width="14.140625" style="652" customWidth="1"/>
    <col min="15110" max="15113" width="9.140625" style="652"/>
    <col min="15114" max="15114" width="11.7109375" style="652" bestFit="1" customWidth="1"/>
    <col min="15115" max="15360" width="9.140625" style="652"/>
    <col min="15361" max="15361" width="36.5703125" style="652" bestFit="1" customWidth="1"/>
    <col min="15362" max="15362" width="7.28515625" style="652" customWidth="1"/>
    <col min="15363" max="15363" width="13.85546875" style="652" customWidth="1"/>
    <col min="15364" max="15364" width="10" style="652" bestFit="1" customWidth="1"/>
    <col min="15365" max="15365" width="14.140625" style="652" customWidth="1"/>
    <col min="15366" max="15369" width="9.140625" style="652"/>
    <col min="15370" max="15370" width="11.7109375" style="652" bestFit="1" customWidth="1"/>
    <col min="15371" max="15616" width="9.140625" style="652"/>
    <col min="15617" max="15617" width="36.5703125" style="652" bestFit="1" customWidth="1"/>
    <col min="15618" max="15618" width="7.28515625" style="652" customWidth="1"/>
    <col min="15619" max="15619" width="13.85546875" style="652" customWidth="1"/>
    <col min="15620" max="15620" width="10" style="652" bestFit="1" customWidth="1"/>
    <col min="15621" max="15621" width="14.140625" style="652" customWidth="1"/>
    <col min="15622" max="15625" width="9.140625" style="652"/>
    <col min="15626" max="15626" width="11.7109375" style="652" bestFit="1" customWidth="1"/>
    <col min="15627" max="15872" width="9.140625" style="652"/>
    <col min="15873" max="15873" width="36.5703125" style="652" bestFit="1" customWidth="1"/>
    <col min="15874" max="15874" width="7.28515625" style="652" customWidth="1"/>
    <col min="15875" max="15875" width="13.85546875" style="652" customWidth="1"/>
    <col min="15876" max="15876" width="10" style="652" bestFit="1" customWidth="1"/>
    <col min="15877" max="15877" width="14.140625" style="652" customWidth="1"/>
    <col min="15878" max="15881" width="9.140625" style="652"/>
    <col min="15882" max="15882" width="11.7109375" style="652" bestFit="1" customWidth="1"/>
    <col min="15883" max="16128" width="9.140625" style="652"/>
    <col min="16129" max="16129" width="36.5703125" style="652" bestFit="1" customWidth="1"/>
    <col min="16130" max="16130" width="7.28515625" style="652" customWidth="1"/>
    <col min="16131" max="16131" width="13.85546875" style="652" customWidth="1"/>
    <col min="16132" max="16132" width="10" style="652" bestFit="1" customWidth="1"/>
    <col min="16133" max="16133" width="14.140625" style="652" customWidth="1"/>
    <col min="16134" max="16137" width="9.140625" style="652"/>
    <col min="16138" max="16138" width="11.7109375" style="652" bestFit="1" customWidth="1"/>
    <col min="16139" max="16384" width="9.140625" style="652"/>
  </cols>
  <sheetData>
    <row r="1" spans="1:10" ht="19.5" customHeight="1" thickBot="1" x14ac:dyDescent="0.25">
      <c r="A1" s="728" t="s">
        <v>410</v>
      </c>
      <c r="B1" s="728"/>
      <c r="C1" s="650"/>
      <c r="D1" s="650"/>
      <c r="E1" s="651" t="s">
        <v>47</v>
      </c>
    </row>
    <row r="2" spans="1:10" ht="24.75" thickBot="1" x14ac:dyDescent="0.25">
      <c r="A2" s="653" t="s">
        <v>411</v>
      </c>
      <c r="B2" s="654" t="s">
        <v>412</v>
      </c>
      <c r="C2" s="721" t="s">
        <v>413</v>
      </c>
      <c r="D2" s="721" t="s">
        <v>477</v>
      </c>
      <c r="E2" s="655" t="s">
        <v>414</v>
      </c>
    </row>
    <row r="3" spans="1:10" ht="15" customHeight="1" x14ac:dyDescent="0.2">
      <c r="A3" s="656" t="s">
        <v>415</v>
      </c>
      <c r="B3" s="657" t="s">
        <v>416</v>
      </c>
      <c r="C3" s="658">
        <f>C4+C5+C6</f>
        <v>2741109.5</v>
      </c>
      <c r="D3" s="658">
        <f>D4+D5+D6</f>
        <v>0</v>
      </c>
      <c r="E3" s="659">
        <f t="shared" ref="E3:E25" si="0">C3+D3</f>
        <v>2741109.5</v>
      </c>
    </row>
    <row r="4" spans="1:10" ht="15" customHeight="1" x14ac:dyDescent="0.2">
      <c r="A4" s="660" t="s">
        <v>417</v>
      </c>
      <c r="B4" s="661" t="s">
        <v>418</v>
      </c>
      <c r="C4" s="662">
        <v>2661000</v>
      </c>
      <c r="D4" s="663">
        <v>0</v>
      </c>
      <c r="E4" s="664">
        <f t="shared" si="0"/>
        <v>2661000</v>
      </c>
      <c r="J4" s="665"/>
    </row>
    <row r="5" spans="1:10" ht="15" customHeight="1" x14ac:dyDescent="0.2">
      <c r="A5" s="660" t="s">
        <v>419</v>
      </c>
      <c r="B5" s="661" t="s">
        <v>420</v>
      </c>
      <c r="C5" s="662">
        <v>80109.5</v>
      </c>
      <c r="D5" s="666">
        <v>0</v>
      </c>
      <c r="E5" s="664">
        <f t="shared" si="0"/>
        <v>80109.5</v>
      </c>
    </row>
    <row r="6" spans="1:10" ht="15" customHeight="1" x14ac:dyDescent="0.2">
      <c r="A6" s="660" t="s">
        <v>421</v>
      </c>
      <c r="B6" s="661" t="s">
        <v>422</v>
      </c>
      <c r="C6" s="662">
        <v>0</v>
      </c>
      <c r="D6" s="662">
        <v>0</v>
      </c>
      <c r="E6" s="664">
        <f t="shared" si="0"/>
        <v>0</v>
      </c>
    </row>
    <row r="7" spans="1:10" ht="15" customHeight="1" x14ac:dyDescent="0.2">
      <c r="A7" s="667" t="s">
        <v>423</v>
      </c>
      <c r="B7" s="661" t="s">
        <v>424</v>
      </c>
      <c r="C7" s="668">
        <f>C8+C14</f>
        <v>4455231.47</v>
      </c>
      <c r="D7" s="668">
        <f>D8+D14</f>
        <v>0</v>
      </c>
      <c r="E7" s="669">
        <f t="shared" si="0"/>
        <v>4455231.47</v>
      </c>
    </row>
    <row r="8" spans="1:10" ht="15" customHeight="1" x14ac:dyDescent="0.2">
      <c r="A8" s="660" t="s">
        <v>425</v>
      </c>
      <c r="B8" s="661" t="s">
        <v>426</v>
      </c>
      <c r="C8" s="662">
        <f>C9+C10+C12+C13+C11</f>
        <v>4452410.7</v>
      </c>
      <c r="D8" s="662">
        <f>D9+D10+D12+D13</f>
        <v>0</v>
      </c>
      <c r="E8" s="670">
        <f t="shared" si="0"/>
        <v>4452410.7</v>
      </c>
    </row>
    <row r="9" spans="1:10" ht="15" customHeight="1" x14ac:dyDescent="0.2">
      <c r="A9" s="660" t="s">
        <v>427</v>
      </c>
      <c r="B9" s="661" t="s">
        <v>428</v>
      </c>
      <c r="C9" s="662">
        <v>67590.7</v>
      </c>
      <c r="D9" s="662">
        <v>0</v>
      </c>
      <c r="E9" s="670">
        <f t="shared" si="0"/>
        <v>67590.7</v>
      </c>
    </row>
    <row r="10" spans="1:10" ht="15" customHeight="1" x14ac:dyDescent="0.2">
      <c r="A10" s="660" t="s">
        <v>429</v>
      </c>
      <c r="B10" s="661" t="s">
        <v>426</v>
      </c>
      <c r="C10" s="662">
        <v>4358686.93</v>
      </c>
      <c r="D10" s="662">
        <v>0</v>
      </c>
      <c r="E10" s="670">
        <f t="shared" si="0"/>
        <v>4358686.93</v>
      </c>
    </row>
    <row r="11" spans="1:10" ht="15" customHeight="1" x14ac:dyDescent="0.2">
      <c r="A11" s="660" t="s">
        <v>430</v>
      </c>
      <c r="B11" s="661">
        <v>4123</v>
      </c>
      <c r="C11" s="662">
        <v>0</v>
      </c>
      <c r="D11" s="662">
        <v>0</v>
      </c>
      <c r="E11" s="670">
        <f>SUM(C11:D11)</f>
        <v>0</v>
      </c>
    </row>
    <row r="12" spans="1:10" ht="15" customHeight="1" x14ac:dyDescent="0.2">
      <c r="A12" s="660" t="s">
        <v>431</v>
      </c>
      <c r="B12" s="661" t="s">
        <v>432</v>
      </c>
      <c r="C12" s="662">
        <v>0</v>
      </c>
      <c r="D12" s="662">
        <v>0</v>
      </c>
      <c r="E12" s="670">
        <f>SUM(C12:D12)</f>
        <v>0</v>
      </c>
    </row>
    <row r="13" spans="1:10" ht="15" customHeight="1" x14ac:dyDescent="0.2">
      <c r="A13" s="660" t="s">
        <v>433</v>
      </c>
      <c r="B13" s="661">
        <v>4121</v>
      </c>
      <c r="C13" s="662">
        <f>31370-5236.93</f>
        <v>26133.07</v>
      </c>
      <c r="D13" s="662">
        <v>0</v>
      </c>
      <c r="E13" s="670">
        <f>SUM(C13:D13)</f>
        <v>26133.07</v>
      </c>
    </row>
    <row r="14" spans="1:10" ht="15" customHeight="1" x14ac:dyDescent="0.2">
      <c r="A14" s="660" t="s">
        <v>434</v>
      </c>
      <c r="B14" s="661" t="s">
        <v>435</v>
      </c>
      <c r="C14" s="662">
        <f>C15+C16+C17+C18</f>
        <v>2820.77</v>
      </c>
      <c r="D14" s="662">
        <f>D15+D17+D18</f>
        <v>0</v>
      </c>
      <c r="E14" s="670">
        <f t="shared" si="0"/>
        <v>2820.77</v>
      </c>
    </row>
    <row r="15" spans="1:10" ht="15" customHeight="1" x14ac:dyDescent="0.2">
      <c r="A15" s="660" t="s">
        <v>436</v>
      </c>
      <c r="B15" s="661" t="s">
        <v>437</v>
      </c>
      <c r="C15" s="662">
        <v>0</v>
      </c>
      <c r="D15" s="662">
        <v>0</v>
      </c>
      <c r="E15" s="670">
        <f t="shared" si="0"/>
        <v>0</v>
      </c>
    </row>
    <row r="16" spans="1:10" ht="15" customHeight="1" x14ac:dyDescent="0.2">
      <c r="A16" s="660" t="s">
        <v>438</v>
      </c>
      <c r="B16" s="661">
        <v>4223</v>
      </c>
      <c r="C16" s="662">
        <v>0</v>
      </c>
      <c r="D16" s="662">
        <v>0</v>
      </c>
      <c r="E16" s="670">
        <f>SUM(C16:D16)</f>
        <v>0</v>
      </c>
    </row>
    <row r="17" spans="1:5" ht="15" customHeight="1" x14ac:dyDescent="0.2">
      <c r="A17" s="660" t="s">
        <v>439</v>
      </c>
      <c r="B17" s="661" t="s">
        <v>440</v>
      </c>
      <c r="C17" s="662">
        <v>0</v>
      </c>
      <c r="D17" s="662">
        <v>0</v>
      </c>
      <c r="E17" s="670">
        <f>SUM(C17:D17)</f>
        <v>0</v>
      </c>
    </row>
    <row r="18" spans="1:5" ht="15" customHeight="1" x14ac:dyDescent="0.2">
      <c r="A18" s="660" t="s">
        <v>441</v>
      </c>
      <c r="B18" s="661">
        <v>4221</v>
      </c>
      <c r="C18" s="662">
        <v>2820.77</v>
      </c>
      <c r="D18" s="662">
        <v>0</v>
      </c>
      <c r="E18" s="670">
        <f>SUM(C18:D18)</f>
        <v>2820.77</v>
      </c>
    </row>
    <row r="19" spans="1:5" ht="15" customHeight="1" x14ac:dyDescent="0.2">
      <c r="A19" s="667" t="s">
        <v>442</v>
      </c>
      <c r="B19" s="671" t="s">
        <v>443</v>
      </c>
      <c r="C19" s="668">
        <f>C3+C7</f>
        <v>7196340.9699999997</v>
      </c>
      <c r="D19" s="668">
        <f>D3+D7</f>
        <v>0</v>
      </c>
      <c r="E19" s="669">
        <f t="shared" si="0"/>
        <v>7196340.9699999997</v>
      </c>
    </row>
    <row r="20" spans="1:5" ht="15" customHeight="1" x14ac:dyDescent="0.2">
      <c r="A20" s="667" t="s">
        <v>444</v>
      </c>
      <c r="B20" s="671" t="s">
        <v>445</v>
      </c>
      <c r="C20" s="668">
        <f>SUM(C21:C24)</f>
        <v>760221.15000000014</v>
      </c>
      <c r="D20" s="668">
        <f>SUM(D21:D24)</f>
        <v>782691.42</v>
      </c>
      <c r="E20" s="669">
        <f t="shared" si="0"/>
        <v>1542912.5700000003</v>
      </c>
    </row>
    <row r="21" spans="1:5" ht="15" customHeight="1" x14ac:dyDescent="0.2">
      <c r="A21" s="660" t="s">
        <v>446</v>
      </c>
      <c r="B21" s="661" t="s">
        <v>447</v>
      </c>
      <c r="C21" s="662">
        <v>100564.53000000001</v>
      </c>
      <c r="D21" s="662">
        <v>0</v>
      </c>
      <c r="E21" s="670">
        <f t="shared" si="0"/>
        <v>100564.53000000001</v>
      </c>
    </row>
    <row r="22" spans="1:5" ht="15" customHeight="1" x14ac:dyDescent="0.2">
      <c r="A22" s="660" t="s">
        <v>448</v>
      </c>
      <c r="B22" s="661">
        <v>8115</v>
      </c>
      <c r="C22" s="662">
        <v>756531.62000000011</v>
      </c>
      <c r="D22" s="662">
        <v>782691.42</v>
      </c>
      <c r="E22" s="670">
        <f>SUM(C22:D22)</f>
        <v>1539223.04</v>
      </c>
    </row>
    <row r="23" spans="1:5" ht="15" customHeight="1" x14ac:dyDescent="0.2">
      <c r="A23" s="660" t="s">
        <v>449</v>
      </c>
      <c r="B23" s="661">
        <v>8123</v>
      </c>
      <c r="C23" s="662">
        <v>0</v>
      </c>
      <c r="D23" s="662">
        <v>0</v>
      </c>
      <c r="E23" s="670">
        <f>C23+D23</f>
        <v>0</v>
      </c>
    </row>
    <row r="24" spans="1:5" ht="15" customHeight="1" thickBot="1" x14ac:dyDescent="0.25">
      <c r="A24" s="672" t="s">
        <v>450</v>
      </c>
      <c r="B24" s="673">
        <v>-8124</v>
      </c>
      <c r="C24" s="674">
        <v>-96875</v>
      </c>
      <c r="D24" s="674">
        <v>0</v>
      </c>
      <c r="E24" s="675">
        <f>C24+D24</f>
        <v>-96875</v>
      </c>
    </row>
    <row r="25" spans="1:5" ht="15" customHeight="1" thickBot="1" x14ac:dyDescent="0.25">
      <c r="A25" s="676" t="s">
        <v>451</v>
      </c>
      <c r="B25" s="677"/>
      <c r="C25" s="678">
        <f>C3+C7+C20</f>
        <v>7956562.1200000001</v>
      </c>
      <c r="D25" s="678">
        <f>D19+D20</f>
        <v>782691.42</v>
      </c>
      <c r="E25" s="679">
        <f t="shared" si="0"/>
        <v>8739253.540000001</v>
      </c>
    </row>
    <row r="26" spans="1:5" ht="13.5" thickBot="1" x14ac:dyDescent="0.25">
      <c r="A26" s="728" t="s">
        <v>452</v>
      </c>
      <c r="B26" s="728"/>
      <c r="C26" s="680"/>
      <c r="D26" s="680"/>
      <c r="E26" s="681" t="s">
        <v>47</v>
      </c>
    </row>
    <row r="27" spans="1:5" ht="24.75" thickBot="1" x14ac:dyDescent="0.25">
      <c r="A27" s="653" t="s">
        <v>453</v>
      </c>
      <c r="B27" s="654" t="s">
        <v>11</v>
      </c>
      <c r="C27" s="721" t="s">
        <v>413</v>
      </c>
      <c r="D27" s="721" t="s">
        <v>343</v>
      </c>
      <c r="E27" s="655" t="s">
        <v>414</v>
      </c>
    </row>
    <row r="28" spans="1:5" ht="15" customHeight="1" x14ac:dyDescent="0.2">
      <c r="A28" s="682" t="s">
        <v>454</v>
      </c>
      <c r="B28" s="683" t="s">
        <v>455</v>
      </c>
      <c r="C28" s="666">
        <v>29496.959999999999</v>
      </c>
      <c r="D28" s="666">
        <v>0</v>
      </c>
      <c r="E28" s="684">
        <f>C28+D28</f>
        <v>29496.959999999999</v>
      </c>
    </row>
    <row r="29" spans="1:5" ht="15" customHeight="1" x14ac:dyDescent="0.2">
      <c r="A29" s="685" t="s">
        <v>456</v>
      </c>
      <c r="B29" s="661" t="s">
        <v>455</v>
      </c>
      <c r="C29" s="662">
        <v>260591.53</v>
      </c>
      <c r="D29" s="666">
        <v>0</v>
      </c>
      <c r="E29" s="684">
        <f t="shared" ref="E29:E44" si="1">C29+D29</f>
        <v>260591.53</v>
      </c>
    </row>
    <row r="30" spans="1:5" ht="15" customHeight="1" x14ac:dyDescent="0.2">
      <c r="A30" s="685" t="s">
        <v>457</v>
      </c>
      <c r="B30" s="661" t="s">
        <v>458</v>
      </c>
      <c r="C30" s="662">
        <v>115275.74</v>
      </c>
      <c r="D30" s="666">
        <v>0</v>
      </c>
      <c r="E30" s="684">
        <f>SUM(C30:D30)</f>
        <v>115275.74</v>
      </c>
    </row>
    <row r="31" spans="1:5" ht="15" customHeight="1" x14ac:dyDescent="0.2">
      <c r="A31" s="685" t="s">
        <v>459</v>
      </c>
      <c r="B31" s="661" t="s">
        <v>455</v>
      </c>
      <c r="C31" s="662">
        <v>1003300</v>
      </c>
      <c r="D31" s="666">
        <v>0</v>
      </c>
      <c r="E31" s="684">
        <f t="shared" si="1"/>
        <v>1003300</v>
      </c>
    </row>
    <row r="32" spans="1:5" ht="15" customHeight="1" x14ac:dyDescent="0.2">
      <c r="A32" s="685" t="s">
        <v>460</v>
      </c>
      <c r="B32" s="661" t="s">
        <v>455</v>
      </c>
      <c r="C32" s="662">
        <v>734457.77</v>
      </c>
      <c r="D32" s="666">
        <v>0</v>
      </c>
      <c r="E32" s="684">
        <f t="shared" si="1"/>
        <v>734457.77</v>
      </c>
    </row>
    <row r="33" spans="1:5" ht="15" customHeight="1" x14ac:dyDescent="0.2">
      <c r="A33" s="685" t="s">
        <v>461</v>
      </c>
      <c r="B33" s="661" t="s">
        <v>455</v>
      </c>
      <c r="C33" s="662">
        <v>3987229.91</v>
      </c>
      <c r="D33" s="666">
        <v>0</v>
      </c>
      <c r="E33" s="684">
        <f>C33+D33</f>
        <v>3987229.91</v>
      </c>
    </row>
    <row r="34" spans="1:5" ht="15" customHeight="1" x14ac:dyDescent="0.2">
      <c r="A34" s="685" t="s">
        <v>462</v>
      </c>
      <c r="B34" s="661" t="s">
        <v>458</v>
      </c>
      <c r="C34" s="662">
        <v>497015.78</v>
      </c>
      <c r="D34" s="666">
        <v>0</v>
      </c>
      <c r="E34" s="684">
        <f t="shared" si="1"/>
        <v>497015.78</v>
      </c>
    </row>
    <row r="35" spans="1:5" ht="15" customHeight="1" x14ac:dyDescent="0.2">
      <c r="A35" s="685" t="s">
        <v>463</v>
      </c>
      <c r="B35" s="661" t="s">
        <v>455</v>
      </c>
      <c r="C35" s="662">
        <v>26600</v>
      </c>
      <c r="D35" s="666">
        <v>0</v>
      </c>
      <c r="E35" s="684">
        <f t="shared" si="1"/>
        <v>26600</v>
      </c>
    </row>
    <row r="36" spans="1:5" ht="15" customHeight="1" x14ac:dyDescent="0.2">
      <c r="A36" s="685" t="s">
        <v>464</v>
      </c>
      <c r="B36" s="661" t="s">
        <v>458</v>
      </c>
      <c r="C36" s="662">
        <v>694727.53</v>
      </c>
      <c r="D36" s="666">
        <v>0</v>
      </c>
      <c r="E36" s="684">
        <f t="shared" si="1"/>
        <v>694727.53</v>
      </c>
    </row>
    <row r="37" spans="1:5" ht="15" customHeight="1" x14ac:dyDescent="0.2">
      <c r="A37" s="685" t="s">
        <v>465</v>
      </c>
      <c r="B37" s="661" t="s">
        <v>466</v>
      </c>
      <c r="C37" s="662">
        <v>0</v>
      </c>
      <c r="D37" s="666">
        <v>0</v>
      </c>
      <c r="E37" s="684">
        <f t="shared" si="1"/>
        <v>0</v>
      </c>
    </row>
    <row r="38" spans="1:5" ht="15" customHeight="1" x14ac:dyDescent="0.2">
      <c r="A38" s="685" t="s">
        <v>467</v>
      </c>
      <c r="B38" s="661" t="s">
        <v>458</v>
      </c>
      <c r="C38" s="662">
        <v>356272.14</v>
      </c>
      <c r="D38" s="666">
        <v>782691.42</v>
      </c>
      <c r="E38" s="684">
        <f t="shared" si="1"/>
        <v>1138963.56</v>
      </c>
    </row>
    <row r="39" spans="1:5" ht="15" customHeight="1" x14ac:dyDescent="0.2">
      <c r="A39" s="685" t="s">
        <v>468</v>
      </c>
      <c r="B39" s="661" t="s">
        <v>458</v>
      </c>
      <c r="C39" s="662">
        <v>17500</v>
      </c>
      <c r="D39" s="666">
        <v>0</v>
      </c>
      <c r="E39" s="684">
        <f t="shared" si="1"/>
        <v>17500</v>
      </c>
    </row>
    <row r="40" spans="1:5" ht="15" customHeight="1" x14ac:dyDescent="0.2">
      <c r="A40" s="685" t="s">
        <v>469</v>
      </c>
      <c r="B40" s="661" t="s">
        <v>455</v>
      </c>
      <c r="C40" s="662">
        <v>9541.25</v>
      </c>
      <c r="D40" s="666">
        <v>0</v>
      </c>
      <c r="E40" s="684">
        <f t="shared" si="1"/>
        <v>9541.25</v>
      </c>
    </row>
    <row r="41" spans="1:5" ht="15" customHeight="1" x14ac:dyDescent="0.2">
      <c r="A41" s="685" t="s">
        <v>470</v>
      </c>
      <c r="B41" s="661" t="s">
        <v>458</v>
      </c>
      <c r="C41" s="662">
        <v>129869.4</v>
      </c>
      <c r="D41" s="666">
        <v>0</v>
      </c>
      <c r="E41" s="684">
        <f>C41+D41</f>
        <v>129869.4</v>
      </c>
    </row>
    <row r="42" spans="1:5" ht="15" customHeight="1" x14ac:dyDescent="0.2">
      <c r="A42" s="685" t="s">
        <v>471</v>
      </c>
      <c r="B42" s="661" t="s">
        <v>458</v>
      </c>
      <c r="C42" s="662">
        <v>11471.73</v>
      </c>
      <c r="D42" s="666">
        <v>0</v>
      </c>
      <c r="E42" s="684">
        <f t="shared" si="1"/>
        <v>11471.73</v>
      </c>
    </row>
    <row r="43" spans="1:5" ht="15" customHeight="1" x14ac:dyDescent="0.2">
      <c r="A43" s="685" t="s">
        <v>472</v>
      </c>
      <c r="B43" s="661" t="s">
        <v>458</v>
      </c>
      <c r="C43" s="662">
        <v>73090.17</v>
      </c>
      <c r="D43" s="666">
        <v>0</v>
      </c>
      <c r="E43" s="684">
        <f t="shared" si="1"/>
        <v>73090.17</v>
      </c>
    </row>
    <row r="44" spans="1:5" ht="15" customHeight="1" thickBot="1" x14ac:dyDescent="0.25">
      <c r="A44" s="685" t="s">
        <v>473</v>
      </c>
      <c r="B44" s="661" t="s">
        <v>458</v>
      </c>
      <c r="C44" s="662">
        <v>10122.209999999999</v>
      </c>
      <c r="D44" s="666">
        <v>0</v>
      </c>
      <c r="E44" s="684">
        <f t="shared" si="1"/>
        <v>10122.209999999999</v>
      </c>
    </row>
    <row r="45" spans="1:5" ht="15" customHeight="1" thickBot="1" x14ac:dyDescent="0.25">
      <c r="A45" s="686" t="s">
        <v>474</v>
      </c>
      <c r="B45" s="677"/>
      <c r="C45" s="678">
        <f>C28+C29+C31+C32+C33+C34+C35+C36+C37+C38+C39+C40+C41+C42+C43+C44+C30</f>
        <v>7956562.120000001</v>
      </c>
      <c r="D45" s="678">
        <f>SUM(D28:D44)</f>
        <v>782691.42</v>
      </c>
      <c r="E45" s="679">
        <f>SUM(E28:E44)</f>
        <v>8739253.5400000028</v>
      </c>
    </row>
    <row r="46" spans="1:5" x14ac:dyDescent="0.2">
      <c r="C46" s="665"/>
      <c r="E46" s="665"/>
    </row>
    <row r="48" spans="1:5" x14ac:dyDescent="0.2">
      <c r="C48" s="665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zoomScaleNormal="100" workbookViewId="0"/>
  </sheetViews>
  <sheetFormatPr defaultRowHeight="12.75" x14ac:dyDescent="0.2"/>
  <cols>
    <col min="1" max="1" width="2.85546875" style="37" customWidth="1"/>
    <col min="2" max="2" width="9.85546875" style="37" customWidth="1"/>
    <col min="3" max="4" width="4.7109375" style="37" customWidth="1"/>
    <col min="5" max="5" width="9.42578125" style="37" customWidth="1"/>
    <col min="6" max="6" width="40.85546875" style="37" customWidth="1"/>
    <col min="7" max="7" width="12" style="512" customWidth="1"/>
    <col min="8" max="9" width="9.42578125" style="512" customWidth="1"/>
    <col min="10" max="10" width="9.140625" style="37"/>
    <col min="11" max="11" width="11.140625" style="37" bestFit="1" customWidth="1"/>
    <col min="12" max="16384" width="9.140625" style="37"/>
  </cols>
  <sheetData>
    <row r="1" spans="1:10" s="2" customFormat="1" x14ac:dyDescent="0.2">
      <c r="G1" s="462"/>
      <c r="H1" s="414"/>
      <c r="I1" s="496" t="s">
        <v>344</v>
      </c>
      <c r="J1" s="396"/>
    </row>
    <row r="2" spans="1:10" s="2" customFormat="1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0" x14ac:dyDescent="0.2">
      <c r="A3" s="4"/>
      <c r="B3" s="4"/>
      <c r="C3" s="4"/>
      <c r="D3" s="4"/>
      <c r="E3" s="4"/>
      <c r="F3" s="4"/>
      <c r="G3" s="497"/>
      <c r="H3" s="498"/>
      <c r="I3" s="498"/>
    </row>
    <row r="4" spans="1:10" ht="15.75" x14ac:dyDescent="0.25">
      <c r="A4" s="753" t="s">
        <v>25</v>
      </c>
      <c r="B4" s="753"/>
      <c r="C4" s="753"/>
      <c r="D4" s="753"/>
      <c r="E4" s="753"/>
      <c r="F4" s="753"/>
      <c r="G4" s="753"/>
      <c r="H4" s="753"/>
      <c r="I4" s="753"/>
    </row>
    <row r="5" spans="1:10" ht="15.75" x14ac:dyDescent="0.25">
      <c r="A5" s="398"/>
      <c r="B5" s="398"/>
      <c r="C5" s="398"/>
      <c r="D5" s="398"/>
      <c r="E5" s="398"/>
      <c r="F5" s="398"/>
      <c r="G5" s="499"/>
      <c r="H5" s="499"/>
      <c r="I5" s="499"/>
    </row>
    <row r="6" spans="1:10" ht="15.75" x14ac:dyDescent="0.25">
      <c r="A6" s="744" t="s">
        <v>54</v>
      </c>
      <c r="B6" s="744"/>
      <c r="C6" s="744"/>
      <c r="D6" s="744"/>
      <c r="E6" s="744"/>
      <c r="F6" s="744"/>
      <c r="G6" s="744"/>
      <c r="H6" s="744"/>
      <c r="I6" s="744"/>
    </row>
    <row r="7" spans="1:10" ht="12.75" customHeight="1" x14ac:dyDescent="0.25">
      <c r="A7" s="398"/>
      <c r="B7" s="398"/>
      <c r="C7" s="398"/>
      <c r="D7" s="398"/>
      <c r="E7" s="398"/>
      <c r="F7" s="398"/>
      <c r="G7" s="499"/>
      <c r="H7" s="499"/>
      <c r="I7" s="499"/>
    </row>
    <row r="8" spans="1:10" ht="13.5" thickBot="1" x14ac:dyDescent="0.25">
      <c r="A8" s="8"/>
      <c r="B8" s="8"/>
      <c r="C8" s="8"/>
      <c r="D8" s="8"/>
      <c r="E8" s="8"/>
      <c r="F8" s="8"/>
      <c r="G8" s="500"/>
      <c r="H8" s="500"/>
      <c r="I8" s="501" t="s">
        <v>0</v>
      </c>
    </row>
    <row r="9" spans="1:10" ht="28.5" customHeight="1" thickBot="1" x14ac:dyDescent="0.25">
      <c r="A9" s="346" t="s">
        <v>1</v>
      </c>
      <c r="B9" s="347" t="s">
        <v>10</v>
      </c>
      <c r="C9" s="348" t="s">
        <v>9</v>
      </c>
      <c r="D9" s="347" t="s">
        <v>11</v>
      </c>
      <c r="E9" s="349" t="s">
        <v>13</v>
      </c>
      <c r="F9" s="348" t="s">
        <v>52</v>
      </c>
      <c r="G9" s="502" t="s">
        <v>55</v>
      </c>
      <c r="H9" s="418" t="s">
        <v>343</v>
      </c>
      <c r="I9" s="503" t="s">
        <v>56</v>
      </c>
    </row>
    <row r="10" spans="1:10" ht="13.5" thickBot="1" x14ac:dyDescent="0.25">
      <c r="A10" s="504" t="s">
        <v>4</v>
      </c>
      <c r="B10" s="505" t="s">
        <v>2</v>
      </c>
      <c r="C10" s="505" t="s">
        <v>2</v>
      </c>
      <c r="D10" s="505" t="s">
        <v>2</v>
      </c>
      <c r="E10" s="505" t="s">
        <v>2</v>
      </c>
      <c r="F10" s="506" t="s">
        <v>14</v>
      </c>
      <c r="G10" s="507">
        <v>152534.54</v>
      </c>
      <c r="H10" s="508">
        <f>H11+H20+H29+H38+H47+H56+H65+H74+H83+H88+H93+H100+H107+H114+H121+H128+H135+H142+H149+H152+H161+H170+H190+H193+H205+H214+H217+H226+H173+H177+H229+H184+H232</f>
        <v>320240</v>
      </c>
      <c r="I10" s="509">
        <f>G10+H10</f>
        <v>472774.54000000004</v>
      </c>
    </row>
    <row r="11" spans="1:10" x14ac:dyDescent="0.2">
      <c r="A11" s="222" t="s">
        <v>4</v>
      </c>
      <c r="B11" s="307" t="s">
        <v>227</v>
      </c>
      <c r="C11" s="224" t="s">
        <v>2</v>
      </c>
      <c r="D11" s="224" t="s">
        <v>2</v>
      </c>
      <c r="E11" s="307" t="s">
        <v>2</v>
      </c>
      <c r="F11" s="226" t="s">
        <v>228</v>
      </c>
      <c r="G11" s="482">
        <f>SUM(G12:G19)</f>
        <v>2500</v>
      </c>
      <c r="H11" s="483">
        <f>SUM(H12:H19)</f>
        <v>25500</v>
      </c>
      <c r="I11" s="484">
        <f>G11+H11</f>
        <v>28000</v>
      </c>
    </row>
    <row r="12" spans="1:10" x14ac:dyDescent="0.2">
      <c r="A12" s="241"/>
      <c r="B12" s="232"/>
      <c r="C12" s="233">
        <v>3123</v>
      </c>
      <c r="D12" s="233">
        <v>5169</v>
      </c>
      <c r="E12" s="234" t="s">
        <v>111</v>
      </c>
      <c r="F12" s="235" t="s">
        <v>112</v>
      </c>
      <c r="G12" s="249">
        <v>20</v>
      </c>
      <c r="H12" s="249">
        <v>30</v>
      </c>
      <c r="I12" s="479">
        <f t="shared" ref="I12:I158" si="0">G12+H12</f>
        <v>50</v>
      </c>
    </row>
    <row r="13" spans="1:10" x14ac:dyDescent="0.2">
      <c r="A13" s="241"/>
      <c r="B13" s="232"/>
      <c r="C13" s="233">
        <v>3123</v>
      </c>
      <c r="D13" s="233">
        <v>5169</v>
      </c>
      <c r="E13" s="234" t="s">
        <v>268</v>
      </c>
      <c r="F13" s="235" t="s">
        <v>112</v>
      </c>
      <c r="G13" s="249">
        <v>0</v>
      </c>
      <c r="H13" s="249">
        <v>100</v>
      </c>
      <c r="I13" s="479">
        <f t="shared" si="0"/>
        <v>100</v>
      </c>
    </row>
    <row r="14" spans="1:10" x14ac:dyDescent="0.2">
      <c r="A14" s="241"/>
      <c r="B14" s="232"/>
      <c r="C14" s="233">
        <v>3123</v>
      </c>
      <c r="D14" s="233">
        <v>5169</v>
      </c>
      <c r="E14" s="234" t="s">
        <v>368</v>
      </c>
      <c r="F14" s="235" t="s">
        <v>112</v>
      </c>
      <c r="G14" s="249">
        <v>0</v>
      </c>
      <c r="H14" s="249">
        <v>50</v>
      </c>
      <c r="I14" s="479">
        <f t="shared" si="0"/>
        <v>50</v>
      </c>
    </row>
    <row r="15" spans="1:10" x14ac:dyDescent="0.2">
      <c r="A15" s="241"/>
      <c r="B15" s="232"/>
      <c r="C15" s="233">
        <v>3123</v>
      </c>
      <c r="D15" s="245">
        <v>5169</v>
      </c>
      <c r="E15" s="234" t="s">
        <v>370</v>
      </c>
      <c r="F15" s="246" t="s">
        <v>112</v>
      </c>
      <c r="G15" s="249">
        <v>0</v>
      </c>
      <c r="H15" s="249">
        <v>850</v>
      </c>
      <c r="I15" s="479">
        <f t="shared" si="0"/>
        <v>850</v>
      </c>
    </row>
    <row r="16" spans="1:10" x14ac:dyDescent="0.2">
      <c r="A16" s="241"/>
      <c r="B16" s="232"/>
      <c r="C16" s="233">
        <v>3123</v>
      </c>
      <c r="D16" s="245">
        <v>6121</v>
      </c>
      <c r="E16" s="234" t="s">
        <v>111</v>
      </c>
      <c r="F16" s="246" t="s">
        <v>229</v>
      </c>
      <c r="G16" s="249">
        <v>2480</v>
      </c>
      <c r="H16" s="249">
        <v>0</v>
      </c>
      <c r="I16" s="479">
        <f t="shared" si="0"/>
        <v>2480</v>
      </c>
    </row>
    <row r="17" spans="1:11" x14ac:dyDescent="0.2">
      <c r="A17" s="241"/>
      <c r="B17" s="232"/>
      <c r="C17" s="233">
        <v>3123</v>
      </c>
      <c r="D17" s="233">
        <v>6121</v>
      </c>
      <c r="E17" s="234" t="s">
        <v>268</v>
      </c>
      <c r="F17" s="235" t="s">
        <v>229</v>
      </c>
      <c r="G17" s="249">
        <v>0</v>
      </c>
      <c r="H17" s="249">
        <v>2447</v>
      </c>
      <c r="I17" s="479">
        <f t="shared" si="0"/>
        <v>2447</v>
      </c>
    </row>
    <row r="18" spans="1:11" x14ac:dyDescent="0.2">
      <c r="A18" s="241"/>
      <c r="B18" s="232"/>
      <c r="C18" s="233">
        <v>3123</v>
      </c>
      <c r="D18" s="233">
        <v>6121</v>
      </c>
      <c r="E18" s="234" t="s">
        <v>269</v>
      </c>
      <c r="F18" s="235" t="s">
        <v>229</v>
      </c>
      <c r="G18" s="249">
        <v>0</v>
      </c>
      <c r="H18" s="249">
        <v>1223.5</v>
      </c>
      <c r="I18" s="479">
        <f t="shared" si="0"/>
        <v>1223.5</v>
      </c>
    </row>
    <row r="19" spans="1:11" ht="13.5" thickBot="1" x14ac:dyDescent="0.25">
      <c r="A19" s="510"/>
      <c r="B19" s="237"/>
      <c r="C19" s="238">
        <v>3123</v>
      </c>
      <c r="D19" s="238">
        <v>6121</v>
      </c>
      <c r="E19" s="98" t="s">
        <v>270</v>
      </c>
      <c r="F19" s="383" t="s">
        <v>229</v>
      </c>
      <c r="G19" s="511">
        <v>0</v>
      </c>
      <c r="H19" s="486">
        <v>20799.5</v>
      </c>
      <c r="I19" s="488">
        <f t="shared" si="0"/>
        <v>20799.5</v>
      </c>
      <c r="K19" s="512"/>
    </row>
    <row r="20" spans="1:11" x14ac:dyDescent="0.2">
      <c r="A20" s="231" t="s">
        <v>4</v>
      </c>
      <c r="B20" s="312" t="s">
        <v>230</v>
      </c>
      <c r="C20" s="253" t="s">
        <v>2</v>
      </c>
      <c r="D20" s="253" t="s">
        <v>2</v>
      </c>
      <c r="E20" s="312" t="s">
        <v>2</v>
      </c>
      <c r="F20" s="254" t="s">
        <v>231</v>
      </c>
      <c r="G20" s="476">
        <f>SUM(G21:G28)</f>
        <v>2500</v>
      </c>
      <c r="H20" s="483">
        <f>SUM(H21:H28)</f>
        <v>23000</v>
      </c>
      <c r="I20" s="478">
        <f t="shared" si="0"/>
        <v>25500</v>
      </c>
    </row>
    <row r="21" spans="1:11" x14ac:dyDescent="0.2">
      <c r="A21" s="241"/>
      <c r="B21" s="232"/>
      <c r="C21" s="233">
        <v>3122</v>
      </c>
      <c r="D21" s="233">
        <v>5169</v>
      </c>
      <c r="E21" s="234" t="s">
        <v>111</v>
      </c>
      <c r="F21" s="235" t="s">
        <v>112</v>
      </c>
      <c r="G21" s="249">
        <v>20</v>
      </c>
      <c r="H21" s="249">
        <v>30</v>
      </c>
      <c r="I21" s="479">
        <f t="shared" si="0"/>
        <v>50</v>
      </c>
    </row>
    <row r="22" spans="1:11" x14ac:dyDescent="0.2">
      <c r="A22" s="241"/>
      <c r="B22" s="232"/>
      <c r="C22" s="233">
        <v>3122</v>
      </c>
      <c r="D22" s="233">
        <v>5169</v>
      </c>
      <c r="E22" s="234" t="s">
        <v>268</v>
      </c>
      <c r="F22" s="235" t="s">
        <v>112</v>
      </c>
      <c r="G22" s="249">
        <v>0</v>
      </c>
      <c r="H22" s="249">
        <v>100</v>
      </c>
      <c r="I22" s="479">
        <f t="shared" si="0"/>
        <v>100</v>
      </c>
    </row>
    <row r="23" spans="1:11" x14ac:dyDescent="0.2">
      <c r="A23" s="241"/>
      <c r="B23" s="232"/>
      <c r="C23" s="233">
        <v>3122</v>
      </c>
      <c r="D23" s="233">
        <v>5169</v>
      </c>
      <c r="E23" s="234" t="s">
        <v>368</v>
      </c>
      <c r="F23" s="235" t="s">
        <v>112</v>
      </c>
      <c r="G23" s="249">
        <v>0</v>
      </c>
      <c r="H23" s="249">
        <v>50</v>
      </c>
      <c r="I23" s="479">
        <f t="shared" si="0"/>
        <v>50</v>
      </c>
    </row>
    <row r="24" spans="1:11" x14ac:dyDescent="0.2">
      <c r="A24" s="241"/>
      <c r="B24" s="232"/>
      <c r="C24" s="233">
        <v>3122</v>
      </c>
      <c r="D24" s="245">
        <v>5169</v>
      </c>
      <c r="E24" s="234" t="s">
        <v>370</v>
      </c>
      <c r="F24" s="246" t="s">
        <v>112</v>
      </c>
      <c r="G24" s="249">
        <v>0</v>
      </c>
      <c r="H24" s="249">
        <v>850</v>
      </c>
      <c r="I24" s="479">
        <f t="shared" si="0"/>
        <v>850</v>
      </c>
    </row>
    <row r="25" spans="1:11" x14ac:dyDescent="0.2">
      <c r="A25" s="241"/>
      <c r="B25" s="232"/>
      <c r="C25" s="233">
        <v>3122</v>
      </c>
      <c r="D25" s="245">
        <v>6121</v>
      </c>
      <c r="E25" s="234" t="s">
        <v>111</v>
      </c>
      <c r="F25" s="246" t="s">
        <v>229</v>
      </c>
      <c r="G25" s="249">
        <v>2480</v>
      </c>
      <c r="H25" s="249">
        <v>0</v>
      </c>
      <c r="I25" s="479">
        <f t="shared" si="0"/>
        <v>2480</v>
      </c>
    </row>
    <row r="26" spans="1:11" x14ac:dyDescent="0.2">
      <c r="A26" s="241"/>
      <c r="B26" s="232"/>
      <c r="C26" s="233">
        <v>3122</v>
      </c>
      <c r="D26" s="233">
        <v>6121</v>
      </c>
      <c r="E26" s="234" t="s">
        <v>268</v>
      </c>
      <c r="F26" s="235" t="s">
        <v>229</v>
      </c>
      <c r="G26" s="249">
        <v>0</v>
      </c>
      <c r="H26" s="249">
        <v>2197</v>
      </c>
      <c r="I26" s="479">
        <f t="shared" si="0"/>
        <v>2197</v>
      </c>
    </row>
    <row r="27" spans="1:11" x14ac:dyDescent="0.2">
      <c r="A27" s="241"/>
      <c r="B27" s="232"/>
      <c r="C27" s="233">
        <v>3122</v>
      </c>
      <c r="D27" s="233">
        <v>6121</v>
      </c>
      <c r="E27" s="234" t="s">
        <v>269</v>
      </c>
      <c r="F27" s="235" t="s">
        <v>229</v>
      </c>
      <c r="G27" s="249">
        <v>0</v>
      </c>
      <c r="H27" s="249">
        <v>1098.5</v>
      </c>
      <c r="I27" s="479">
        <f t="shared" si="0"/>
        <v>1098.5</v>
      </c>
    </row>
    <row r="28" spans="1:11" ht="13.5" thickBot="1" x14ac:dyDescent="0.25">
      <c r="A28" s="515"/>
      <c r="B28" s="244"/>
      <c r="C28" s="380">
        <v>3122</v>
      </c>
      <c r="D28" s="380">
        <v>6121</v>
      </c>
      <c r="E28" s="381" t="s">
        <v>270</v>
      </c>
      <c r="F28" s="259" t="s">
        <v>229</v>
      </c>
      <c r="G28" s="514">
        <v>0</v>
      </c>
      <c r="H28" s="492">
        <v>18674.5</v>
      </c>
      <c r="I28" s="493">
        <f t="shared" si="0"/>
        <v>18674.5</v>
      </c>
    </row>
    <row r="29" spans="1:11" x14ac:dyDescent="0.2">
      <c r="A29" s="222" t="s">
        <v>4</v>
      </c>
      <c r="B29" s="307" t="s">
        <v>232</v>
      </c>
      <c r="C29" s="224" t="s">
        <v>2</v>
      </c>
      <c r="D29" s="224" t="s">
        <v>2</v>
      </c>
      <c r="E29" s="307" t="s">
        <v>2</v>
      </c>
      <c r="F29" s="226" t="s">
        <v>233</v>
      </c>
      <c r="G29" s="482">
        <f>SUM(G30:G37)</f>
        <v>2500</v>
      </c>
      <c r="H29" s="483">
        <f>SUM(H30:H37)</f>
        <v>20200</v>
      </c>
      <c r="I29" s="484">
        <f>G29+H29</f>
        <v>22700</v>
      </c>
    </row>
    <row r="30" spans="1:11" x14ac:dyDescent="0.2">
      <c r="A30" s="241"/>
      <c r="B30" s="232"/>
      <c r="C30" s="233">
        <v>3122</v>
      </c>
      <c r="D30" s="233">
        <v>5169</v>
      </c>
      <c r="E30" s="234" t="s">
        <v>111</v>
      </c>
      <c r="F30" s="235" t="s">
        <v>112</v>
      </c>
      <c r="G30" s="249">
        <v>20</v>
      </c>
      <c r="H30" s="249">
        <v>30</v>
      </c>
      <c r="I30" s="479">
        <f t="shared" si="0"/>
        <v>50</v>
      </c>
    </row>
    <row r="31" spans="1:11" x14ac:dyDescent="0.2">
      <c r="A31" s="241"/>
      <c r="B31" s="232"/>
      <c r="C31" s="233">
        <v>3122</v>
      </c>
      <c r="D31" s="233">
        <v>5169</v>
      </c>
      <c r="E31" s="234" t="s">
        <v>268</v>
      </c>
      <c r="F31" s="235" t="s">
        <v>112</v>
      </c>
      <c r="G31" s="249">
        <v>0</v>
      </c>
      <c r="H31" s="249">
        <v>17</v>
      </c>
      <c r="I31" s="479">
        <f t="shared" si="0"/>
        <v>17</v>
      </c>
    </row>
    <row r="32" spans="1:11" x14ac:dyDescent="0.2">
      <c r="A32" s="241"/>
      <c r="B32" s="232"/>
      <c r="C32" s="233">
        <v>3122</v>
      </c>
      <c r="D32" s="233">
        <v>5169</v>
      </c>
      <c r="E32" s="234" t="s">
        <v>368</v>
      </c>
      <c r="F32" s="235" t="s">
        <v>112</v>
      </c>
      <c r="G32" s="249">
        <v>0</v>
      </c>
      <c r="H32" s="249">
        <v>8.5</v>
      </c>
      <c r="I32" s="479">
        <f t="shared" si="0"/>
        <v>8.5</v>
      </c>
    </row>
    <row r="33" spans="1:9" x14ac:dyDescent="0.2">
      <c r="A33" s="241"/>
      <c r="B33" s="232"/>
      <c r="C33" s="233">
        <v>3122</v>
      </c>
      <c r="D33" s="245">
        <v>5169</v>
      </c>
      <c r="E33" s="234" t="s">
        <v>370</v>
      </c>
      <c r="F33" s="246" t="s">
        <v>112</v>
      </c>
      <c r="G33" s="249">
        <v>0</v>
      </c>
      <c r="H33" s="249">
        <v>144.5</v>
      </c>
      <c r="I33" s="479">
        <f t="shared" si="0"/>
        <v>144.5</v>
      </c>
    </row>
    <row r="34" spans="1:9" x14ac:dyDescent="0.2">
      <c r="A34" s="241"/>
      <c r="B34" s="232"/>
      <c r="C34" s="233">
        <v>3122</v>
      </c>
      <c r="D34" s="245">
        <v>6121</v>
      </c>
      <c r="E34" s="234" t="s">
        <v>111</v>
      </c>
      <c r="F34" s="246" t="s">
        <v>229</v>
      </c>
      <c r="G34" s="249">
        <v>2480</v>
      </c>
      <c r="H34" s="249">
        <v>0</v>
      </c>
      <c r="I34" s="479">
        <f t="shared" si="0"/>
        <v>2480</v>
      </c>
    </row>
    <row r="35" spans="1:9" x14ac:dyDescent="0.2">
      <c r="A35" s="241"/>
      <c r="B35" s="232"/>
      <c r="C35" s="233">
        <v>3122</v>
      </c>
      <c r="D35" s="233">
        <v>6121</v>
      </c>
      <c r="E35" s="234" t="s">
        <v>268</v>
      </c>
      <c r="F35" s="235" t="s">
        <v>229</v>
      </c>
      <c r="G35" s="249">
        <v>0</v>
      </c>
      <c r="H35" s="249">
        <v>2000</v>
      </c>
      <c r="I35" s="479">
        <f t="shared" si="0"/>
        <v>2000</v>
      </c>
    </row>
    <row r="36" spans="1:9" x14ac:dyDescent="0.2">
      <c r="A36" s="241"/>
      <c r="B36" s="232"/>
      <c r="C36" s="233">
        <v>3122</v>
      </c>
      <c r="D36" s="233">
        <v>6121</v>
      </c>
      <c r="E36" s="234" t="s">
        <v>269</v>
      </c>
      <c r="F36" s="235" t="s">
        <v>229</v>
      </c>
      <c r="G36" s="249">
        <v>0</v>
      </c>
      <c r="H36" s="249">
        <v>1000</v>
      </c>
      <c r="I36" s="479">
        <f t="shared" si="0"/>
        <v>1000</v>
      </c>
    </row>
    <row r="37" spans="1:9" ht="13.5" thickBot="1" x14ac:dyDescent="0.25">
      <c r="A37" s="510"/>
      <c r="B37" s="237"/>
      <c r="C37" s="238">
        <v>3122</v>
      </c>
      <c r="D37" s="238">
        <v>6121</v>
      </c>
      <c r="E37" s="98" t="s">
        <v>270</v>
      </c>
      <c r="F37" s="383" t="s">
        <v>229</v>
      </c>
      <c r="G37" s="511">
        <v>0</v>
      </c>
      <c r="H37" s="486">
        <v>17000</v>
      </c>
      <c r="I37" s="488">
        <f t="shared" si="0"/>
        <v>17000</v>
      </c>
    </row>
    <row r="38" spans="1:9" x14ac:dyDescent="0.2">
      <c r="A38" s="222" t="s">
        <v>4</v>
      </c>
      <c r="B38" s="307" t="s">
        <v>234</v>
      </c>
      <c r="C38" s="224" t="s">
        <v>2</v>
      </c>
      <c r="D38" s="224" t="s">
        <v>2</v>
      </c>
      <c r="E38" s="307" t="s">
        <v>2</v>
      </c>
      <c r="F38" s="226" t="s">
        <v>235</v>
      </c>
      <c r="G38" s="482">
        <f>SUM(G39:G46)</f>
        <v>2500</v>
      </c>
      <c r="H38" s="483">
        <f>SUM(H39:H46)</f>
        <v>25500</v>
      </c>
      <c r="I38" s="484">
        <f>G38+H38</f>
        <v>28000</v>
      </c>
    </row>
    <row r="39" spans="1:9" x14ac:dyDescent="0.2">
      <c r="A39" s="241"/>
      <c r="B39" s="232"/>
      <c r="C39" s="233">
        <v>3123</v>
      </c>
      <c r="D39" s="233">
        <v>5169</v>
      </c>
      <c r="E39" s="234" t="s">
        <v>111</v>
      </c>
      <c r="F39" s="235" t="s">
        <v>112</v>
      </c>
      <c r="G39" s="249">
        <v>20</v>
      </c>
      <c r="H39" s="249">
        <v>30</v>
      </c>
      <c r="I39" s="479">
        <f t="shared" ref="I39:I46" si="1">G39+H39</f>
        <v>50</v>
      </c>
    </row>
    <row r="40" spans="1:9" x14ac:dyDescent="0.2">
      <c r="A40" s="241"/>
      <c r="B40" s="232"/>
      <c r="C40" s="233">
        <v>3123</v>
      </c>
      <c r="D40" s="233">
        <v>5169</v>
      </c>
      <c r="E40" s="234" t="s">
        <v>268</v>
      </c>
      <c r="F40" s="235" t="s">
        <v>112</v>
      </c>
      <c r="G40" s="249">
        <v>0</v>
      </c>
      <c r="H40" s="249">
        <v>100</v>
      </c>
      <c r="I40" s="479">
        <f t="shared" si="1"/>
        <v>100</v>
      </c>
    </row>
    <row r="41" spans="1:9" x14ac:dyDescent="0.2">
      <c r="A41" s="241"/>
      <c r="B41" s="232"/>
      <c r="C41" s="233">
        <v>3123</v>
      </c>
      <c r="D41" s="233">
        <v>5169</v>
      </c>
      <c r="E41" s="234" t="s">
        <v>368</v>
      </c>
      <c r="F41" s="235" t="s">
        <v>112</v>
      </c>
      <c r="G41" s="249">
        <v>0</v>
      </c>
      <c r="H41" s="249">
        <v>50</v>
      </c>
      <c r="I41" s="479">
        <f t="shared" si="1"/>
        <v>50</v>
      </c>
    </row>
    <row r="42" spans="1:9" x14ac:dyDescent="0.2">
      <c r="A42" s="241"/>
      <c r="B42" s="232"/>
      <c r="C42" s="233">
        <v>3123</v>
      </c>
      <c r="D42" s="245">
        <v>5169</v>
      </c>
      <c r="E42" s="234" t="s">
        <v>370</v>
      </c>
      <c r="F42" s="246" t="s">
        <v>112</v>
      </c>
      <c r="G42" s="249">
        <v>0</v>
      </c>
      <c r="H42" s="249">
        <v>850</v>
      </c>
      <c r="I42" s="479">
        <f t="shared" si="1"/>
        <v>850</v>
      </c>
    </row>
    <row r="43" spans="1:9" x14ac:dyDescent="0.2">
      <c r="A43" s="241"/>
      <c r="B43" s="232"/>
      <c r="C43" s="233">
        <v>3123</v>
      </c>
      <c r="D43" s="245">
        <v>6121</v>
      </c>
      <c r="E43" s="234" t="s">
        <v>111</v>
      </c>
      <c r="F43" s="246" t="s">
        <v>229</v>
      </c>
      <c r="G43" s="249">
        <v>2480</v>
      </c>
      <c r="H43" s="249">
        <v>0</v>
      </c>
      <c r="I43" s="479">
        <f t="shared" si="1"/>
        <v>2480</v>
      </c>
    </row>
    <row r="44" spans="1:9" x14ac:dyDescent="0.2">
      <c r="A44" s="241"/>
      <c r="B44" s="232"/>
      <c r="C44" s="233">
        <v>3123</v>
      </c>
      <c r="D44" s="233">
        <v>6121</v>
      </c>
      <c r="E44" s="234" t="s">
        <v>268</v>
      </c>
      <c r="F44" s="235" t="s">
        <v>229</v>
      </c>
      <c r="G44" s="249">
        <v>0</v>
      </c>
      <c r="H44" s="249">
        <v>2447</v>
      </c>
      <c r="I44" s="479">
        <f t="shared" si="1"/>
        <v>2447</v>
      </c>
    </row>
    <row r="45" spans="1:9" x14ac:dyDescent="0.2">
      <c r="A45" s="241"/>
      <c r="B45" s="232"/>
      <c r="C45" s="233">
        <v>3123</v>
      </c>
      <c r="D45" s="233">
        <v>6121</v>
      </c>
      <c r="E45" s="234" t="s">
        <v>269</v>
      </c>
      <c r="F45" s="235" t="s">
        <v>229</v>
      </c>
      <c r="G45" s="249">
        <v>0</v>
      </c>
      <c r="H45" s="249">
        <v>1223.5</v>
      </c>
      <c r="I45" s="479">
        <f t="shared" si="1"/>
        <v>1223.5</v>
      </c>
    </row>
    <row r="46" spans="1:9" ht="13.5" thickBot="1" x14ac:dyDescent="0.25">
      <c r="A46" s="515"/>
      <c r="B46" s="244"/>
      <c r="C46" s="380">
        <v>3123</v>
      </c>
      <c r="D46" s="380">
        <v>6121</v>
      </c>
      <c r="E46" s="381" t="s">
        <v>270</v>
      </c>
      <c r="F46" s="259" t="s">
        <v>229</v>
      </c>
      <c r="G46" s="514">
        <v>0</v>
      </c>
      <c r="H46" s="492">
        <v>20799.5</v>
      </c>
      <c r="I46" s="493">
        <f t="shared" si="1"/>
        <v>20799.5</v>
      </c>
    </row>
    <row r="47" spans="1:9" x14ac:dyDescent="0.2">
      <c r="A47" s="222" t="s">
        <v>4</v>
      </c>
      <c r="B47" s="307" t="s">
        <v>236</v>
      </c>
      <c r="C47" s="224" t="s">
        <v>2</v>
      </c>
      <c r="D47" s="224" t="s">
        <v>2</v>
      </c>
      <c r="E47" s="307" t="s">
        <v>2</v>
      </c>
      <c r="F47" s="226" t="s">
        <v>237</v>
      </c>
      <c r="G47" s="482">
        <f>SUM(G48:G55)</f>
        <v>2500</v>
      </c>
      <c r="H47" s="483">
        <f>SUM(H48:H55)</f>
        <v>13000</v>
      </c>
      <c r="I47" s="484">
        <f>G47+H47</f>
        <v>15500</v>
      </c>
    </row>
    <row r="48" spans="1:9" x14ac:dyDescent="0.2">
      <c r="A48" s="241"/>
      <c r="B48" s="232"/>
      <c r="C48" s="233">
        <v>3122</v>
      </c>
      <c r="D48" s="233">
        <v>5169</v>
      </c>
      <c r="E48" s="234" t="s">
        <v>111</v>
      </c>
      <c r="F48" s="235" t="s">
        <v>112</v>
      </c>
      <c r="G48" s="249">
        <v>20</v>
      </c>
      <c r="H48" s="249">
        <v>30</v>
      </c>
      <c r="I48" s="479">
        <f t="shared" si="0"/>
        <v>50</v>
      </c>
    </row>
    <row r="49" spans="1:9" x14ac:dyDescent="0.2">
      <c r="A49" s="241"/>
      <c r="B49" s="232"/>
      <c r="C49" s="233">
        <v>3122</v>
      </c>
      <c r="D49" s="233">
        <v>5169</v>
      </c>
      <c r="E49" s="234" t="s">
        <v>268</v>
      </c>
      <c r="F49" s="235" t="s">
        <v>112</v>
      </c>
      <c r="G49" s="249">
        <v>1.2</v>
      </c>
      <c r="H49" s="249">
        <v>100</v>
      </c>
      <c r="I49" s="479">
        <f t="shared" si="0"/>
        <v>101.2</v>
      </c>
    </row>
    <row r="50" spans="1:9" x14ac:dyDescent="0.2">
      <c r="A50" s="241"/>
      <c r="B50" s="232"/>
      <c r="C50" s="233">
        <v>3122</v>
      </c>
      <c r="D50" s="233">
        <v>5169</v>
      </c>
      <c r="E50" s="234" t="s">
        <v>368</v>
      </c>
      <c r="F50" s="235" t="s">
        <v>112</v>
      </c>
      <c r="G50" s="249">
        <v>0.6</v>
      </c>
      <c r="H50" s="249">
        <v>50</v>
      </c>
      <c r="I50" s="479">
        <f t="shared" si="0"/>
        <v>50.6</v>
      </c>
    </row>
    <row r="51" spans="1:9" x14ac:dyDescent="0.2">
      <c r="A51" s="241"/>
      <c r="B51" s="232"/>
      <c r="C51" s="233">
        <v>3122</v>
      </c>
      <c r="D51" s="245">
        <v>5169</v>
      </c>
      <c r="E51" s="234" t="s">
        <v>370</v>
      </c>
      <c r="F51" s="246" t="s">
        <v>112</v>
      </c>
      <c r="G51" s="247">
        <v>10.199999999999999</v>
      </c>
      <c r="H51" s="249">
        <v>850</v>
      </c>
      <c r="I51" s="479">
        <f t="shared" si="0"/>
        <v>860.2</v>
      </c>
    </row>
    <row r="52" spans="1:9" x14ac:dyDescent="0.2">
      <c r="A52" s="241"/>
      <c r="B52" s="232"/>
      <c r="C52" s="233">
        <v>3122</v>
      </c>
      <c r="D52" s="245">
        <v>6121</v>
      </c>
      <c r="E52" s="234" t="s">
        <v>111</v>
      </c>
      <c r="F52" s="246" t="s">
        <v>229</v>
      </c>
      <c r="G52" s="249">
        <v>2468</v>
      </c>
      <c r="H52" s="249">
        <v>0</v>
      </c>
      <c r="I52" s="479">
        <f t="shared" si="0"/>
        <v>2468</v>
      </c>
    </row>
    <row r="53" spans="1:9" x14ac:dyDescent="0.2">
      <c r="A53" s="241"/>
      <c r="B53" s="232"/>
      <c r="C53" s="233">
        <v>3122</v>
      </c>
      <c r="D53" s="233">
        <v>6121</v>
      </c>
      <c r="E53" s="234" t="s">
        <v>268</v>
      </c>
      <c r="F53" s="235" t="s">
        <v>229</v>
      </c>
      <c r="G53" s="249">
        <v>0</v>
      </c>
      <c r="H53" s="249">
        <v>1197</v>
      </c>
      <c r="I53" s="479">
        <f t="shared" si="0"/>
        <v>1197</v>
      </c>
    </row>
    <row r="54" spans="1:9" x14ac:dyDescent="0.2">
      <c r="A54" s="241"/>
      <c r="B54" s="232"/>
      <c r="C54" s="233">
        <v>3122</v>
      </c>
      <c r="D54" s="233">
        <v>6121</v>
      </c>
      <c r="E54" s="234" t="s">
        <v>269</v>
      </c>
      <c r="F54" s="235" t="s">
        <v>229</v>
      </c>
      <c r="G54" s="249">
        <v>0</v>
      </c>
      <c r="H54" s="249">
        <v>598.5</v>
      </c>
      <c r="I54" s="479">
        <f t="shared" si="0"/>
        <v>598.5</v>
      </c>
    </row>
    <row r="55" spans="1:9" ht="13.5" thickBot="1" x14ac:dyDescent="0.25">
      <c r="A55" s="510"/>
      <c r="B55" s="237"/>
      <c r="C55" s="238">
        <v>3122</v>
      </c>
      <c r="D55" s="238">
        <v>6121</v>
      </c>
      <c r="E55" s="98" t="s">
        <v>270</v>
      </c>
      <c r="F55" s="383" t="s">
        <v>229</v>
      </c>
      <c r="G55" s="511">
        <v>0</v>
      </c>
      <c r="H55" s="486">
        <v>10174.5</v>
      </c>
      <c r="I55" s="488">
        <f t="shared" si="0"/>
        <v>10174.5</v>
      </c>
    </row>
    <row r="56" spans="1:9" ht="15" customHeight="1" x14ac:dyDescent="0.2">
      <c r="A56" s="231" t="s">
        <v>4</v>
      </c>
      <c r="B56" s="312" t="s">
        <v>238</v>
      </c>
      <c r="C56" s="253" t="s">
        <v>2</v>
      </c>
      <c r="D56" s="253" t="s">
        <v>2</v>
      </c>
      <c r="E56" s="312" t="s">
        <v>2</v>
      </c>
      <c r="F56" s="254" t="s">
        <v>239</v>
      </c>
      <c r="G56" s="482">
        <f>SUM(G57:G64)</f>
        <v>2500</v>
      </c>
      <c r="H56" s="477">
        <f>SUM(H57:H64)</f>
        <v>26000</v>
      </c>
      <c r="I56" s="478">
        <f t="shared" si="0"/>
        <v>28500</v>
      </c>
    </row>
    <row r="57" spans="1:9" x14ac:dyDescent="0.2">
      <c r="A57" s="241"/>
      <c r="B57" s="232"/>
      <c r="C57" s="233">
        <v>3122</v>
      </c>
      <c r="D57" s="233">
        <v>5169</v>
      </c>
      <c r="E57" s="234" t="s">
        <v>111</v>
      </c>
      <c r="F57" s="235" t="s">
        <v>112</v>
      </c>
      <c r="G57" s="249">
        <v>20</v>
      </c>
      <c r="H57" s="249">
        <v>30</v>
      </c>
      <c r="I57" s="479">
        <f t="shared" si="0"/>
        <v>50</v>
      </c>
    </row>
    <row r="58" spans="1:9" x14ac:dyDescent="0.2">
      <c r="A58" s="241"/>
      <c r="B58" s="232"/>
      <c r="C58" s="233">
        <v>3122</v>
      </c>
      <c r="D58" s="233">
        <v>5169</v>
      </c>
      <c r="E58" s="234" t="s">
        <v>268</v>
      </c>
      <c r="F58" s="235" t="s">
        <v>112</v>
      </c>
      <c r="G58" s="249">
        <v>0</v>
      </c>
      <c r="H58" s="249">
        <v>100</v>
      </c>
      <c r="I58" s="479">
        <f t="shared" si="0"/>
        <v>100</v>
      </c>
    </row>
    <row r="59" spans="1:9" x14ac:dyDescent="0.2">
      <c r="A59" s="241"/>
      <c r="B59" s="232"/>
      <c r="C59" s="233">
        <v>3122</v>
      </c>
      <c r="D59" s="233">
        <v>5169</v>
      </c>
      <c r="E59" s="234" t="s">
        <v>368</v>
      </c>
      <c r="F59" s="235" t="s">
        <v>112</v>
      </c>
      <c r="G59" s="249">
        <v>0</v>
      </c>
      <c r="H59" s="249">
        <v>50</v>
      </c>
      <c r="I59" s="479">
        <f t="shared" si="0"/>
        <v>50</v>
      </c>
    </row>
    <row r="60" spans="1:9" x14ac:dyDescent="0.2">
      <c r="A60" s="241"/>
      <c r="B60" s="232"/>
      <c r="C60" s="233">
        <v>3122</v>
      </c>
      <c r="D60" s="245">
        <v>5169</v>
      </c>
      <c r="E60" s="234" t="s">
        <v>370</v>
      </c>
      <c r="F60" s="246" t="s">
        <v>112</v>
      </c>
      <c r="G60" s="247">
        <v>0</v>
      </c>
      <c r="H60" s="249">
        <v>850</v>
      </c>
      <c r="I60" s="479">
        <f t="shared" si="0"/>
        <v>850</v>
      </c>
    </row>
    <row r="61" spans="1:9" x14ac:dyDescent="0.2">
      <c r="A61" s="241"/>
      <c r="B61" s="232"/>
      <c r="C61" s="233">
        <v>3122</v>
      </c>
      <c r="D61" s="245">
        <v>6121</v>
      </c>
      <c r="E61" s="234" t="s">
        <v>111</v>
      </c>
      <c r="F61" s="246" t="s">
        <v>229</v>
      </c>
      <c r="G61" s="249">
        <v>2480</v>
      </c>
      <c r="H61" s="249">
        <v>0</v>
      </c>
      <c r="I61" s="479">
        <f t="shared" si="0"/>
        <v>2480</v>
      </c>
    </row>
    <row r="62" spans="1:9" x14ac:dyDescent="0.2">
      <c r="A62" s="241"/>
      <c r="B62" s="232"/>
      <c r="C62" s="233">
        <v>3122</v>
      </c>
      <c r="D62" s="233">
        <v>6121</v>
      </c>
      <c r="E62" s="234" t="s">
        <v>268</v>
      </c>
      <c r="F62" s="235" t="s">
        <v>229</v>
      </c>
      <c r="G62" s="249">
        <v>0</v>
      </c>
      <c r="H62" s="249">
        <v>2497</v>
      </c>
      <c r="I62" s="479">
        <f t="shared" si="0"/>
        <v>2497</v>
      </c>
    </row>
    <row r="63" spans="1:9" x14ac:dyDescent="0.2">
      <c r="A63" s="241"/>
      <c r="B63" s="232"/>
      <c r="C63" s="233">
        <v>3122</v>
      </c>
      <c r="D63" s="233">
        <v>6121</v>
      </c>
      <c r="E63" s="234" t="s">
        <v>269</v>
      </c>
      <c r="F63" s="235" t="s">
        <v>229</v>
      </c>
      <c r="G63" s="249">
        <v>0</v>
      </c>
      <c r="H63" s="249">
        <v>1248.5</v>
      </c>
      <c r="I63" s="479">
        <f t="shared" si="0"/>
        <v>1248.5</v>
      </c>
    </row>
    <row r="64" spans="1:9" ht="13.5" thickBot="1" x14ac:dyDescent="0.25">
      <c r="A64" s="510"/>
      <c r="B64" s="237"/>
      <c r="C64" s="238">
        <v>3122</v>
      </c>
      <c r="D64" s="238">
        <v>6121</v>
      </c>
      <c r="E64" s="98" t="s">
        <v>270</v>
      </c>
      <c r="F64" s="383" t="s">
        <v>229</v>
      </c>
      <c r="G64" s="511">
        <v>0</v>
      </c>
      <c r="H64" s="486">
        <v>21224.5</v>
      </c>
      <c r="I64" s="488">
        <f t="shared" si="0"/>
        <v>21224.5</v>
      </c>
    </row>
    <row r="65" spans="1:9" x14ac:dyDescent="0.2">
      <c r="A65" s="222" t="s">
        <v>4</v>
      </c>
      <c r="B65" s="307" t="s">
        <v>240</v>
      </c>
      <c r="C65" s="224" t="s">
        <v>2</v>
      </c>
      <c r="D65" s="224" t="s">
        <v>2</v>
      </c>
      <c r="E65" s="307" t="s">
        <v>2</v>
      </c>
      <c r="F65" s="226" t="s">
        <v>241</v>
      </c>
      <c r="G65" s="482">
        <f>SUM(G66:G73)</f>
        <v>2500</v>
      </c>
      <c r="H65" s="477">
        <f>SUM(H66:H73)</f>
        <v>26000</v>
      </c>
      <c r="I65" s="484">
        <f t="shared" si="0"/>
        <v>28500</v>
      </c>
    </row>
    <row r="66" spans="1:9" x14ac:dyDescent="0.2">
      <c r="A66" s="241"/>
      <c r="B66" s="232"/>
      <c r="C66" s="233">
        <v>3123</v>
      </c>
      <c r="D66" s="233">
        <v>5169</v>
      </c>
      <c r="E66" s="234" t="s">
        <v>111</v>
      </c>
      <c r="F66" s="235" t="s">
        <v>112</v>
      </c>
      <c r="G66" s="249">
        <v>20</v>
      </c>
      <c r="H66" s="249">
        <v>30</v>
      </c>
      <c r="I66" s="479">
        <f t="shared" si="0"/>
        <v>50</v>
      </c>
    </row>
    <row r="67" spans="1:9" x14ac:dyDescent="0.2">
      <c r="A67" s="241"/>
      <c r="B67" s="232"/>
      <c r="C67" s="233">
        <v>3123</v>
      </c>
      <c r="D67" s="233">
        <v>5169</v>
      </c>
      <c r="E67" s="234" t="s">
        <v>268</v>
      </c>
      <c r="F67" s="235" t="s">
        <v>112</v>
      </c>
      <c r="G67" s="249">
        <v>0</v>
      </c>
      <c r="H67" s="249">
        <v>100</v>
      </c>
      <c r="I67" s="479">
        <f t="shared" si="0"/>
        <v>100</v>
      </c>
    </row>
    <row r="68" spans="1:9" x14ac:dyDescent="0.2">
      <c r="A68" s="241"/>
      <c r="B68" s="232"/>
      <c r="C68" s="233">
        <v>3123</v>
      </c>
      <c r="D68" s="233">
        <v>5169</v>
      </c>
      <c r="E68" s="234" t="s">
        <v>368</v>
      </c>
      <c r="F68" s="235" t="s">
        <v>112</v>
      </c>
      <c r="G68" s="249">
        <v>0</v>
      </c>
      <c r="H68" s="249">
        <v>50</v>
      </c>
      <c r="I68" s="479">
        <f t="shared" si="0"/>
        <v>50</v>
      </c>
    </row>
    <row r="69" spans="1:9" x14ac:dyDescent="0.2">
      <c r="A69" s="241"/>
      <c r="B69" s="232"/>
      <c r="C69" s="233">
        <v>3123</v>
      </c>
      <c r="D69" s="245">
        <v>5169</v>
      </c>
      <c r="E69" s="234" t="s">
        <v>370</v>
      </c>
      <c r="F69" s="246" t="s">
        <v>112</v>
      </c>
      <c r="G69" s="247">
        <v>0</v>
      </c>
      <c r="H69" s="249">
        <v>850</v>
      </c>
      <c r="I69" s="479">
        <f t="shared" si="0"/>
        <v>850</v>
      </c>
    </row>
    <row r="70" spans="1:9" x14ac:dyDescent="0.2">
      <c r="A70" s="241"/>
      <c r="B70" s="232"/>
      <c r="C70" s="233">
        <v>3123</v>
      </c>
      <c r="D70" s="245">
        <v>6121</v>
      </c>
      <c r="E70" s="234" t="s">
        <v>111</v>
      </c>
      <c r="F70" s="246" t="s">
        <v>229</v>
      </c>
      <c r="G70" s="249">
        <v>2480</v>
      </c>
      <c r="H70" s="249">
        <v>0</v>
      </c>
      <c r="I70" s="479">
        <f t="shared" si="0"/>
        <v>2480</v>
      </c>
    </row>
    <row r="71" spans="1:9" x14ac:dyDescent="0.2">
      <c r="A71" s="241"/>
      <c r="B71" s="232"/>
      <c r="C71" s="233">
        <v>3123</v>
      </c>
      <c r="D71" s="233">
        <v>6121</v>
      </c>
      <c r="E71" s="234" t="s">
        <v>268</v>
      </c>
      <c r="F71" s="235" t="s">
        <v>229</v>
      </c>
      <c r="G71" s="249">
        <v>0</v>
      </c>
      <c r="H71" s="249">
        <v>2497</v>
      </c>
      <c r="I71" s="479">
        <f t="shared" si="0"/>
        <v>2497</v>
      </c>
    </row>
    <row r="72" spans="1:9" x14ac:dyDescent="0.2">
      <c r="A72" s="241"/>
      <c r="B72" s="232"/>
      <c r="C72" s="233">
        <v>3123</v>
      </c>
      <c r="D72" s="233">
        <v>6121</v>
      </c>
      <c r="E72" s="234" t="s">
        <v>269</v>
      </c>
      <c r="F72" s="235" t="s">
        <v>229</v>
      </c>
      <c r="G72" s="249">
        <v>0</v>
      </c>
      <c r="H72" s="249">
        <v>1248.5</v>
      </c>
      <c r="I72" s="479">
        <f t="shared" si="0"/>
        <v>1248.5</v>
      </c>
    </row>
    <row r="73" spans="1:9" ht="13.5" thickBot="1" x14ac:dyDescent="0.25">
      <c r="A73" s="510"/>
      <c r="B73" s="237"/>
      <c r="C73" s="233">
        <v>3123</v>
      </c>
      <c r="D73" s="238">
        <v>6121</v>
      </c>
      <c r="E73" s="98" t="s">
        <v>270</v>
      </c>
      <c r="F73" s="383" t="s">
        <v>229</v>
      </c>
      <c r="G73" s="511">
        <v>0</v>
      </c>
      <c r="H73" s="486">
        <v>21224.5</v>
      </c>
      <c r="I73" s="488">
        <f t="shared" si="0"/>
        <v>21224.5</v>
      </c>
    </row>
    <row r="74" spans="1:9" x14ac:dyDescent="0.2">
      <c r="A74" s="222" t="s">
        <v>4</v>
      </c>
      <c r="B74" s="307" t="s">
        <v>242</v>
      </c>
      <c r="C74" s="224" t="s">
        <v>2</v>
      </c>
      <c r="D74" s="224" t="s">
        <v>2</v>
      </c>
      <c r="E74" s="307" t="s">
        <v>2</v>
      </c>
      <c r="F74" s="226" t="s">
        <v>243</v>
      </c>
      <c r="G74" s="482">
        <f>SUM(G75:G82)</f>
        <v>2500</v>
      </c>
      <c r="H74" s="477">
        <f>SUM(H75:H82)</f>
        <v>16000</v>
      </c>
      <c r="I74" s="484">
        <f>G74+H74</f>
        <v>18500</v>
      </c>
    </row>
    <row r="75" spans="1:9" x14ac:dyDescent="0.2">
      <c r="A75" s="241"/>
      <c r="B75" s="232"/>
      <c r="C75" s="233">
        <v>3123</v>
      </c>
      <c r="D75" s="233">
        <v>5169</v>
      </c>
      <c r="E75" s="234" t="s">
        <v>111</v>
      </c>
      <c r="F75" s="235" t="s">
        <v>112</v>
      </c>
      <c r="G75" s="249">
        <v>20</v>
      </c>
      <c r="H75" s="249">
        <v>30</v>
      </c>
      <c r="I75" s="479">
        <f t="shared" ref="I75:I82" si="2">G75+H75</f>
        <v>50</v>
      </c>
    </row>
    <row r="76" spans="1:9" x14ac:dyDescent="0.2">
      <c r="A76" s="241"/>
      <c r="B76" s="232"/>
      <c r="C76" s="233">
        <v>3123</v>
      </c>
      <c r="D76" s="233">
        <v>5169</v>
      </c>
      <c r="E76" s="234" t="s">
        <v>268</v>
      </c>
      <c r="F76" s="235" t="s">
        <v>112</v>
      </c>
      <c r="G76" s="249">
        <v>0</v>
      </c>
      <c r="H76" s="249">
        <v>100</v>
      </c>
      <c r="I76" s="479">
        <f t="shared" si="2"/>
        <v>100</v>
      </c>
    </row>
    <row r="77" spans="1:9" x14ac:dyDescent="0.2">
      <c r="A77" s="241"/>
      <c r="B77" s="232"/>
      <c r="C77" s="233">
        <v>3123</v>
      </c>
      <c r="D77" s="233">
        <v>5169</v>
      </c>
      <c r="E77" s="234" t="s">
        <v>368</v>
      </c>
      <c r="F77" s="235" t="s">
        <v>112</v>
      </c>
      <c r="G77" s="249">
        <v>0</v>
      </c>
      <c r="H77" s="249">
        <v>50</v>
      </c>
      <c r="I77" s="479">
        <f t="shared" si="2"/>
        <v>50</v>
      </c>
    </row>
    <row r="78" spans="1:9" x14ac:dyDescent="0.2">
      <c r="A78" s="241"/>
      <c r="B78" s="232"/>
      <c r="C78" s="233">
        <v>3123</v>
      </c>
      <c r="D78" s="245">
        <v>5169</v>
      </c>
      <c r="E78" s="234" t="s">
        <v>370</v>
      </c>
      <c r="F78" s="246" t="s">
        <v>112</v>
      </c>
      <c r="G78" s="247">
        <v>0</v>
      </c>
      <c r="H78" s="249">
        <v>850</v>
      </c>
      <c r="I78" s="479">
        <f t="shared" si="2"/>
        <v>850</v>
      </c>
    </row>
    <row r="79" spans="1:9" x14ac:dyDescent="0.2">
      <c r="A79" s="241"/>
      <c r="B79" s="232"/>
      <c r="C79" s="233">
        <v>3123</v>
      </c>
      <c r="D79" s="245">
        <v>6121</v>
      </c>
      <c r="E79" s="234" t="s">
        <v>111</v>
      </c>
      <c r="F79" s="246" t="s">
        <v>229</v>
      </c>
      <c r="G79" s="249">
        <v>2480</v>
      </c>
      <c r="H79" s="249">
        <v>0</v>
      </c>
      <c r="I79" s="479">
        <f t="shared" si="2"/>
        <v>2480</v>
      </c>
    </row>
    <row r="80" spans="1:9" x14ac:dyDescent="0.2">
      <c r="A80" s="241"/>
      <c r="B80" s="232"/>
      <c r="C80" s="233">
        <v>3123</v>
      </c>
      <c r="D80" s="233">
        <v>6121</v>
      </c>
      <c r="E80" s="234" t="s">
        <v>268</v>
      </c>
      <c r="F80" s="235" t="s">
        <v>229</v>
      </c>
      <c r="G80" s="249">
        <v>0</v>
      </c>
      <c r="H80" s="249">
        <v>1497</v>
      </c>
      <c r="I80" s="479">
        <f t="shared" si="2"/>
        <v>1497</v>
      </c>
    </row>
    <row r="81" spans="1:10" x14ac:dyDescent="0.2">
      <c r="A81" s="241"/>
      <c r="B81" s="232"/>
      <c r="C81" s="233">
        <v>3123</v>
      </c>
      <c r="D81" s="233">
        <v>6121</v>
      </c>
      <c r="E81" s="234" t="s">
        <v>269</v>
      </c>
      <c r="F81" s="235" t="s">
        <v>229</v>
      </c>
      <c r="G81" s="249">
        <v>0</v>
      </c>
      <c r="H81" s="249">
        <v>748.5</v>
      </c>
      <c r="I81" s="479">
        <f t="shared" si="2"/>
        <v>748.5</v>
      </c>
    </row>
    <row r="82" spans="1:10" ht="13.5" thickBot="1" x14ac:dyDescent="0.25">
      <c r="A82" s="515"/>
      <c r="B82" s="244"/>
      <c r="C82" s="380">
        <v>3123</v>
      </c>
      <c r="D82" s="380">
        <v>6121</v>
      </c>
      <c r="E82" s="381" t="s">
        <v>270</v>
      </c>
      <c r="F82" s="259" t="s">
        <v>229</v>
      </c>
      <c r="G82" s="514">
        <v>0</v>
      </c>
      <c r="H82" s="492">
        <v>12724.5</v>
      </c>
      <c r="I82" s="493">
        <f t="shared" si="2"/>
        <v>12724.5</v>
      </c>
    </row>
    <row r="83" spans="1:10" ht="22.5" x14ac:dyDescent="0.2">
      <c r="A83" s="222" t="s">
        <v>4</v>
      </c>
      <c r="B83" s="307" t="s">
        <v>244</v>
      </c>
      <c r="C83" s="224" t="s">
        <v>2</v>
      </c>
      <c r="D83" s="224" t="s">
        <v>2</v>
      </c>
      <c r="E83" s="307" t="s">
        <v>2</v>
      </c>
      <c r="F83" s="226" t="s">
        <v>245</v>
      </c>
      <c r="G83" s="482">
        <f>SUM(G84:G87)</f>
        <v>5700</v>
      </c>
      <c r="H83" s="483">
        <f>SUM(H84:H87)</f>
        <v>4500</v>
      </c>
      <c r="I83" s="484">
        <f>G83+H83</f>
        <v>10200</v>
      </c>
    </row>
    <row r="84" spans="1:10" x14ac:dyDescent="0.2">
      <c r="A84" s="241"/>
      <c r="B84" s="232"/>
      <c r="C84" s="233">
        <v>3123</v>
      </c>
      <c r="D84" s="233">
        <v>5169</v>
      </c>
      <c r="E84" s="234" t="s">
        <v>111</v>
      </c>
      <c r="F84" s="235" t="s">
        <v>112</v>
      </c>
      <c r="G84" s="249">
        <v>10</v>
      </c>
      <c r="H84" s="249">
        <v>0</v>
      </c>
      <c r="I84" s="479">
        <f t="shared" si="0"/>
        <v>10</v>
      </c>
    </row>
    <row r="85" spans="1:10" x14ac:dyDescent="0.2">
      <c r="A85" s="241"/>
      <c r="B85" s="232"/>
      <c r="C85" s="233">
        <v>3123</v>
      </c>
      <c r="D85" s="245">
        <v>6121</v>
      </c>
      <c r="E85" s="234" t="s">
        <v>111</v>
      </c>
      <c r="F85" s="246" t="s">
        <v>229</v>
      </c>
      <c r="G85" s="247">
        <v>5690</v>
      </c>
      <c r="H85" s="249">
        <v>500</v>
      </c>
      <c r="I85" s="479">
        <f t="shared" si="0"/>
        <v>6190</v>
      </c>
    </row>
    <row r="86" spans="1:10" x14ac:dyDescent="0.2">
      <c r="A86" s="241"/>
      <c r="B86" s="232"/>
      <c r="C86" s="233">
        <v>3123</v>
      </c>
      <c r="D86" s="245">
        <v>6121</v>
      </c>
      <c r="E86" s="234" t="s">
        <v>113</v>
      </c>
      <c r="F86" s="246" t="s">
        <v>229</v>
      </c>
      <c r="G86" s="249">
        <v>0</v>
      </c>
      <c r="H86" s="249">
        <v>2400</v>
      </c>
      <c r="I86" s="479">
        <f t="shared" si="0"/>
        <v>2400</v>
      </c>
    </row>
    <row r="87" spans="1:10" ht="13.5" thickBot="1" x14ac:dyDescent="0.25">
      <c r="A87" s="515"/>
      <c r="B87" s="244"/>
      <c r="C87" s="380">
        <v>3123</v>
      </c>
      <c r="D87" s="516">
        <v>6121</v>
      </c>
      <c r="E87" s="381" t="s">
        <v>133</v>
      </c>
      <c r="F87" s="491" t="s">
        <v>229</v>
      </c>
      <c r="G87" s="514">
        <v>0</v>
      </c>
      <c r="H87" s="492">
        <v>1600</v>
      </c>
      <c r="I87" s="493">
        <f t="shared" si="0"/>
        <v>1600</v>
      </c>
    </row>
    <row r="88" spans="1:10" ht="22.5" x14ac:dyDescent="0.2">
      <c r="A88" s="222" t="s">
        <v>4</v>
      </c>
      <c r="B88" s="307" t="s">
        <v>246</v>
      </c>
      <c r="C88" s="224" t="s">
        <v>2</v>
      </c>
      <c r="D88" s="224" t="s">
        <v>2</v>
      </c>
      <c r="E88" s="307" t="s">
        <v>2</v>
      </c>
      <c r="F88" s="226" t="s">
        <v>247</v>
      </c>
      <c r="G88" s="482">
        <f>SUM(G89:G92)</f>
        <v>12612.56</v>
      </c>
      <c r="H88" s="483">
        <f>SUM(H89:H92)</f>
        <v>4100</v>
      </c>
      <c r="I88" s="484">
        <f t="shared" si="0"/>
        <v>16712.559999999998</v>
      </c>
    </row>
    <row r="89" spans="1:10" x14ac:dyDescent="0.2">
      <c r="A89" s="241"/>
      <c r="B89" s="232"/>
      <c r="C89" s="233">
        <v>3123</v>
      </c>
      <c r="D89" s="233">
        <v>5169</v>
      </c>
      <c r="E89" s="234" t="s">
        <v>111</v>
      </c>
      <c r="F89" s="235" t="s">
        <v>112</v>
      </c>
      <c r="G89" s="249">
        <v>10</v>
      </c>
      <c r="H89" s="249">
        <v>0</v>
      </c>
      <c r="I89" s="479">
        <f t="shared" si="0"/>
        <v>10</v>
      </c>
    </row>
    <row r="90" spans="1:10" x14ac:dyDescent="0.2">
      <c r="A90" s="241"/>
      <c r="B90" s="232"/>
      <c r="C90" s="233">
        <v>3123</v>
      </c>
      <c r="D90" s="245">
        <v>6121</v>
      </c>
      <c r="E90" s="234" t="s">
        <v>111</v>
      </c>
      <c r="F90" s="246" t="s">
        <v>229</v>
      </c>
      <c r="G90" s="247">
        <v>12602.56</v>
      </c>
      <c r="H90" s="249">
        <v>0</v>
      </c>
      <c r="I90" s="479">
        <f t="shared" si="0"/>
        <v>12602.56</v>
      </c>
    </row>
    <row r="91" spans="1:10" x14ac:dyDescent="0.2">
      <c r="A91" s="241"/>
      <c r="B91" s="232"/>
      <c r="C91" s="233">
        <v>3123</v>
      </c>
      <c r="D91" s="245">
        <v>6121</v>
      </c>
      <c r="E91" s="234" t="s">
        <v>113</v>
      </c>
      <c r="F91" s="246" t="s">
        <v>229</v>
      </c>
      <c r="G91" s="249">
        <v>0</v>
      </c>
      <c r="H91" s="249">
        <v>2460</v>
      </c>
      <c r="I91" s="479">
        <f t="shared" si="0"/>
        <v>2460</v>
      </c>
    </row>
    <row r="92" spans="1:10" ht="13.5" thickBot="1" x14ac:dyDescent="0.25">
      <c r="A92" s="510"/>
      <c r="B92" s="237"/>
      <c r="C92" s="238">
        <v>3123</v>
      </c>
      <c r="D92" s="517">
        <v>6121</v>
      </c>
      <c r="E92" s="98" t="s">
        <v>133</v>
      </c>
      <c r="F92" s="239" t="s">
        <v>229</v>
      </c>
      <c r="G92" s="511">
        <v>0</v>
      </c>
      <c r="H92" s="486">
        <v>1640</v>
      </c>
      <c r="I92" s="488">
        <f t="shared" si="0"/>
        <v>1640</v>
      </c>
    </row>
    <row r="93" spans="1:10" x14ac:dyDescent="0.2">
      <c r="A93" s="231" t="s">
        <v>4</v>
      </c>
      <c r="B93" s="312" t="s">
        <v>248</v>
      </c>
      <c r="C93" s="253" t="s">
        <v>2</v>
      </c>
      <c r="D93" s="253" t="s">
        <v>2</v>
      </c>
      <c r="E93" s="312" t="s">
        <v>2</v>
      </c>
      <c r="F93" s="254" t="s">
        <v>249</v>
      </c>
      <c r="G93" s="476">
        <f>SUM(G94:G99)</f>
        <v>2500</v>
      </c>
      <c r="H93" s="477">
        <f>SUM(H94:H99)</f>
        <v>500</v>
      </c>
      <c r="I93" s="478">
        <f t="shared" si="0"/>
        <v>3000</v>
      </c>
      <c r="J93" s="518"/>
    </row>
    <row r="94" spans="1:10" x14ac:dyDescent="0.2">
      <c r="A94" s="231"/>
      <c r="B94" s="232"/>
      <c r="C94" s="233">
        <v>3122</v>
      </c>
      <c r="D94" s="233">
        <v>5169</v>
      </c>
      <c r="E94" s="234" t="s">
        <v>111</v>
      </c>
      <c r="F94" s="235" t="s">
        <v>112</v>
      </c>
      <c r="G94" s="249">
        <v>38</v>
      </c>
      <c r="H94" s="481">
        <v>100</v>
      </c>
      <c r="I94" s="485">
        <f t="shared" si="0"/>
        <v>138</v>
      </c>
    </row>
    <row r="95" spans="1:10" x14ac:dyDescent="0.2">
      <c r="A95" s="231"/>
      <c r="B95" s="244"/>
      <c r="C95" s="233">
        <v>3122</v>
      </c>
      <c r="D95" s="233">
        <v>5169</v>
      </c>
      <c r="E95" s="234" t="s">
        <v>113</v>
      </c>
      <c r="F95" s="235" t="s">
        <v>112</v>
      </c>
      <c r="G95" s="249">
        <v>0</v>
      </c>
      <c r="H95" s="481">
        <v>12</v>
      </c>
      <c r="I95" s="485">
        <f t="shared" si="0"/>
        <v>12</v>
      </c>
    </row>
    <row r="96" spans="1:10" x14ac:dyDescent="0.2">
      <c r="A96" s="231"/>
      <c r="B96" s="244"/>
      <c r="C96" s="233">
        <v>3122</v>
      </c>
      <c r="D96" s="233">
        <v>5169</v>
      </c>
      <c r="E96" s="123" t="s">
        <v>114</v>
      </c>
      <c r="F96" s="235" t="s">
        <v>112</v>
      </c>
      <c r="G96" s="249">
        <v>0</v>
      </c>
      <c r="H96" s="481">
        <v>8</v>
      </c>
      <c r="I96" s="485">
        <f t="shared" si="0"/>
        <v>8</v>
      </c>
    </row>
    <row r="97" spans="1:9" x14ac:dyDescent="0.2">
      <c r="A97" s="241"/>
      <c r="B97" s="244"/>
      <c r="C97" s="233">
        <v>3122</v>
      </c>
      <c r="D97" s="245">
        <v>6121</v>
      </c>
      <c r="E97" s="234" t="s">
        <v>111</v>
      </c>
      <c r="F97" s="246" t="s">
        <v>229</v>
      </c>
      <c r="G97" s="249">
        <v>2100.21</v>
      </c>
      <c r="H97" s="249">
        <v>0</v>
      </c>
      <c r="I97" s="485">
        <f t="shared" si="0"/>
        <v>2100.21</v>
      </c>
    </row>
    <row r="98" spans="1:9" x14ac:dyDescent="0.2">
      <c r="A98" s="241"/>
      <c r="B98" s="244"/>
      <c r="C98" s="233">
        <v>3122</v>
      </c>
      <c r="D98" s="245">
        <v>6121</v>
      </c>
      <c r="E98" s="234" t="s">
        <v>113</v>
      </c>
      <c r="F98" s="246" t="s">
        <v>229</v>
      </c>
      <c r="G98" s="247">
        <v>217.07400000000001</v>
      </c>
      <c r="H98" s="249">
        <v>228</v>
      </c>
      <c r="I98" s="485">
        <f t="shared" si="0"/>
        <v>445.07400000000001</v>
      </c>
    </row>
    <row r="99" spans="1:9" ht="13.5" thickBot="1" x14ac:dyDescent="0.25">
      <c r="A99" s="196"/>
      <c r="B99" s="237"/>
      <c r="C99" s="250">
        <v>3122</v>
      </c>
      <c r="D99" s="29">
        <v>6121</v>
      </c>
      <c r="E99" s="251" t="s">
        <v>133</v>
      </c>
      <c r="F99" s="30" t="s">
        <v>229</v>
      </c>
      <c r="G99" s="311">
        <v>144.71600000000001</v>
      </c>
      <c r="H99" s="480">
        <v>152</v>
      </c>
      <c r="I99" s="519">
        <f t="shared" si="0"/>
        <v>296.71600000000001</v>
      </c>
    </row>
    <row r="100" spans="1:9" x14ac:dyDescent="0.2">
      <c r="A100" s="222" t="s">
        <v>4</v>
      </c>
      <c r="B100" s="307" t="s">
        <v>250</v>
      </c>
      <c r="C100" s="224" t="s">
        <v>2</v>
      </c>
      <c r="D100" s="224" t="s">
        <v>2</v>
      </c>
      <c r="E100" s="307" t="s">
        <v>2</v>
      </c>
      <c r="F100" s="226" t="s">
        <v>251</v>
      </c>
      <c r="G100" s="482">
        <f>SUM(G101:G106)</f>
        <v>1800</v>
      </c>
      <c r="H100" s="477">
        <f>SUM(H101:H106)</f>
        <v>1200</v>
      </c>
      <c r="I100" s="484">
        <f t="shared" si="0"/>
        <v>3000</v>
      </c>
    </row>
    <row r="101" spans="1:9" x14ac:dyDescent="0.2">
      <c r="A101" s="231"/>
      <c r="B101" s="232"/>
      <c r="C101" s="233">
        <v>3123</v>
      </c>
      <c r="D101" s="233">
        <v>5169</v>
      </c>
      <c r="E101" s="234" t="s">
        <v>111</v>
      </c>
      <c r="F101" s="235" t="s">
        <v>112</v>
      </c>
      <c r="G101" s="249">
        <v>10</v>
      </c>
      <c r="H101" s="481">
        <v>30</v>
      </c>
      <c r="I101" s="485">
        <f t="shared" si="0"/>
        <v>40</v>
      </c>
    </row>
    <row r="102" spans="1:9" x14ac:dyDescent="0.2">
      <c r="A102" s="231"/>
      <c r="B102" s="244"/>
      <c r="C102" s="233">
        <v>3123</v>
      </c>
      <c r="D102" s="233">
        <v>5169</v>
      </c>
      <c r="E102" s="234" t="s">
        <v>113</v>
      </c>
      <c r="F102" s="235" t="s">
        <v>112</v>
      </c>
      <c r="G102" s="249">
        <v>0</v>
      </c>
      <c r="H102" s="481">
        <v>12</v>
      </c>
      <c r="I102" s="485">
        <f t="shared" si="0"/>
        <v>12</v>
      </c>
    </row>
    <row r="103" spans="1:9" x14ac:dyDescent="0.2">
      <c r="A103" s="231"/>
      <c r="B103" s="244"/>
      <c r="C103" s="233">
        <v>3123</v>
      </c>
      <c r="D103" s="233">
        <v>5169</v>
      </c>
      <c r="E103" s="123" t="s">
        <v>114</v>
      </c>
      <c r="F103" s="235" t="s">
        <v>112</v>
      </c>
      <c r="G103" s="249">
        <v>0</v>
      </c>
      <c r="H103" s="481">
        <v>8</v>
      </c>
      <c r="I103" s="485">
        <f t="shared" si="0"/>
        <v>8</v>
      </c>
    </row>
    <row r="104" spans="1:9" x14ac:dyDescent="0.2">
      <c r="A104" s="241"/>
      <c r="B104" s="244"/>
      <c r="C104" s="233">
        <v>3123</v>
      </c>
      <c r="D104" s="245">
        <v>6121</v>
      </c>
      <c r="E104" s="234" t="s">
        <v>111</v>
      </c>
      <c r="F104" s="246" t="s">
        <v>229</v>
      </c>
      <c r="G104" s="249">
        <v>1790</v>
      </c>
      <c r="H104" s="249">
        <v>0</v>
      </c>
      <c r="I104" s="485">
        <f t="shared" si="0"/>
        <v>1790</v>
      </c>
    </row>
    <row r="105" spans="1:9" x14ac:dyDescent="0.2">
      <c r="A105" s="241"/>
      <c r="B105" s="244"/>
      <c r="C105" s="233">
        <v>3123</v>
      </c>
      <c r="D105" s="245">
        <v>6121</v>
      </c>
      <c r="E105" s="234" t="s">
        <v>113</v>
      </c>
      <c r="F105" s="246" t="s">
        <v>229</v>
      </c>
      <c r="G105" s="247">
        <v>0</v>
      </c>
      <c r="H105" s="249">
        <v>690</v>
      </c>
      <c r="I105" s="485">
        <f t="shared" si="0"/>
        <v>690</v>
      </c>
    </row>
    <row r="106" spans="1:9" ht="13.5" thickBot="1" x14ac:dyDescent="0.25">
      <c r="A106" s="196"/>
      <c r="B106" s="237"/>
      <c r="C106" s="233">
        <v>3123</v>
      </c>
      <c r="D106" s="29">
        <v>6121</v>
      </c>
      <c r="E106" s="251" t="s">
        <v>133</v>
      </c>
      <c r="F106" s="30" t="s">
        <v>229</v>
      </c>
      <c r="G106" s="311">
        <v>0</v>
      </c>
      <c r="H106" s="480">
        <v>460</v>
      </c>
      <c r="I106" s="519">
        <f t="shared" si="0"/>
        <v>460</v>
      </c>
    </row>
    <row r="107" spans="1:9" ht="22.5" x14ac:dyDescent="0.2">
      <c r="A107" s="222" t="s">
        <v>4</v>
      </c>
      <c r="B107" s="307" t="s">
        <v>252</v>
      </c>
      <c r="C107" s="224" t="s">
        <v>2</v>
      </c>
      <c r="D107" s="224" t="s">
        <v>2</v>
      </c>
      <c r="E107" s="307" t="s">
        <v>2</v>
      </c>
      <c r="F107" s="226" t="s">
        <v>253</v>
      </c>
      <c r="G107" s="482">
        <f>SUM(G108:G113)</f>
        <v>1800</v>
      </c>
      <c r="H107" s="477">
        <f>SUM(H108:H113)</f>
        <v>1200</v>
      </c>
      <c r="I107" s="484">
        <f t="shared" si="0"/>
        <v>3000</v>
      </c>
    </row>
    <row r="108" spans="1:9" x14ac:dyDescent="0.2">
      <c r="A108" s="231"/>
      <c r="B108" s="232"/>
      <c r="C108" s="233">
        <v>3123</v>
      </c>
      <c r="D108" s="233">
        <v>5169</v>
      </c>
      <c r="E108" s="234" t="s">
        <v>111</v>
      </c>
      <c r="F108" s="235" t="s">
        <v>112</v>
      </c>
      <c r="G108" s="249">
        <v>10</v>
      </c>
      <c r="H108" s="481">
        <v>30</v>
      </c>
      <c r="I108" s="485">
        <f t="shared" si="0"/>
        <v>40</v>
      </c>
    </row>
    <row r="109" spans="1:9" x14ac:dyDescent="0.2">
      <c r="A109" s="231"/>
      <c r="B109" s="244"/>
      <c r="C109" s="233">
        <v>3123</v>
      </c>
      <c r="D109" s="233">
        <v>5169</v>
      </c>
      <c r="E109" s="234" t="s">
        <v>113</v>
      </c>
      <c r="F109" s="235" t="s">
        <v>112</v>
      </c>
      <c r="G109" s="249">
        <v>0</v>
      </c>
      <c r="H109" s="481">
        <v>12</v>
      </c>
      <c r="I109" s="485">
        <f t="shared" si="0"/>
        <v>12</v>
      </c>
    </row>
    <row r="110" spans="1:9" x14ac:dyDescent="0.2">
      <c r="A110" s="231"/>
      <c r="B110" s="244"/>
      <c r="C110" s="233">
        <v>3123</v>
      </c>
      <c r="D110" s="233">
        <v>5169</v>
      </c>
      <c r="E110" s="123" t="s">
        <v>114</v>
      </c>
      <c r="F110" s="235" t="s">
        <v>112</v>
      </c>
      <c r="G110" s="249">
        <v>0</v>
      </c>
      <c r="H110" s="481">
        <v>8</v>
      </c>
      <c r="I110" s="485">
        <f t="shared" si="0"/>
        <v>8</v>
      </c>
    </row>
    <row r="111" spans="1:9" x14ac:dyDescent="0.2">
      <c r="A111" s="241"/>
      <c r="B111" s="244"/>
      <c r="C111" s="233">
        <v>3123</v>
      </c>
      <c r="D111" s="245">
        <v>6121</v>
      </c>
      <c r="E111" s="234" t="s">
        <v>111</v>
      </c>
      <c r="F111" s="246" t="s">
        <v>229</v>
      </c>
      <c r="G111" s="249">
        <v>1790</v>
      </c>
      <c r="H111" s="249">
        <v>0</v>
      </c>
      <c r="I111" s="485">
        <f t="shared" si="0"/>
        <v>1790</v>
      </c>
    </row>
    <row r="112" spans="1:9" x14ac:dyDescent="0.2">
      <c r="A112" s="241"/>
      <c r="B112" s="244"/>
      <c r="C112" s="233">
        <v>3123</v>
      </c>
      <c r="D112" s="245">
        <v>6121</v>
      </c>
      <c r="E112" s="234" t="s">
        <v>113</v>
      </c>
      <c r="F112" s="246" t="s">
        <v>229</v>
      </c>
      <c r="G112" s="247">
        <v>0</v>
      </c>
      <c r="H112" s="249">
        <v>690</v>
      </c>
      <c r="I112" s="485">
        <f t="shared" si="0"/>
        <v>690</v>
      </c>
    </row>
    <row r="113" spans="1:9" ht="13.5" thickBot="1" x14ac:dyDescent="0.25">
      <c r="A113" s="196"/>
      <c r="B113" s="237"/>
      <c r="C113" s="233">
        <v>3123</v>
      </c>
      <c r="D113" s="29">
        <v>6121</v>
      </c>
      <c r="E113" s="251" t="s">
        <v>133</v>
      </c>
      <c r="F113" s="30" t="s">
        <v>229</v>
      </c>
      <c r="G113" s="311">
        <v>0</v>
      </c>
      <c r="H113" s="480">
        <v>460</v>
      </c>
      <c r="I113" s="519">
        <f t="shared" si="0"/>
        <v>460</v>
      </c>
    </row>
    <row r="114" spans="1:9" x14ac:dyDescent="0.2">
      <c r="A114" s="222" t="s">
        <v>4</v>
      </c>
      <c r="B114" s="307" t="s">
        <v>254</v>
      </c>
      <c r="C114" s="224" t="s">
        <v>2</v>
      </c>
      <c r="D114" s="224" t="s">
        <v>2</v>
      </c>
      <c r="E114" s="307" t="s">
        <v>2</v>
      </c>
      <c r="F114" s="226" t="s">
        <v>255</v>
      </c>
      <c r="G114" s="482">
        <f>SUM(G115:G120)</f>
        <v>1800</v>
      </c>
      <c r="H114" s="477">
        <f>SUM(H115:H120)</f>
        <v>1200</v>
      </c>
      <c r="I114" s="484">
        <f t="shared" si="0"/>
        <v>3000</v>
      </c>
    </row>
    <row r="115" spans="1:9" x14ac:dyDescent="0.2">
      <c r="A115" s="231"/>
      <c r="B115" s="232"/>
      <c r="C115" s="233">
        <v>3123</v>
      </c>
      <c r="D115" s="233">
        <v>5169</v>
      </c>
      <c r="E115" s="234" t="s">
        <v>111</v>
      </c>
      <c r="F115" s="235" t="s">
        <v>112</v>
      </c>
      <c r="G115" s="249">
        <v>10</v>
      </c>
      <c r="H115" s="481">
        <v>30</v>
      </c>
      <c r="I115" s="485">
        <f t="shared" si="0"/>
        <v>40</v>
      </c>
    </row>
    <row r="116" spans="1:9" x14ac:dyDescent="0.2">
      <c r="A116" s="231"/>
      <c r="B116" s="244"/>
      <c r="C116" s="233">
        <v>3123</v>
      </c>
      <c r="D116" s="233">
        <v>5169</v>
      </c>
      <c r="E116" s="234" t="s">
        <v>113</v>
      </c>
      <c r="F116" s="235" t="s">
        <v>112</v>
      </c>
      <c r="G116" s="249">
        <v>0</v>
      </c>
      <c r="H116" s="481">
        <v>12</v>
      </c>
      <c r="I116" s="485">
        <f t="shared" si="0"/>
        <v>12</v>
      </c>
    </row>
    <row r="117" spans="1:9" x14ac:dyDescent="0.2">
      <c r="A117" s="231"/>
      <c r="B117" s="244"/>
      <c r="C117" s="233">
        <v>3123</v>
      </c>
      <c r="D117" s="233">
        <v>5169</v>
      </c>
      <c r="E117" s="123" t="s">
        <v>114</v>
      </c>
      <c r="F117" s="235" t="s">
        <v>112</v>
      </c>
      <c r="G117" s="249">
        <v>0</v>
      </c>
      <c r="H117" s="481">
        <v>8</v>
      </c>
      <c r="I117" s="485">
        <f t="shared" si="0"/>
        <v>8</v>
      </c>
    </row>
    <row r="118" spans="1:9" x14ac:dyDescent="0.2">
      <c r="A118" s="241"/>
      <c r="B118" s="244"/>
      <c r="C118" s="233">
        <v>3123</v>
      </c>
      <c r="D118" s="245">
        <v>6121</v>
      </c>
      <c r="E118" s="234" t="s">
        <v>111</v>
      </c>
      <c r="F118" s="246" t="s">
        <v>229</v>
      </c>
      <c r="G118" s="249">
        <v>1790</v>
      </c>
      <c r="H118" s="249">
        <v>0</v>
      </c>
      <c r="I118" s="485">
        <f t="shared" si="0"/>
        <v>1790</v>
      </c>
    </row>
    <row r="119" spans="1:9" x14ac:dyDescent="0.2">
      <c r="A119" s="241"/>
      <c r="B119" s="244"/>
      <c r="C119" s="233">
        <v>3123</v>
      </c>
      <c r="D119" s="245">
        <v>6121</v>
      </c>
      <c r="E119" s="234" t="s">
        <v>113</v>
      </c>
      <c r="F119" s="246" t="s">
        <v>229</v>
      </c>
      <c r="G119" s="247">
        <v>0</v>
      </c>
      <c r="H119" s="249">
        <v>690</v>
      </c>
      <c r="I119" s="485">
        <f t="shared" si="0"/>
        <v>690</v>
      </c>
    </row>
    <row r="120" spans="1:9" ht="13.5" thickBot="1" x14ac:dyDescent="0.25">
      <c r="A120" s="196"/>
      <c r="B120" s="237"/>
      <c r="C120" s="233">
        <v>3123</v>
      </c>
      <c r="D120" s="29">
        <v>6121</v>
      </c>
      <c r="E120" s="251" t="s">
        <v>133</v>
      </c>
      <c r="F120" s="30" t="s">
        <v>229</v>
      </c>
      <c r="G120" s="311">
        <v>0</v>
      </c>
      <c r="H120" s="480">
        <v>460</v>
      </c>
      <c r="I120" s="519">
        <f t="shared" si="0"/>
        <v>460</v>
      </c>
    </row>
    <row r="121" spans="1:9" x14ac:dyDescent="0.2">
      <c r="A121" s="222" t="s">
        <v>4</v>
      </c>
      <c r="B121" s="307" t="s">
        <v>256</v>
      </c>
      <c r="C121" s="224" t="s">
        <v>2</v>
      </c>
      <c r="D121" s="224" t="s">
        <v>2</v>
      </c>
      <c r="E121" s="307" t="s">
        <v>2</v>
      </c>
      <c r="F121" s="226" t="s">
        <v>257</v>
      </c>
      <c r="G121" s="482">
        <f>SUM(G122:G127)</f>
        <v>1800</v>
      </c>
      <c r="H121" s="477">
        <f>SUM(H122:H127)</f>
        <v>1200</v>
      </c>
      <c r="I121" s="484">
        <f t="shared" si="0"/>
        <v>3000</v>
      </c>
    </row>
    <row r="122" spans="1:9" x14ac:dyDescent="0.2">
      <c r="A122" s="231"/>
      <c r="B122" s="232"/>
      <c r="C122" s="233">
        <v>3123</v>
      </c>
      <c r="D122" s="233">
        <v>5169</v>
      </c>
      <c r="E122" s="234" t="s">
        <v>111</v>
      </c>
      <c r="F122" s="235" t="s">
        <v>112</v>
      </c>
      <c r="G122" s="249">
        <v>10</v>
      </c>
      <c r="H122" s="481">
        <v>30</v>
      </c>
      <c r="I122" s="485">
        <f t="shared" si="0"/>
        <v>40</v>
      </c>
    </row>
    <row r="123" spans="1:9" x14ac:dyDescent="0.2">
      <c r="A123" s="231"/>
      <c r="B123" s="244"/>
      <c r="C123" s="233">
        <v>3123</v>
      </c>
      <c r="D123" s="233">
        <v>5169</v>
      </c>
      <c r="E123" s="234" t="s">
        <v>113</v>
      </c>
      <c r="F123" s="235" t="s">
        <v>112</v>
      </c>
      <c r="G123" s="249">
        <v>0</v>
      </c>
      <c r="H123" s="481">
        <v>12</v>
      </c>
      <c r="I123" s="485">
        <f t="shared" si="0"/>
        <v>12</v>
      </c>
    </row>
    <row r="124" spans="1:9" x14ac:dyDescent="0.2">
      <c r="A124" s="231"/>
      <c r="B124" s="244"/>
      <c r="C124" s="233">
        <v>3123</v>
      </c>
      <c r="D124" s="233">
        <v>5169</v>
      </c>
      <c r="E124" s="123" t="s">
        <v>114</v>
      </c>
      <c r="F124" s="235" t="s">
        <v>112</v>
      </c>
      <c r="G124" s="249">
        <v>0</v>
      </c>
      <c r="H124" s="481">
        <v>8</v>
      </c>
      <c r="I124" s="485">
        <f t="shared" si="0"/>
        <v>8</v>
      </c>
    </row>
    <row r="125" spans="1:9" x14ac:dyDescent="0.2">
      <c r="A125" s="241"/>
      <c r="B125" s="244"/>
      <c r="C125" s="233">
        <v>3123</v>
      </c>
      <c r="D125" s="245">
        <v>6121</v>
      </c>
      <c r="E125" s="234" t="s">
        <v>111</v>
      </c>
      <c r="F125" s="246" t="s">
        <v>229</v>
      </c>
      <c r="G125" s="249">
        <v>1790</v>
      </c>
      <c r="H125" s="249">
        <v>0</v>
      </c>
      <c r="I125" s="485">
        <f t="shared" si="0"/>
        <v>1790</v>
      </c>
    </row>
    <row r="126" spans="1:9" x14ac:dyDescent="0.2">
      <c r="A126" s="241"/>
      <c r="B126" s="244"/>
      <c r="C126" s="233">
        <v>3123</v>
      </c>
      <c r="D126" s="245">
        <v>6121</v>
      </c>
      <c r="E126" s="234" t="s">
        <v>113</v>
      </c>
      <c r="F126" s="246" t="s">
        <v>229</v>
      </c>
      <c r="G126" s="247">
        <v>0</v>
      </c>
      <c r="H126" s="249">
        <v>690</v>
      </c>
      <c r="I126" s="485">
        <f t="shared" si="0"/>
        <v>690</v>
      </c>
    </row>
    <row r="127" spans="1:9" ht="13.5" thickBot="1" x14ac:dyDescent="0.25">
      <c r="A127" s="196"/>
      <c r="B127" s="237"/>
      <c r="C127" s="233">
        <v>3123</v>
      </c>
      <c r="D127" s="29">
        <v>6121</v>
      </c>
      <c r="E127" s="251" t="s">
        <v>133</v>
      </c>
      <c r="F127" s="30" t="s">
        <v>229</v>
      </c>
      <c r="G127" s="311">
        <v>0</v>
      </c>
      <c r="H127" s="480">
        <v>460</v>
      </c>
      <c r="I127" s="519">
        <f t="shared" si="0"/>
        <v>460</v>
      </c>
    </row>
    <row r="128" spans="1:9" ht="22.5" x14ac:dyDescent="0.2">
      <c r="A128" s="222" t="s">
        <v>4</v>
      </c>
      <c r="B128" s="307" t="s">
        <v>258</v>
      </c>
      <c r="C128" s="224" t="s">
        <v>2</v>
      </c>
      <c r="D128" s="224" t="s">
        <v>2</v>
      </c>
      <c r="E128" s="307" t="s">
        <v>2</v>
      </c>
      <c r="F128" s="226" t="s">
        <v>259</v>
      </c>
      <c r="G128" s="482">
        <f>SUM(G129:G134)</f>
        <v>600</v>
      </c>
      <c r="H128" s="477">
        <f>SUM(H129:H134)</f>
        <v>400</v>
      </c>
      <c r="I128" s="484">
        <f t="shared" si="0"/>
        <v>1000</v>
      </c>
    </row>
    <row r="129" spans="1:9" x14ac:dyDescent="0.2">
      <c r="A129" s="231"/>
      <c r="B129" s="232"/>
      <c r="C129" s="233">
        <v>4357</v>
      </c>
      <c r="D129" s="233">
        <v>5169</v>
      </c>
      <c r="E129" s="234" t="s">
        <v>111</v>
      </c>
      <c r="F129" s="235" t="s">
        <v>112</v>
      </c>
      <c r="G129" s="249">
        <v>10</v>
      </c>
      <c r="H129" s="481">
        <v>30</v>
      </c>
      <c r="I129" s="485">
        <f t="shared" si="0"/>
        <v>40</v>
      </c>
    </row>
    <row r="130" spans="1:9" x14ac:dyDescent="0.2">
      <c r="A130" s="231"/>
      <c r="B130" s="244"/>
      <c r="C130" s="233">
        <v>4357</v>
      </c>
      <c r="D130" s="233">
        <v>5169</v>
      </c>
      <c r="E130" s="234" t="s">
        <v>113</v>
      </c>
      <c r="F130" s="235" t="s">
        <v>112</v>
      </c>
      <c r="G130" s="249">
        <v>0</v>
      </c>
      <c r="H130" s="481">
        <v>12</v>
      </c>
      <c r="I130" s="485">
        <f t="shared" si="0"/>
        <v>12</v>
      </c>
    </row>
    <row r="131" spans="1:9" x14ac:dyDescent="0.2">
      <c r="A131" s="231"/>
      <c r="B131" s="244"/>
      <c r="C131" s="233">
        <v>4357</v>
      </c>
      <c r="D131" s="233">
        <v>5169</v>
      </c>
      <c r="E131" s="123" t="s">
        <v>114</v>
      </c>
      <c r="F131" s="235" t="s">
        <v>112</v>
      </c>
      <c r="G131" s="249">
        <v>0</v>
      </c>
      <c r="H131" s="481">
        <v>8</v>
      </c>
      <c r="I131" s="485">
        <f t="shared" si="0"/>
        <v>8</v>
      </c>
    </row>
    <row r="132" spans="1:9" x14ac:dyDescent="0.2">
      <c r="A132" s="241"/>
      <c r="B132" s="244"/>
      <c r="C132" s="233">
        <v>4357</v>
      </c>
      <c r="D132" s="245">
        <v>6121</v>
      </c>
      <c r="E132" s="234" t="s">
        <v>111</v>
      </c>
      <c r="F132" s="246" t="s">
        <v>229</v>
      </c>
      <c r="G132" s="249">
        <v>590</v>
      </c>
      <c r="H132" s="249">
        <v>0</v>
      </c>
      <c r="I132" s="485">
        <f t="shared" si="0"/>
        <v>590</v>
      </c>
    </row>
    <row r="133" spans="1:9" x14ac:dyDescent="0.2">
      <c r="A133" s="241"/>
      <c r="B133" s="244"/>
      <c r="C133" s="233">
        <v>4357</v>
      </c>
      <c r="D133" s="245">
        <v>6121</v>
      </c>
      <c r="E133" s="234" t="s">
        <v>113</v>
      </c>
      <c r="F133" s="246" t="s">
        <v>229</v>
      </c>
      <c r="G133" s="247">
        <v>0</v>
      </c>
      <c r="H133" s="249">
        <v>210</v>
      </c>
      <c r="I133" s="485">
        <f t="shared" si="0"/>
        <v>210</v>
      </c>
    </row>
    <row r="134" spans="1:9" ht="13.5" thickBot="1" x14ac:dyDescent="0.25">
      <c r="A134" s="196"/>
      <c r="B134" s="237"/>
      <c r="C134" s="233">
        <v>4357</v>
      </c>
      <c r="D134" s="29">
        <v>6121</v>
      </c>
      <c r="E134" s="251" t="s">
        <v>133</v>
      </c>
      <c r="F134" s="30" t="s">
        <v>229</v>
      </c>
      <c r="G134" s="311">
        <v>0</v>
      </c>
      <c r="H134" s="480">
        <v>140</v>
      </c>
      <c r="I134" s="519">
        <f t="shared" si="0"/>
        <v>140</v>
      </c>
    </row>
    <row r="135" spans="1:9" x14ac:dyDescent="0.2">
      <c r="A135" s="222" t="s">
        <v>4</v>
      </c>
      <c r="B135" s="307" t="s">
        <v>260</v>
      </c>
      <c r="C135" s="224" t="s">
        <v>2</v>
      </c>
      <c r="D135" s="224" t="s">
        <v>2</v>
      </c>
      <c r="E135" s="307" t="s">
        <v>2</v>
      </c>
      <c r="F135" s="226" t="s">
        <v>261</v>
      </c>
      <c r="G135" s="482">
        <f>SUM(G136:G141)</f>
        <v>1800</v>
      </c>
      <c r="H135" s="477">
        <f>SUM(H136:H141)</f>
        <v>1200</v>
      </c>
      <c r="I135" s="484">
        <f t="shared" si="0"/>
        <v>3000</v>
      </c>
    </row>
    <row r="136" spans="1:9" x14ac:dyDescent="0.2">
      <c r="A136" s="231"/>
      <c r="B136" s="232"/>
      <c r="C136" s="233">
        <v>4312</v>
      </c>
      <c r="D136" s="233">
        <v>5169</v>
      </c>
      <c r="E136" s="234" t="s">
        <v>111</v>
      </c>
      <c r="F136" s="235" t="s">
        <v>112</v>
      </c>
      <c r="G136" s="249">
        <v>10</v>
      </c>
      <c r="H136" s="481">
        <v>30</v>
      </c>
      <c r="I136" s="485">
        <f t="shared" si="0"/>
        <v>40</v>
      </c>
    </row>
    <row r="137" spans="1:9" x14ac:dyDescent="0.2">
      <c r="A137" s="231"/>
      <c r="B137" s="244"/>
      <c r="C137" s="233">
        <v>4312</v>
      </c>
      <c r="D137" s="233">
        <v>5169</v>
      </c>
      <c r="E137" s="234" t="s">
        <v>113</v>
      </c>
      <c r="F137" s="235" t="s">
        <v>112</v>
      </c>
      <c r="G137" s="249">
        <v>0</v>
      </c>
      <c r="H137" s="481">
        <v>12</v>
      </c>
      <c r="I137" s="485">
        <f t="shared" si="0"/>
        <v>12</v>
      </c>
    </row>
    <row r="138" spans="1:9" x14ac:dyDescent="0.2">
      <c r="A138" s="231"/>
      <c r="B138" s="244"/>
      <c r="C138" s="233">
        <v>4312</v>
      </c>
      <c r="D138" s="233">
        <v>5169</v>
      </c>
      <c r="E138" s="123" t="s">
        <v>114</v>
      </c>
      <c r="F138" s="235" t="s">
        <v>112</v>
      </c>
      <c r="G138" s="249">
        <v>0</v>
      </c>
      <c r="H138" s="481">
        <v>8</v>
      </c>
      <c r="I138" s="485">
        <f t="shared" si="0"/>
        <v>8</v>
      </c>
    </row>
    <row r="139" spans="1:9" x14ac:dyDescent="0.2">
      <c r="A139" s="241"/>
      <c r="B139" s="244"/>
      <c r="C139" s="233">
        <v>4312</v>
      </c>
      <c r="D139" s="245">
        <v>6121</v>
      </c>
      <c r="E139" s="234" t="s">
        <v>111</v>
      </c>
      <c r="F139" s="246" t="s">
        <v>229</v>
      </c>
      <c r="G139" s="249">
        <v>1790</v>
      </c>
      <c r="H139" s="249">
        <v>0</v>
      </c>
      <c r="I139" s="485">
        <f t="shared" si="0"/>
        <v>1790</v>
      </c>
    </row>
    <row r="140" spans="1:9" x14ac:dyDescent="0.2">
      <c r="A140" s="241"/>
      <c r="B140" s="244"/>
      <c r="C140" s="233">
        <v>4312</v>
      </c>
      <c r="D140" s="245">
        <v>6121</v>
      </c>
      <c r="E140" s="234" t="s">
        <v>113</v>
      </c>
      <c r="F140" s="246" t="s">
        <v>229</v>
      </c>
      <c r="G140" s="247">
        <v>0</v>
      </c>
      <c r="H140" s="249">
        <v>690</v>
      </c>
      <c r="I140" s="485">
        <f t="shared" si="0"/>
        <v>690</v>
      </c>
    </row>
    <row r="141" spans="1:9" ht="13.5" thickBot="1" x14ac:dyDescent="0.25">
      <c r="A141" s="196"/>
      <c r="B141" s="237"/>
      <c r="C141" s="233">
        <v>4312</v>
      </c>
      <c r="D141" s="29">
        <v>6121</v>
      </c>
      <c r="E141" s="251" t="s">
        <v>133</v>
      </c>
      <c r="F141" s="30" t="s">
        <v>229</v>
      </c>
      <c r="G141" s="311">
        <v>0</v>
      </c>
      <c r="H141" s="480">
        <v>460</v>
      </c>
      <c r="I141" s="519">
        <f t="shared" si="0"/>
        <v>460</v>
      </c>
    </row>
    <row r="142" spans="1:9" x14ac:dyDescent="0.2">
      <c r="A142" s="222" t="s">
        <v>4</v>
      </c>
      <c r="B142" s="307" t="s">
        <v>262</v>
      </c>
      <c r="C142" s="224" t="s">
        <v>2</v>
      </c>
      <c r="D142" s="224" t="s">
        <v>2</v>
      </c>
      <c r="E142" s="307" t="s">
        <v>2</v>
      </c>
      <c r="F142" s="226" t="s">
        <v>263</v>
      </c>
      <c r="G142" s="482">
        <f>SUM(G143:G148)</f>
        <v>1800</v>
      </c>
      <c r="H142" s="477">
        <f>SUM(H143:H148)</f>
        <v>1200</v>
      </c>
      <c r="I142" s="484">
        <f t="shared" si="0"/>
        <v>3000</v>
      </c>
    </row>
    <row r="143" spans="1:9" x14ac:dyDescent="0.2">
      <c r="A143" s="231"/>
      <c r="B143" s="232"/>
      <c r="C143" s="233">
        <v>3523</v>
      </c>
      <c r="D143" s="233">
        <v>5169</v>
      </c>
      <c r="E143" s="234" t="s">
        <v>111</v>
      </c>
      <c r="F143" s="235" t="s">
        <v>112</v>
      </c>
      <c r="G143" s="249">
        <v>10</v>
      </c>
      <c r="H143" s="481">
        <v>30</v>
      </c>
      <c r="I143" s="485">
        <f t="shared" si="0"/>
        <v>40</v>
      </c>
    </row>
    <row r="144" spans="1:9" x14ac:dyDescent="0.2">
      <c r="A144" s="231"/>
      <c r="B144" s="244"/>
      <c r="C144" s="233">
        <v>3523</v>
      </c>
      <c r="D144" s="233">
        <v>5169</v>
      </c>
      <c r="E144" s="234" t="s">
        <v>113</v>
      </c>
      <c r="F144" s="235" t="s">
        <v>112</v>
      </c>
      <c r="G144" s="249">
        <v>0</v>
      </c>
      <c r="H144" s="481">
        <v>12</v>
      </c>
      <c r="I144" s="485">
        <f t="shared" si="0"/>
        <v>12</v>
      </c>
    </row>
    <row r="145" spans="1:10" x14ac:dyDescent="0.2">
      <c r="A145" s="231"/>
      <c r="B145" s="244"/>
      <c r="C145" s="233">
        <v>3523</v>
      </c>
      <c r="D145" s="233">
        <v>5169</v>
      </c>
      <c r="E145" s="123" t="s">
        <v>114</v>
      </c>
      <c r="F145" s="235" t="s">
        <v>112</v>
      </c>
      <c r="G145" s="249">
        <v>0</v>
      </c>
      <c r="H145" s="481">
        <v>8</v>
      </c>
      <c r="I145" s="485">
        <f t="shared" si="0"/>
        <v>8</v>
      </c>
    </row>
    <row r="146" spans="1:10" x14ac:dyDescent="0.2">
      <c r="A146" s="241"/>
      <c r="B146" s="244"/>
      <c r="C146" s="233">
        <v>3523</v>
      </c>
      <c r="D146" s="245">
        <v>6121</v>
      </c>
      <c r="E146" s="234" t="s">
        <v>111</v>
      </c>
      <c r="F146" s="246" t="s">
        <v>229</v>
      </c>
      <c r="G146" s="249">
        <v>1790</v>
      </c>
      <c r="H146" s="249">
        <v>0</v>
      </c>
      <c r="I146" s="485">
        <f t="shared" si="0"/>
        <v>1790</v>
      </c>
    </row>
    <row r="147" spans="1:10" x14ac:dyDescent="0.2">
      <c r="A147" s="241"/>
      <c r="B147" s="244"/>
      <c r="C147" s="233">
        <v>3523</v>
      </c>
      <c r="D147" s="245">
        <v>6121</v>
      </c>
      <c r="E147" s="234" t="s">
        <v>113</v>
      </c>
      <c r="F147" s="246" t="s">
        <v>229</v>
      </c>
      <c r="G147" s="247">
        <v>0</v>
      </c>
      <c r="H147" s="249">
        <v>690</v>
      </c>
      <c r="I147" s="485">
        <f t="shared" si="0"/>
        <v>690</v>
      </c>
    </row>
    <row r="148" spans="1:10" ht="13.5" thickBot="1" x14ac:dyDescent="0.25">
      <c r="A148" s="196"/>
      <c r="B148" s="237"/>
      <c r="C148" s="233">
        <v>3523</v>
      </c>
      <c r="D148" s="29">
        <v>6121</v>
      </c>
      <c r="E148" s="251" t="s">
        <v>133</v>
      </c>
      <c r="F148" s="30" t="s">
        <v>229</v>
      </c>
      <c r="G148" s="311">
        <v>0</v>
      </c>
      <c r="H148" s="480">
        <v>460</v>
      </c>
      <c r="I148" s="519">
        <f t="shared" si="0"/>
        <v>460</v>
      </c>
    </row>
    <row r="149" spans="1:10" x14ac:dyDescent="0.2">
      <c r="A149" s="222" t="s">
        <v>4</v>
      </c>
      <c r="B149" s="307" t="s">
        <v>264</v>
      </c>
      <c r="C149" s="224" t="s">
        <v>2</v>
      </c>
      <c r="D149" s="224" t="s">
        <v>2</v>
      </c>
      <c r="E149" s="307" t="s">
        <v>2</v>
      </c>
      <c r="F149" s="226" t="s">
        <v>265</v>
      </c>
      <c r="G149" s="482">
        <f>SUM(G150:G151)</f>
        <v>800</v>
      </c>
      <c r="H149" s="483">
        <v>7200</v>
      </c>
      <c r="I149" s="484">
        <f t="shared" si="0"/>
        <v>8000</v>
      </c>
    </row>
    <row r="150" spans="1:10" x14ac:dyDescent="0.2">
      <c r="A150" s="241"/>
      <c r="B150" s="309"/>
      <c r="C150" s="233">
        <v>4357</v>
      </c>
      <c r="D150" s="233">
        <v>5169</v>
      </c>
      <c r="E150" s="234" t="s">
        <v>111</v>
      </c>
      <c r="F150" s="235" t="s">
        <v>112</v>
      </c>
      <c r="G150" s="249">
        <v>10</v>
      </c>
      <c r="H150" s="249">
        <v>200</v>
      </c>
      <c r="I150" s="479">
        <f t="shared" si="0"/>
        <v>210</v>
      </c>
    </row>
    <row r="151" spans="1:10" ht="13.5" thickBot="1" x14ac:dyDescent="0.25">
      <c r="A151" s="252"/>
      <c r="B151" s="298"/>
      <c r="C151" s="238">
        <v>4357</v>
      </c>
      <c r="D151" s="29">
        <v>6121</v>
      </c>
      <c r="E151" s="98" t="s">
        <v>111</v>
      </c>
      <c r="F151" s="239" t="s">
        <v>229</v>
      </c>
      <c r="G151" s="480">
        <v>790</v>
      </c>
      <c r="H151" s="480">
        <v>7000</v>
      </c>
      <c r="I151" s="519">
        <f t="shared" si="0"/>
        <v>7790</v>
      </c>
    </row>
    <row r="152" spans="1:10" ht="22.5" x14ac:dyDescent="0.2">
      <c r="A152" s="222" t="s">
        <v>4</v>
      </c>
      <c r="B152" s="307" t="s">
        <v>266</v>
      </c>
      <c r="C152" s="224" t="s">
        <v>2</v>
      </c>
      <c r="D152" s="224" t="s">
        <v>2</v>
      </c>
      <c r="E152" s="307" t="s">
        <v>2</v>
      </c>
      <c r="F152" s="226" t="s">
        <v>267</v>
      </c>
      <c r="G152" s="482">
        <v>300</v>
      </c>
      <c r="H152" s="483">
        <f>SUM(H153:H160)</f>
        <v>2850</v>
      </c>
      <c r="I152" s="484">
        <f>G152+H152</f>
        <v>3150</v>
      </c>
      <c r="J152" s="385"/>
    </row>
    <row r="153" spans="1:10" x14ac:dyDescent="0.2">
      <c r="A153" s="231"/>
      <c r="B153" s="312"/>
      <c r="C153" s="233">
        <v>4357</v>
      </c>
      <c r="D153" s="233">
        <v>5169</v>
      </c>
      <c r="E153" s="234" t="s">
        <v>111</v>
      </c>
      <c r="F153" s="235" t="s">
        <v>112</v>
      </c>
      <c r="G153" s="249">
        <v>0</v>
      </c>
      <c r="H153" s="249">
        <v>50</v>
      </c>
      <c r="I153" s="379">
        <f t="shared" si="0"/>
        <v>50</v>
      </c>
      <c r="J153" s="518"/>
    </row>
    <row r="154" spans="1:10" x14ac:dyDescent="0.2">
      <c r="A154" s="231"/>
      <c r="B154" s="312"/>
      <c r="C154" s="233">
        <v>4357</v>
      </c>
      <c r="D154" s="233">
        <v>5169</v>
      </c>
      <c r="E154" s="234" t="s">
        <v>268</v>
      </c>
      <c r="F154" s="235" t="s">
        <v>112</v>
      </c>
      <c r="G154" s="249">
        <v>0</v>
      </c>
      <c r="H154" s="249">
        <v>10</v>
      </c>
      <c r="I154" s="379">
        <f t="shared" si="0"/>
        <v>10</v>
      </c>
      <c r="J154" s="518"/>
    </row>
    <row r="155" spans="1:10" x14ac:dyDescent="0.2">
      <c r="A155" s="231"/>
      <c r="B155" s="312"/>
      <c r="C155" s="233">
        <v>4357</v>
      </c>
      <c r="D155" s="233">
        <v>5169</v>
      </c>
      <c r="E155" s="234" t="s">
        <v>368</v>
      </c>
      <c r="F155" s="235" t="s">
        <v>112</v>
      </c>
      <c r="G155" s="249">
        <v>0</v>
      </c>
      <c r="H155" s="249">
        <v>5</v>
      </c>
      <c r="I155" s="379">
        <f t="shared" si="0"/>
        <v>5</v>
      </c>
      <c r="J155" s="518"/>
    </row>
    <row r="156" spans="1:10" x14ac:dyDescent="0.2">
      <c r="A156" s="231"/>
      <c r="B156" s="312"/>
      <c r="C156" s="233">
        <v>4357</v>
      </c>
      <c r="D156" s="233">
        <v>5169</v>
      </c>
      <c r="E156" s="234" t="s">
        <v>370</v>
      </c>
      <c r="F156" s="246" t="s">
        <v>112</v>
      </c>
      <c r="G156" s="249">
        <v>0</v>
      </c>
      <c r="H156" s="249">
        <v>85</v>
      </c>
      <c r="I156" s="379">
        <f t="shared" si="0"/>
        <v>85</v>
      </c>
      <c r="J156" s="518"/>
    </row>
    <row r="157" spans="1:10" x14ac:dyDescent="0.2">
      <c r="A157" s="231"/>
      <c r="B157" s="312"/>
      <c r="C157" s="233">
        <v>4357</v>
      </c>
      <c r="D157" s="233">
        <v>6121</v>
      </c>
      <c r="E157" s="234" t="s">
        <v>111</v>
      </c>
      <c r="F157" s="246" t="s">
        <v>229</v>
      </c>
      <c r="G157" s="249">
        <v>0</v>
      </c>
      <c r="H157" s="249">
        <v>200</v>
      </c>
      <c r="I157" s="379">
        <f t="shared" si="0"/>
        <v>200</v>
      </c>
      <c r="J157" s="518"/>
    </row>
    <row r="158" spans="1:10" x14ac:dyDescent="0.2">
      <c r="A158" s="241"/>
      <c r="B158" s="309"/>
      <c r="C158" s="233">
        <v>4357</v>
      </c>
      <c r="D158" s="233">
        <v>6121</v>
      </c>
      <c r="E158" s="234" t="s">
        <v>268</v>
      </c>
      <c r="F158" s="235" t="s">
        <v>229</v>
      </c>
      <c r="G158" s="191">
        <v>30</v>
      </c>
      <c r="H158" s="377">
        <v>250</v>
      </c>
      <c r="I158" s="379">
        <f t="shared" si="0"/>
        <v>280</v>
      </c>
    </row>
    <row r="159" spans="1:10" x14ac:dyDescent="0.2">
      <c r="A159" s="241"/>
      <c r="B159" s="309"/>
      <c r="C159" s="233">
        <v>4357</v>
      </c>
      <c r="D159" s="233">
        <v>6121</v>
      </c>
      <c r="E159" s="234" t="s">
        <v>269</v>
      </c>
      <c r="F159" s="235" t="s">
        <v>229</v>
      </c>
      <c r="G159" s="191">
        <v>15</v>
      </c>
      <c r="H159" s="377">
        <v>125</v>
      </c>
      <c r="I159" s="379">
        <f t="shared" ref="I159:I204" si="3">G159+H159</f>
        <v>140</v>
      </c>
    </row>
    <row r="160" spans="1:10" ht="13.5" thickBot="1" x14ac:dyDescent="0.25">
      <c r="A160" s="489"/>
      <c r="B160" s="490"/>
      <c r="C160" s="380">
        <v>4357</v>
      </c>
      <c r="D160" s="380">
        <v>6121</v>
      </c>
      <c r="E160" s="381" t="s">
        <v>270</v>
      </c>
      <c r="F160" s="259" t="s">
        <v>229</v>
      </c>
      <c r="G160" s="382">
        <v>255</v>
      </c>
      <c r="H160" s="520">
        <v>2125</v>
      </c>
      <c r="I160" s="384">
        <f t="shared" si="3"/>
        <v>2380</v>
      </c>
    </row>
    <row r="161" spans="1:9" ht="22.5" x14ac:dyDescent="0.2">
      <c r="A161" s="222" t="s">
        <v>4</v>
      </c>
      <c r="B161" s="307" t="s">
        <v>271</v>
      </c>
      <c r="C161" s="224" t="s">
        <v>2</v>
      </c>
      <c r="D161" s="224" t="s">
        <v>2</v>
      </c>
      <c r="E161" s="307" t="s">
        <v>2</v>
      </c>
      <c r="F161" s="226" t="s">
        <v>272</v>
      </c>
      <c r="G161" s="482">
        <f>SUM(G162:G169)</f>
        <v>200</v>
      </c>
      <c r="H161" s="483">
        <f>SUM(H162:H169)</f>
        <v>1800</v>
      </c>
      <c r="I161" s="484">
        <f>G161+H161</f>
        <v>2000</v>
      </c>
    </row>
    <row r="162" spans="1:9" x14ac:dyDescent="0.2">
      <c r="A162" s="241"/>
      <c r="B162" s="309"/>
      <c r="C162" s="233">
        <v>4357</v>
      </c>
      <c r="D162" s="233">
        <v>5169</v>
      </c>
      <c r="E162" s="234" t="s">
        <v>111</v>
      </c>
      <c r="F162" s="235" t="s">
        <v>112</v>
      </c>
      <c r="G162" s="249">
        <v>10</v>
      </c>
      <c r="H162" s="249">
        <v>20</v>
      </c>
      <c r="I162" s="479">
        <f t="shared" si="3"/>
        <v>30</v>
      </c>
    </row>
    <row r="163" spans="1:9" x14ac:dyDescent="0.2">
      <c r="A163" s="241"/>
      <c r="B163" s="309"/>
      <c r="C163" s="233">
        <v>4357</v>
      </c>
      <c r="D163" s="233">
        <v>5169</v>
      </c>
      <c r="E163" s="234" t="s">
        <v>268</v>
      </c>
      <c r="F163" s="235" t="s">
        <v>112</v>
      </c>
      <c r="G163" s="249">
        <v>0</v>
      </c>
      <c r="H163" s="249">
        <v>8</v>
      </c>
      <c r="I163" s="479">
        <f t="shared" si="3"/>
        <v>8</v>
      </c>
    </row>
    <row r="164" spans="1:9" x14ac:dyDescent="0.2">
      <c r="A164" s="241"/>
      <c r="B164" s="309"/>
      <c r="C164" s="233">
        <v>4357</v>
      </c>
      <c r="D164" s="233">
        <v>5169</v>
      </c>
      <c r="E164" s="234" t="s">
        <v>368</v>
      </c>
      <c r="F164" s="235" t="s">
        <v>112</v>
      </c>
      <c r="G164" s="249">
        <v>0</v>
      </c>
      <c r="H164" s="249">
        <v>4</v>
      </c>
      <c r="I164" s="479">
        <f t="shared" si="3"/>
        <v>4</v>
      </c>
    </row>
    <row r="165" spans="1:9" x14ac:dyDescent="0.2">
      <c r="A165" s="241"/>
      <c r="B165" s="309"/>
      <c r="C165" s="233">
        <v>4357</v>
      </c>
      <c r="D165" s="233">
        <v>5169</v>
      </c>
      <c r="E165" s="234" t="s">
        <v>370</v>
      </c>
      <c r="F165" s="246" t="s">
        <v>112</v>
      </c>
      <c r="G165" s="249">
        <v>0</v>
      </c>
      <c r="H165" s="249">
        <v>68</v>
      </c>
      <c r="I165" s="479">
        <f t="shared" si="3"/>
        <v>68</v>
      </c>
    </row>
    <row r="166" spans="1:9" x14ac:dyDescent="0.2">
      <c r="A166" s="241"/>
      <c r="B166" s="309"/>
      <c r="C166" s="233">
        <v>4357</v>
      </c>
      <c r="D166" s="233">
        <v>6121</v>
      </c>
      <c r="E166" s="234" t="s">
        <v>111</v>
      </c>
      <c r="F166" s="246" t="s">
        <v>229</v>
      </c>
      <c r="G166" s="249">
        <v>190</v>
      </c>
      <c r="H166" s="249">
        <v>100</v>
      </c>
      <c r="I166" s="479">
        <f t="shared" si="3"/>
        <v>290</v>
      </c>
    </row>
    <row r="167" spans="1:9" x14ac:dyDescent="0.2">
      <c r="A167" s="241"/>
      <c r="B167" s="309"/>
      <c r="C167" s="233">
        <v>4357</v>
      </c>
      <c r="D167" s="233">
        <v>6121</v>
      </c>
      <c r="E167" s="234" t="s">
        <v>268</v>
      </c>
      <c r="F167" s="235" t="s">
        <v>229</v>
      </c>
      <c r="G167" s="249">
        <v>0</v>
      </c>
      <c r="H167" s="249">
        <v>160</v>
      </c>
      <c r="I167" s="479">
        <f t="shared" si="3"/>
        <v>160</v>
      </c>
    </row>
    <row r="168" spans="1:9" x14ac:dyDescent="0.2">
      <c r="A168" s="241"/>
      <c r="B168" s="309"/>
      <c r="C168" s="233">
        <v>4357</v>
      </c>
      <c r="D168" s="233">
        <v>6121</v>
      </c>
      <c r="E168" s="234" t="s">
        <v>269</v>
      </c>
      <c r="F168" s="235" t="s">
        <v>229</v>
      </c>
      <c r="G168" s="249">
        <v>0</v>
      </c>
      <c r="H168" s="249">
        <v>80</v>
      </c>
      <c r="I168" s="479">
        <f t="shared" si="3"/>
        <v>80</v>
      </c>
    </row>
    <row r="169" spans="1:9" ht="13.5" thickBot="1" x14ac:dyDescent="0.25">
      <c r="A169" s="260"/>
      <c r="B169" s="237"/>
      <c r="C169" s="238">
        <v>4357</v>
      </c>
      <c r="D169" s="238">
        <v>6121</v>
      </c>
      <c r="E169" s="98" t="s">
        <v>270</v>
      </c>
      <c r="F169" s="383" t="s">
        <v>229</v>
      </c>
      <c r="G169" s="486">
        <v>0</v>
      </c>
      <c r="H169" s="486">
        <v>1360</v>
      </c>
      <c r="I169" s="488">
        <f t="shared" si="3"/>
        <v>1360</v>
      </c>
    </row>
    <row r="170" spans="1:9" ht="22.5" x14ac:dyDescent="0.2">
      <c r="A170" s="231" t="s">
        <v>4</v>
      </c>
      <c r="B170" s="312" t="s">
        <v>273</v>
      </c>
      <c r="C170" s="253" t="s">
        <v>2</v>
      </c>
      <c r="D170" s="253" t="s">
        <v>2</v>
      </c>
      <c r="E170" s="312" t="s">
        <v>2</v>
      </c>
      <c r="F170" s="254" t="s">
        <v>274</v>
      </c>
      <c r="G170" s="476">
        <f>SUM(G171:G172)</f>
        <v>500</v>
      </c>
      <c r="H170" s="477">
        <f>SUM(H171:H172)</f>
        <v>4400</v>
      </c>
      <c r="I170" s="478">
        <f>G170+H170</f>
        <v>4900</v>
      </c>
    </row>
    <row r="171" spans="1:9" x14ac:dyDescent="0.2">
      <c r="A171" s="241"/>
      <c r="B171" s="309"/>
      <c r="C171" s="233">
        <v>4357</v>
      </c>
      <c r="D171" s="233">
        <v>5169</v>
      </c>
      <c r="E171" s="234" t="s">
        <v>111</v>
      </c>
      <c r="F171" s="235" t="s">
        <v>112</v>
      </c>
      <c r="G171" s="249">
        <v>10</v>
      </c>
      <c r="H171" s="249">
        <v>100</v>
      </c>
      <c r="I171" s="479">
        <f t="shared" si="3"/>
        <v>110</v>
      </c>
    </row>
    <row r="172" spans="1:9" ht="13.5" thickBot="1" x14ac:dyDescent="0.25">
      <c r="A172" s="252"/>
      <c r="B172" s="298"/>
      <c r="C172" s="238">
        <v>4357</v>
      </c>
      <c r="D172" s="29">
        <v>6121</v>
      </c>
      <c r="E172" s="98" t="s">
        <v>111</v>
      </c>
      <c r="F172" s="239" t="s">
        <v>229</v>
      </c>
      <c r="G172" s="480">
        <v>490</v>
      </c>
      <c r="H172" s="480">
        <v>4300</v>
      </c>
      <c r="I172" s="519">
        <f t="shared" si="3"/>
        <v>4790</v>
      </c>
    </row>
    <row r="173" spans="1:9" x14ac:dyDescent="0.2">
      <c r="A173" s="222" t="s">
        <v>4</v>
      </c>
      <c r="B173" s="307" t="s">
        <v>275</v>
      </c>
      <c r="C173" s="224" t="s">
        <v>2</v>
      </c>
      <c r="D173" s="224" t="s">
        <v>2</v>
      </c>
      <c r="E173" s="307" t="s">
        <v>2</v>
      </c>
      <c r="F173" s="226" t="s">
        <v>276</v>
      </c>
      <c r="G173" s="482">
        <f>SUM(G174:G176)</f>
        <v>0</v>
      </c>
      <c r="H173" s="483">
        <f>SUM(H174:H176)</f>
        <v>1490</v>
      </c>
      <c r="I173" s="484">
        <f>G173+H173</f>
        <v>1490</v>
      </c>
    </row>
    <row r="174" spans="1:9" x14ac:dyDescent="0.2">
      <c r="A174" s="241"/>
      <c r="B174" s="309"/>
      <c r="C174" s="233">
        <v>4357</v>
      </c>
      <c r="D174" s="233">
        <v>5169</v>
      </c>
      <c r="E174" s="234" t="s">
        <v>111</v>
      </c>
      <c r="F174" s="235" t="s">
        <v>112</v>
      </c>
      <c r="G174" s="249">
        <v>0</v>
      </c>
      <c r="H174" s="249">
        <v>100</v>
      </c>
      <c r="I174" s="479">
        <f t="shared" si="3"/>
        <v>100</v>
      </c>
    </row>
    <row r="175" spans="1:9" x14ac:dyDescent="0.2">
      <c r="A175" s="255"/>
      <c r="B175" s="378"/>
      <c r="C175" s="233">
        <v>4357</v>
      </c>
      <c r="D175" s="233">
        <v>6121</v>
      </c>
      <c r="E175" s="234" t="s">
        <v>111</v>
      </c>
      <c r="F175" s="235" t="s">
        <v>229</v>
      </c>
      <c r="G175" s="249">
        <v>0</v>
      </c>
      <c r="H175" s="249">
        <v>1000</v>
      </c>
      <c r="I175" s="479">
        <f t="shared" si="3"/>
        <v>1000</v>
      </c>
    </row>
    <row r="176" spans="1:9" ht="13.5" thickBot="1" x14ac:dyDescent="0.25">
      <c r="A176" s="255"/>
      <c r="B176" s="378"/>
      <c r="C176" s="233">
        <v>4357</v>
      </c>
      <c r="D176" s="233">
        <v>6130</v>
      </c>
      <c r="E176" s="234" t="s">
        <v>111</v>
      </c>
      <c r="F176" s="235" t="s">
        <v>391</v>
      </c>
      <c r="G176" s="249">
        <v>0</v>
      </c>
      <c r="H176" s="249">
        <v>390</v>
      </c>
      <c r="I176" s="479">
        <f t="shared" si="3"/>
        <v>390</v>
      </c>
    </row>
    <row r="177" spans="1:10" ht="22.5" x14ac:dyDescent="0.2">
      <c r="A177" s="222" t="s">
        <v>4</v>
      </c>
      <c r="B177" s="307" t="s">
        <v>277</v>
      </c>
      <c r="C177" s="224" t="s">
        <v>2</v>
      </c>
      <c r="D177" s="224" t="s">
        <v>2</v>
      </c>
      <c r="E177" s="307" t="s">
        <v>2</v>
      </c>
      <c r="F177" s="226" t="s">
        <v>278</v>
      </c>
      <c r="G177" s="482">
        <f>SUM(G178:G183)</f>
        <v>0</v>
      </c>
      <c r="H177" s="483">
        <f>SUM(H178:H183)</f>
        <v>1000</v>
      </c>
      <c r="I177" s="484">
        <f>G177+H177</f>
        <v>1000</v>
      </c>
    </row>
    <row r="178" spans="1:10" x14ac:dyDescent="0.2">
      <c r="A178" s="255"/>
      <c r="B178" s="378"/>
      <c r="C178" s="233">
        <v>4357</v>
      </c>
      <c r="D178" s="233">
        <v>5169</v>
      </c>
      <c r="E178" s="234" t="s">
        <v>111</v>
      </c>
      <c r="F178" s="235" t="s">
        <v>112</v>
      </c>
      <c r="G178" s="249">
        <v>0</v>
      </c>
      <c r="H178" s="249">
        <v>50</v>
      </c>
      <c r="I178" s="479">
        <f>SUM(G178:H178)</f>
        <v>50</v>
      </c>
    </row>
    <row r="179" spans="1:10" x14ac:dyDescent="0.2">
      <c r="A179" s="255"/>
      <c r="B179" s="378"/>
      <c r="C179" s="233">
        <v>4357</v>
      </c>
      <c r="D179" s="245">
        <v>5169</v>
      </c>
      <c r="E179" s="234" t="s">
        <v>113</v>
      </c>
      <c r="F179" s="235" t="s">
        <v>112</v>
      </c>
      <c r="G179" s="249">
        <v>0</v>
      </c>
      <c r="H179" s="249">
        <v>60</v>
      </c>
      <c r="I179" s="479">
        <f>SUM(G179:H179)</f>
        <v>60</v>
      </c>
    </row>
    <row r="180" spans="1:10" x14ac:dyDescent="0.2">
      <c r="A180" s="255"/>
      <c r="B180" s="378"/>
      <c r="C180" s="233">
        <v>4357</v>
      </c>
      <c r="D180" s="245">
        <v>5169</v>
      </c>
      <c r="E180" s="234" t="s">
        <v>114</v>
      </c>
      <c r="F180" s="235" t="s">
        <v>112</v>
      </c>
      <c r="G180" s="249">
        <v>0</v>
      </c>
      <c r="H180" s="249">
        <v>40</v>
      </c>
      <c r="I180" s="479">
        <f t="shared" ref="I180:I182" si="4">SUM(G180:H180)</f>
        <v>40</v>
      </c>
    </row>
    <row r="181" spans="1:10" x14ac:dyDescent="0.2">
      <c r="A181" s="255"/>
      <c r="B181" s="378"/>
      <c r="C181" s="233">
        <v>4357</v>
      </c>
      <c r="D181" s="245">
        <v>6121</v>
      </c>
      <c r="E181" s="234" t="s">
        <v>111</v>
      </c>
      <c r="F181" s="246" t="s">
        <v>229</v>
      </c>
      <c r="G181" s="249">
        <v>0</v>
      </c>
      <c r="H181" s="249">
        <v>50</v>
      </c>
      <c r="I181" s="479">
        <f t="shared" si="4"/>
        <v>50</v>
      </c>
    </row>
    <row r="182" spans="1:10" x14ac:dyDescent="0.2">
      <c r="A182" s="255"/>
      <c r="B182" s="378"/>
      <c r="C182" s="521">
        <v>4357</v>
      </c>
      <c r="D182" s="245">
        <v>6121</v>
      </c>
      <c r="E182" s="234" t="s">
        <v>113</v>
      </c>
      <c r="F182" s="246" t="s">
        <v>229</v>
      </c>
      <c r="G182" s="249">
        <v>0</v>
      </c>
      <c r="H182" s="249">
        <v>480</v>
      </c>
      <c r="I182" s="479">
        <f t="shared" si="4"/>
        <v>480</v>
      </c>
    </row>
    <row r="183" spans="1:10" ht="13.5" thickBot="1" x14ac:dyDescent="0.25">
      <c r="A183" s="252"/>
      <c r="B183" s="298"/>
      <c r="C183" s="238">
        <v>4357</v>
      </c>
      <c r="D183" s="517">
        <v>6121</v>
      </c>
      <c r="E183" s="98" t="s">
        <v>133</v>
      </c>
      <c r="F183" s="239" t="s">
        <v>229</v>
      </c>
      <c r="G183" s="486">
        <v>0</v>
      </c>
      <c r="H183" s="486">
        <v>320</v>
      </c>
      <c r="I183" s="488">
        <f t="shared" si="3"/>
        <v>320</v>
      </c>
    </row>
    <row r="184" spans="1:10" x14ac:dyDescent="0.2">
      <c r="A184" s="231" t="s">
        <v>4</v>
      </c>
      <c r="B184" s="312" t="s">
        <v>279</v>
      </c>
      <c r="C184" s="253" t="s">
        <v>2</v>
      </c>
      <c r="D184" s="253" t="s">
        <v>2</v>
      </c>
      <c r="E184" s="312" t="s">
        <v>2</v>
      </c>
      <c r="F184" s="254" t="s">
        <v>280</v>
      </c>
      <c r="G184" s="476">
        <f>G185</f>
        <v>0</v>
      </c>
      <c r="H184" s="477">
        <v>0</v>
      </c>
      <c r="I184" s="478">
        <f t="shared" si="3"/>
        <v>0</v>
      </c>
      <c r="J184" s="518"/>
    </row>
    <row r="185" spans="1:10" ht="13.5" thickBot="1" x14ac:dyDescent="0.25">
      <c r="A185" s="255"/>
      <c r="B185" s="314"/>
      <c r="C185" s="256">
        <v>2212</v>
      </c>
      <c r="D185" s="257">
        <v>6121</v>
      </c>
      <c r="E185" s="315" t="s">
        <v>111</v>
      </c>
      <c r="F185" s="258" t="s">
        <v>229</v>
      </c>
      <c r="G185" s="522">
        <v>0</v>
      </c>
      <c r="H185" s="522">
        <v>0</v>
      </c>
      <c r="I185" s="523">
        <f t="shared" si="3"/>
        <v>0</v>
      </c>
    </row>
    <row r="186" spans="1:10" x14ac:dyDescent="0.2">
      <c r="A186" s="222" t="s">
        <v>4</v>
      </c>
      <c r="B186" s="307" t="s">
        <v>293</v>
      </c>
      <c r="C186" s="224" t="s">
        <v>2</v>
      </c>
      <c r="D186" s="224" t="s">
        <v>2</v>
      </c>
      <c r="E186" s="307" t="s">
        <v>2</v>
      </c>
      <c r="F186" s="226" t="s">
        <v>294</v>
      </c>
      <c r="G186" s="482">
        <f>G187</f>
        <v>300</v>
      </c>
      <c r="H186" s="483">
        <v>0</v>
      </c>
      <c r="I186" s="484">
        <f t="shared" si="3"/>
        <v>300</v>
      </c>
      <c r="J186" s="518"/>
    </row>
    <row r="187" spans="1:10" ht="13.5" thickBot="1" x14ac:dyDescent="0.25">
      <c r="A187" s="241"/>
      <c r="B187" s="309"/>
      <c r="C187" s="233">
        <v>2212</v>
      </c>
      <c r="D187" s="233">
        <v>6121</v>
      </c>
      <c r="E187" s="234" t="s">
        <v>111</v>
      </c>
      <c r="F187" s="239" t="s">
        <v>229</v>
      </c>
      <c r="G187" s="480">
        <v>300</v>
      </c>
      <c r="H187" s="249">
        <v>0</v>
      </c>
      <c r="I187" s="479">
        <f t="shared" si="3"/>
        <v>300</v>
      </c>
      <c r="J187" s="518"/>
    </row>
    <row r="188" spans="1:10" x14ac:dyDescent="0.2">
      <c r="A188" s="222" t="s">
        <v>4</v>
      </c>
      <c r="B188" s="307" t="s">
        <v>295</v>
      </c>
      <c r="C188" s="224" t="s">
        <v>2</v>
      </c>
      <c r="D188" s="224" t="s">
        <v>2</v>
      </c>
      <c r="E188" s="307" t="s">
        <v>2</v>
      </c>
      <c r="F188" s="226" t="s">
        <v>296</v>
      </c>
      <c r="G188" s="482">
        <f>G189</f>
        <v>3500</v>
      </c>
      <c r="H188" s="483">
        <v>0</v>
      </c>
      <c r="I188" s="484">
        <f t="shared" si="3"/>
        <v>3500</v>
      </c>
      <c r="J188" s="518"/>
    </row>
    <row r="189" spans="1:10" ht="13.5" thickBot="1" x14ac:dyDescent="0.25">
      <c r="A189" s="241"/>
      <c r="B189" s="309"/>
      <c r="C189" s="233">
        <v>2212</v>
      </c>
      <c r="D189" s="233">
        <v>6121</v>
      </c>
      <c r="E189" s="234" t="s">
        <v>111</v>
      </c>
      <c r="F189" s="239" t="s">
        <v>229</v>
      </c>
      <c r="G189" s="480">
        <v>3500</v>
      </c>
      <c r="H189" s="249">
        <v>0</v>
      </c>
      <c r="I189" s="479">
        <f t="shared" si="3"/>
        <v>3500</v>
      </c>
      <c r="J189" s="518"/>
    </row>
    <row r="190" spans="1:10" x14ac:dyDescent="0.2">
      <c r="A190" s="222" t="s">
        <v>4</v>
      </c>
      <c r="B190" s="307" t="s">
        <v>311</v>
      </c>
      <c r="C190" s="224" t="s">
        <v>2</v>
      </c>
      <c r="D190" s="224" t="s">
        <v>2</v>
      </c>
      <c r="E190" s="307" t="s">
        <v>2</v>
      </c>
      <c r="F190" s="226" t="s">
        <v>312</v>
      </c>
      <c r="G190" s="482">
        <f>SUM(G191:G192)</f>
        <v>200</v>
      </c>
      <c r="H190" s="483">
        <f>SUM(H191:H192)</f>
        <v>1800</v>
      </c>
      <c r="I190" s="484">
        <f t="shared" si="3"/>
        <v>2000</v>
      </c>
    </row>
    <row r="191" spans="1:10" x14ac:dyDescent="0.2">
      <c r="A191" s="241"/>
      <c r="B191" s="309"/>
      <c r="C191" s="233">
        <v>4357</v>
      </c>
      <c r="D191" s="233">
        <v>5169</v>
      </c>
      <c r="E191" s="234" t="s">
        <v>111</v>
      </c>
      <c r="F191" s="235" t="s">
        <v>112</v>
      </c>
      <c r="G191" s="249">
        <v>10</v>
      </c>
      <c r="H191" s="249">
        <v>0</v>
      </c>
      <c r="I191" s="479">
        <f t="shared" si="3"/>
        <v>10</v>
      </c>
    </row>
    <row r="192" spans="1:10" ht="13.5" thickBot="1" x14ac:dyDescent="0.25">
      <c r="A192" s="231"/>
      <c r="B192" s="312"/>
      <c r="C192" s="238">
        <v>4357</v>
      </c>
      <c r="D192" s="29">
        <v>6121</v>
      </c>
      <c r="E192" s="98" t="s">
        <v>111</v>
      </c>
      <c r="F192" s="239" t="s">
        <v>229</v>
      </c>
      <c r="G192" s="480">
        <v>190</v>
      </c>
      <c r="H192" s="481">
        <v>1800</v>
      </c>
      <c r="I192" s="485">
        <f t="shared" si="3"/>
        <v>1990</v>
      </c>
    </row>
    <row r="193" spans="1:10" ht="22.5" x14ac:dyDescent="0.2">
      <c r="A193" s="222" t="s">
        <v>4</v>
      </c>
      <c r="B193" s="307" t="s">
        <v>313</v>
      </c>
      <c r="C193" s="224" t="s">
        <v>2</v>
      </c>
      <c r="D193" s="224" t="s">
        <v>2</v>
      </c>
      <c r="E193" s="307" t="s">
        <v>2</v>
      </c>
      <c r="F193" s="226" t="s">
        <v>314</v>
      </c>
      <c r="G193" s="482">
        <f>SUM(G194:G204)</f>
        <v>2550</v>
      </c>
      <c r="H193" s="483">
        <f>SUM(H194:H204)</f>
        <v>20000</v>
      </c>
      <c r="I193" s="484">
        <f>G193+H193</f>
        <v>22550</v>
      </c>
      <c r="J193" s="587"/>
    </row>
    <row r="194" spans="1:10" x14ac:dyDescent="0.2">
      <c r="A194" s="231"/>
      <c r="B194" s="312"/>
      <c r="C194" s="233">
        <v>3315</v>
      </c>
      <c r="D194" s="233">
        <v>5169</v>
      </c>
      <c r="E194" s="234" t="s">
        <v>111</v>
      </c>
      <c r="F194" s="235" t="s">
        <v>112</v>
      </c>
      <c r="G194" s="481">
        <v>10</v>
      </c>
      <c r="H194" s="481">
        <v>0</v>
      </c>
      <c r="I194" s="485">
        <f t="shared" si="3"/>
        <v>10</v>
      </c>
    </row>
    <row r="195" spans="1:10" x14ac:dyDescent="0.2">
      <c r="A195" s="231"/>
      <c r="B195" s="312"/>
      <c r="C195" s="233">
        <v>3315</v>
      </c>
      <c r="D195" s="233">
        <v>5169</v>
      </c>
      <c r="E195" s="234" t="s">
        <v>63</v>
      </c>
      <c r="F195" s="235" t="s">
        <v>112</v>
      </c>
      <c r="G195" s="481">
        <v>30</v>
      </c>
      <c r="H195" s="481">
        <v>20</v>
      </c>
      <c r="I195" s="485">
        <f t="shared" si="3"/>
        <v>50</v>
      </c>
    </row>
    <row r="196" spans="1:10" x14ac:dyDescent="0.2">
      <c r="A196" s="231"/>
      <c r="B196" s="312"/>
      <c r="C196" s="233">
        <v>3315</v>
      </c>
      <c r="D196" s="233">
        <v>5169</v>
      </c>
      <c r="E196" s="234" t="s">
        <v>65</v>
      </c>
      <c r="F196" s="235" t="s">
        <v>112</v>
      </c>
      <c r="G196" s="481">
        <v>15</v>
      </c>
      <c r="H196" s="481">
        <v>10</v>
      </c>
      <c r="I196" s="485">
        <f t="shared" si="3"/>
        <v>25</v>
      </c>
    </row>
    <row r="197" spans="1:10" x14ac:dyDescent="0.2">
      <c r="A197" s="231"/>
      <c r="B197" s="312"/>
      <c r="C197" s="233">
        <v>3315</v>
      </c>
      <c r="D197" s="233">
        <v>5169</v>
      </c>
      <c r="E197" s="234" t="s">
        <v>67</v>
      </c>
      <c r="F197" s="235" t="s">
        <v>112</v>
      </c>
      <c r="G197" s="481">
        <v>255</v>
      </c>
      <c r="H197" s="481">
        <v>170</v>
      </c>
      <c r="I197" s="485">
        <f t="shared" si="3"/>
        <v>425</v>
      </c>
    </row>
    <row r="198" spans="1:10" x14ac:dyDescent="0.2">
      <c r="A198" s="231"/>
      <c r="B198" s="312"/>
      <c r="C198" s="233">
        <v>3315</v>
      </c>
      <c r="D198" s="233">
        <v>5175</v>
      </c>
      <c r="E198" s="234" t="s">
        <v>63</v>
      </c>
      <c r="F198" s="235" t="s">
        <v>190</v>
      </c>
      <c r="G198" s="481">
        <v>0</v>
      </c>
      <c r="H198" s="481">
        <v>0.2</v>
      </c>
      <c r="I198" s="485">
        <f t="shared" si="3"/>
        <v>0.2</v>
      </c>
    </row>
    <row r="199" spans="1:10" x14ac:dyDescent="0.2">
      <c r="A199" s="231"/>
      <c r="B199" s="312"/>
      <c r="C199" s="233">
        <v>3315</v>
      </c>
      <c r="D199" s="233">
        <v>5175</v>
      </c>
      <c r="E199" s="234" t="s">
        <v>65</v>
      </c>
      <c r="F199" s="235" t="s">
        <v>190</v>
      </c>
      <c r="G199" s="481">
        <v>0</v>
      </c>
      <c r="H199" s="481">
        <v>0.1</v>
      </c>
      <c r="I199" s="485">
        <f t="shared" si="3"/>
        <v>0.1</v>
      </c>
    </row>
    <row r="200" spans="1:10" x14ac:dyDescent="0.2">
      <c r="A200" s="231"/>
      <c r="B200" s="312"/>
      <c r="C200" s="233">
        <v>3315</v>
      </c>
      <c r="D200" s="233">
        <v>5175</v>
      </c>
      <c r="E200" s="234" t="s">
        <v>67</v>
      </c>
      <c r="F200" s="235" t="s">
        <v>190</v>
      </c>
      <c r="G200" s="481">
        <v>0</v>
      </c>
      <c r="H200" s="481">
        <v>1.7</v>
      </c>
      <c r="I200" s="485">
        <f t="shared" si="3"/>
        <v>1.7</v>
      </c>
    </row>
    <row r="201" spans="1:10" x14ac:dyDescent="0.2">
      <c r="A201" s="231"/>
      <c r="B201" s="312"/>
      <c r="C201" s="233">
        <v>3315</v>
      </c>
      <c r="D201" s="233">
        <v>6121</v>
      </c>
      <c r="E201" s="234" t="s">
        <v>111</v>
      </c>
      <c r="F201" s="235" t="s">
        <v>229</v>
      </c>
      <c r="G201" s="481">
        <v>40</v>
      </c>
      <c r="H201" s="481">
        <v>10</v>
      </c>
      <c r="I201" s="485">
        <f t="shared" si="3"/>
        <v>50</v>
      </c>
    </row>
    <row r="202" spans="1:10" x14ac:dyDescent="0.2">
      <c r="A202" s="231"/>
      <c r="B202" s="312"/>
      <c r="C202" s="233">
        <v>3315</v>
      </c>
      <c r="D202" s="233">
        <v>6121</v>
      </c>
      <c r="E202" s="234" t="s">
        <v>63</v>
      </c>
      <c r="F202" s="235" t="s">
        <v>229</v>
      </c>
      <c r="G202" s="481">
        <v>220</v>
      </c>
      <c r="H202" s="481">
        <v>1978.8</v>
      </c>
      <c r="I202" s="485">
        <f t="shared" si="3"/>
        <v>2198.8000000000002</v>
      </c>
    </row>
    <row r="203" spans="1:10" x14ac:dyDescent="0.2">
      <c r="A203" s="231"/>
      <c r="B203" s="312"/>
      <c r="C203" s="233">
        <v>3315</v>
      </c>
      <c r="D203" s="233">
        <v>6121</v>
      </c>
      <c r="E203" s="234" t="s">
        <v>392</v>
      </c>
      <c r="F203" s="235" t="s">
        <v>229</v>
      </c>
      <c r="G203" s="481">
        <v>110</v>
      </c>
      <c r="H203" s="481">
        <v>989.4</v>
      </c>
      <c r="I203" s="485">
        <f t="shared" si="3"/>
        <v>1099.4000000000001</v>
      </c>
    </row>
    <row r="204" spans="1:10" ht="13.5" thickBot="1" x14ac:dyDescent="0.25">
      <c r="A204" s="252"/>
      <c r="B204" s="393"/>
      <c r="C204" s="238">
        <v>3315</v>
      </c>
      <c r="D204" s="517">
        <v>6121</v>
      </c>
      <c r="E204" s="98" t="s">
        <v>67</v>
      </c>
      <c r="F204" s="239" t="s">
        <v>229</v>
      </c>
      <c r="G204" s="486">
        <v>1870</v>
      </c>
      <c r="H204" s="480">
        <v>16819.8</v>
      </c>
      <c r="I204" s="519">
        <f t="shared" si="3"/>
        <v>18689.8</v>
      </c>
    </row>
    <row r="205" spans="1:10" ht="22.5" x14ac:dyDescent="0.2">
      <c r="A205" s="222" t="s">
        <v>4</v>
      </c>
      <c r="B205" s="307" t="s">
        <v>315</v>
      </c>
      <c r="C205" s="224" t="s">
        <v>2</v>
      </c>
      <c r="D205" s="224" t="s">
        <v>2</v>
      </c>
      <c r="E205" s="307" t="s">
        <v>2</v>
      </c>
      <c r="F205" s="226" t="s">
        <v>316</v>
      </c>
      <c r="G205" s="482">
        <f>SUM(G206:G213)</f>
        <v>2489.67</v>
      </c>
      <c r="H205" s="483">
        <v>20100</v>
      </c>
      <c r="I205" s="484">
        <f>G205+H205</f>
        <v>22589.67</v>
      </c>
    </row>
    <row r="206" spans="1:10" x14ac:dyDescent="0.2">
      <c r="A206" s="241"/>
      <c r="B206" s="309"/>
      <c r="C206" s="233">
        <v>3315</v>
      </c>
      <c r="D206" s="233">
        <v>5169</v>
      </c>
      <c r="E206" s="234" t="s">
        <v>111</v>
      </c>
      <c r="F206" s="235" t="s">
        <v>112</v>
      </c>
      <c r="G206" s="249">
        <v>10</v>
      </c>
      <c r="H206" s="249">
        <v>100</v>
      </c>
      <c r="I206" s="479">
        <f t="shared" ref="I206:I231" si="5">G206+H206</f>
        <v>110</v>
      </c>
    </row>
    <row r="207" spans="1:10" x14ac:dyDescent="0.2">
      <c r="A207" s="241"/>
      <c r="B207" s="309"/>
      <c r="C207" s="233">
        <v>3315</v>
      </c>
      <c r="D207" s="233">
        <v>5169</v>
      </c>
      <c r="E207" s="234" t="s">
        <v>268</v>
      </c>
      <c r="F207" s="235" t="s">
        <v>112</v>
      </c>
      <c r="G207" s="249">
        <v>0</v>
      </c>
      <c r="H207" s="249">
        <v>10</v>
      </c>
      <c r="I207" s="479">
        <f t="shared" si="5"/>
        <v>10</v>
      </c>
    </row>
    <row r="208" spans="1:10" x14ac:dyDescent="0.2">
      <c r="A208" s="241"/>
      <c r="B208" s="309"/>
      <c r="C208" s="233">
        <v>3315</v>
      </c>
      <c r="D208" s="233">
        <v>5169</v>
      </c>
      <c r="E208" s="234" t="s">
        <v>368</v>
      </c>
      <c r="F208" s="235" t="s">
        <v>112</v>
      </c>
      <c r="G208" s="249">
        <v>0</v>
      </c>
      <c r="H208" s="249">
        <v>5</v>
      </c>
      <c r="I208" s="479">
        <f t="shared" si="5"/>
        <v>5</v>
      </c>
    </row>
    <row r="209" spans="1:10" x14ac:dyDescent="0.2">
      <c r="A209" s="241"/>
      <c r="B209" s="309"/>
      <c r="C209" s="233">
        <v>3315</v>
      </c>
      <c r="D209" s="233">
        <v>5169</v>
      </c>
      <c r="E209" s="234" t="s">
        <v>370</v>
      </c>
      <c r="F209" s="246" t="s">
        <v>112</v>
      </c>
      <c r="G209" s="249">
        <v>0</v>
      </c>
      <c r="H209" s="249">
        <v>85</v>
      </c>
      <c r="I209" s="479">
        <f t="shared" si="5"/>
        <v>85</v>
      </c>
    </row>
    <row r="210" spans="1:10" x14ac:dyDescent="0.2">
      <c r="A210" s="241"/>
      <c r="B210" s="309"/>
      <c r="C210" s="233">
        <v>3315</v>
      </c>
      <c r="D210" s="233">
        <v>6121</v>
      </c>
      <c r="E210" s="234" t="s">
        <v>111</v>
      </c>
      <c r="F210" s="235" t="s">
        <v>229</v>
      </c>
      <c r="G210" s="249">
        <v>2479.67</v>
      </c>
      <c r="H210" s="249">
        <v>0</v>
      </c>
      <c r="I210" s="479">
        <f t="shared" si="5"/>
        <v>2479.67</v>
      </c>
    </row>
    <row r="211" spans="1:10" x14ac:dyDescent="0.2">
      <c r="A211" s="241"/>
      <c r="B211" s="309"/>
      <c r="C211" s="233">
        <v>3315</v>
      </c>
      <c r="D211" s="233">
        <v>6121</v>
      </c>
      <c r="E211" s="234" t="s">
        <v>268</v>
      </c>
      <c r="F211" s="235" t="s">
        <v>229</v>
      </c>
      <c r="G211" s="249">
        <v>0</v>
      </c>
      <c r="H211" s="249">
        <v>1990</v>
      </c>
      <c r="I211" s="479">
        <f t="shared" si="5"/>
        <v>1990</v>
      </c>
    </row>
    <row r="212" spans="1:10" x14ac:dyDescent="0.2">
      <c r="A212" s="241"/>
      <c r="B212" s="309"/>
      <c r="C212" s="233">
        <v>3315</v>
      </c>
      <c r="D212" s="233">
        <v>6121</v>
      </c>
      <c r="E212" s="234" t="s">
        <v>269</v>
      </c>
      <c r="F212" s="235" t="s">
        <v>229</v>
      </c>
      <c r="G212" s="249">
        <v>0</v>
      </c>
      <c r="H212" s="249">
        <v>995</v>
      </c>
      <c r="I212" s="479">
        <f t="shared" si="5"/>
        <v>995</v>
      </c>
    </row>
    <row r="213" spans="1:10" ht="13.5" thickBot="1" x14ac:dyDescent="0.25">
      <c r="A213" s="260"/>
      <c r="B213" s="316"/>
      <c r="C213" s="238">
        <v>3315</v>
      </c>
      <c r="D213" s="238">
        <v>6121</v>
      </c>
      <c r="E213" s="98" t="s">
        <v>270</v>
      </c>
      <c r="F213" s="383" t="s">
        <v>229</v>
      </c>
      <c r="G213" s="486">
        <v>0</v>
      </c>
      <c r="H213" s="486">
        <v>16915</v>
      </c>
      <c r="I213" s="488">
        <f t="shared" si="5"/>
        <v>16915</v>
      </c>
    </row>
    <row r="214" spans="1:10" ht="22.5" x14ac:dyDescent="0.2">
      <c r="A214" s="231" t="s">
        <v>4</v>
      </c>
      <c r="B214" s="312" t="s">
        <v>317</v>
      </c>
      <c r="C214" s="253" t="s">
        <v>2</v>
      </c>
      <c r="D214" s="253" t="s">
        <v>2</v>
      </c>
      <c r="E214" s="312" t="s">
        <v>2</v>
      </c>
      <c r="F214" s="254" t="s">
        <v>318</v>
      </c>
      <c r="G214" s="476">
        <f>SUM(G215:G216)</f>
        <v>200</v>
      </c>
      <c r="H214" s="477">
        <v>0</v>
      </c>
      <c r="I214" s="478">
        <f t="shared" si="5"/>
        <v>200</v>
      </c>
      <c r="J214" s="587"/>
    </row>
    <row r="215" spans="1:10" x14ac:dyDescent="0.2">
      <c r="A215" s="231"/>
      <c r="B215" s="312"/>
      <c r="C215" s="233">
        <v>3315</v>
      </c>
      <c r="D215" s="233">
        <v>5169</v>
      </c>
      <c r="E215" s="234" t="s">
        <v>111</v>
      </c>
      <c r="F215" s="235" t="s">
        <v>112</v>
      </c>
      <c r="G215" s="249">
        <v>5</v>
      </c>
      <c r="H215" s="476"/>
      <c r="I215" s="478">
        <f t="shared" si="5"/>
        <v>5</v>
      </c>
    </row>
    <row r="216" spans="1:10" ht="13.5" thickBot="1" x14ac:dyDescent="0.25">
      <c r="A216" s="489"/>
      <c r="B216" s="490"/>
      <c r="C216" s="380">
        <v>3315</v>
      </c>
      <c r="D216" s="257">
        <v>6121</v>
      </c>
      <c r="E216" s="381" t="s">
        <v>111</v>
      </c>
      <c r="F216" s="491" t="s">
        <v>229</v>
      </c>
      <c r="G216" s="522">
        <v>195</v>
      </c>
      <c r="H216" s="492"/>
      <c r="I216" s="493">
        <f t="shared" si="5"/>
        <v>195</v>
      </c>
    </row>
    <row r="217" spans="1:10" x14ac:dyDescent="0.2">
      <c r="A217" s="222" t="s">
        <v>4</v>
      </c>
      <c r="B217" s="307" t="s">
        <v>319</v>
      </c>
      <c r="C217" s="224" t="s">
        <v>2</v>
      </c>
      <c r="D217" s="224" t="s">
        <v>2</v>
      </c>
      <c r="E217" s="307" t="s">
        <v>2</v>
      </c>
      <c r="F217" s="226" t="s">
        <v>320</v>
      </c>
      <c r="G217" s="482">
        <f>SUM(G218:G225)</f>
        <v>500</v>
      </c>
      <c r="H217" s="483">
        <f>SUM(H218:H225)</f>
        <v>4500</v>
      </c>
      <c r="I217" s="484">
        <f t="shared" si="5"/>
        <v>5000</v>
      </c>
    </row>
    <row r="218" spans="1:10" x14ac:dyDescent="0.2">
      <c r="A218" s="241"/>
      <c r="B218" s="309"/>
      <c r="C218" s="233">
        <v>3314</v>
      </c>
      <c r="D218" s="233">
        <v>5169</v>
      </c>
      <c r="E218" s="234" t="s">
        <v>111</v>
      </c>
      <c r="F218" s="235" t="s">
        <v>112</v>
      </c>
      <c r="G218" s="249">
        <v>5</v>
      </c>
      <c r="H218" s="249">
        <v>200</v>
      </c>
      <c r="I218" s="479">
        <f t="shared" si="5"/>
        <v>205</v>
      </c>
    </row>
    <row r="219" spans="1:10" x14ac:dyDescent="0.2">
      <c r="A219" s="241"/>
      <c r="B219" s="309"/>
      <c r="C219" s="233">
        <v>3314</v>
      </c>
      <c r="D219" s="233">
        <v>5169</v>
      </c>
      <c r="E219" s="234" t="s">
        <v>268</v>
      </c>
      <c r="F219" s="235" t="s">
        <v>112</v>
      </c>
      <c r="G219" s="249">
        <v>0</v>
      </c>
      <c r="H219" s="249">
        <v>50</v>
      </c>
      <c r="I219" s="479">
        <f t="shared" si="5"/>
        <v>50</v>
      </c>
    </row>
    <row r="220" spans="1:10" x14ac:dyDescent="0.2">
      <c r="A220" s="241"/>
      <c r="B220" s="309"/>
      <c r="C220" s="233">
        <v>3314</v>
      </c>
      <c r="D220" s="233">
        <v>5169</v>
      </c>
      <c r="E220" s="234" t="s">
        <v>368</v>
      </c>
      <c r="F220" s="235" t="s">
        <v>112</v>
      </c>
      <c r="G220" s="249">
        <v>0</v>
      </c>
      <c r="H220" s="249">
        <v>25</v>
      </c>
      <c r="I220" s="479">
        <f t="shared" si="5"/>
        <v>25</v>
      </c>
    </row>
    <row r="221" spans="1:10" x14ac:dyDescent="0.2">
      <c r="A221" s="241"/>
      <c r="B221" s="309"/>
      <c r="C221" s="233">
        <v>3314</v>
      </c>
      <c r="D221" s="233">
        <v>5169</v>
      </c>
      <c r="E221" s="234" t="s">
        <v>370</v>
      </c>
      <c r="F221" s="246" t="s">
        <v>112</v>
      </c>
      <c r="G221" s="249">
        <v>0</v>
      </c>
      <c r="H221" s="249">
        <v>425</v>
      </c>
      <c r="I221" s="479">
        <f t="shared" si="5"/>
        <v>425</v>
      </c>
    </row>
    <row r="222" spans="1:10" x14ac:dyDescent="0.2">
      <c r="A222" s="241"/>
      <c r="B222" s="309"/>
      <c r="C222" s="233">
        <v>3314</v>
      </c>
      <c r="D222" s="233">
        <v>6121</v>
      </c>
      <c r="E222" s="234" t="s">
        <v>111</v>
      </c>
      <c r="F222" s="235" t="s">
        <v>229</v>
      </c>
      <c r="G222" s="249">
        <v>495</v>
      </c>
      <c r="H222" s="249">
        <v>200</v>
      </c>
      <c r="I222" s="479">
        <f t="shared" si="5"/>
        <v>695</v>
      </c>
    </row>
    <row r="223" spans="1:10" x14ac:dyDescent="0.2">
      <c r="A223" s="241"/>
      <c r="B223" s="309"/>
      <c r="C223" s="233">
        <v>3314</v>
      </c>
      <c r="D223" s="233">
        <v>6121</v>
      </c>
      <c r="E223" s="234" t="s">
        <v>268</v>
      </c>
      <c r="F223" s="235" t="s">
        <v>229</v>
      </c>
      <c r="G223" s="249">
        <v>0</v>
      </c>
      <c r="H223" s="249">
        <v>360</v>
      </c>
      <c r="I223" s="479">
        <f t="shared" si="5"/>
        <v>360</v>
      </c>
    </row>
    <row r="224" spans="1:10" x14ac:dyDescent="0.2">
      <c r="A224" s="241"/>
      <c r="B224" s="309"/>
      <c r="C224" s="233">
        <v>3314</v>
      </c>
      <c r="D224" s="233">
        <v>6121</v>
      </c>
      <c r="E224" s="234" t="s">
        <v>269</v>
      </c>
      <c r="F224" s="235" t="s">
        <v>229</v>
      </c>
      <c r="G224" s="249">
        <v>0</v>
      </c>
      <c r="H224" s="249">
        <v>180</v>
      </c>
      <c r="I224" s="479">
        <f t="shared" si="5"/>
        <v>180</v>
      </c>
    </row>
    <row r="225" spans="1:12" ht="13.5" thickBot="1" x14ac:dyDescent="0.25">
      <c r="A225" s="489"/>
      <c r="B225" s="490"/>
      <c r="C225" s="380">
        <v>3314</v>
      </c>
      <c r="D225" s="380">
        <v>6121</v>
      </c>
      <c r="E225" s="381" t="s">
        <v>270</v>
      </c>
      <c r="F225" s="259" t="s">
        <v>229</v>
      </c>
      <c r="G225" s="492">
        <v>0</v>
      </c>
      <c r="H225" s="492">
        <v>3060</v>
      </c>
      <c r="I225" s="493">
        <f t="shared" si="5"/>
        <v>3060</v>
      </c>
    </row>
    <row r="226" spans="1:12" x14ac:dyDescent="0.2">
      <c r="A226" s="262" t="s">
        <v>4</v>
      </c>
      <c r="B226" s="318" t="s">
        <v>321</v>
      </c>
      <c r="C226" s="224" t="s">
        <v>2</v>
      </c>
      <c r="D226" s="224" t="s">
        <v>2</v>
      </c>
      <c r="E226" s="307" t="s">
        <v>2</v>
      </c>
      <c r="F226" s="263" t="s">
        <v>322</v>
      </c>
      <c r="G226" s="482">
        <f>SUM(G227:G228)</f>
        <v>25000</v>
      </c>
      <c r="H226" s="483">
        <v>15000</v>
      </c>
      <c r="I226" s="524">
        <f t="shared" si="5"/>
        <v>40000</v>
      </c>
    </row>
    <row r="227" spans="1:12" x14ac:dyDescent="0.2">
      <c r="A227" s="264"/>
      <c r="B227" s="319"/>
      <c r="C227" s="233">
        <v>3636</v>
      </c>
      <c r="D227" s="233">
        <v>5169</v>
      </c>
      <c r="E227" s="234" t="s">
        <v>111</v>
      </c>
      <c r="F227" s="235" t="s">
        <v>112</v>
      </c>
      <c r="G227" s="249">
        <v>10</v>
      </c>
      <c r="H227" s="525">
        <v>1000</v>
      </c>
      <c r="I227" s="526">
        <f t="shared" si="5"/>
        <v>1010</v>
      </c>
    </row>
    <row r="228" spans="1:12" ht="13.5" thickBot="1" x14ac:dyDescent="0.25">
      <c r="A228" s="527"/>
      <c r="B228" s="528"/>
      <c r="C228" s="380">
        <v>3636</v>
      </c>
      <c r="D228" s="257">
        <v>6121</v>
      </c>
      <c r="E228" s="381" t="s">
        <v>111</v>
      </c>
      <c r="F228" s="491" t="s">
        <v>229</v>
      </c>
      <c r="G228" s="522">
        <v>24990</v>
      </c>
      <c r="H228" s="529">
        <v>14000</v>
      </c>
      <c r="I228" s="530">
        <f t="shared" si="5"/>
        <v>38990</v>
      </c>
    </row>
    <row r="229" spans="1:12" x14ac:dyDescent="0.2">
      <c r="A229" s="262" t="s">
        <v>4</v>
      </c>
      <c r="B229" s="318" t="s">
        <v>323</v>
      </c>
      <c r="C229" s="224" t="s">
        <v>2</v>
      </c>
      <c r="D229" s="224" t="s">
        <v>2</v>
      </c>
      <c r="E229" s="307" t="s">
        <v>2</v>
      </c>
      <c r="F229" s="263" t="s">
        <v>360</v>
      </c>
      <c r="G229" s="482">
        <v>0</v>
      </c>
      <c r="H229" s="483">
        <v>45000</v>
      </c>
      <c r="I229" s="524">
        <f t="shared" si="5"/>
        <v>45000</v>
      </c>
    </row>
    <row r="230" spans="1:12" x14ac:dyDescent="0.2">
      <c r="A230" s="531"/>
      <c r="B230" s="532"/>
      <c r="C230" s="233">
        <v>6172</v>
      </c>
      <c r="D230" s="233">
        <v>5169</v>
      </c>
      <c r="E230" s="234" t="s">
        <v>111</v>
      </c>
      <c r="F230" s="235" t="s">
        <v>112</v>
      </c>
      <c r="G230" s="249">
        <v>0</v>
      </c>
      <c r="H230" s="533">
        <v>1000</v>
      </c>
      <c r="I230" s="534">
        <f t="shared" si="5"/>
        <v>1000</v>
      </c>
    </row>
    <row r="231" spans="1:12" ht="13.5" thickBot="1" x14ac:dyDescent="0.25">
      <c r="A231" s="535"/>
      <c r="B231" s="536"/>
      <c r="C231" s="238">
        <v>6172</v>
      </c>
      <c r="D231" s="238">
        <v>6121</v>
      </c>
      <c r="E231" s="98" t="s">
        <v>111</v>
      </c>
      <c r="F231" s="383" t="s">
        <v>229</v>
      </c>
      <c r="G231" s="486">
        <v>0</v>
      </c>
      <c r="H231" s="537">
        <v>44000</v>
      </c>
      <c r="I231" s="538">
        <f t="shared" si="5"/>
        <v>44000</v>
      </c>
    </row>
    <row r="232" spans="1:12" s="385" customFormat="1" x14ac:dyDescent="0.2">
      <c r="A232" s="539" t="s">
        <v>4</v>
      </c>
      <c r="B232" s="540" t="s">
        <v>479</v>
      </c>
      <c r="C232" s="541" t="s">
        <v>2</v>
      </c>
      <c r="D232" s="541" t="s">
        <v>2</v>
      </c>
      <c r="E232" s="540" t="s">
        <v>2</v>
      </c>
      <c r="F232" s="542" t="s">
        <v>349</v>
      </c>
      <c r="G232" s="543">
        <f>G233+G234+G235+G236+G237+G246+G255+G264+G273+G282+G291</f>
        <v>0</v>
      </c>
      <c r="H232" s="544">
        <f>H237+H246+H255+H264+H273+H282+H291</f>
        <v>3200</v>
      </c>
      <c r="I232" s="545">
        <f>G232+H232</f>
        <v>3200</v>
      </c>
      <c r="K232" s="339"/>
      <c r="L232" s="339"/>
    </row>
    <row r="233" spans="1:12" s="385" customFormat="1" x14ac:dyDescent="0.2">
      <c r="A233" s="241"/>
      <c r="B233" s="309"/>
      <c r="C233" s="233">
        <v>3129</v>
      </c>
      <c r="D233" s="233">
        <v>5011</v>
      </c>
      <c r="E233" s="234" t="s">
        <v>111</v>
      </c>
      <c r="F233" s="293" t="s">
        <v>350</v>
      </c>
      <c r="G233" s="249">
        <v>0</v>
      </c>
      <c r="H233" s="249">
        <v>0</v>
      </c>
      <c r="I233" s="479">
        <f>SUM(G233:H233)</f>
        <v>0</v>
      </c>
    </row>
    <row r="234" spans="1:12" s="385" customFormat="1" x14ac:dyDescent="0.2">
      <c r="A234" s="241"/>
      <c r="B234" s="309"/>
      <c r="C234" s="233">
        <v>3129</v>
      </c>
      <c r="D234" s="233">
        <v>5031</v>
      </c>
      <c r="E234" s="234" t="s">
        <v>111</v>
      </c>
      <c r="F234" s="103" t="s">
        <v>351</v>
      </c>
      <c r="G234" s="249">
        <v>0</v>
      </c>
      <c r="H234" s="249">
        <v>0</v>
      </c>
      <c r="I234" s="479">
        <f>SUM(G234:H234)</f>
        <v>0</v>
      </c>
    </row>
    <row r="235" spans="1:12" s="385" customFormat="1" x14ac:dyDescent="0.2">
      <c r="A235" s="241"/>
      <c r="B235" s="309"/>
      <c r="C235" s="233">
        <v>3129</v>
      </c>
      <c r="D235" s="233">
        <v>5032</v>
      </c>
      <c r="E235" s="234" t="s">
        <v>111</v>
      </c>
      <c r="F235" s="103" t="s">
        <v>352</v>
      </c>
      <c r="G235" s="249">
        <v>0</v>
      </c>
      <c r="H235" s="249">
        <v>0</v>
      </c>
      <c r="I235" s="479">
        <f>SUM(G235:H235)</f>
        <v>0</v>
      </c>
    </row>
    <row r="236" spans="1:12" s="385" customFormat="1" ht="13.5" thickBot="1" x14ac:dyDescent="0.25">
      <c r="A236" s="252"/>
      <c r="B236" s="393"/>
      <c r="C236" s="250">
        <v>3129</v>
      </c>
      <c r="D236" s="250">
        <v>5169</v>
      </c>
      <c r="E236" s="251" t="s">
        <v>111</v>
      </c>
      <c r="F236" s="111" t="s">
        <v>112</v>
      </c>
      <c r="G236" s="480">
        <v>0</v>
      </c>
      <c r="H236" s="480">
        <v>0</v>
      </c>
      <c r="I236" s="519">
        <f>SUM(G236:H236)</f>
        <v>0</v>
      </c>
    </row>
    <row r="237" spans="1:12" s="385" customFormat="1" ht="22.5" x14ac:dyDescent="0.2">
      <c r="A237" s="222" t="s">
        <v>181</v>
      </c>
      <c r="B237" s="386" t="s">
        <v>480</v>
      </c>
      <c r="C237" s="224" t="s">
        <v>2</v>
      </c>
      <c r="D237" s="224" t="s">
        <v>2</v>
      </c>
      <c r="E237" s="307" t="s">
        <v>2</v>
      </c>
      <c r="F237" s="226" t="s">
        <v>353</v>
      </c>
      <c r="G237" s="546">
        <f>SUM(G242:G245)</f>
        <v>0</v>
      </c>
      <c r="H237" s="482">
        <f>SUM(H238:H245)</f>
        <v>450</v>
      </c>
      <c r="I237" s="524">
        <f>G237+H237</f>
        <v>450</v>
      </c>
    </row>
    <row r="238" spans="1:12" s="385" customFormat="1" x14ac:dyDescent="0.2">
      <c r="A238" s="231"/>
      <c r="B238" s="309"/>
      <c r="C238" s="233">
        <v>3123</v>
      </c>
      <c r="D238" s="233">
        <v>5169</v>
      </c>
      <c r="E238" s="234" t="s">
        <v>111</v>
      </c>
      <c r="F238" s="235" t="s">
        <v>112</v>
      </c>
      <c r="G238" s="547">
        <v>0</v>
      </c>
      <c r="H238" s="481">
        <v>20</v>
      </c>
      <c r="I238" s="479">
        <f t="shared" ref="I238:I241" si="6">SUM(G238:H238)</f>
        <v>20</v>
      </c>
    </row>
    <row r="239" spans="1:12" s="385" customFormat="1" x14ac:dyDescent="0.2">
      <c r="A239" s="231"/>
      <c r="B239" s="309"/>
      <c r="C239" s="233">
        <v>3123</v>
      </c>
      <c r="D239" s="233">
        <v>5169</v>
      </c>
      <c r="E239" s="234" t="s">
        <v>268</v>
      </c>
      <c r="F239" s="235" t="s">
        <v>112</v>
      </c>
      <c r="G239" s="547">
        <v>0</v>
      </c>
      <c r="H239" s="481">
        <v>5</v>
      </c>
      <c r="I239" s="479">
        <f t="shared" si="6"/>
        <v>5</v>
      </c>
    </row>
    <row r="240" spans="1:12" s="385" customFormat="1" x14ac:dyDescent="0.2">
      <c r="A240" s="231"/>
      <c r="B240" s="309"/>
      <c r="C240" s="233">
        <v>3123</v>
      </c>
      <c r="D240" s="233">
        <v>5169</v>
      </c>
      <c r="E240" s="234" t="s">
        <v>368</v>
      </c>
      <c r="F240" s="235" t="s">
        <v>112</v>
      </c>
      <c r="G240" s="547">
        <v>0</v>
      </c>
      <c r="H240" s="481">
        <v>2.5</v>
      </c>
      <c r="I240" s="479">
        <f t="shared" si="6"/>
        <v>2.5</v>
      </c>
    </row>
    <row r="241" spans="1:9" s="385" customFormat="1" x14ac:dyDescent="0.2">
      <c r="A241" s="231"/>
      <c r="B241" s="309"/>
      <c r="C241" s="233">
        <v>3123</v>
      </c>
      <c r="D241" s="233">
        <v>5169</v>
      </c>
      <c r="E241" s="234" t="s">
        <v>370</v>
      </c>
      <c r="F241" s="246" t="s">
        <v>112</v>
      </c>
      <c r="G241" s="547">
        <v>0</v>
      </c>
      <c r="H241" s="481">
        <v>42.5</v>
      </c>
      <c r="I241" s="479">
        <f t="shared" si="6"/>
        <v>42.5</v>
      </c>
    </row>
    <row r="242" spans="1:9" s="385" customFormat="1" x14ac:dyDescent="0.2">
      <c r="A242" s="241"/>
      <c r="B242" s="309"/>
      <c r="C242" s="233">
        <v>3123</v>
      </c>
      <c r="D242" s="233">
        <v>6121</v>
      </c>
      <c r="E242" s="234" t="s">
        <v>111</v>
      </c>
      <c r="F242" s="235" t="s">
        <v>229</v>
      </c>
      <c r="G242" s="249">
        <v>0</v>
      </c>
      <c r="H242" s="249">
        <v>30</v>
      </c>
      <c r="I242" s="479">
        <f>SUM(G242:H242)</f>
        <v>30</v>
      </c>
    </row>
    <row r="243" spans="1:9" s="385" customFormat="1" x14ac:dyDescent="0.2">
      <c r="A243" s="387"/>
      <c r="B243" s="388"/>
      <c r="C243" s="233">
        <v>3123</v>
      </c>
      <c r="D243" s="233">
        <v>6121</v>
      </c>
      <c r="E243" s="234" t="s">
        <v>268</v>
      </c>
      <c r="F243" s="235" t="s">
        <v>229</v>
      </c>
      <c r="G243" s="249">
        <v>0</v>
      </c>
      <c r="H243" s="249">
        <v>35</v>
      </c>
      <c r="I243" s="479">
        <f>SUM(G243:H243)</f>
        <v>35</v>
      </c>
    </row>
    <row r="244" spans="1:9" s="385" customFormat="1" x14ac:dyDescent="0.2">
      <c r="A244" s="389"/>
      <c r="B244" s="390"/>
      <c r="C244" s="380">
        <v>3123</v>
      </c>
      <c r="D244" s="380">
        <v>6121</v>
      </c>
      <c r="E244" s="381" t="s">
        <v>269</v>
      </c>
      <c r="F244" s="235" t="s">
        <v>229</v>
      </c>
      <c r="G244" s="492">
        <v>0</v>
      </c>
      <c r="H244" s="492">
        <v>17.5</v>
      </c>
      <c r="I244" s="479">
        <f>SUM(G244:H244)</f>
        <v>17.5</v>
      </c>
    </row>
    <row r="245" spans="1:9" s="385" customFormat="1" ht="13.5" thickBot="1" x14ac:dyDescent="0.25">
      <c r="A245" s="391"/>
      <c r="B245" s="392"/>
      <c r="C245" s="238">
        <v>3123</v>
      </c>
      <c r="D245" s="238">
        <v>6121</v>
      </c>
      <c r="E245" s="98" t="s">
        <v>270</v>
      </c>
      <c r="F245" s="383" t="s">
        <v>229</v>
      </c>
      <c r="G245" s="486">
        <v>0</v>
      </c>
      <c r="H245" s="486">
        <v>297.5</v>
      </c>
      <c r="I245" s="488">
        <f>SUM(G245:H245)</f>
        <v>297.5</v>
      </c>
    </row>
    <row r="246" spans="1:9" s="385" customFormat="1" ht="22.5" x14ac:dyDescent="0.2">
      <c r="A246" s="548" t="s">
        <v>181</v>
      </c>
      <c r="B246" s="386" t="s">
        <v>481</v>
      </c>
      <c r="C246" s="549" t="s">
        <v>2</v>
      </c>
      <c r="D246" s="549" t="s">
        <v>2</v>
      </c>
      <c r="E246" s="386" t="s">
        <v>2</v>
      </c>
      <c r="F246" s="550" t="s">
        <v>354</v>
      </c>
      <c r="G246" s="551">
        <f>SUM(G251:G254)</f>
        <v>0</v>
      </c>
      <c r="H246" s="649">
        <f>SUM(H247:H254)</f>
        <v>450</v>
      </c>
      <c r="I246" s="552">
        <f t="shared" ref="I246" si="7">G246+H246</f>
        <v>450</v>
      </c>
    </row>
    <row r="247" spans="1:9" s="385" customFormat="1" x14ac:dyDescent="0.2">
      <c r="A247" s="241"/>
      <c r="B247" s="309"/>
      <c r="C247" s="233">
        <v>3123</v>
      </c>
      <c r="D247" s="233">
        <v>5169</v>
      </c>
      <c r="E247" s="234" t="s">
        <v>111</v>
      </c>
      <c r="F247" s="235" t="s">
        <v>112</v>
      </c>
      <c r="G247" s="553">
        <v>0</v>
      </c>
      <c r="H247" s="249">
        <v>20</v>
      </c>
      <c r="I247" s="479">
        <f t="shared" ref="I247:I250" si="8">SUM(G247:H247)</f>
        <v>20</v>
      </c>
    </row>
    <row r="248" spans="1:9" s="385" customFormat="1" x14ac:dyDescent="0.2">
      <c r="A248" s="241"/>
      <c r="B248" s="309"/>
      <c r="C248" s="233">
        <v>3123</v>
      </c>
      <c r="D248" s="233">
        <v>5169</v>
      </c>
      <c r="E248" s="234" t="s">
        <v>268</v>
      </c>
      <c r="F248" s="235" t="s">
        <v>112</v>
      </c>
      <c r="G248" s="553">
        <v>0</v>
      </c>
      <c r="H248" s="249">
        <v>5</v>
      </c>
      <c r="I248" s="479">
        <f t="shared" si="8"/>
        <v>5</v>
      </c>
    </row>
    <row r="249" spans="1:9" s="385" customFormat="1" x14ac:dyDescent="0.2">
      <c r="A249" s="241"/>
      <c r="B249" s="309"/>
      <c r="C249" s="233">
        <v>3123</v>
      </c>
      <c r="D249" s="233">
        <v>5169</v>
      </c>
      <c r="E249" s="234" t="s">
        <v>368</v>
      </c>
      <c r="F249" s="235" t="s">
        <v>112</v>
      </c>
      <c r="G249" s="553">
        <v>0</v>
      </c>
      <c r="H249" s="249">
        <v>2.5</v>
      </c>
      <c r="I249" s="479">
        <f t="shared" si="8"/>
        <v>2.5</v>
      </c>
    </row>
    <row r="250" spans="1:9" s="385" customFormat="1" x14ac:dyDescent="0.2">
      <c r="A250" s="241"/>
      <c r="B250" s="309"/>
      <c r="C250" s="233">
        <v>3123</v>
      </c>
      <c r="D250" s="233">
        <v>5169</v>
      </c>
      <c r="E250" s="234" t="s">
        <v>370</v>
      </c>
      <c r="F250" s="246" t="s">
        <v>112</v>
      </c>
      <c r="G250" s="553">
        <v>0</v>
      </c>
      <c r="H250" s="249">
        <v>42.5</v>
      </c>
      <c r="I250" s="479">
        <f t="shared" si="8"/>
        <v>42.5</v>
      </c>
    </row>
    <row r="251" spans="1:9" s="385" customFormat="1" x14ac:dyDescent="0.2">
      <c r="A251" s="241"/>
      <c r="B251" s="309"/>
      <c r="C251" s="233">
        <v>3123</v>
      </c>
      <c r="D251" s="233">
        <v>6121</v>
      </c>
      <c r="E251" s="234" t="s">
        <v>111</v>
      </c>
      <c r="F251" s="235" t="s">
        <v>229</v>
      </c>
      <c r="G251" s="249">
        <v>0</v>
      </c>
      <c r="H251" s="249">
        <v>30</v>
      </c>
      <c r="I251" s="479">
        <f>SUM(G251:H251)</f>
        <v>30</v>
      </c>
    </row>
    <row r="252" spans="1:9" s="385" customFormat="1" x14ac:dyDescent="0.2">
      <c r="A252" s="387"/>
      <c r="B252" s="388"/>
      <c r="C252" s="233">
        <v>3123</v>
      </c>
      <c r="D252" s="233">
        <v>6121</v>
      </c>
      <c r="E252" s="234" t="s">
        <v>268</v>
      </c>
      <c r="F252" s="235" t="s">
        <v>229</v>
      </c>
      <c r="G252" s="249">
        <v>0</v>
      </c>
      <c r="H252" s="249">
        <v>35</v>
      </c>
      <c r="I252" s="479">
        <f>SUM(G252:H252)</f>
        <v>35</v>
      </c>
    </row>
    <row r="253" spans="1:9" s="385" customFormat="1" x14ac:dyDescent="0.2">
      <c r="A253" s="387"/>
      <c r="B253" s="388"/>
      <c r="C253" s="233">
        <v>3123</v>
      </c>
      <c r="D253" s="233">
        <v>6121</v>
      </c>
      <c r="E253" s="234" t="s">
        <v>269</v>
      </c>
      <c r="F253" s="235" t="s">
        <v>229</v>
      </c>
      <c r="G253" s="249">
        <v>0</v>
      </c>
      <c r="H253" s="249">
        <v>17.5</v>
      </c>
      <c r="I253" s="479">
        <f>SUM(G253:H253)</f>
        <v>17.5</v>
      </c>
    </row>
    <row r="254" spans="1:9" s="385" customFormat="1" ht="13.5" thickBot="1" x14ac:dyDescent="0.25">
      <c r="A254" s="391"/>
      <c r="B254" s="392"/>
      <c r="C254" s="238">
        <v>3123</v>
      </c>
      <c r="D254" s="238">
        <v>6121</v>
      </c>
      <c r="E254" s="98" t="s">
        <v>270</v>
      </c>
      <c r="F254" s="383" t="s">
        <v>229</v>
      </c>
      <c r="G254" s="486">
        <v>0</v>
      </c>
      <c r="H254" s="486">
        <v>297.5</v>
      </c>
      <c r="I254" s="488">
        <f>SUM(G254:H254)</f>
        <v>297.5</v>
      </c>
    </row>
    <row r="255" spans="1:9" s="385" customFormat="1" x14ac:dyDescent="0.2">
      <c r="A255" s="231" t="s">
        <v>181</v>
      </c>
      <c r="B255" s="378" t="s">
        <v>482</v>
      </c>
      <c r="C255" s="253" t="s">
        <v>2</v>
      </c>
      <c r="D255" s="253" t="s">
        <v>2</v>
      </c>
      <c r="E255" s="312" t="s">
        <v>2</v>
      </c>
      <c r="F255" s="254" t="s">
        <v>355</v>
      </c>
      <c r="G255" s="554">
        <f>SUM(G256:G263)</f>
        <v>0</v>
      </c>
      <c r="H255" s="554">
        <f>SUM(H256:H263)</f>
        <v>450</v>
      </c>
      <c r="I255" s="555">
        <f t="shared" ref="I255" si="9">G255+H255</f>
        <v>450</v>
      </c>
    </row>
    <row r="256" spans="1:9" s="385" customFormat="1" x14ac:dyDescent="0.2">
      <c r="A256" s="241"/>
      <c r="B256" s="309"/>
      <c r="C256" s="233">
        <v>3123</v>
      </c>
      <c r="D256" s="233">
        <v>5169</v>
      </c>
      <c r="E256" s="234" t="s">
        <v>111</v>
      </c>
      <c r="F256" s="235" t="s">
        <v>112</v>
      </c>
      <c r="G256" s="553">
        <v>0</v>
      </c>
      <c r="H256" s="249">
        <v>20</v>
      </c>
      <c r="I256" s="479">
        <f t="shared" ref="I256:I259" si="10">SUM(G256:H256)</f>
        <v>20</v>
      </c>
    </row>
    <row r="257" spans="1:9" s="385" customFormat="1" x14ac:dyDescent="0.2">
      <c r="A257" s="241"/>
      <c r="B257" s="309"/>
      <c r="C257" s="233">
        <v>3123</v>
      </c>
      <c r="D257" s="233">
        <v>5169</v>
      </c>
      <c r="E257" s="234" t="s">
        <v>268</v>
      </c>
      <c r="F257" s="235" t="s">
        <v>112</v>
      </c>
      <c r="G257" s="553">
        <v>0</v>
      </c>
      <c r="H257" s="249">
        <v>5</v>
      </c>
      <c r="I257" s="479">
        <f t="shared" si="10"/>
        <v>5</v>
      </c>
    </row>
    <row r="258" spans="1:9" s="385" customFormat="1" x14ac:dyDescent="0.2">
      <c r="A258" s="241"/>
      <c r="B258" s="309"/>
      <c r="C258" s="233">
        <v>3123</v>
      </c>
      <c r="D258" s="233">
        <v>5169</v>
      </c>
      <c r="E258" s="234" t="s">
        <v>368</v>
      </c>
      <c r="F258" s="235" t="s">
        <v>112</v>
      </c>
      <c r="G258" s="553">
        <v>0</v>
      </c>
      <c r="H258" s="249">
        <v>2.5</v>
      </c>
      <c r="I258" s="479">
        <f t="shared" si="10"/>
        <v>2.5</v>
      </c>
    </row>
    <row r="259" spans="1:9" s="385" customFormat="1" x14ac:dyDescent="0.2">
      <c r="A259" s="241"/>
      <c r="B259" s="309"/>
      <c r="C259" s="233">
        <v>3123</v>
      </c>
      <c r="D259" s="233">
        <v>5169</v>
      </c>
      <c r="E259" s="234" t="s">
        <v>370</v>
      </c>
      <c r="F259" s="246" t="s">
        <v>112</v>
      </c>
      <c r="G259" s="553">
        <v>0</v>
      </c>
      <c r="H259" s="249">
        <v>42.5</v>
      </c>
      <c r="I259" s="479">
        <f t="shared" si="10"/>
        <v>42.5</v>
      </c>
    </row>
    <row r="260" spans="1:9" s="385" customFormat="1" x14ac:dyDescent="0.2">
      <c r="A260" s="241"/>
      <c r="B260" s="309"/>
      <c r="C260" s="233">
        <v>3123</v>
      </c>
      <c r="D260" s="233">
        <v>6121</v>
      </c>
      <c r="E260" s="234" t="s">
        <v>111</v>
      </c>
      <c r="F260" s="235" t="s">
        <v>229</v>
      </c>
      <c r="G260" s="249">
        <v>0</v>
      </c>
      <c r="H260" s="249">
        <v>30</v>
      </c>
      <c r="I260" s="479">
        <f>SUM(G260:H260)</f>
        <v>30</v>
      </c>
    </row>
    <row r="261" spans="1:9" s="385" customFormat="1" x14ac:dyDescent="0.2">
      <c r="A261" s="387"/>
      <c r="B261" s="388"/>
      <c r="C261" s="233">
        <v>3123</v>
      </c>
      <c r="D261" s="233">
        <v>6121</v>
      </c>
      <c r="E261" s="234" t="s">
        <v>268</v>
      </c>
      <c r="F261" s="235" t="s">
        <v>229</v>
      </c>
      <c r="G261" s="249">
        <v>0</v>
      </c>
      <c r="H261" s="249">
        <v>35</v>
      </c>
      <c r="I261" s="479">
        <f>SUM(G261:H261)</f>
        <v>35</v>
      </c>
    </row>
    <row r="262" spans="1:9" s="385" customFormat="1" x14ac:dyDescent="0.2">
      <c r="A262" s="387"/>
      <c r="B262" s="388"/>
      <c r="C262" s="233">
        <v>3123</v>
      </c>
      <c r="D262" s="233">
        <v>6121</v>
      </c>
      <c r="E262" s="234" t="s">
        <v>269</v>
      </c>
      <c r="F262" s="235" t="s">
        <v>229</v>
      </c>
      <c r="G262" s="249">
        <v>0</v>
      </c>
      <c r="H262" s="249">
        <v>17.5</v>
      </c>
      <c r="I262" s="479">
        <f>SUM(G262:H262)</f>
        <v>17.5</v>
      </c>
    </row>
    <row r="263" spans="1:9" s="385" customFormat="1" ht="13.5" thickBot="1" x14ac:dyDescent="0.25">
      <c r="A263" s="391"/>
      <c r="B263" s="392"/>
      <c r="C263" s="238">
        <v>3123</v>
      </c>
      <c r="D263" s="238">
        <v>6121</v>
      </c>
      <c r="E263" s="98" t="s">
        <v>270</v>
      </c>
      <c r="F263" s="383" t="s">
        <v>229</v>
      </c>
      <c r="G263" s="486">
        <v>0</v>
      </c>
      <c r="H263" s="486">
        <v>297.5</v>
      </c>
      <c r="I263" s="488">
        <f>SUM(G263:H263)</f>
        <v>297.5</v>
      </c>
    </row>
    <row r="264" spans="1:9" s="385" customFormat="1" ht="22.5" x14ac:dyDescent="0.2">
      <c r="A264" s="222" t="s">
        <v>181</v>
      </c>
      <c r="B264" s="386" t="s">
        <v>483</v>
      </c>
      <c r="C264" s="224" t="s">
        <v>2</v>
      </c>
      <c r="D264" s="224" t="s">
        <v>2</v>
      </c>
      <c r="E264" s="307" t="s">
        <v>2</v>
      </c>
      <c r="F264" s="226" t="s">
        <v>356</v>
      </c>
      <c r="G264" s="554">
        <f>SUM(G265:G272)</f>
        <v>0</v>
      </c>
      <c r="H264" s="554">
        <f>SUM(H265:H272)</f>
        <v>450</v>
      </c>
      <c r="I264" s="524">
        <f t="shared" ref="I264" si="11">G264+H264</f>
        <v>450</v>
      </c>
    </row>
    <row r="265" spans="1:9" s="385" customFormat="1" x14ac:dyDescent="0.2">
      <c r="A265" s="241"/>
      <c r="B265" s="309"/>
      <c r="C265" s="233">
        <v>3123</v>
      </c>
      <c r="D265" s="233">
        <v>5169</v>
      </c>
      <c r="E265" s="234" t="s">
        <v>111</v>
      </c>
      <c r="F265" s="235" t="s">
        <v>112</v>
      </c>
      <c r="G265" s="553">
        <v>0</v>
      </c>
      <c r="H265" s="249">
        <v>20</v>
      </c>
      <c r="I265" s="479">
        <f t="shared" ref="I265:I268" si="12">SUM(G265:H265)</f>
        <v>20</v>
      </c>
    </row>
    <row r="266" spans="1:9" s="385" customFormat="1" x14ac:dyDescent="0.2">
      <c r="A266" s="241"/>
      <c r="B266" s="309"/>
      <c r="C266" s="233">
        <v>3123</v>
      </c>
      <c r="D266" s="233">
        <v>5169</v>
      </c>
      <c r="E266" s="234" t="s">
        <v>268</v>
      </c>
      <c r="F266" s="235" t="s">
        <v>112</v>
      </c>
      <c r="G266" s="553">
        <v>0</v>
      </c>
      <c r="H266" s="249">
        <v>5</v>
      </c>
      <c r="I266" s="479">
        <f t="shared" si="12"/>
        <v>5</v>
      </c>
    </row>
    <row r="267" spans="1:9" s="385" customFormat="1" x14ac:dyDescent="0.2">
      <c r="A267" s="241"/>
      <c r="B267" s="309"/>
      <c r="C267" s="233">
        <v>3123</v>
      </c>
      <c r="D267" s="233">
        <v>5169</v>
      </c>
      <c r="E267" s="234" t="s">
        <v>368</v>
      </c>
      <c r="F267" s="235" t="s">
        <v>112</v>
      </c>
      <c r="G267" s="553">
        <v>0</v>
      </c>
      <c r="H267" s="249">
        <v>2.5</v>
      </c>
      <c r="I267" s="479">
        <f t="shared" si="12"/>
        <v>2.5</v>
      </c>
    </row>
    <row r="268" spans="1:9" s="385" customFormat="1" x14ac:dyDescent="0.2">
      <c r="A268" s="241"/>
      <c r="B268" s="309"/>
      <c r="C268" s="233">
        <v>3123</v>
      </c>
      <c r="D268" s="233">
        <v>5169</v>
      </c>
      <c r="E268" s="234" t="s">
        <v>370</v>
      </c>
      <c r="F268" s="246" t="s">
        <v>112</v>
      </c>
      <c r="G268" s="553">
        <v>0</v>
      </c>
      <c r="H268" s="249">
        <v>42.5</v>
      </c>
      <c r="I268" s="479">
        <f t="shared" si="12"/>
        <v>42.5</v>
      </c>
    </row>
    <row r="269" spans="1:9" s="385" customFormat="1" x14ac:dyDescent="0.2">
      <c r="A269" s="241"/>
      <c r="B269" s="309"/>
      <c r="C269" s="233">
        <v>3123</v>
      </c>
      <c r="D269" s="233">
        <v>6121</v>
      </c>
      <c r="E269" s="234" t="s">
        <v>111</v>
      </c>
      <c r="F269" s="235" t="s">
        <v>229</v>
      </c>
      <c r="G269" s="249">
        <v>0</v>
      </c>
      <c r="H269" s="249">
        <v>30</v>
      </c>
      <c r="I269" s="479">
        <f>SUM(G269:H269)</f>
        <v>30</v>
      </c>
    </row>
    <row r="270" spans="1:9" s="385" customFormat="1" x14ac:dyDescent="0.2">
      <c r="A270" s="387"/>
      <c r="B270" s="388"/>
      <c r="C270" s="233">
        <v>3123</v>
      </c>
      <c r="D270" s="233">
        <v>6121</v>
      </c>
      <c r="E270" s="234" t="s">
        <v>268</v>
      </c>
      <c r="F270" s="235" t="s">
        <v>229</v>
      </c>
      <c r="G270" s="249">
        <v>0</v>
      </c>
      <c r="H270" s="249">
        <v>35</v>
      </c>
      <c r="I270" s="479">
        <f>SUM(G270:H270)</f>
        <v>35</v>
      </c>
    </row>
    <row r="271" spans="1:9" s="385" customFormat="1" x14ac:dyDescent="0.2">
      <c r="A271" s="387"/>
      <c r="B271" s="388"/>
      <c r="C271" s="233">
        <v>3123</v>
      </c>
      <c r="D271" s="233">
        <v>6121</v>
      </c>
      <c r="E271" s="234" t="s">
        <v>269</v>
      </c>
      <c r="F271" s="235" t="s">
        <v>229</v>
      </c>
      <c r="G271" s="249">
        <v>0</v>
      </c>
      <c r="H271" s="249">
        <v>17.5</v>
      </c>
      <c r="I271" s="479">
        <f>SUM(G271:H271)</f>
        <v>17.5</v>
      </c>
    </row>
    <row r="272" spans="1:9" s="385" customFormat="1" ht="13.5" thickBot="1" x14ac:dyDescent="0.25">
      <c r="A272" s="391"/>
      <c r="B272" s="392"/>
      <c r="C272" s="238">
        <v>3123</v>
      </c>
      <c r="D272" s="238">
        <v>6121</v>
      </c>
      <c r="E272" s="98" t="s">
        <v>270</v>
      </c>
      <c r="F272" s="383" t="s">
        <v>229</v>
      </c>
      <c r="G272" s="486">
        <v>0</v>
      </c>
      <c r="H272" s="486">
        <v>297.5</v>
      </c>
      <c r="I272" s="488">
        <f>SUM(G272:H272)</f>
        <v>297.5</v>
      </c>
    </row>
    <row r="273" spans="1:9" s="385" customFormat="1" ht="22.5" x14ac:dyDescent="0.2">
      <c r="A273" s="231" t="s">
        <v>181</v>
      </c>
      <c r="B273" s="378" t="s">
        <v>484</v>
      </c>
      <c r="C273" s="253" t="s">
        <v>2</v>
      </c>
      <c r="D273" s="253" t="s">
        <v>2</v>
      </c>
      <c r="E273" s="312" t="s">
        <v>2</v>
      </c>
      <c r="F273" s="254" t="s">
        <v>357</v>
      </c>
      <c r="G273" s="554">
        <f>SUM(G274:G281)</f>
        <v>0</v>
      </c>
      <c r="H273" s="554">
        <f>SUM(H274:H281)</f>
        <v>450</v>
      </c>
      <c r="I273" s="524">
        <f t="shared" ref="I273" si="13">G273+H273</f>
        <v>450</v>
      </c>
    </row>
    <row r="274" spans="1:9" s="385" customFormat="1" x14ac:dyDescent="0.2">
      <c r="A274" s="241"/>
      <c r="B274" s="309"/>
      <c r="C274" s="233">
        <v>3123</v>
      </c>
      <c r="D274" s="233">
        <v>5169</v>
      </c>
      <c r="E274" s="234" t="s">
        <v>111</v>
      </c>
      <c r="F274" s="235" t="s">
        <v>112</v>
      </c>
      <c r="G274" s="553">
        <v>0</v>
      </c>
      <c r="H274" s="249">
        <v>20</v>
      </c>
      <c r="I274" s="479">
        <f t="shared" ref="I274:I277" si="14">SUM(G274:H274)</f>
        <v>20</v>
      </c>
    </row>
    <row r="275" spans="1:9" s="385" customFormat="1" x14ac:dyDescent="0.2">
      <c r="A275" s="241"/>
      <c r="B275" s="309"/>
      <c r="C275" s="233">
        <v>3123</v>
      </c>
      <c r="D275" s="233">
        <v>5169</v>
      </c>
      <c r="E275" s="234" t="s">
        <v>268</v>
      </c>
      <c r="F275" s="235" t="s">
        <v>112</v>
      </c>
      <c r="G275" s="553">
        <v>0</v>
      </c>
      <c r="H275" s="249">
        <v>5</v>
      </c>
      <c r="I275" s="479">
        <f t="shared" si="14"/>
        <v>5</v>
      </c>
    </row>
    <row r="276" spans="1:9" s="385" customFormat="1" x14ac:dyDescent="0.2">
      <c r="A276" s="241"/>
      <c r="B276" s="309"/>
      <c r="C276" s="233">
        <v>3123</v>
      </c>
      <c r="D276" s="233">
        <v>5169</v>
      </c>
      <c r="E276" s="234" t="s">
        <v>368</v>
      </c>
      <c r="F276" s="235" t="s">
        <v>112</v>
      </c>
      <c r="G276" s="553">
        <v>0</v>
      </c>
      <c r="H276" s="249">
        <v>2.5</v>
      </c>
      <c r="I276" s="479">
        <f t="shared" si="14"/>
        <v>2.5</v>
      </c>
    </row>
    <row r="277" spans="1:9" s="385" customFormat="1" x14ac:dyDescent="0.2">
      <c r="A277" s="241"/>
      <c r="B277" s="309"/>
      <c r="C277" s="233">
        <v>3123</v>
      </c>
      <c r="D277" s="233">
        <v>5169</v>
      </c>
      <c r="E277" s="234" t="s">
        <v>370</v>
      </c>
      <c r="F277" s="246" t="s">
        <v>112</v>
      </c>
      <c r="G277" s="553">
        <v>0</v>
      </c>
      <c r="H277" s="249">
        <v>42.5</v>
      </c>
      <c r="I277" s="479">
        <f t="shared" si="14"/>
        <v>42.5</v>
      </c>
    </row>
    <row r="278" spans="1:9" s="385" customFormat="1" x14ac:dyDescent="0.2">
      <c r="A278" s="241"/>
      <c r="B278" s="309"/>
      <c r="C278" s="233">
        <v>3123</v>
      </c>
      <c r="D278" s="233">
        <v>6121</v>
      </c>
      <c r="E278" s="234" t="s">
        <v>111</v>
      </c>
      <c r="F278" s="235" t="s">
        <v>229</v>
      </c>
      <c r="G278" s="249">
        <v>0</v>
      </c>
      <c r="H278" s="249">
        <v>30</v>
      </c>
      <c r="I278" s="479">
        <f>SUM(G278:H278)</f>
        <v>30</v>
      </c>
    </row>
    <row r="279" spans="1:9" s="385" customFormat="1" x14ac:dyDescent="0.2">
      <c r="A279" s="387"/>
      <c r="B279" s="388"/>
      <c r="C279" s="233">
        <v>3123</v>
      </c>
      <c r="D279" s="233">
        <v>6121</v>
      </c>
      <c r="E279" s="234" t="s">
        <v>268</v>
      </c>
      <c r="F279" s="235" t="s">
        <v>229</v>
      </c>
      <c r="G279" s="249">
        <v>0</v>
      </c>
      <c r="H279" s="249">
        <v>35</v>
      </c>
      <c r="I279" s="479">
        <f>SUM(G279:H279)</f>
        <v>35</v>
      </c>
    </row>
    <row r="280" spans="1:9" s="385" customFormat="1" x14ac:dyDescent="0.2">
      <c r="A280" s="387"/>
      <c r="B280" s="388"/>
      <c r="C280" s="233">
        <v>3123</v>
      </c>
      <c r="D280" s="233">
        <v>6121</v>
      </c>
      <c r="E280" s="234" t="s">
        <v>269</v>
      </c>
      <c r="F280" s="235" t="s">
        <v>229</v>
      </c>
      <c r="G280" s="249">
        <v>0</v>
      </c>
      <c r="H280" s="249">
        <v>17.5</v>
      </c>
      <c r="I280" s="479">
        <f>SUM(G280:H280)</f>
        <v>17.5</v>
      </c>
    </row>
    <row r="281" spans="1:9" s="385" customFormat="1" ht="13.5" thickBot="1" x14ac:dyDescent="0.25">
      <c r="A281" s="391"/>
      <c r="B281" s="392"/>
      <c r="C281" s="238">
        <v>3123</v>
      </c>
      <c r="D281" s="238">
        <v>6121</v>
      </c>
      <c r="E281" s="98" t="s">
        <v>270</v>
      </c>
      <c r="F281" s="383" t="s">
        <v>229</v>
      </c>
      <c r="G281" s="486">
        <v>0</v>
      </c>
      <c r="H281" s="486">
        <v>297.5</v>
      </c>
      <c r="I281" s="488">
        <f>SUM(G281:H281)</f>
        <v>297.5</v>
      </c>
    </row>
    <row r="282" spans="1:9" s="385" customFormat="1" ht="22.5" x14ac:dyDescent="0.2">
      <c r="A282" s="222" t="s">
        <v>181</v>
      </c>
      <c r="B282" s="386" t="s">
        <v>485</v>
      </c>
      <c r="C282" s="224" t="s">
        <v>2</v>
      </c>
      <c r="D282" s="224" t="s">
        <v>2</v>
      </c>
      <c r="E282" s="307" t="s">
        <v>2</v>
      </c>
      <c r="F282" s="226" t="s">
        <v>358</v>
      </c>
      <c r="G282" s="554">
        <f>SUM(G283:G290)</f>
        <v>0</v>
      </c>
      <c r="H282" s="554">
        <f>SUM(H283:H290)</f>
        <v>450</v>
      </c>
      <c r="I282" s="524">
        <f t="shared" ref="I282" si="15">G282+H282</f>
        <v>450</v>
      </c>
    </row>
    <row r="283" spans="1:9" s="385" customFormat="1" x14ac:dyDescent="0.2">
      <c r="A283" s="241"/>
      <c r="B283" s="309"/>
      <c r="C283" s="233">
        <v>3123</v>
      </c>
      <c r="D283" s="233">
        <v>5169</v>
      </c>
      <c r="E283" s="234" t="s">
        <v>111</v>
      </c>
      <c r="F283" s="235" t="s">
        <v>112</v>
      </c>
      <c r="G283" s="553">
        <v>0</v>
      </c>
      <c r="H283" s="249">
        <v>20</v>
      </c>
      <c r="I283" s="479">
        <f t="shared" ref="I283:I286" si="16">SUM(G283:H283)</f>
        <v>20</v>
      </c>
    </row>
    <row r="284" spans="1:9" s="385" customFormat="1" x14ac:dyDescent="0.2">
      <c r="A284" s="241"/>
      <c r="B284" s="309"/>
      <c r="C284" s="233">
        <v>3123</v>
      </c>
      <c r="D284" s="233">
        <v>5169</v>
      </c>
      <c r="E284" s="234" t="s">
        <v>268</v>
      </c>
      <c r="F284" s="235" t="s">
        <v>112</v>
      </c>
      <c r="G284" s="553">
        <v>0</v>
      </c>
      <c r="H284" s="249">
        <v>5</v>
      </c>
      <c r="I284" s="479">
        <f t="shared" si="16"/>
        <v>5</v>
      </c>
    </row>
    <row r="285" spans="1:9" s="385" customFormat="1" x14ac:dyDescent="0.2">
      <c r="A285" s="241"/>
      <c r="B285" s="309"/>
      <c r="C285" s="233">
        <v>3123</v>
      </c>
      <c r="D285" s="233">
        <v>5169</v>
      </c>
      <c r="E285" s="234" t="s">
        <v>368</v>
      </c>
      <c r="F285" s="235" t="s">
        <v>112</v>
      </c>
      <c r="G285" s="553">
        <v>0</v>
      </c>
      <c r="H285" s="249">
        <v>2.5</v>
      </c>
      <c r="I285" s="479">
        <f t="shared" si="16"/>
        <v>2.5</v>
      </c>
    </row>
    <row r="286" spans="1:9" s="385" customFormat="1" x14ac:dyDescent="0.2">
      <c r="A286" s="241"/>
      <c r="B286" s="309"/>
      <c r="C286" s="233">
        <v>3123</v>
      </c>
      <c r="D286" s="233">
        <v>5169</v>
      </c>
      <c r="E286" s="234" t="s">
        <v>370</v>
      </c>
      <c r="F286" s="246" t="s">
        <v>112</v>
      </c>
      <c r="G286" s="553">
        <v>0</v>
      </c>
      <c r="H286" s="249">
        <v>42.5</v>
      </c>
      <c r="I286" s="479">
        <f t="shared" si="16"/>
        <v>42.5</v>
      </c>
    </row>
    <row r="287" spans="1:9" s="385" customFormat="1" x14ac:dyDescent="0.2">
      <c r="A287" s="241"/>
      <c r="B287" s="309"/>
      <c r="C287" s="233">
        <v>3123</v>
      </c>
      <c r="D287" s="233">
        <v>6121</v>
      </c>
      <c r="E287" s="234" t="s">
        <v>111</v>
      </c>
      <c r="F287" s="235" t="s">
        <v>229</v>
      </c>
      <c r="G287" s="249">
        <v>0</v>
      </c>
      <c r="H287" s="249">
        <v>30</v>
      </c>
      <c r="I287" s="479">
        <f>SUM(G287:H287)</f>
        <v>30</v>
      </c>
    </row>
    <row r="288" spans="1:9" s="385" customFormat="1" x14ac:dyDescent="0.2">
      <c r="A288" s="387"/>
      <c r="B288" s="388"/>
      <c r="C288" s="233">
        <v>3123</v>
      </c>
      <c r="D288" s="233">
        <v>6121</v>
      </c>
      <c r="E288" s="234" t="s">
        <v>268</v>
      </c>
      <c r="F288" s="235" t="s">
        <v>229</v>
      </c>
      <c r="G288" s="249">
        <v>0</v>
      </c>
      <c r="H288" s="249">
        <v>35</v>
      </c>
      <c r="I288" s="479">
        <f>SUM(G288:H288)</f>
        <v>35</v>
      </c>
    </row>
    <row r="289" spans="1:9" s="385" customFormat="1" x14ac:dyDescent="0.2">
      <c r="A289" s="387"/>
      <c r="B289" s="388"/>
      <c r="C289" s="233">
        <v>3123</v>
      </c>
      <c r="D289" s="233">
        <v>6121</v>
      </c>
      <c r="E289" s="234" t="s">
        <v>269</v>
      </c>
      <c r="F289" s="235" t="s">
        <v>229</v>
      </c>
      <c r="G289" s="249">
        <v>0</v>
      </c>
      <c r="H289" s="249">
        <v>17.5</v>
      </c>
      <c r="I289" s="479">
        <f>SUM(G289:H289)</f>
        <v>17.5</v>
      </c>
    </row>
    <row r="290" spans="1:9" s="385" customFormat="1" ht="13.5" thickBot="1" x14ac:dyDescent="0.25">
      <c r="A290" s="391"/>
      <c r="B290" s="392"/>
      <c r="C290" s="238">
        <v>3123</v>
      </c>
      <c r="D290" s="238">
        <v>6121</v>
      </c>
      <c r="E290" s="98" t="s">
        <v>270</v>
      </c>
      <c r="F290" s="383" t="s">
        <v>229</v>
      </c>
      <c r="G290" s="486">
        <v>0</v>
      </c>
      <c r="H290" s="486">
        <v>297.5</v>
      </c>
      <c r="I290" s="488">
        <f>SUM(G290:H290)</f>
        <v>297.5</v>
      </c>
    </row>
    <row r="291" spans="1:9" s="385" customFormat="1" ht="22.5" x14ac:dyDescent="0.2">
      <c r="A291" s="222" t="s">
        <v>181</v>
      </c>
      <c r="B291" s="378" t="s">
        <v>486</v>
      </c>
      <c r="C291" s="224" t="s">
        <v>2</v>
      </c>
      <c r="D291" s="224" t="s">
        <v>2</v>
      </c>
      <c r="E291" s="307" t="s">
        <v>2</v>
      </c>
      <c r="F291" s="226" t="s">
        <v>359</v>
      </c>
      <c r="G291" s="554">
        <f>SUM(G292:G299)</f>
        <v>0</v>
      </c>
      <c r="H291" s="554">
        <f>SUM(H292:H299)</f>
        <v>500</v>
      </c>
      <c r="I291" s="524">
        <f t="shared" ref="I291" si="17">G291+H291</f>
        <v>500</v>
      </c>
    </row>
    <row r="292" spans="1:9" s="385" customFormat="1" x14ac:dyDescent="0.2">
      <c r="A292" s="241"/>
      <c r="B292" s="309"/>
      <c r="C292" s="233">
        <v>3123</v>
      </c>
      <c r="D292" s="233">
        <v>5169</v>
      </c>
      <c r="E292" s="234" t="s">
        <v>111</v>
      </c>
      <c r="F292" s="235" t="s">
        <v>112</v>
      </c>
      <c r="G292" s="553">
        <v>0</v>
      </c>
      <c r="H292" s="249">
        <v>20</v>
      </c>
      <c r="I292" s="479">
        <f t="shared" ref="I292:I295" si="18">SUM(G292:H292)</f>
        <v>20</v>
      </c>
    </row>
    <row r="293" spans="1:9" s="385" customFormat="1" x14ac:dyDescent="0.2">
      <c r="A293" s="241"/>
      <c r="B293" s="309"/>
      <c r="C293" s="233">
        <v>3123</v>
      </c>
      <c r="D293" s="233">
        <v>5169</v>
      </c>
      <c r="E293" s="234" t="s">
        <v>268</v>
      </c>
      <c r="F293" s="235" t="s">
        <v>112</v>
      </c>
      <c r="G293" s="553">
        <v>0</v>
      </c>
      <c r="H293" s="249">
        <v>5</v>
      </c>
      <c r="I293" s="479">
        <f t="shared" si="18"/>
        <v>5</v>
      </c>
    </row>
    <row r="294" spans="1:9" s="385" customFormat="1" x14ac:dyDescent="0.2">
      <c r="A294" s="241"/>
      <c r="B294" s="309"/>
      <c r="C294" s="233">
        <v>3123</v>
      </c>
      <c r="D294" s="233">
        <v>5169</v>
      </c>
      <c r="E294" s="234" t="s">
        <v>368</v>
      </c>
      <c r="F294" s="235" t="s">
        <v>112</v>
      </c>
      <c r="G294" s="553">
        <v>0</v>
      </c>
      <c r="H294" s="249">
        <v>2.5</v>
      </c>
      <c r="I294" s="479">
        <f t="shared" si="18"/>
        <v>2.5</v>
      </c>
    </row>
    <row r="295" spans="1:9" s="385" customFormat="1" x14ac:dyDescent="0.2">
      <c r="A295" s="241"/>
      <c r="B295" s="309"/>
      <c r="C295" s="233">
        <v>3123</v>
      </c>
      <c r="D295" s="233">
        <v>5169</v>
      </c>
      <c r="E295" s="234" t="s">
        <v>370</v>
      </c>
      <c r="F295" s="246" t="s">
        <v>112</v>
      </c>
      <c r="G295" s="553">
        <v>0</v>
      </c>
      <c r="H295" s="249">
        <v>42.5</v>
      </c>
      <c r="I295" s="479">
        <f t="shared" si="18"/>
        <v>42.5</v>
      </c>
    </row>
    <row r="296" spans="1:9" s="385" customFormat="1" x14ac:dyDescent="0.2">
      <c r="A296" s="241"/>
      <c r="B296" s="309"/>
      <c r="C296" s="233">
        <v>3123</v>
      </c>
      <c r="D296" s="233">
        <v>6121</v>
      </c>
      <c r="E296" s="234" t="s">
        <v>111</v>
      </c>
      <c r="F296" s="235" t="s">
        <v>229</v>
      </c>
      <c r="G296" s="249">
        <v>0</v>
      </c>
      <c r="H296" s="249">
        <v>80</v>
      </c>
      <c r="I296" s="479">
        <f>SUM(G296:H296)</f>
        <v>80</v>
      </c>
    </row>
    <row r="297" spans="1:9" s="385" customFormat="1" x14ac:dyDescent="0.2">
      <c r="A297" s="387"/>
      <c r="B297" s="388"/>
      <c r="C297" s="233">
        <v>3123</v>
      </c>
      <c r="D297" s="233">
        <v>6121</v>
      </c>
      <c r="E297" s="234" t="s">
        <v>268</v>
      </c>
      <c r="F297" s="235" t="s">
        <v>229</v>
      </c>
      <c r="G297" s="249">
        <v>0</v>
      </c>
      <c r="H297" s="249">
        <v>35</v>
      </c>
      <c r="I297" s="479">
        <f>SUM(G297:H297)</f>
        <v>35</v>
      </c>
    </row>
    <row r="298" spans="1:9" s="385" customFormat="1" x14ac:dyDescent="0.2">
      <c r="A298" s="387"/>
      <c r="B298" s="388"/>
      <c r="C298" s="233">
        <v>3123</v>
      </c>
      <c r="D298" s="233">
        <v>6121</v>
      </c>
      <c r="E298" s="234" t="s">
        <v>269</v>
      </c>
      <c r="F298" s="235" t="s">
        <v>229</v>
      </c>
      <c r="G298" s="249">
        <v>0</v>
      </c>
      <c r="H298" s="249">
        <v>17.5</v>
      </c>
      <c r="I298" s="479">
        <f>SUM(G298:H298)</f>
        <v>17.5</v>
      </c>
    </row>
    <row r="299" spans="1:9" s="385" customFormat="1" ht="13.5" thickBot="1" x14ac:dyDescent="0.25">
      <c r="A299" s="391"/>
      <c r="B299" s="392"/>
      <c r="C299" s="238">
        <v>3123</v>
      </c>
      <c r="D299" s="238">
        <v>6121</v>
      </c>
      <c r="E299" s="98" t="s">
        <v>270</v>
      </c>
      <c r="F299" s="383" t="s">
        <v>229</v>
      </c>
      <c r="G299" s="486">
        <v>0</v>
      </c>
      <c r="H299" s="486">
        <v>297.5</v>
      </c>
      <c r="I299" s="488">
        <f>SUM(G299:H299)</f>
        <v>297.5</v>
      </c>
    </row>
    <row r="302" spans="1:9" x14ac:dyDescent="0.2">
      <c r="H302" s="556"/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51181102362204722" footer="0.51181102362204722"/>
  <pageSetup scale="95" orientation="portrait" r:id="rId1"/>
  <headerFooter alignWithMargins="0"/>
  <rowBreaks count="6" manualBreakCount="6">
    <brk id="55" max="16383" man="1"/>
    <brk id="99" max="16383" man="1"/>
    <brk id="148" max="8" man="1"/>
    <brk id="192" max="16383" man="1"/>
    <brk id="236" max="16383" man="1"/>
    <brk id="28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workbookViewId="0"/>
  </sheetViews>
  <sheetFormatPr defaultRowHeight="12.75" x14ac:dyDescent="0.2"/>
  <cols>
    <col min="1" max="1" width="2.85546875" style="37" customWidth="1"/>
    <col min="2" max="2" width="9.85546875" style="37" customWidth="1"/>
    <col min="3" max="4" width="4.7109375" style="37" customWidth="1"/>
    <col min="5" max="5" width="9.42578125" style="37" customWidth="1"/>
    <col min="6" max="6" width="40.85546875" style="37" customWidth="1"/>
    <col min="7" max="7" width="11.28515625" style="38" customWidth="1"/>
    <col min="8" max="8" width="11" style="37" customWidth="1"/>
    <col min="9" max="9" width="9.42578125" style="37" customWidth="1"/>
    <col min="10" max="13" width="9.140625" style="37"/>
    <col min="14" max="14" width="17.28515625" style="37" customWidth="1"/>
    <col min="15" max="16384" width="9.140625" style="37"/>
  </cols>
  <sheetData>
    <row r="1" spans="1:10" s="2" customFormat="1" x14ac:dyDescent="0.2">
      <c r="G1" s="3"/>
      <c r="H1" s="59"/>
      <c r="I1" s="406" t="s">
        <v>344</v>
      </c>
      <c r="J1" s="406"/>
    </row>
    <row r="2" spans="1:10" s="32" customFormat="1" ht="18" customHeight="1" x14ac:dyDescent="0.25">
      <c r="A2" s="754" t="s">
        <v>345</v>
      </c>
      <c r="B2" s="754"/>
      <c r="C2" s="754"/>
      <c r="D2" s="754"/>
      <c r="E2" s="754"/>
      <c r="F2" s="754"/>
      <c r="G2" s="754"/>
      <c r="H2" s="754"/>
      <c r="I2" s="754"/>
    </row>
    <row r="3" spans="1:10" s="32" customFormat="1" ht="15" customHeight="1" x14ac:dyDescent="0.25">
      <c r="A3" s="725"/>
      <c r="B3" s="725"/>
      <c r="C3" s="725"/>
      <c r="D3" s="725"/>
      <c r="E3" s="725"/>
      <c r="F3" s="726" t="s">
        <v>478</v>
      </c>
      <c r="G3" s="725"/>
      <c r="H3" s="725"/>
      <c r="I3" s="725"/>
    </row>
    <row r="4" spans="1:10" s="727" customFormat="1" ht="15.75" x14ac:dyDescent="0.25">
      <c r="A4" s="755" t="s">
        <v>25</v>
      </c>
      <c r="B4" s="755"/>
      <c r="C4" s="755"/>
      <c r="D4" s="755"/>
      <c r="E4" s="755"/>
      <c r="F4" s="755"/>
      <c r="G4" s="755"/>
      <c r="H4" s="755"/>
      <c r="I4" s="755"/>
    </row>
    <row r="5" spans="1:10" ht="6" customHeight="1" x14ac:dyDescent="0.25">
      <c r="A5" s="724"/>
      <c r="B5" s="724"/>
      <c r="C5" s="724"/>
      <c r="D5" s="724"/>
      <c r="E5" s="724"/>
      <c r="F5" s="724"/>
      <c r="G5" s="724"/>
      <c r="H5" s="724"/>
      <c r="I5" s="724"/>
    </row>
    <row r="6" spans="1:10" ht="15.75" x14ac:dyDescent="0.25">
      <c r="A6" s="744" t="s">
        <v>54</v>
      </c>
      <c r="B6" s="744"/>
      <c r="C6" s="744"/>
      <c r="D6" s="744"/>
      <c r="E6" s="744"/>
      <c r="F6" s="744"/>
      <c r="G6" s="744"/>
      <c r="H6" s="744"/>
      <c r="I6" s="744"/>
    </row>
    <row r="7" spans="1:10" ht="13.5" thickBot="1" x14ac:dyDescent="0.25">
      <c r="A7" s="8"/>
      <c r="B7" s="8"/>
      <c r="C7" s="8"/>
      <c r="D7" s="8"/>
      <c r="E7" s="8"/>
      <c r="F7" s="8"/>
      <c r="G7" s="9"/>
      <c r="H7" s="8"/>
      <c r="I7" s="10" t="s">
        <v>0</v>
      </c>
    </row>
    <row r="8" spans="1:10" ht="28.5" customHeight="1" thickBot="1" x14ac:dyDescent="0.25">
      <c r="A8" s="346" t="s">
        <v>1</v>
      </c>
      <c r="B8" s="347" t="s">
        <v>10</v>
      </c>
      <c r="C8" s="348" t="s">
        <v>9</v>
      </c>
      <c r="D8" s="347" t="s">
        <v>11</v>
      </c>
      <c r="E8" s="349" t="s">
        <v>13</v>
      </c>
      <c r="F8" s="348" t="s">
        <v>52</v>
      </c>
      <c r="G8" s="350" t="s">
        <v>57</v>
      </c>
      <c r="H8" s="351" t="s">
        <v>343</v>
      </c>
      <c r="I8" s="352" t="s">
        <v>390</v>
      </c>
    </row>
    <row r="9" spans="1:10" ht="13.5" thickBot="1" x14ac:dyDescent="0.25">
      <c r="A9" s="183" t="s">
        <v>4</v>
      </c>
      <c r="B9" s="184" t="s">
        <v>2</v>
      </c>
      <c r="C9" s="184" t="s">
        <v>2</v>
      </c>
      <c r="D9" s="184" t="s">
        <v>2</v>
      </c>
      <c r="E9" s="184" t="s">
        <v>2</v>
      </c>
      <c r="F9" s="185" t="s">
        <v>14</v>
      </c>
      <c r="G9" s="289">
        <v>152534.54</v>
      </c>
      <c r="H9" s="75">
        <f>H10+H15+H20+H22+H24+H26+H28+H30+H39+H41+H43+H45+H47+H52+H54</f>
        <v>-64836.04</v>
      </c>
      <c r="I9" s="290">
        <f>G9+H9</f>
        <v>87698.5</v>
      </c>
    </row>
    <row r="10" spans="1:10" x14ac:dyDescent="0.2">
      <c r="A10" s="222" t="s">
        <v>4</v>
      </c>
      <c r="B10" s="307" t="s">
        <v>281</v>
      </c>
      <c r="C10" s="224" t="s">
        <v>2</v>
      </c>
      <c r="D10" s="224" t="s">
        <v>2</v>
      </c>
      <c r="E10" s="307" t="s">
        <v>2</v>
      </c>
      <c r="F10" s="226" t="s">
        <v>282</v>
      </c>
      <c r="G10" s="228">
        <f>SUM(G11:G14)</f>
        <v>16541.96</v>
      </c>
      <c r="H10" s="345">
        <f>SUM(H11:H14)</f>
        <v>-16541.96</v>
      </c>
      <c r="I10" s="308">
        <f>G10+H10</f>
        <v>0</v>
      </c>
    </row>
    <row r="11" spans="1:10" x14ac:dyDescent="0.2">
      <c r="A11" s="241"/>
      <c r="B11" s="309"/>
      <c r="C11" s="233">
        <v>2212</v>
      </c>
      <c r="D11" s="233">
        <v>6121</v>
      </c>
      <c r="E11" s="234" t="s">
        <v>111</v>
      </c>
      <c r="F11" s="235" t="s">
        <v>229</v>
      </c>
      <c r="G11" s="191">
        <v>178</v>
      </c>
      <c r="H11" s="191">
        <v>-178</v>
      </c>
      <c r="I11" s="248">
        <f t="shared" ref="I11:I55" si="0">G11+H11</f>
        <v>0</v>
      </c>
    </row>
    <row r="12" spans="1:10" x14ac:dyDescent="0.2">
      <c r="A12" s="241"/>
      <c r="B12" s="309"/>
      <c r="C12" s="233">
        <v>2212</v>
      </c>
      <c r="D12" s="233">
        <v>6121</v>
      </c>
      <c r="E12" s="234" t="s">
        <v>268</v>
      </c>
      <c r="F12" s="235" t="s">
        <v>229</v>
      </c>
      <c r="G12" s="191">
        <v>6363.96</v>
      </c>
      <c r="H12" s="191">
        <v>-6363.96</v>
      </c>
      <c r="I12" s="248">
        <f t="shared" si="0"/>
        <v>0</v>
      </c>
    </row>
    <row r="13" spans="1:10" x14ac:dyDescent="0.2">
      <c r="A13" s="241"/>
      <c r="B13" s="309"/>
      <c r="C13" s="233">
        <v>2212</v>
      </c>
      <c r="D13" s="233">
        <v>6121</v>
      </c>
      <c r="E13" s="234" t="s">
        <v>269</v>
      </c>
      <c r="F13" s="235" t="s">
        <v>229</v>
      </c>
      <c r="G13" s="191">
        <v>500</v>
      </c>
      <c r="H13" s="191">
        <v>-500</v>
      </c>
      <c r="I13" s="248">
        <f t="shared" si="0"/>
        <v>0</v>
      </c>
    </row>
    <row r="14" spans="1:10" ht="13.5" thickBot="1" x14ac:dyDescent="0.25">
      <c r="A14" s="231"/>
      <c r="B14" s="310"/>
      <c r="C14" s="238">
        <v>2212</v>
      </c>
      <c r="D14" s="29">
        <v>6121</v>
      </c>
      <c r="E14" s="98" t="s">
        <v>270</v>
      </c>
      <c r="F14" s="239" t="s">
        <v>229</v>
      </c>
      <c r="G14" s="240">
        <v>9500</v>
      </c>
      <c r="H14" s="236">
        <v>-9500</v>
      </c>
      <c r="I14" s="294">
        <f t="shared" si="0"/>
        <v>0</v>
      </c>
    </row>
    <row r="15" spans="1:10" ht="22.5" x14ac:dyDescent="0.2">
      <c r="A15" s="222" t="s">
        <v>4</v>
      </c>
      <c r="B15" s="307" t="s">
        <v>283</v>
      </c>
      <c r="C15" s="224" t="s">
        <v>2</v>
      </c>
      <c r="D15" s="224" t="s">
        <v>2</v>
      </c>
      <c r="E15" s="307" t="s">
        <v>2</v>
      </c>
      <c r="F15" s="226" t="s">
        <v>284</v>
      </c>
      <c r="G15" s="228">
        <f>SUM(G16:G19)</f>
        <v>17848.510000000002</v>
      </c>
      <c r="H15" s="345">
        <f>SUM(H16:H19)</f>
        <v>-17848.510000000002</v>
      </c>
      <c r="I15" s="308">
        <f>G15+H15</f>
        <v>0</v>
      </c>
    </row>
    <row r="16" spans="1:10" x14ac:dyDescent="0.2">
      <c r="A16" s="241"/>
      <c r="B16" s="309"/>
      <c r="C16" s="233">
        <v>2212</v>
      </c>
      <c r="D16" s="233">
        <v>6121</v>
      </c>
      <c r="E16" s="234" t="s">
        <v>111</v>
      </c>
      <c r="F16" s="235" t="s">
        <v>229</v>
      </c>
      <c r="G16" s="249">
        <v>884.28800000000001</v>
      </c>
      <c r="H16" s="191">
        <v>-884.28800000000001</v>
      </c>
      <c r="I16" s="248">
        <f t="shared" si="0"/>
        <v>0</v>
      </c>
    </row>
    <row r="17" spans="1:9" x14ac:dyDescent="0.2">
      <c r="A17" s="231"/>
      <c r="B17" s="312"/>
      <c r="C17" s="233">
        <v>2212</v>
      </c>
      <c r="D17" s="233">
        <v>6121</v>
      </c>
      <c r="E17" s="234" t="s">
        <v>268</v>
      </c>
      <c r="F17" s="235" t="s">
        <v>229</v>
      </c>
      <c r="G17" s="249">
        <v>6964.2219999999998</v>
      </c>
      <c r="H17" s="236">
        <v>-6964.2219999999998</v>
      </c>
      <c r="I17" s="294">
        <f t="shared" si="0"/>
        <v>0</v>
      </c>
    </row>
    <row r="18" spans="1:9" x14ac:dyDescent="0.2">
      <c r="A18" s="231"/>
      <c r="B18" s="312"/>
      <c r="C18" s="233">
        <v>2212</v>
      </c>
      <c r="D18" s="233">
        <v>6121</v>
      </c>
      <c r="E18" s="234" t="s">
        <v>269</v>
      </c>
      <c r="F18" s="235" t="s">
        <v>229</v>
      </c>
      <c r="G18" s="191">
        <v>500</v>
      </c>
      <c r="H18" s="236">
        <v>-500</v>
      </c>
      <c r="I18" s="294">
        <f t="shared" si="0"/>
        <v>0</v>
      </c>
    </row>
    <row r="19" spans="1:9" ht="13.5" thickBot="1" x14ac:dyDescent="0.25">
      <c r="A19" s="231"/>
      <c r="B19" s="310"/>
      <c r="C19" s="238">
        <v>2212</v>
      </c>
      <c r="D19" s="29">
        <v>6121</v>
      </c>
      <c r="E19" s="98" t="s">
        <v>270</v>
      </c>
      <c r="F19" s="239" t="s">
        <v>229</v>
      </c>
      <c r="G19" s="240">
        <v>9500</v>
      </c>
      <c r="H19" s="236">
        <v>-9500</v>
      </c>
      <c r="I19" s="294">
        <f t="shared" si="0"/>
        <v>0</v>
      </c>
    </row>
    <row r="20" spans="1:9" x14ac:dyDescent="0.2">
      <c r="A20" s="222" t="s">
        <v>4</v>
      </c>
      <c r="B20" s="307" t="s">
        <v>285</v>
      </c>
      <c r="C20" s="224" t="s">
        <v>2</v>
      </c>
      <c r="D20" s="224" t="s">
        <v>2</v>
      </c>
      <c r="E20" s="307" t="s">
        <v>2</v>
      </c>
      <c r="F20" s="226" t="s">
        <v>286</v>
      </c>
      <c r="G20" s="228">
        <f>G21</f>
        <v>850</v>
      </c>
      <c r="H20" s="345">
        <f>SUM(H21)</f>
        <v>-850</v>
      </c>
      <c r="I20" s="308">
        <f t="shared" si="0"/>
        <v>0</v>
      </c>
    </row>
    <row r="21" spans="1:9" ht="13.5" thickBot="1" x14ac:dyDescent="0.25">
      <c r="A21" s="231"/>
      <c r="B21" s="312"/>
      <c r="C21" s="233">
        <v>2212</v>
      </c>
      <c r="D21" s="233">
        <v>6121</v>
      </c>
      <c r="E21" s="234" t="s">
        <v>111</v>
      </c>
      <c r="F21" s="235" t="s">
        <v>229</v>
      </c>
      <c r="G21" s="191">
        <v>850</v>
      </c>
      <c r="H21" s="236">
        <v>-850</v>
      </c>
      <c r="I21" s="294">
        <f t="shared" si="0"/>
        <v>0</v>
      </c>
    </row>
    <row r="22" spans="1:9" x14ac:dyDescent="0.2">
      <c r="A22" s="222" t="s">
        <v>4</v>
      </c>
      <c r="B22" s="307" t="s">
        <v>287</v>
      </c>
      <c r="C22" s="224" t="s">
        <v>2</v>
      </c>
      <c r="D22" s="224" t="s">
        <v>2</v>
      </c>
      <c r="E22" s="307" t="s">
        <v>2</v>
      </c>
      <c r="F22" s="226" t="s">
        <v>288</v>
      </c>
      <c r="G22" s="228">
        <f>G23</f>
        <v>322</v>
      </c>
      <c r="H22" s="345">
        <f>SUM(H23)</f>
        <v>-322</v>
      </c>
      <c r="I22" s="308">
        <f t="shared" si="0"/>
        <v>0</v>
      </c>
    </row>
    <row r="23" spans="1:9" ht="13.5" thickBot="1" x14ac:dyDescent="0.25">
      <c r="A23" s="231"/>
      <c r="B23" s="312"/>
      <c r="C23" s="233">
        <v>2212</v>
      </c>
      <c r="D23" s="233">
        <v>6121</v>
      </c>
      <c r="E23" s="234" t="s">
        <v>111</v>
      </c>
      <c r="F23" s="235" t="s">
        <v>229</v>
      </c>
      <c r="G23" s="191">
        <v>322</v>
      </c>
      <c r="H23" s="236">
        <v>-322</v>
      </c>
      <c r="I23" s="313">
        <f t="shared" si="0"/>
        <v>0</v>
      </c>
    </row>
    <row r="24" spans="1:9" x14ac:dyDescent="0.2">
      <c r="A24" s="222" t="s">
        <v>4</v>
      </c>
      <c r="B24" s="307" t="s">
        <v>289</v>
      </c>
      <c r="C24" s="224" t="s">
        <v>2</v>
      </c>
      <c r="D24" s="224" t="s">
        <v>2</v>
      </c>
      <c r="E24" s="307" t="s">
        <v>2</v>
      </c>
      <c r="F24" s="226" t="s">
        <v>290</v>
      </c>
      <c r="G24" s="228">
        <f>G25</f>
        <v>8000</v>
      </c>
      <c r="H24" s="345">
        <f>SUM(H25)</f>
        <v>-8000</v>
      </c>
      <c r="I24" s="308">
        <f>G24+H24</f>
        <v>0</v>
      </c>
    </row>
    <row r="25" spans="1:9" ht="13.5" thickBot="1" x14ac:dyDescent="0.25">
      <c r="A25" s="241"/>
      <c r="B25" s="309"/>
      <c r="C25" s="233">
        <v>2212</v>
      </c>
      <c r="D25" s="233">
        <v>6121</v>
      </c>
      <c r="E25" s="234" t="s">
        <v>111</v>
      </c>
      <c r="F25" s="235" t="s">
        <v>229</v>
      </c>
      <c r="G25" s="191">
        <v>8000</v>
      </c>
      <c r="H25" s="191">
        <v>-8000</v>
      </c>
      <c r="I25" s="248">
        <f t="shared" si="0"/>
        <v>0</v>
      </c>
    </row>
    <row r="26" spans="1:9" x14ac:dyDescent="0.2">
      <c r="A26" s="222" t="s">
        <v>4</v>
      </c>
      <c r="B26" s="307" t="s">
        <v>291</v>
      </c>
      <c r="C26" s="224" t="s">
        <v>2</v>
      </c>
      <c r="D26" s="224" t="s">
        <v>2</v>
      </c>
      <c r="E26" s="307" t="s">
        <v>2</v>
      </c>
      <c r="F26" s="226" t="s">
        <v>292</v>
      </c>
      <c r="G26" s="228">
        <f>G27</f>
        <v>140</v>
      </c>
      <c r="H26" s="345">
        <f>SUM(H27)</f>
        <v>-140</v>
      </c>
      <c r="I26" s="308">
        <f t="shared" si="0"/>
        <v>0</v>
      </c>
    </row>
    <row r="27" spans="1:9" ht="13.5" thickBot="1" x14ac:dyDescent="0.25">
      <c r="A27" s="231"/>
      <c r="B27" s="312"/>
      <c r="C27" s="233">
        <v>2212</v>
      </c>
      <c r="D27" s="233">
        <v>6121</v>
      </c>
      <c r="E27" s="234" t="s">
        <v>111</v>
      </c>
      <c r="F27" s="239" t="s">
        <v>229</v>
      </c>
      <c r="G27" s="191">
        <v>140</v>
      </c>
      <c r="H27" s="236">
        <v>-140</v>
      </c>
      <c r="I27" s="294">
        <f t="shared" si="0"/>
        <v>0</v>
      </c>
    </row>
    <row r="28" spans="1:9" x14ac:dyDescent="0.2">
      <c r="A28" s="222" t="s">
        <v>4</v>
      </c>
      <c r="B28" s="307" t="s">
        <v>297</v>
      </c>
      <c r="C28" s="224" t="s">
        <v>2</v>
      </c>
      <c r="D28" s="224" t="s">
        <v>2</v>
      </c>
      <c r="E28" s="307" t="s">
        <v>2</v>
      </c>
      <c r="F28" s="226" t="s">
        <v>298</v>
      </c>
      <c r="G28" s="228">
        <f>G29</f>
        <v>300</v>
      </c>
      <c r="H28" s="345">
        <f>SUM(H29)</f>
        <v>-300</v>
      </c>
      <c r="I28" s="308">
        <f t="shared" si="0"/>
        <v>0</v>
      </c>
    </row>
    <row r="29" spans="1:9" ht="13.5" thickBot="1" x14ac:dyDescent="0.25">
      <c r="A29" s="241"/>
      <c r="B29" s="309"/>
      <c r="C29" s="233">
        <v>2212</v>
      </c>
      <c r="D29" s="233">
        <v>6121</v>
      </c>
      <c r="E29" s="234" t="s">
        <v>111</v>
      </c>
      <c r="F29" s="239" t="s">
        <v>229</v>
      </c>
      <c r="G29" s="240">
        <v>300</v>
      </c>
      <c r="H29" s="191">
        <v>-300</v>
      </c>
      <c r="I29" s="248">
        <f t="shared" si="0"/>
        <v>0</v>
      </c>
    </row>
    <row r="30" spans="1:9" x14ac:dyDescent="0.2">
      <c r="A30" s="222" t="s">
        <v>4</v>
      </c>
      <c r="B30" s="307" t="s">
        <v>299</v>
      </c>
      <c r="C30" s="224" t="s">
        <v>2</v>
      </c>
      <c r="D30" s="224" t="s">
        <v>2</v>
      </c>
      <c r="E30" s="307" t="s">
        <v>2</v>
      </c>
      <c r="F30" s="226" t="s">
        <v>300</v>
      </c>
      <c r="G30" s="228">
        <f>SUM(G31:G38)</f>
        <v>3050</v>
      </c>
      <c r="H30" s="345">
        <f>SUM(H31:H38)</f>
        <v>-3050</v>
      </c>
      <c r="I30" s="308">
        <f t="shared" si="0"/>
        <v>0</v>
      </c>
    </row>
    <row r="31" spans="1:9" ht="12" customHeight="1" x14ac:dyDescent="0.2">
      <c r="A31" s="513"/>
      <c r="B31" s="309"/>
      <c r="C31" s="233">
        <v>2212</v>
      </c>
      <c r="D31" s="233">
        <v>5169</v>
      </c>
      <c r="E31" s="234" t="s">
        <v>111</v>
      </c>
      <c r="F31" s="235" t="s">
        <v>112</v>
      </c>
      <c r="G31" s="401">
        <v>6.05</v>
      </c>
      <c r="H31" s="376">
        <v>-6.05</v>
      </c>
      <c r="I31" s="557">
        <f t="shared" si="0"/>
        <v>0</v>
      </c>
    </row>
    <row r="32" spans="1:9" ht="12" customHeight="1" x14ac:dyDescent="0.2">
      <c r="A32" s="513"/>
      <c r="B32" s="309"/>
      <c r="C32" s="233">
        <v>2212</v>
      </c>
      <c r="D32" s="233">
        <v>5169</v>
      </c>
      <c r="E32" s="234" t="s">
        <v>268</v>
      </c>
      <c r="F32" s="235" t="s">
        <v>112</v>
      </c>
      <c r="G32" s="401">
        <v>1.7544999999999999</v>
      </c>
      <c r="H32" s="376">
        <v>-1.7544999999999999</v>
      </c>
      <c r="I32" s="557">
        <f t="shared" si="0"/>
        <v>0</v>
      </c>
    </row>
    <row r="33" spans="1:12" ht="12" customHeight="1" x14ac:dyDescent="0.2">
      <c r="A33" s="513"/>
      <c r="B33" s="309"/>
      <c r="C33" s="233">
        <v>2212</v>
      </c>
      <c r="D33" s="233">
        <v>5169</v>
      </c>
      <c r="E33" s="234" t="s">
        <v>368</v>
      </c>
      <c r="F33" s="235" t="s">
        <v>112</v>
      </c>
      <c r="G33" s="401">
        <v>0.87724999999999997</v>
      </c>
      <c r="H33" s="376">
        <v>-0.87724999999999997</v>
      </c>
      <c r="I33" s="557">
        <f t="shared" si="0"/>
        <v>0</v>
      </c>
    </row>
    <row r="34" spans="1:12" ht="12" customHeight="1" x14ac:dyDescent="0.2">
      <c r="A34" s="513"/>
      <c r="B34" s="309"/>
      <c r="C34" s="233">
        <v>2212</v>
      </c>
      <c r="D34" s="233">
        <v>5169</v>
      </c>
      <c r="E34" s="234" t="s">
        <v>370</v>
      </c>
      <c r="F34" s="246" t="s">
        <v>112</v>
      </c>
      <c r="G34" s="401">
        <v>14.91325</v>
      </c>
      <c r="H34" s="376">
        <v>-14.91325</v>
      </c>
      <c r="I34" s="557">
        <f t="shared" si="0"/>
        <v>0</v>
      </c>
    </row>
    <row r="35" spans="1:12" ht="12" customHeight="1" x14ac:dyDescent="0.2">
      <c r="A35" s="513"/>
      <c r="B35" s="309"/>
      <c r="C35" s="233">
        <v>2212</v>
      </c>
      <c r="D35" s="233">
        <v>6121</v>
      </c>
      <c r="E35" s="234" t="s">
        <v>111</v>
      </c>
      <c r="F35" s="235" t="s">
        <v>229</v>
      </c>
      <c r="G35" s="376">
        <v>8.9499999999999993</v>
      </c>
      <c r="H35" s="376">
        <v>-8.9499999999999993</v>
      </c>
      <c r="I35" s="557">
        <f t="shared" si="0"/>
        <v>0</v>
      </c>
    </row>
    <row r="36" spans="1:12" x14ac:dyDescent="0.2">
      <c r="A36" s="513"/>
      <c r="B36" s="309"/>
      <c r="C36" s="233">
        <v>2212</v>
      </c>
      <c r="D36" s="233">
        <v>6121</v>
      </c>
      <c r="E36" s="234" t="s">
        <v>268</v>
      </c>
      <c r="F36" s="235" t="s">
        <v>229</v>
      </c>
      <c r="G36" s="376">
        <v>301.74549999999999</v>
      </c>
      <c r="H36" s="376">
        <v>-301.74549999999999</v>
      </c>
      <c r="I36" s="557">
        <f t="shared" si="0"/>
        <v>0</v>
      </c>
    </row>
    <row r="37" spans="1:12" x14ac:dyDescent="0.2">
      <c r="A37" s="513"/>
      <c r="B37" s="309"/>
      <c r="C37" s="233">
        <v>2212</v>
      </c>
      <c r="D37" s="233">
        <v>6121</v>
      </c>
      <c r="E37" s="234" t="s">
        <v>269</v>
      </c>
      <c r="F37" s="235" t="s">
        <v>229</v>
      </c>
      <c r="G37" s="376">
        <v>150.87275</v>
      </c>
      <c r="H37" s="376">
        <v>-150.87275</v>
      </c>
      <c r="I37" s="557">
        <f t="shared" si="0"/>
        <v>0</v>
      </c>
      <c r="J37" s="558"/>
    </row>
    <row r="38" spans="1:12" ht="13.5" thickBot="1" x14ac:dyDescent="0.25">
      <c r="A38" s="241"/>
      <c r="B38" s="309"/>
      <c r="C38" s="233">
        <v>2212</v>
      </c>
      <c r="D38" s="233">
        <v>6121</v>
      </c>
      <c r="E38" s="98" t="s">
        <v>270</v>
      </c>
      <c r="F38" s="239" t="s">
        <v>229</v>
      </c>
      <c r="G38" s="559">
        <v>2564.8367499999999</v>
      </c>
      <c r="H38" s="376">
        <v>-2564.8367499999999</v>
      </c>
      <c r="I38" s="379">
        <f t="shared" si="0"/>
        <v>0</v>
      </c>
    </row>
    <row r="39" spans="1:12" x14ac:dyDescent="0.2">
      <c r="A39" s="222" t="s">
        <v>4</v>
      </c>
      <c r="B39" s="307" t="s">
        <v>301</v>
      </c>
      <c r="C39" s="224" t="s">
        <v>2</v>
      </c>
      <c r="D39" s="224" t="s">
        <v>2</v>
      </c>
      <c r="E39" s="307" t="s">
        <v>2</v>
      </c>
      <c r="F39" s="226" t="s">
        <v>302</v>
      </c>
      <c r="G39" s="228">
        <f>G40</f>
        <v>4010</v>
      </c>
      <c r="H39" s="345">
        <f>SUM(H40)</f>
        <v>-4010</v>
      </c>
      <c r="I39" s="308">
        <f t="shared" si="0"/>
        <v>0</v>
      </c>
    </row>
    <row r="40" spans="1:12" ht="13.5" thickBot="1" x14ac:dyDescent="0.25">
      <c r="A40" s="260"/>
      <c r="B40" s="316"/>
      <c r="C40" s="238">
        <v>2212</v>
      </c>
      <c r="D40" s="238">
        <v>6121</v>
      </c>
      <c r="E40" s="98" t="s">
        <v>111</v>
      </c>
      <c r="F40" s="239" t="s">
        <v>229</v>
      </c>
      <c r="G40" s="240">
        <v>4010</v>
      </c>
      <c r="H40" s="261">
        <v>-4010</v>
      </c>
      <c r="I40" s="317">
        <f t="shared" si="0"/>
        <v>0</v>
      </c>
    </row>
    <row r="41" spans="1:12" x14ac:dyDescent="0.2">
      <c r="A41" s="222" t="s">
        <v>4</v>
      </c>
      <c r="B41" s="307" t="s">
        <v>303</v>
      </c>
      <c r="C41" s="224" t="s">
        <v>2</v>
      </c>
      <c r="D41" s="224" t="s">
        <v>2</v>
      </c>
      <c r="E41" s="307" t="s">
        <v>2</v>
      </c>
      <c r="F41" s="226" t="s">
        <v>304</v>
      </c>
      <c r="G41" s="228">
        <f>G42</f>
        <v>3000</v>
      </c>
      <c r="H41" s="345">
        <f>SUM(H42)</f>
        <v>-3000</v>
      </c>
      <c r="I41" s="308">
        <f t="shared" si="0"/>
        <v>0</v>
      </c>
    </row>
    <row r="42" spans="1:12" ht="13.5" thickBot="1" x14ac:dyDescent="0.25">
      <c r="A42" s="231"/>
      <c r="B42" s="312"/>
      <c r="C42" s="233">
        <v>2212</v>
      </c>
      <c r="D42" s="233">
        <v>6121</v>
      </c>
      <c r="E42" s="234" t="s">
        <v>111</v>
      </c>
      <c r="F42" s="239" t="s">
        <v>229</v>
      </c>
      <c r="G42" s="240">
        <v>3000</v>
      </c>
      <c r="H42" s="236">
        <v>-3000</v>
      </c>
      <c r="I42" s="294">
        <f t="shared" si="0"/>
        <v>0</v>
      </c>
    </row>
    <row r="43" spans="1:12" x14ac:dyDescent="0.2">
      <c r="A43" s="222" t="s">
        <v>4</v>
      </c>
      <c r="B43" s="307" t="s">
        <v>305</v>
      </c>
      <c r="C43" s="224" t="s">
        <v>2</v>
      </c>
      <c r="D43" s="224" t="s">
        <v>2</v>
      </c>
      <c r="E43" s="307" t="s">
        <v>2</v>
      </c>
      <c r="F43" s="226" t="s">
        <v>306</v>
      </c>
      <c r="G43" s="228">
        <f>G44</f>
        <v>1903.7280000000001</v>
      </c>
      <c r="H43" s="345">
        <f>SUM(H44)</f>
        <v>-1903.73</v>
      </c>
      <c r="I43" s="308">
        <f t="shared" si="0"/>
        <v>-1.9999999999527063E-3</v>
      </c>
      <c r="J43" s="518"/>
      <c r="L43" s="583"/>
    </row>
    <row r="44" spans="1:12" ht="13.5" thickBot="1" x14ac:dyDescent="0.25">
      <c r="A44" s="241"/>
      <c r="B44" s="309"/>
      <c r="C44" s="233">
        <v>2212</v>
      </c>
      <c r="D44" s="233">
        <v>6121</v>
      </c>
      <c r="E44" s="234" t="s">
        <v>111</v>
      </c>
      <c r="F44" s="239" t="s">
        <v>229</v>
      </c>
      <c r="G44" s="191">
        <f>350+1553.728</f>
        <v>1903.7280000000001</v>
      </c>
      <c r="H44" s="191">
        <v>-1903.73</v>
      </c>
      <c r="I44" s="248">
        <f t="shared" si="0"/>
        <v>-1.9999999999527063E-3</v>
      </c>
      <c r="J44" s="518"/>
      <c r="L44" s="583"/>
    </row>
    <row r="45" spans="1:12" x14ac:dyDescent="0.2">
      <c r="A45" s="222" t="s">
        <v>4</v>
      </c>
      <c r="B45" s="307" t="s">
        <v>307</v>
      </c>
      <c r="C45" s="224" t="s">
        <v>2</v>
      </c>
      <c r="D45" s="224" t="s">
        <v>2</v>
      </c>
      <c r="E45" s="307" t="s">
        <v>2</v>
      </c>
      <c r="F45" s="226" t="s">
        <v>308</v>
      </c>
      <c r="G45" s="228">
        <f>G46</f>
        <v>869.84</v>
      </c>
      <c r="H45" s="345">
        <f>SUM(H46)</f>
        <v>-869.84</v>
      </c>
      <c r="I45" s="308">
        <f t="shared" si="0"/>
        <v>0</v>
      </c>
    </row>
    <row r="46" spans="1:12" ht="13.5" thickBot="1" x14ac:dyDescent="0.25">
      <c r="A46" s="241"/>
      <c r="B46" s="309"/>
      <c r="C46" s="233">
        <v>2212</v>
      </c>
      <c r="D46" s="233">
        <v>6121</v>
      </c>
      <c r="E46" s="234" t="s">
        <v>111</v>
      </c>
      <c r="F46" s="239" t="s">
        <v>229</v>
      </c>
      <c r="G46" s="191">
        <v>869.84</v>
      </c>
      <c r="H46" s="191">
        <v>-869.84</v>
      </c>
      <c r="I46" s="248">
        <f t="shared" si="0"/>
        <v>0</v>
      </c>
    </row>
    <row r="47" spans="1:12" x14ac:dyDescent="0.2">
      <c r="A47" s="222" t="s">
        <v>4</v>
      </c>
      <c r="B47" s="307" t="s">
        <v>309</v>
      </c>
      <c r="C47" s="224" t="s">
        <v>2</v>
      </c>
      <c r="D47" s="224" t="s">
        <v>2</v>
      </c>
      <c r="E47" s="307" t="s">
        <v>2</v>
      </c>
      <c r="F47" s="226" t="s">
        <v>310</v>
      </c>
      <c r="G47" s="228">
        <f>SUM(G48:G51)</f>
        <v>8000</v>
      </c>
      <c r="H47" s="345">
        <f>SUM(H48:H51)</f>
        <v>-8000</v>
      </c>
      <c r="I47" s="308">
        <f>G47+H47</f>
        <v>0</v>
      </c>
    </row>
    <row r="48" spans="1:12" x14ac:dyDescent="0.2">
      <c r="A48" s="241"/>
      <c r="B48" s="309"/>
      <c r="C48" s="233">
        <v>2212</v>
      </c>
      <c r="D48" s="233">
        <v>6121</v>
      </c>
      <c r="E48" s="234" t="s">
        <v>111</v>
      </c>
      <c r="F48" s="235" t="s">
        <v>229</v>
      </c>
      <c r="G48" s="191">
        <v>5</v>
      </c>
      <c r="H48" s="191">
        <v>-5</v>
      </c>
      <c r="I48" s="248">
        <f t="shared" si="0"/>
        <v>0</v>
      </c>
    </row>
    <row r="49" spans="1:9" x14ac:dyDescent="0.2">
      <c r="A49" s="231"/>
      <c r="B49" s="312"/>
      <c r="C49" s="233">
        <v>2212</v>
      </c>
      <c r="D49" s="233">
        <v>6121</v>
      </c>
      <c r="E49" s="234" t="s">
        <v>268</v>
      </c>
      <c r="F49" s="259" t="s">
        <v>229</v>
      </c>
      <c r="G49" s="191">
        <v>799.5</v>
      </c>
      <c r="H49" s="236">
        <v>-799.5</v>
      </c>
      <c r="I49" s="294">
        <f t="shared" si="0"/>
        <v>0</v>
      </c>
    </row>
    <row r="50" spans="1:9" x14ac:dyDescent="0.2">
      <c r="A50" s="231"/>
      <c r="B50" s="312"/>
      <c r="C50" s="233">
        <v>2212</v>
      </c>
      <c r="D50" s="233">
        <v>6121</v>
      </c>
      <c r="E50" s="234" t="s">
        <v>269</v>
      </c>
      <c r="F50" s="259" t="s">
        <v>229</v>
      </c>
      <c r="G50" s="191">
        <v>399.75</v>
      </c>
      <c r="H50" s="236">
        <v>-399.75</v>
      </c>
      <c r="I50" s="294">
        <f t="shared" si="0"/>
        <v>0</v>
      </c>
    </row>
    <row r="51" spans="1:9" ht="13.5" thickBot="1" x14ac:dyDescent="0.25">
      <c r="A51" s="231"/>
      <c r="B51" s="312"/>
      <c r="C51" s="233">
        <v>2212</v>
      </c>
      <c r="D51" s="233">
        <v>6121</v>
      </c>
      <c r="E51" s="98" t="s">
        <v>270</v>
      </c>
      <c r="F51" s="239" t="s">
        <v>229</v>
      </c>
      <c r="G51" s="240">
        <v>6795.75</v>
      </c>
      <c r="H51" s="236">
        <v>-6795.75</v>
      </c>
      <c r="I51" s="294">
        <f t="shared" si="0"/>
        <v>0</v>
      </c>
    </row>
    <row r="52" spans="1:9" ht="22.5" x14ac:dyDescent="0.2">
      <c r="A52" s="222" t="s">
        <v>4</v>
      </c>
      <c r="B52" s="223" t="s">
        <v>335</v>
      </c>
      <c r="C52" s="224" t="s">
        <v>2</v>
      </c>
      <c r="D52" s="224" t="s">
        <v>2</v>
      </c>
      <c r="E52" s="225" t="s">
        <v>2</v>
      </c>
      <c r="F52" s="226" t="s">
        <v>336</v>
      </c>
      <c r="G52" s="227">
        <f>G53</f>
        <v>0</v>
      </c>
      <c r="H52" s="345">
        <f>SUM(H53)</f>
        <v>0</v>
      </c>
      <c r="I52" s="229">
        <f t="shared" si="0"/>
        <v>0</v>
      </c>
    </row>
    <row r="53" spans="1:9" ht="13.5" thickBot="1" x14ac:dyDescent="0.25">
      <c r="A53" s="241"/>
      <c r="B53" s="242"/>
      <c r="C53" s="233">
        <v>2212</v>
      </c>
      <c r="D53" s="233">
        <v>6121</v>
      </c>
      <c r="E53" s="234" t="s">
        <v>111</v>
      </c>
      <c r="F53" s="239" t="s">
        <v>229</v>
      </c>
      <c r="G53" s="243">
        <v>0</v>
      </c>
      <c r="H53" s="191"/>
      <c r="I53" s="192">
        <f t="shared" si="0"/>
        <v>0</v>
      </c>
    </row>
    <row r="54" spans="1:9" x14ac:dyDescent="0.2">
      <c r="A54" s="222" t="s">
        <v>4</v>
      </c>
      <c r="B54" s="223" t="s">
        <v>337</v>
      </c>
      <c r="C54" s="224" t="s">
        <v>2</v>
      </c>
      <c r="D54" s="224" t="s">
        <v>2</v>
      </c>
      <c r="E54" s="225" t="s">
        <v>2</v>
      </c>
      <c r="F54" s="226" t="s">
        <v>338</v>
      </c>
      <c r="G54" s="227">
        <f>G55</f>
        <v>0</v>
      </c>
      <c r="H54" s="345">
        <f>SUM(H55)</f>
        <v>0</v>
      </c>
      <c r="I54" s="229">
        <f t="shared" si="0"/>
        <v>0</v>
      </c>
    </row>
    <row r="55" spans="1:9" ht="13.5" thickBot="1" x14ac:dyDescent="0.25">
      <c r="A55" s="260"/>
      <c r="B55" s="560"/>
      <c r="C55" s="238">
        <v>2212</v>
      </c>
      <c r="D55" s="238">
        <v>6121</v>
      </c>
      <c r="E55" s="98" t="s">
        <v>111</v>
      </c>
      <c r="F55" s="239" t="s">
        <v>229</v>
      </c>
      <c r="G55" s="561">
        <v>0</v>
      </c>
      <c r="H55" s="261"/>
      <c r="I55" s="562">
        <f t="shared" si="0"/>
        <v>0</v>
      </c>
    </row>
    <row r="66" spans="1:14" x14ac:dyDescent="0.2">
      <c r="I66" s="723" t="s">
        <v>344</v>
      </c>
    </row>
    <row r="67" spans="1:14" s="727" customFormat="1" ht="18" x14ac:dyDescent="0.25">
      <c r="A67" s="754" t="s">
        <v>345</v>
      </c>
      <c r="B67" s="754"/>
      <c r="C67" s="754"/>
      <c r="D67" s="754"/>
      <c r="E67" s="754"/>
      <c r="F67" s="754"/>
      <c r="G67" s="754"/>
      <c r="H67" s="754"/>
      <c r="I67" s="754"/>
    </row>
    <row r="68" spans="1:14" s="727" customFormat="1" ht="18" x14ac:dyDescent="0.25">
      <c r="A68" s="725"/>
      <c r="B68" s="725"/>
      <c r="C68" s="725"/>
      <c r="D68" s="725"/>
      <c r="E68" s="725"/>
      <c r="F68" s="726" t="s">
        <v>478</v>
      </c>
      <c r="G68" s="725"/>
      <c r="H68" s="725"/>
      <c r="I68" s="725"/>
    </row>
    <row r="69" spans="1:14" s="727" customFormat="1" ht="15.75" x14ac:dyDescent="0.25">
      <c r="A69" s="755" t="s">
        <v>22</v>
      </c>
      <c r="B69" s="755"/>
      <c r="C69" s="755"/>
      <c r="D69" s="755"/>
      <c r="E69" s="755"/>
      <c r="F69" s="755"/>
      <c r="G69" s="755"/>
      <c r="H69" s="755"/>
      <c r="I69" s="755"/>
    </row>
    <row r="70" spans="1:14" ht="6.75" customHeight="1" x14ac:dyDescent="0.25">
      <c r="A70" s="407"/>
      <c r="B70" s="407"/>
      <c r="C70" s="407"/>
      <c r="D70" s="407"/>
      <c r="E70" s="407"/>
      <c r="F70" s="722"/>
      <c r="G70" s="407"/>
      <c r="H70" s="407"/>
      <c r="I70" s="407"/>
    </row>
    <row r="71" spans="1:14" ht="17.25" customHeight="1" x14ac:dyDescent="0.25">
      <c r="A71" s="744" t="s">
        <v>51</v>
      </c>
      <c r="B71" s="744"/>
      <c r="C71" s="744"/>
      <c r="D71" s="744"/>
      <c r="E71" s="744"/>
      <c r="F71" s="744"/>
      <c r="G71" s="744"/>
      <c r="H71" s="744"/>
      <c r="I71" s="744"/>
    </row>
    <row r="72" spans="1:14" ht="13.5" thickBot="1" x14ac:dyDescent="0.25">
      <c r="I72" s="10" t="s">
        <v>0</v>
      </c>
    </row>
    <row r="73" spans="1:14" ht="28.5" customHeight="1" thickBot="1" x14ac:dyDescent="0.25">
      <c r="A73" s="346" t="s">
        <v>1</v>
      </c>
      <c r="B73" s="347" t="s">
        <v>10</v>
      </c>
      <c r="C73" s="348" t="s">
        <v>9</v>
      </c>
      <c r="D73" s="347" t="s">
        <v>11</v>
      </c>
      <c r="E73" s="349" t="s">
        <v>13</v>
      </c>
      <c r="F73" s="348" t="s">
        <v>52</v>
      </c>
      <c r="G73" s="350" t="s">
        <v>55</v>
      </c>
      <c r="H73" s="351" t="s">
        <v>343</v>
      </c>
      <c r="I73" s="352" t="s">
        <v>56</v>
      </c>
    </row>
    <row r="74" spans="1:14" ht="13.5" thickBot="1" x14ac:dyDescent="0.25">
      <c r="A74" s="183" t="s">
        <v>4</v>
      </c>
      <c r="B74" s="184" t="s">
        <v>2</v>
      </c>
      <c r="C74" s="184" t="s">
        <v>2</v>
      </c>
      <c r="D74" s="184" t="s">
        <v>2</v>
      </c>
      <c r="E74" s="184" t="s">
        <v>2</v>
      </c>
      <c r="F74" s="185" t="s">
        <v>14</v>
      </c>
      <c r="G74" s="289">
        <v>152534.54</v>
      </c>
      <c r="H74" s="75">
        <f>H75+H80+H85+H87+H89+H91+H93+H95+H104+H106+H108+H110+H112+H117+H119</f>
        <v>64836.04</v>
      </c>
      <c r="I74" s="290">
        <f>G74+H74</f>
        <v>217370.58000000002</v>
      </c>
    </row>
    <row r="75" spans="1:14" x14ac:dyDescent="0.2">
      <c r="A75" s="222" t="s">
        <v>4</v>
      </c>
      <c r="B75" s="307" t="s">
        <v>281</v>
      </c>
      <c r="C75" s="224" t="s">
        <v>2</v>
      </c>
      <c r="D75" s="224" t="s">
        <v>2</v>
      </c>
      <c r="E75" s="307" t="s">
        <v>2</v>
      </c>
      <c r="F75" s="226" t="s">
        <v>282</v>
      </c>
      <c r="G75" s="563">
        <f>SUM(G76:G79)</f>
        <v>0</v>
      </c>
      <c r="H75" s="345">
        <f>SUM(H76:H79)</f>
        <v>16541.96</v>
      </c>
      <c r="I75" s="308">
        <f>G75+H75</f>
        <v>16541.96</v>
      </c>
    </row>
    <row r="76" spans="1:14" x14ac:dyDescent="0.2">
      <c r="A76" s="241"/>
      <c r="B76" s="309"/>
      <c r="C76" s="233">
        <v>2212</v>
      </c>
      <c r="D76" s="233">
        <v>6121</v>
      </c>
      <c r="E76" s="234" t="s">
        <v>111</v>
      </c>
      <c r="F76" s="235" t="s">
        <v>229</v>
      </c>
      <c r="G76" s="564">
        <v>0</v>
      </c>
      <c r="H76" s="191">
        <v>178</v>
      </c>
      <c r="I76" s="248">
        <f t="shared" ref="I76:I79" si="1">G76+H76</f>
        <v>178</v>
      </c>
      <c r="N76" s="693"/>
    </row>
    <row r="77" spans="1:14" x14ac:dyDescent="0.2">
      <c r="A77" s="241"/>
      <c r="B77" s="309"/>
      <c r="C77" s="233">
        <v>2212</v>
      </c>
      <c r="D77" s="233">
        <v>6121</v>
      </c>
      <c r="E77" s="234" t="s">
        <v>268</v>
      </c>
      <c r="F77" s="235" t="s">
        <v>229</v>
      </c>
      <c r="G77" s="564">
        <v>0</v>
      </c>
      <c r="H77" s="191">
        <v>6363.96</v>
      </c>
      <c r="I77" s="248">
        <f t="shared" si="1"/>
        <v>6363.96</v>
      </c>
    </row>
    <row r="78" spans="1:14" x14ac:dyDescent="0.2">
      <c r="A78" s="241"/>
      <c r="B78" s="309"/>
      <c r="C78" s="233">
        <v>2212</v>
      </c>
      <c r="D78" s="233">
        <v>6121</v>
      </c>
      <c r="E78" s="234" t="s">
        <v>269</v>
      </c>
      <c r="F78" s="235" t="s">
        <v>229</v>
      </c>
      <c r="G78" s="564">
        <v>0</v>
      </c>
      <c r="H78" s="191">
        <v>500</v>
      </c>
      <c r="I78" s="248">
        <f t="shared" si="1"/>
        <v>500</v>
      </c>
    </row>
    <row r="79" spans="1:14" ht="13.5" thickBot="1" x14ac:dyDescent="0.25">
      <c r="A79" s="231"/>
      <c r="B79" s="310"/>
      <c r="C79" s="238">
        <v>2212</v>
      </c>
      <c r="D79" s="29">
        <v>6121</v>
      </c>
      <c r="E79" s="98" t="s">
        <v>270</v>
      </c>
      <c r="F79" s="239" t="s">
        <v>229</v>
      </c>
      <c r="G79" s="565">
        <v>0</v>
      </c>
      <c r="H79" s="236">
        <v>9500</v>
      </c>
      <c r="I79" s="294">
        <f t="shared" si="1"/>
        <v>9500</v>
      </c>
    </row>
    <row r="80" spans="1:14" ht="22.5" x14ac:dyDescent="0.2">
      <c r="A80" s="222" t="s">
        <v>4</v>
      </c>
      <c r="B80" s="307" t="s">
        <v>283</v>
      </c>
      <c r="C80" s="224" t="s">
        <v>2</v>
      </c>
      <c r="D80" s="224" t="s">
        <v>2</v>
      </c>
      <c r="E80" s="307" t="s">
        <v>2</v>
      </c>
      <c r="F80" s="226" t="s">
        <v>284</v>
      </c>
      <c r="G80" s="563">
        <f>SUM(G81:G84)</f>
        <v>0</v>
      </c>
      <c r="H80" s="345">
        <f>SUM(H81:H84)</f>
        <v>17848.510000000002</v>
      </c>
      <c r="I80" s="308">
        <f>G80+H80</f>
        <v>17848.510000000002</v>
      </c>
    </row>
    <row r="81" spans="1:9" x14ac:dyDescent="0.2">
      <c r="A81" s="241"/>
      <c r="B81" s="309"/>
      <c r="C81" s="233">
        <v>2212</v>
      </c>
      <c r="D81" s="233">
        <v>6121</v>
      </c>
      <c r="E81" s="234" t="s">
        <v>111</v>
      </c>
      <c r="F81" s="235" t="s">
        <v>229</v>
      </c>
      <c r="G81" s="564">
        <v>0</v>
      </c>
      <c r="H81" s="191">
        <v>884.28800000000001</v>
      </c>
      <c r="I81" s="248">
        <f t="shared" ref="I81:I88" si="2">G81+H81</f>
        <v>884.28800000000001</v>
      </c>
    </row>
    <row r="82" spans="1:9" x14ac:dyDescent="0.2">
      <c r="A82" s="231"/>
      <c r="B82" s="312"/>
      <c r="C82" s="233">
        <v>2212</v>
      </c>
      <c r="D82" s="233">
        <v>6121</v>
      </c>
      <c r="E82" s="234" t="s">
        <v>268</v>
      </c>
      <c r="F82" s="235" t="s">
        <v>229</v>
      </c>
      <c r="G82" s="564">
        <v>0</v>
      </c>
      <c r="H82" s="236">
        <v>6964.2219999999998</v>
      </c>
      <c r="I82" s="294">
        <f t="shared" si="2"/>
        <v>6964.2219999999998</v>
      </c>
    </row>
    <row r="83" spans="1:9" x14ac:dyDescent="0.2">
      <c r="A83" s="231"/>
      <c r="B83" s="312"/>
      <c r="C83" s="233">
        <v>2212</v>
      </c>
      <c r="D83" s="233">
        <v>6121</v>
      </c>
      <c r="E83" s="234" t="s">
        <v>269</v>
      </c>
      <c r="F83" s="235" t="s">
        <v>229</v>
      </c>
      <c r="G83" s="564">
        <v>0</v>
      </c>
      <c r="H83" s="236">
        <v>500</v>
      </c>
      <c r="I83" s="294">
        <f t="shared" si="2"/>
        <v>500</v>
      </c>
    </row>
    <row r="84" spans="1:9" ht="13.5" thickBot="1" x14ac:dyDescent="0.25">
      <c r="A84" s="231"/>
      <c r="B84" s="310"/>
      <c r="C84" s="238">
        <v>2212</v>
      </c>
      <c r="D84" s="29">
        <v>6121</v>
      </c>
      <c r="E84" s="98" t="s">
        <v>270</v>
      </c>
      <c r="F84" s="239" t="s">
        <v>229</v>
      </c>
      <c r="G84" s="565">
        <v>0</v>
      </c>
      <c r="H84" s="236">
        <v>9500</v>
      </c>
      <c r="I84" s="294">
        <f t="shared" si="2"/>
        <v>9500</v>
      </c>
    </row>
    <row r="85" spans="1:9" x14ac:dyDescent="0.2">
      <c r="A85" s="222" t="s">
        <v>4</v>
      </c>
      <c r="B85" s="307" t="s">
        <v>285</v>
      </c>
      <c r="C85" s="224" t="s">
        <v>2</v>
      </c>
      <c r="D85" s="224" t="s">
        <v>2</v>
      </c>
      <c r="E85" s="307" t="s">
        <v>2</v>
      </c>
      <c r="F85" s="226" t="s">
        <v>286</v>
      </c>
      <c r="G85" s="563">
        <f>SUM(G86)</f>
        <v>0</v>
      </c>
      <c r="H85" s="345">
        <f>SUM(H86)</f>
        <v>850</v>
      </c>
      <c r="I85" s="308">
        <f>G85+H85</f>
        <v>850</v>
      </c>
    </row>
    <row r="86" spans="1:9" ht="13.5" thickBot="1" x14ac:dyDescent="0.25">
      <c r="A86" s="231"/>
      <c r="B86" s="312"/>
      <c r="C86" s="233">
        <v>2212</v>
      </c>
      <c r="D86" s="233">
        <v>6121</v>
      </c>
      <c r="E86" s="234" t="s">
        <v>111</v>
      </c>
      <c r="F86" s="235" t="s">
        <v>229</v>
      </c>
      <c r="G86" s="564">
        <v>0</v>
      </c>
      <c r="H86" s="236">
        <v>850</v>
      </c>
      <c r="I86" s="294">
        <f t="shared" si="2"/>
        <v>850</v>
      </c>
    </row>
    <row r="87" spans="1:9" x14ac:dyDescent="0.2">
      <c r="A87" s="222" t="s">
        <v>4</v>
      </c>
      <c r="B87" s="307" t="s">
        <v>287</v>
      </c>
      <c r="C87" s="224" t="s">
        <v>2</v>
      </c>
      <c r="D87" s="224" t="s">
        <v>2</v>
      </c>
      <c r="E87" s="307" t="s">
        <v>2</v>
      </c>
      <c r="F87" s="226" t="s">
        <v>288</v>
      </c>
      <c r="G87" s="563">
        <f>G88</f>
        <v>0</v>
      </c>
      <c r="H87" s="345">
        <f>SUM(H88)</f>
        <v>322</v>
      </c>
      <c r="I87" s="308">
        <f t="shared" si="2"/>
        <v>322</v>
      </c>
    </row>
    <row r="88" spans="1:9" ht="13.5" thickBot="1" x14ac:dyDescent="0.25">
      <c r="A88" s="231"/>
      <c r="B88" s="312"/>
      <c r="C88" s="233">
        <v>2212</v>
      </c>
      <c r="D88" s="233">
        <v>6121</v>
      </c>
      <c r="E88" s="234" t="s">
        <v>111</v>
      </c>
      <c r="F88" s="235" t="s">
        <v>229</v>
      </c>
      <c r="G88" s="564">
        <v>0</v>
      </c>
      <c r="H88" s="236">
        <v>322</v>
      </c>
      <c r="I88" s="313">
        <f t="shared" si="2"/>
        <v>322</v>
      </c>
    </row>
    <row r="89" spans="1:9" x14ac:dyDescent="0.2">
      <c r="A89" s="222" t="s">
        <v>4</v>
      </c>
      <c r="B89" s="307" t="s">
        <v>289</v>
      </c>
      <c r="C89" s="224" t="s">
        <v>2</v>
      </c>
      <c r="D89" s="224" t="s">
        <v>2</v>
      </c>
      <c r="E89" s="307" t="s">
        <v>2</v>
      </c>
      <c r="F89" s="226" t="s">
        <v>290</v>
      </c>
      <c r="G89" s="563">
        <f>G90</f>
        <v>0</v>
      </c>
      <c r="H89" s="345">
        <f>SUM(H90)</f>
        <v>8000</v>
      </c>
      <c r="I89" s="308">
        <f>G89+H89</f>
        <v>8000</v>
      </c>
    </row>
    <row r="90" spans="1:9" ht="13.5" thickBot="1" x14ac:dyDescent="0.25">
      <c r="A90" s="241"/>
      <c r="B90" s="309"/>
      <c r="C90" s="233">
        <v>2212</v>
      </c>
      <c r="D90" s="233">
        <v>6121</v>
      </c>
      <c r="E90" s="234" t="s">
        <v>111</v>
      </c>
      <c r="F90" s="235" t="s">
        <v>229</v>
      </c>
      <c r="G90" s="564">
        <v>0</v>
      </c>
      <c r="H90" s="191">
        <v>8000</v>
      </c>
      <c r="I90" s="248">
        <f t="shared" ref="I90:I111" si="3">G90+H90</f>
        <v>8000</v>
      </c>
    </row>
    <row r="91" spans="1:9" x14ac:dyDescent="0.2">
      <c r="A91" s="222" t="s">
        <v>4</v>
      </c>
      <c r="B91" s="307" t="s">
        <v>291</v>
      </c>
      <c r="C91" s="224" t="s">
        <v>2</v>
      </c>
      <c r="D91" s="224" t="s">
        <v>2</v>
      </c>
      <c r="E91" s="307" t="s">
        <v>2</v>
      </c>
      <c r="F91" s="226" t="s">
        <v>292</v>
      </c>
      <c r="G91" s="563">
        <f>G92</f>
        <v>0</v>
      </c>
      <c r="H91" s="345">
        <f>SUM(H92)</f>
        <v>140</v>
      </c>
      <c r="I91" s="308">
        <f t="shared" si="3"/>
        <v>140</v>
      </c>
    </row>
    <row r="92" spans="1:9" ht="13.5" thickBot="1" x14ac:dyDescent="0.25">
      <c r="A92" s="231"/>
      <c r="B92" s="312"/>
      <c r="C92" s="233">
        <v>2212</v>
      </c>
      <c r="D92" s="233">
        <v>6121</v>
      </c>
      <c r="E92" s="234" t="s">
        <v>111</v>
      </c>
      <c r="F92" s="239" t="s">
        <v>229</v>
      </c>
      <c r="G92" s="564">
        <v>0</v>
      </c>
      <c r="H92" s="236">
        <v>140</v>
      </c>
      <c r="I92" s="294">
        <f t="shared" si="3"/>
        <v>140</v>
      </c>
    </row>
    <row r="93" spans="1:9" x14ac:dyDescent="0.2">
      <c r="A93" s="222" t="s">
        <v>4</v>
      </c>
      <c r="B93" s="307" t="s">
        <v>297</v>
      </c>
      <c r="C93" s="224" t="s">
        <v>2</v>
      </c>
      <c r="D93" s="224" t="s">
        <v>2</v>
      </c>
      <c r="E93" s="307" t="s">
        <v>2</v>
      </c>
      <c r="F93" s="226" t="s">
        <v>298</v>
      </c>
      <c r="G93" s="563">
        <f>G94</f>
        <v>0</v>
      </c>
      <c r="H93" s="345">
        <f>SUM(H94)</f>
        <v>300</v>
      </c>
      <c r="I93" s="308">
        <f t="shared" si="3"/>
        <v>300</v>
      </c>
    </row>
    <row r="94" spans="1:9" ht="13.5" thickBot="1" x14ac:dyDescent="0.25">
      <c r="A94" s="241"/>
      <c r="B94" s="309"/>
      <c r="C94" s="233">
        <v>2212</v>
      </c>
      <c r="D94" s="233">
        <v>6121</v>
      </c>
      <c r="E94" s="234" t="s">
        <v>111</v>
      </c>
      <c r="F94" s="239" t="s">
        <v>229</v>
      </c>
      <c r="G94" s="565">
        <v>0</v>
      </c>
      <c r="H94" s="191">
        <v>300</v>
      </c>
      <c r="I94" s="248">
        <f t="shared" si="3"/>
        <v>300</v>
      </c>
    </row>
    <row r="95" spans="1:9" x14ac:dyDescent="0.2">
      <c r="A95" s="222" t="s">
        <v>4</v>
      </c>
      <c r="B95" s="307" t="s">
        <v>299</v>
      </c>
      <c r="C95" s="224" t="s">
        <v>2</v>
      </c>
      <c r="D95" s="224" t="s">
        <v>2</v>
      </c>
      <c r="E95" s="307" t="s">
        <v>2</v>
      </c>
      <c r="F95" s="226" t="s">
        <v>300</v>
      </c>
      <c r="G95" s="563">
        <f>SUM(G96:G103)</f>
        <v>0</v>
      </c>
      <c r="H95" s="345">
        <f>SUM(H96:H103)</f>
        <v>3050</v>
      </c>
      <c r="I95" s="308">
        <f t="shared" si="3"/>
        <v>3050</v>
      </c>
    </row>
    <row r="96" spans="1:9" ht="12" customHeight="1" x14ac:dyDescent="0.2">
      <c r="A96" s="513"/>
      <c r="B96" s="309"/>
      <c r="C96" s="233">
        <v>2212</v>
      </c>
      <c r="D96" s="233">
        <v>5169</v>
      </c>
      <c r="E96" s="234" t="s">
        <v>111</v>
      </c>
      <c r="F96" s="235" t="s">
        <v>112</v>
      </c>
      <c r="G96" s="566">
        <v>0</v>
      </c>
      <c r="H96" s="376">
        <v>6.05</v>
      </c>
      <c r="I96" s="557">
        <f t="shared" si="3"/>
        <v>6.05</v>
      </c>
    </row>
    <row r="97" spans="1:10" ht="12" customHeight="1" x14ac:dyDescent="0.2">
      <c r="A97" s="513"/>
      <c r="B97" s="309"/>
      <c r="C97" s="233">
        <v>2212</v>
      </c>
      <c r="D97" s="233">
        <v>5169</v>
      </c>
      <c r="E97" s="234" t="s">
        <v>268</v>
      </c>
      <c r="F97" s="235" t="s">
        <v>112</v>
      </c>
      <c r="G97" s="566">
        <v>0</v>
      </c>
      <c r="H97" s="376">
        <v>1.7544999999999999</v>
      </c>
      <c r="I97" s="557">
        <f t="shared" si="3"/>
        <v>1.7544999999999999</v>
      </c>
    </row>
    <row r="98" spans="1:10" ht="12" customHeight="1" x14ac:dyDescent="0.2">
      <c r="A98" s="513"/>
      <c r="B98" s="309"/>
      <c r="C98" s="233">
        <v>2212</v>
      </c>
      <c r="D98" s="233">
        <v>5169</v>
      </c>
      <c r="E98" s="234" t="s">
        <v>368</v>
      </c>
      <c r="F98" s="235" t="s">
        <v>112</v>
      </c>
      <c r="G98" s="566">
        <v>0</v>
      </c>
      <c r="H98" s="376">
        <v>0.87724999999999997</v>
      </c>
      <c r="I98" s="557">
        <f t="shared" si="3"/>
        <v>0.87724999999999997</v>
      </c>
    </row>
    <row r="99" spans="1:10" ht="12" customHeight="1" x14ac:dyDescent="0.2">
      <c r="A99" s="513"/>
      <c r="B99" s="309"/>
      <c r="C99" s="233">
        <v>2212</v>
      </c>
      <c r="D99" s="233">
        <v>5169</v>
      </c>
      <c r="E99" s="234" t="s">
        <v>370</v>
      </c>
      <c r="F99" s="246" t="s">
        <v>112</v>
      </c>
      <c r="G99" s="566">
        <v>0</v>
      </c>
      <c r="H99" s="376">
        <v>14.91325</v>
      </c>
      <c r="I99" s="557">
        <f t="shared" si="3"/>
        <v>14.91325</v>
      </c>
    </row>
    <row r="100" spans="1:10" ht="12" customHeight="1" x14ac:dyDescent="0.2">
      <c r="A100" s="513"/>
      <c r="B100" s="309"/>
      <c r="C100" s="233">
        <v>2212</v>
      </c>
      <c r="D100" s="233">
        <v>6121</v>
      </c>
      <c r="E100" s="234" t="s">
        <v>111</v>
      </c>
      <c r="F100" s="235" t="s">
        <v>229</v>
      </c>
      <c r="G100" s="564">
        <v>0</v>
      </c>
      <c r="H100" s="376">
        <v>8.9499999999999993</v>
      </c>
      <c r="I100" s="557">
        <f t="shared" si="3"/>
        <v>8.9499999999999993</v>
      </c>
    </row>
    <row r="101" spans="1:10" x14ac:dyDescent="0.2">
      <c r="A101" s="513"/>
      <c r="B101" s="309"/>
      <c r="C101" s="233">
        <v>2212</v>
      </c>
      <c r="D101" s="233">
        <v>6121</v>
      </c>
      <c r="E101" s="234" t="s">
        <v>268</v>
      </c>
      <c r="F101" s="235" t="s">
        <v>229</v>
      </c>
      <c r="G101" s="564">
        <v>0</v>
      </c>
      <c r="H101" s="376">
        <v>301.74549999999999</v>
      </c>
      <c r="I101" s="557">
        <f t="shared" si="3"/>
        <v>301.74549999999999</v>
      </c>
    </row>
    <row r="102" spans="1:10" x14ac:dyDescent="0.2">
      <c r="A102" s="513"/>
      <c r="B102" s="309"/>
      <c r="C102" s="233">
        <v>2212</v>
      </c>
      <c r="D102" s="233">
        <v>6121</v>
      </c>
      <c r="E102" s="234" t="s">
        <v>269</v>
      </c>
      <c r="F102" s="235" t="s">
        <v>229</v>
      </c>
      <c r="G102" s="564">
        <v>0</v>
      </c>
      <c r="H102" s="376">
        <v>150.87275</v>
      </c>
      <c r="I102" s="557">
        <f t="shared" si="3"/>
        <v>150.87275</v>
      </c>
      <c r="J102" s="558"/>
    </row>
    <row r="103" spans="1:10" ht="13.5" thickBot="1" x14ac:dyDescent="0.25">
      <c r="A103" s="241"/>
      <c r="B103" s="309"/>
      <c r="C103" s="233">
        <v>2212</v>
      </c>
      <c r="D103" s="233">
        <v>6121</v>
      </c>
      <c r="E103" s="98" t="s">
        <v>270</v>
      </c>
      <c r="F103" s="239" t="s">
        <v>229</v>
      </c>
      <c r="G103" s="565">
        <v>0</v>
      </c>
      <c r="H103" s="376">
        <v>2564.8367499999999</v>
      </c>
      <c r="I103" s="379">
        <f t="shared" si="3"/>
        <v>2564.8367499999999</v>
      </c>
    </row>
    <row r="104" spans="1:10" x14ac:dyDescent="0.2">
      <c r="A104" s="222" t="s">
        <v>4</v>
      </c>
      <c r="B104" s="307" t="s">
        <v>301</v>
      </c>
      <c r="C104" s="224" t="s">
        <v>2</v>
      </c>
      <c r="D104" s="224" t="s">
        <v>2</v>
      </c>
      <c r="E104" s="307" t="s">
        <v>2</v>
      </c>
      <c r="F104" s="226" t="s">
        <v>302</v>
      </c>
      <c r="G104" s="563">
        <f>G105</f>
        <v>0</v>
      </c>
      <c r="H104" s="345">
        <f>SUM(H105)</f>
        <v>4010</v>
      </c>
      <c r="I104" s="308">
        <f t="shared" si="3"/>
        <v>4010</v>
      </c>
    </row>
    <row r="105" spans="1:10" ht="13.5" thickBot="1" x14ac:dyDescent="0.25">
      <c r="A105" s="260"/>
      <c r="B105" s="316"/>
      <c r="C105" s="238">
        <v>2212</v>
      </c>
      <c r="D105" s="238">
        <v>6121</v>
      </c>
      <c r="E105" s="98" t="s">
        <v>111</v>
      </c>
      <c r="F105" s="239" t="s">
        <v>229</v>
      </c>
      <c r="G105" s="565">
        <v>0</v>
      </c>
      <c r="H105" s="261">
        <v>4010</v>
      </c>
      <c r="I105" s="317">
        <f t="shared" si="3"/>
        <v>4010</v>
      </c>
    </row>
    <row r="106" spans="1:10" x14ac:dyDescent="0.2">
      <c r="A106" s="222" t="s">
        <v>4</v>
      </c>
      <c r="B106" s="307" t="s">
        <v>303</v>
      </c>
      <c r="C106" s="224" t="s">
        <v>2</v>
      </c>
      <c r="D106" s="224" t="s">
        <v>2</v>
      </c>
      <c r="E106" s="307" t="s">
        <v>2</v>
      </c>
      <c r="F106" s="226" t="s">
        <v>304</v>
      </c>
      <c r="G106" s="563">
        <f>G107</f>
        <v>0</v>
      </c>
      <c r="H106" s="345">
        <f>SUM(H107)</f>
        <v>3000</v>
      </c>
      <c r="I106" s="308">
        <f t="shared" si="3"/>
        <v>3000</v>
      </c>
    </row>
    <row r="107" spans="1:10" ht="13.5" thickBot="1" x14ac:dyDescent="0.25">
      <c r="A107" s="231"/>
      <c r="B107" s="312"/>
      <c r="C107" s="233">
        <v>2212</v>
      </c>
      <c r="D107" s="233">
        <v>6121</v>
      </c>
      <c r="E107" s="234" t="s">
        <v>111</v>
      </c>
      <c r="F107" s="239" t="s">
        <v>229</v>
      </c>
      <c r="G107" s="565">
        <v>0</v>
      </c>
      <c r="H107" s="236">
        <v>3000</v>
      </c>
      <c r="I107" s="294">
        <f t="shared" si="3"/>
        <v>3000</v>
      </c>
    </row>
    <row r="108" spans="1:10" x14ac:dyDescent="0.2">
      <c r="A108" s="222" t="s">
        <v>4</v>
      </c>
      <c r="B108" s="307" t="s">
        <v>305</v>
      </c>
      <c r="C108" s="224" t="s">
        <v>2</v>
      </c>
      <c r="D108" s="224" t="s">
        <v>2</v>
      </c>
      <c r="E108" s="307" t="s">
        <v>2</v>
      </c>
      <c r="F108" s="226" t="s">
        <v>306</v>
      </c>
      <c r="G108" s="563">
        <f>G109</f>
        <v>0</v>
      </c>
      <c r="H108" s="345">
        <f>SUM(H109)</f>
        <v>1903.73</v>
      </c>
      <c r="I108" s="308">
        <f t="shared" si="3"/>
        <v>1903.73</v>
      </c>
      <c r="J108" s="558"/>
    </row>
    <row r="109" spans="1:10" ht="13.5" thickBot="1" x14ac:dyDescent="0.25">
      <c r="A109" s="241"/>
      <c r="B109" s="309"/>
      <c r="C109" s="233">
        <v>2212</v>
      </c>
      <c r="D109" s="233">
        <v>6121</v>
      </c>
      <c r="E109" s="234" t="s">
        <v>111</v>
      </c>
      <c r="F109" s="239" t="s">
        <v>229</v>
      </c>
      <c r="G109" s="564">
        <v>0</v>
      </c>
      <c r="H109" s="191">
        <v>1903.73</v>
      </c>
      <c r="I109" s="248">
        <f t="shared" si="3"/>
        <v>1903.73</v>
      </c>
    </row>
    <row r="110" spans="1:10" x14ac:dyDescent="0.2">
      <c r="A110" s="222" t="s">
        <v>4</v>
      </c>
      <c r="B110" s="307" t="s">
        <v>307</v>
      </c>
      <c r="C110" s="224" t="s">
        <v>2</v>
      </c>
      <c r="D110" s="224" t="s">
        <v>2</v>
      </c>
      <c r="E110" s="307" t="s">
        <v>2</v>
      </c>
      <c r="F110" s="226" t="s">
        <v>308</v>
      </c>
      <c r="G110" s="563">
        <f>G111</f>
        <v>0</v>
      </c>
      <c r="H110" s="345">
        <f>SUM(H111)</f>
        <v>869.84</v>
      </c>
      <c r="I110" s="308">
        <f t="shared" si="3"/>
        <v>869.84</v>
      </c>
    </row>
    <row r="111" spans="1:10" ht="13.5" thickBot="1" x14ac:dyDescent="0.25">
      <c r="A111" s="241"/>
      <c r="B111" s="309"/>
      <c r="C111" s="233">
        <v>2212</v>
      </c>
      <c r="D111" s="233">
        <v>6121</v>
      </c>
      <c r="E111" s="234" t="s">
        <v>111</v>
      </c>
      <c r="F111" s="239" t="s">
        <v>229</v>
      </c>
      <c r="G111" s="564">
        <v>0</v>
      </c>
      <c r="H111" s="191">
        <v>869.84</v>
      </c>
      <c r="I111" s="248">
        <f t="shared" si="3"/>
        <v>869.84</v>
      </c>
    </row>
    <row r="112" spans="1:10" x14ac:dyDescent="0.2">
      <c r="A112" s="222" t="s">
        <v>4</v>
      </c>
      <c r="B112" s="307" t="s">
        <v>309</v>
      </c>
      <c r="C112" s="224" t="s">
        <v>2</v>
      </c>
      <c r="D112" s="224" t="s">
        <v>2</v>
      </c>
      <c r="E112" s="307" t="s">
        <v>2</v>
      </c>
      <c r="F112" s="226" t="s">
        <v>310</v>
      </c>
      <c r="G112" s="563">
        <f>SUM(G113:G116)</f>
        <v>0</v>
      </c>
      <c r="H112" s="345">
        <f>SUM(H113:H116)</f>
        <v>8000</v>
      </c>
      <c r="I112" s="308">
        <f>G112+H112</f>
        <v>8000</v>
      </c>
    </row>
    <row r="113" spans="1:9" x14ac:dyDescent="0.2">
      <c r="A113" s="241"/>
      <c r="B113" s="309"/>
      <c r="C113" s="233">
        <v>2212</v>
      </c>
      <c r="D113" s="233">
        <v>6121</v>
      </c>
      <c r="E113" s="234" t="s">
        <v>111</v>
      </c>
      <c r="F113" s="235" t="s">
        <v>229</v>
      </c>
      <c r="G113" s="564">
        <v>0</v>
      </c>
      <c r="H113" s="191">
        <v>5</v>
      </c>
      <c r="I113" s="248">
        <f t="shared" ref="I113:I120" si="4">G113+H113</f>
        <v>5</v>
      </c>
    </row>
    <row r="114" spans="1:9" x14ac:dyDescent="0.2">
      <c r="A114" s="231"/>
      <c r="B114" s="312"/>
      <c r="C114" s="233">
        <v>2212</v>
      </c>
      <c r="D114" s="233">
        <v>6121</v>
      </c>
      <c r="E114" s="234" t="s">
        <v>268</v>
      </c>
      <c r="F114" s="259" t="s">
        <v>229</v>
      </c>
      <c r="G114" s="564">
        <v>0</v>
      </c>
      <c r="H114" s="236">
        <v>799.5</v>
      </c>
      <c r="I114" s="294">
        <f t="shared" si="4"/>
        <v>799.5</v>
      </c>
    </row>
    <row r="115" spans="1:9" x14ac:dyDescent="0.2">
      <c r="A115" s="231"/>
      <c r="B115" s="312"/>
      <c r="C115" s="233">
        <v>2212</v>
      </c>
      <c r="D115" s="233">
        <v>6121</v>
      </c>
      <c r="E115" s="234" t="s">
        <v>269</v>
      </c>
      <c r="F115" s="259" t="s">
        <v>229</v>
      </c>
      <c r="G115" s="564">
        <v>0</v>
      </c>
      <c r="H115" s="236">
        <v>399.75</v>
      </c>
      <c r="I115" s="294">
        <f t="shared" si="4"/>
        <v>399.75</v>
      </c>
    </row>
    <row r="116" spans="1:9" ht="13.5" thickBot="1" x14ac:dyDescent="0.25">
      <c r="A116" s="231"/>
      <c r="B116" s="312"/>
      <c r="C116" s="233">
        <v>2212</v>
      </c>
      <c r="D116" s="233">
        <v>6121</v>
      </c>
      <c r="E116" s="98" t="s">
        <v>270</v>
      </c>
      <c r="F116" s="239" t="s">
        <v>229</v>
      </c>
      <c r="G116" s="565">
        <v>0</v>
      </c>
      <c r="H116" s="236">
        <v>6795.75</v>
      </c>
      <c r="I116" s="294">
        <f t="shared" si="4"/>
        <v>6795.75</v>
      </c>
    </row>
    <row r="117" spans="1:9" ht="22.5" x14ac:dyDescent="0.2">
      <c r="A117" s="222" t="s">
        <v>4</v>
      </c>
      <c r="B117" s="223" t="s">
        <v>335</v>
      </c>
      <c r="C117" s="224" t="s">
        <v>2</v>
      </c>
      <c r="D117" s="224" t="s">
        <v>2</v>
      </c>
      <c r="E117" s="225" t="s">
        <v>2</v>
      </c>
      <c r="F117" s="226" t="s">
        <v>336</v>
      </c>
      <c r="G117" s="567">
        <f>G118</f>
        <v>0</v>
      </c>
      <c r="H117" s="345">
        <f>SUM(H118)</f>
        <v>0</v>
      </c>
      <c r="I117" s="229">
        <f t="shared" si="4"/>
        <v>0</v>
      </c>
    </row>
    <row r="118" spans="1:9" ht="13.5" thickBot="1" x14ac:dyDescent="0.25">
      <c r="A118" s="241"/>
      <c r="B118" s="242"/>
      <c r="C118" s="233">
        <v>2212</v>
      </c>
      <c r="D118" s="233">
        <v>6121</v>
      </c>
      <c r="E118" s="234" t="s">
        <v>111</v>
      </c>
      <c r="F118" s="239" t="s">
        <v>229</v>
      </c>
      <c r="G118" s="568">
        <v>0</v>
      </c>
      <c r="H118" s="191">
        <v>0</v>
      </c>
      <c r="I118" s="192">
        <f t="shared" si="4"/>
        <v>0</v>
      </c>
    </row>
    <row r="119" spans="1:9" x14ac:dyDescent="0.2">
      <c r="A119" s="222" t="s">
        <v>4</v>
      </c>
      <c r="B119" s="223" t="s">
        <v>337</v>
      </c>
      <c r="C119" s="224" t="s">
        <v>2</v>
      </c>
      <c r="D119" s="224" t="s">
        <v>2</v>
      </c>
      <c r="E119" s="225" t="s">
        <v>2</v>
      </c>
      <c r="F119" s="226" t="s">
        <v>338</v>
      </c>
      <c r="G119" s="567">
        <f>G120</f>
        <v>0</v>
      </c>
      <c r="H119" s="345">
        <f>SUM(H120)</f>
        <v>0</v>
      </c>
      <c r="I119" s="229">
        <f t="shared" si="4"/>
        <v>0</v>
      </c>
    </row>
    <row r="120" spans="1:9" ht="13.5" thickBot="1" x14ac:dyDescent="0.25">
      <c r="A120" s="260"/>
      <c r="B120" s="560"/>
      <c r="C120" s="238">
        <v>2212</v>
      </c>
      <c r="D120" s="238">
        <v>6121</v>
      </c>
      <c r="E120" s="98" t="s">
        <v>111</v>
      </c>
      <c r="F120" s="239" t="s">
        <v>229</v>
      </c>
      <c r="G120" s="569">
        <v>0</v>
      </c>
      <c r="H120" s="261">
        <v>0</v>
      </c>
      <c r="I120" s="562">
        <f t="shared" si="4"/>
        <v>0</v>
      </c>
    </row>
  </sheetData>
  <mergeCells count="6">
    <mergeCell ref="A2:I2"/>
    <mergeCell ref="A4:I4"/>
    <mergeCell ref="A6:I6"/>
    <mergeCell ref="A69:I69"/>
    <mergeCell ref="A71:I71"/>
    <mergeCell ref="A67:I6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RowHeight="15" x14ac:dyDescent="0.25"/>
  <cols>
    <col min="1" max="1" width="5.7109375" bestFit="1" customWidth="1"/>
    <col min="2" max="2" width="41.5703125" bestFit="1" customWidth="1"/>
    <col min="3" max="3" width="16.7109375" customWidth="1"/>
    <col min="4" max="4" width="15.5703125" customWidth="1"/>
    <col min="5" max="5" width="17.42578125" customWidth="1"/>
    <col min="6" max="6" width="14.5703125" bestFit="1" customWidth="1"/>
    <col min="8" max="8" width="13.140625" bestFit="1" customWidth="1"/>
    <col min="9" max="9" width="14.5703125" bestFit="1" customWidth="1"/>
    <col min="257" max="257" width="5.7109375" bestFit="1" customWidth="1"/>
    <col min="258" max="258" width="41.5703125" bestFit="1" customWidth="1"/>
    <col min="259" max="259" width="16.7109375" customWidth="1"/>
    <col min="260" max="260" width="15.5703125" customWidth="1"/>
    <col min="261" max="261" width="17.42578125" customWidth="1"/>
    <col min="262" max="262" width="13.140625" bestFit="1" customWidth="1"/>
    <col min="513" max="513" width="5.7109375" bestFit="1" customWidth="1"/>
    <col min="514" max="514" width="41.5703125" bestFit="1" customWidth="1"/>
    <col min="515" max="515" width="16.7109375" customWidth="1"/>
    <col min="516" max="516" width="15.5703125" customWidth="1"/>
    <col min="517" max="517" width="17.42578125" customWidth="1"/>
    <col min="518" max="518" width="13.140625" bestFit="1" customWidth="1"/>
    <col min="769" max="769" width="5.7109375" bestFit="1" customWidth="1"/>
    <col min="770" max="770" width="41.5703125" bestFit="1" customWidth="1"/>
    <col min="771" max="771" width="16.7109375" customWidth="1"/>
    <col min="772" max="772" width="15.5703125" customWidth="1"/>
    <col min="773" max="773" width="17.42578125" customWidth="1"/>
    <col min="774" max="774" width="13.140625" bestFit="1" customWidth="1"/>
    <col min="1025" max="1025" width="5.7109375" bestFit="1" customWidth="1"/>
    <col min="1026" max="1026" width="41.5703125" bestFit="1" customWidth="1"/>
    <col min="1027" max="1027" width="16.7109375" customWidth="1"/>
    <col min="1028" max="1028" width="15.5703125" customWidth="1"/>
    <col min="1029" max="1029" width="17.42578125" customWidth="1"/>
    <col min="1030" max="1030" width="13.140625" bestFit="1" customWidth="1"/>
    <col min="1281" max="1281" width="5.7109375" bestFit="1" customWidth="1"/>
    <col min="1282" max="1282" width="41.5703125" bestFit="1" customWidth="1"/>
    <col min="1283" max="1283" width="16.7109375" customWidth="1"/>
    <col min="1284" max="1284" width="15.5703125" customWidth="1"/>
    <col min="1285" max="1285" width="17.42578125" customWidth="1"/>
    <col min="1286" max="1286" width="13.140625" bestFit="1" customWidth="1"/>
    <col min="1537" max="1537" width="5.7109375" bestFit="1" customWidth="1"/>
    <col min="1538" max="1538" width="41.5703125" bestFit="1" customWidth="1"/>
    <col min="1539" max="1539" width="16.7109375" customWidth="1"/>
    <col min="1540" max="1540" width="15.5703125" customWidth="1"/>
    <col min="1541" max="1541" width="17.42578125" customWidth="1"/>
    <col min="1542" max="1542" width="13.140625" bestFit="1" customWidth="1"/>
    <col min="1793" max="1793" width="5.7109375" bestFit="1" customWidth="1"/>
    <col min="1794" max="1794" width="41.5703125" bestFit="1" customWidth="1"/>
    <col min="1795" max="1795" width="16.7109375" customWidth="1"/>
    <col min="1796" max="1796" width="15.5703125" customWidth="1"/>
    <col min="1797" max="1797" width="17.42578125" customWidth="1"/>
    <col min="1798" max="1798" width="13.140625" bestFit="1" customWidth="1"/>
    <col min="2049" max="2049" width="5.7109375" bestFit="1" customWidth="1"/>
    <col min="2050" max="2050" width="41.5703125" bestFit="1" customWidth="1"/>
    <col min="2051" max="2051" width="16.7109375" customWidth="1"/>
    <col min="2052" max="2052" width="15.5703125" customWidth="1"/>
    <col min="2053" max="2053" width="17.42578125" customWidth="1"/>
    <col min="2054" max="2054" width="13.140625" bestFit="1" customWidth="1"/>
    <col min="2305" max="2305" width="5.7109375" bestFit="1" customWidth="1"/>
    <col min="2306" max="2306" width="41.5703125" bestFit="1" customWidth="1"/>
    <col min="2307" max="2307" width="16.7109375" customWidth="1"/>
    <col min="2308" max="2308" width="15.5703125" customWidth="1"/>
    <col min="2309" max="2309" width="17.42578125" customWidth="1"/>
    <col min="2310" max="2310" width="13.140625" bestFit="1" customWidth="1"/>
    <col min="2561" max="2561" width="5.7109375" bestFit="1" customWidth="1"/>
    <col min="2562" max="2562" width="41.5703125" bestFit="1" customWidth="1"/>
    <col min="2563" max="2563" width="16.7109375" customWidth="1"/>
    <col min="2564" max="2564" width="15.5703125" customWidth="1"/>
    <col min="2565" max="2565" width="17.42578125" customWidth="1"/>
    <col min="2566" max="2566" width="13.140625" bestFit="1" customWidth="1"/>
    <col min="2817" max="2817" width="5.7109375" bestFit="1" customWidth="1"/>
    <col min="2818" max="2818" width="41.5703125" bestFit="1" customWidth="1"/>
    <col min="2819" max="2819" width="16.7109375" customWidth="1"/>
    <col min="2820" max="2820" width="15.5703125" customWidth="1"/>
    <col min="2821" max="2821" width="17.42578125" customWidth="1"/>
    <col min="2822" max="2822" width="13.140625" bestFit="1" customWidth="1"/>
    <col min="3073" max="3073" width="5.7109375" bestFit="1" customWidth="1"/>
    <col min="3074" max="3074" width="41.5703125" bestFit="1" customWidth="1"/>
    <col min="3075" max="3075" width="16.7109375" customWidth="1"/>
    <col min="3076" max="3076" width="15.5703125" customWidth="1"/>
    <col min="3077" max="3077" width="17.42578125" customWidth="1"/>
    <col min="3078" max="3078" width="13.140625" bestFit="1" customWidth="1"/>
    <col min="3329" max="3329" width="5.7109375" bestFit="1" customWidth="1"/>
    <col min="3330" max="3330" width="41.5703125" bestFit="1" customWidth="1"/>
    <col min="3331" max="3331" width="16.7109375" customWidth="1"/>
    <col min="3332" max="3332" width="15.5703125" customWidth="1"/>
    <col min="3333" max="3333" width="17.42578125" customWidth="1"/>
    <col min="3334" max="3334" width="13.140625" bestFit="1" customWidth="1"/>
    <col min="3585" max="3585" width="5.7109375" bestFit="1" customWidth="1"/>
    <col min="3586" max="3586" width="41.5703125" bestFit="1" customWidth="1"/>
    <col min="3587" max="3587" width="16.7109375" customWidth="1"/>
    <col min="3588" max="3588" width="15.5703125" customWidth="1"/>
    <col min="3589" max="3589" width="17.42578125" customWidth="1"/>
    <col min="3590" max="3590" width="13.140625" bestFit="1" customWidth="1"/>
    <col min="3841" max="3841" width="5.7109375" bestFit="1" customWidth="1"/>
    <col min="3842" max="3842" width="41.5703125" bestFit="1" customWidth="1"/>
    <col min="3843" max="3843" width="16.7109375" customWidth="1"/>
    <col min="3844" max="3844" width="15.5703125" customWidth="1"/>
    <col min="3845" max="3845" width="17.42578125" customWidth="1"/>
    <col min="3846" max="3846" width="13.140625" bestFit="1" customWidth="1"/>
    <col min="4097" max="4097" width="5.7109375" bestFit="1" customWidth="1"/>
    <col min="4098" max="4098" width="41.5703125" bestFit="1" customWidth="1"/>
    <col min="4099" max="4099" width="16.7109375" customWidth="1"/>
    <col min="4100" max="4100" width="15.5703125" customWidth="1"/>
    <col min="4101" max="4101" width="17.42578125" customWidth="1"/>
    <col min="4102" max="4102" width="13.140625" bestFit="1" customWidth="1"/>
    <col min="4353" max="4353" width="5.7109375" bestFit="1" customWidth="1"/>
    <col min="4354" max="4354" width="41.5703125" bestFit="1" customWidth="1"/>
    <col min="4355" max="4355" width="16.7109375" customWidth="1"/>
    <col min="4356" max="4356" width="15.5703125" customWidth="1"/>
    <col min="4357" max="4357" width="17.42578125" customWidth="1"/>
    <col min="4358" max="4358" width="13.140625" bestFit="1" customWidth="1"/>
    <col min="4609" max="4609" width="5.7109375" bestFit="1" customWidth="1"/>
    <col min="4610" max="4610" width="41.5703125" bestFit="1" customWidth="1"/>
    <col min="4611" max="4611" width="16.7109375" customWidth="1"/>
    <col min="4612" max="4612" width="15.5703125" customWidth="1"/>
    <col min="4613" max="4613" width="17.42578125" customWidth="1"/>
    <col min="4614" max="4614" width="13.140625" bestFit="1" customWidth="1"/>
    <col min="4865" max="4865" width="5.7109375" bestFit="1" customWidth="1"/>
    <col min="4866" max="4866" width="41.5703125" bestFit="1" customWidth="1"/>
    <col min="4867" max="4867" width="16.7109375" customWidth="1"/>
    <col min="4868" max="4868" width="15.5703125" customWidth="1"/>
    <col min="4869" max="4869" width="17.42578125" customWidth="1"/>
    <col min="4870" max="4870" width="13.140625" bestFit="1" customWidth="1"/>
    <col min="5121" max="5121" width="5.7109375" bestFit="1" customWidth="1"/>
    <col min="5122" max="5122" width="41.5703125" bestFit="1" customWidth="1"/>
    <col min="5123" max="5123" width="16.7109375" customWidth="1"/>
    <col min="5124" max="5124" width="15.5703125" customWidth="1"/>
    <col min="5125" max="5125" width="17.42578125" customWidth="1"/>
    <col min="5126" max="5126" width="13.140625" bestFit="1" customWidth="1"/>
    <col min="5377" max="5377" width="5.7109375" bestFit="1" customWidth="1"/>
    <col min="5378" max="5378" width="41.5703125" bestFit="1" customWidth="1"/>
    <col min="5379" max="5379" width="16.7109375" customWidth="1"/>
    <col min="5380" max="5380" width="15.5703125" customWidth="1"/>
    <col min="5381" max="5381" width="17.42578125" customWidth="1"/>
    <col min="5382" max="5382" width="13.140625" bestFit="1" customWidth="1"/>
    <col min="5633" max="5633" width="5.7109375" bestFit="1" customWidth="1"/>
    <col min="5634" max="5634" width="41.5703125" bestFit="1" customWidth="1"/>
    <col min="5635" max="5635" width="16.7109375" customWidth="1"/>
    <col min="5636" max="5636" width="15.5703125" customWidth="1"/>
    <col min="5637" max="5637" width="17.42578125" customWidth="1"/>
    <col min="5638" max="5638" width="13.140625" bestFit="1" customWidth="1"/>
    <col min="5889" max="5889" width="5.7109375" bestFit="1" customWidth="1"/>
    <col min="5890" max="5890" width="41.5703125" bestFit="1" customWidth="1"/>
    <col min="5891" max="5891" width="16.7109375" customWidth="1"/>
    <col min="5892" max="5892" width="15.5703125" customWidth="1"/>
    <col min="5893" max="5893" width="17.42578125" customWidth="1"/>
    <col min="5894" max="5894" width="13.140625" bestFit="1" customWidth="1"/>
    <col min="6145" max="6145" width="5.7109375" bestFit="1" customWidth="1"/>
    <col min="6146" max="6146" width="41.5703125" bestFit="1" customWidth="1"/>
    <col min="6147" max="6147" width="16.7109375" customWidth="1"/>
    <col min="6148" max="6148" width="15.5703125" customWidth="1"/>
    <col min="6149" max="6149" width="17.42578125" customWidth="1"/>
    <col min="6150" max="6150" width="13.140625" bestFit="1" customWidth="1"/>
    <col min="6401" max="6401" width="5.7109375" bestFit="1" customWidth="1"/>
    <col min="6402" max="6402" width="41.5703125" bestFit="1" customWidth="1"/>
    <col min="6403" max="6403" width="16.7109375" customWidth="1"/>
    <col min="6404" max="6404" width="15.5703125" customWidth="1"/>
    <col min="6405" max="6405" width="17.42578125" customWidth="1"/>
    <col min="6406" max="6406" width="13.140625" bestFit="1" customWidth="1"/>
    <col min="6657" max="6657" width="5.7109375" bestFit="1" customWidth="1"/>
    <col min="6658" max="6658" width="41.5703125" bestFit="1" customWidth="1"/>
    <col min="6659" max="6659" width="16.7109375" customWidth="1"/>
    <col min="6660" max="6660" width="15.5703125" customWidth="1"/>
    <col min="6661" max="6661" width="17.42578125" customWidth="1"/>
    <col min="6662" max="6662" width="13.140625" bestFit="1" customWidth="1"/>
    <col min="6913" max="6913" width="5.7109375" bestFit="1" customWidth="1"/>
    <col min="6914" max="6914" width="41.5703125" bestFit="1" customWidth="1"/>
    <col min="6915" max="6915" width="16.7109375" customWidth="1"/>
    <col min="6916" max="6916" width="15.5703125" customWidth="1"/>
    <col min="6917" max="6917" width="17.42578125" customWidth="1"/>
    <col min="6918" max="6918" width="13.140625" bestFit="1" customWidth="1"/>
    <col min="7169" max="7169" width="5.7109375" bestFit="1" customWidth="1"/>
    <col min="7170" max="7170" width="41.5703125" bestFit="1" customWidth="1"/>
    <col min="7171" max="7171" width="16.7109375" customWidth="1"/>
    <col min="7172" max="7172" width="15.5703125" customWidth="1"/>
    <col min="7173" max="7173" width="17.42578125" customWidth="1"/>
    <col min="7174" max="7174" width="13.140625" bestFit="1" customWidth="1"/>
    <col min="7425" max="7425" width="5.7109375" bestFit="1" customWidth="1"/>
    <col min="7426" max="7426" width="41.5703125" bestFit="1" customWidth="1"/>
    <col min="7427" max="7427" width="16.7109375" customWidth="1"/>
    <col min="7428" max="7428" width="15.5703125" customWidth="1"/>
    <col min="7429" max="7429" width="17.42578125" customWidth="1"/>
    <col min="7430" max="7430" width="13.140625" bestFit="1" customWidth="1"/>
    <col min="7681" max="7681" width="5.7109375" bestFit="1" customWidth="1"/>
    <col min="7682" max="7682" width="41.5703125" bestFit="1" customWidth="1"/>
    <col min="7683" max="7683" width="16.7109375" customWidth="1"/>
    <col min="7684" max="7684" width="15.5703125" customWidth="1"/>
    <col min="7685" max="7685" width="17.42578125" customWidth="1"/>
    <col min="7686" max="7686" width="13.140625" bestFit="1" customWidth="1"/>
    <col min="7937" max="7937" width="5.7109375" bestFit="1" customWidth="1"/>
    <col min="7938" max="7938" width="41.5703125" bestFit="1" customWidth="1"/>
    <col min="7939" max="7939" width="16.7109375" customWidth="1"/>
    <col min="7940" max="7940" width="15.5703125" customWidth="1"/>
    <col min="7941" max="7941" width="17.42578125" customWidth="1"/>
    <col min="7942" max="7942" width="13.140625" bestFit="1" customWidth="1"/>
    <col min="8193" max="8193" width="5.7109375" bestFit="1" customWidth="1"/>
    <col min="8194" max="8194" width="41.5703125" bestFit="1" customWidth="1"/>
    <col min="8195" max="8195" width="16.7109375" customWidth="1"/>
    <col min="8196" max="8196" width="15.5703125" customWidth="1"/>
    <col min="8197" max="8197" width="17.42578125" customWidth="1"/>
    <col min="8198" max="8198" width="13.140625" bestFit="1" customWidth="1"/>
    <col min="8449" max="8449" width="5.7109375" bestFit="1" customWidth="1"/>
    <col min="8450" max="8450" width="41.5703125" bestFit="1" customWidth="1"/>
    <col min="8451" max="8451" width="16.7109375" customWidth="1"/>
    <col min="8452" max="8452" width="15.5703125" customWidth="1"/>
    <col min="8453" max="8453" width="17.42578125" customWidth="1"/>
    <col min="8454" max="8454" width="13.140625" bestFit="1" customWidth="1"/>
    <col min="8705" max="8705" width="5.7109375" bestFit="1" customWidth="1"/>
    <col min="8706" max="8706" width="41.5703125" bestFit="1" customWidth="1"/>
    <col min="8707" max="8707" width="16.7109375" customWidth="1"/>
    <col min="8708" max="8708" width="15.5703125" customWidth="1"/>
    <col min="8709" max="8709" width="17.42578125" customWidth="1"/>
    <col min="8710" max="8710" width="13.140625" bestFit="1" customWidth="1"/>
    <col min="8961" max="8961" width="5.7109375" bestFit="1" customWidth="1"/>
    <col min="8962" max="8962" width="41.5703125" bestFit="1" customWidth="1"/>
    <col min="8963" max="8963" width="16.7109375" customWidth="1"/>
    <col min="8964" max="8964" width="15.5703125" customWidth="1"/>
    <col min="8965" max="8965" width="17.42578125" customWidth="1"/>
    <col min="8966" max="8966" width="13.140625" bestFit="1" customWidth="1"/>
    <col min="9217" max="9217" width="5.7109375" bestFit="1" customWidth="1"/>
    <col min="9218" max="9218" width="41.5703125" bestFit="1" customWidth="1"/>
    <col min="9219" max="9219" width="16.7109375" customWidth="1"/>
    <col min="9220" max="9220" width="15.5703125" customWidth="1"/>
    <col min="9221" max="9221" width="17.42578125" customWidth="1"/>
    <col min="9222" max="9222" width="13.140625" bestFit="1" customWidth="1"/>
    <col min="9473" max="9473" width="5.7109375" bestFit="1" customWidth="1"/>
    <col min="9474" max="9474" width="41.5703125" bestFit="1" customWidth="1"/>
    <col min="9475" max="9475" width="16.7109375" customWidth="1"/>
    <col min="9476" max="9476" width="15.5703125" customWidth="1"/>
    <col min="9477" max="9477" width="17.42578125" customWidth="1"/>
    <col min="9478" max="9478" width="13.140625" bestFit="1" customWidth="1"/>
    <col min="9729" max="9729" width="5.7109375" bestFit="1" customWidth="1"/>
    <col min="9730" max="9730" width="41.5703125" bestFit="1" customWidth="1"/>
    <col min="9731" max="9731" width="16.7109375" customWidth="1"/>
    <col min="9732" max="9732" width="15.5703125" customWidth="1"/>
    <col min="9733" max="9733" width="17.42578125" customWidth="1"/>
    <col min="9734" max="9734" width="13.140625" bestFit="1" customWidth="1"/>
    <col min="9985" max="9985" width="5.7109375" bestFit="1" customWidth="1"/>
    <col min="9986" max="9986" width="41.5703125" bestFit="1" customWidth="1"/>
    <col min="9987" max="9987" width="16.7109375" customWidth="1"/>
    <col min="9988" max="9988" width="15.5703125" customWidth="1"/>
    <col min="9989" max="9989" width="17.42578125" customWidth="1"/>
    <col min="9990" max="9990" width="13.140625" bestFit="1" customWidth="1"/>
    <col min="10241" max="10241" width="5.7109375" bestFit="1" customWidth="1"/>
    <col min="10242" max="10242" width="41.5703125" bestFit="1" customWidth="1"/>
    <col min="10243" max="10243" width="16.7109375" customWidth="1"/>
    <col min="10244" max="10244" width="15.5703125" customWidth="1"/>
    <col min="10245" max="10245" width="17.42578125" customWidth="1"/>
    <col min="10246" max="10246" width="13.140625" bestFit="1" customWidth="1"/>
    <col min="10497" max="10497" width="5.7109375" bestFit="1" customWidth="1"/>
    <col min="10498" max="10498" width="41.5703125" bestFit="1" customWidth="1"/>
    <col min="10499" max="10499" width="16.7109375" customWidth="1"/>
    <col min="10500" max="10500" width="15.5703125" customWidth="1"/>
    <col min="10501" max="10501" width="17.42578125" customWidth="1"/>
    <col min="10502" max="10502" width="13.140625" bestFit="1" customWidth="1"/>
    <col min="10753" max="10753" width="5.7109375" bestFit="1" customWidth="1"/>
    <col min="10754" max="10754" width="41.5703125" bestFit="1" customWidth="1"/>
    <col min="10755" max="10755" width="16.7109375" customWidth="1"/>
    <col min="10756" max="10756" width="15.5703125" customWidth="1"/>
    <col min="10757" max="10757" width="17.42578125" customWidth="1"/>
    <col min="10758" max="10758" width="13.140625" bestFit="1" customWidth="1"/>
    <col min="11009" max="11009" width="5.7109375" bestFit="1" customWidth="1"/>
    <col min="11010" max="11010" width="41.5703125" bestFit="1" customWidth="1"/>
    <col min="11011" max="11011" width="16.7109375" customWidth="1"/>
    <col min="11012" max="11012" width="15.5703125" customWidth="1"/>
    <col min="11013" max="11013" width="17.42578125" customWidth="1"/>
    <col min="11014" max="11014" width="13.140625" bestFit="1" customWidth="1"/>
    <col min="11265" max="11265" width="5.7109375" bestFit="1" customWidth="1"/>
    <col min="11266" max="11266" width="41.5703125" bestFit="1" customWidth="1"/>
    <col min="11267" max="11267" width="16.7109375" customWidth="1"/>
    <col min="11268" max="11268" width="15.5703125" customWidth="1"/>
    <col min="11269" max="11269" width="17.42578125" customWidth="1"/>
    <col min="11270" max="11270" width="13.140625" bestFit="1" customWidth="1"/>
    <col min="11521" max="11521" width="5.7109375" bestFit="1" customWidth="1"/>
    <col min="11522" max="11522" width="41.5703125" bestFit="1" customWidth="1"/>
    <col min="11523" max="11523" width="16.7109375" customWidth="1"/>
    <col min="11524" max="11524" width="15.5703125" customWidth="1"/>
    <col min="11525" max="11525" width="17.42578125" customWidth="1"/>
    <col min="11526" max="11526" width="13.140625" bestFit="1" customWidth="1"/>
    <col min="11777" max="11777" width="5.7109375" bestFit="1" customWidth="1"/>
    <col min="11778" max="11778" width="41.5703125" bestFit="1" customWidth="1"/>
    <col min="11779" max="11779" width="16.7109375" customWidth="1"/>
    <col min="11780" max="11780" width="15.5703125" customWidth="1"/>
    <col min="11781" max="11781" width="17.42578125" customWidth="1"/>
    <col min="11782" max="11782" width="13.140625" bestFit="1" customWidth="1"/>
    <col min="12033" max="12033" width="5.7109375" bestFit="1" customWidth="1"/>
    <col min="12034" max="12034" width="41.5703125" bestFit="1" customWidth="1"/>
    <col min="12035" max="12035" width="16.7109375" customWidth="1"/>
    <col min="12036" max="12036" width="15.5703125" customWidth="1"/>
    <col min="12037" max="12037" width="17.42578125" customWidth="1"/>
    <col min="12038" max="12038" width="13.140625" bestFit="1" customWidth="1"/>
    <col min="12289" max="12289" width="5.7109375" bestFit="1" customWidth="1"/>
    <col min="12290" max="12290" width="41.5703125" bestFit="1" customWidth="1"/>
    <col min="12291" max="12291" width="16.7109375" customWidth="1"/>
    <col min="12292" max="12292" width="15.5703125" customWidth="1"/>
    <col min="12293" max="12293" width="17.42578125" customWidth="1"/>
    <col min="12294" max="12294" width="13.140625" bestFit="1" customWidth="1"/>
    <col min="12545" max="12545" width="5.7109375" bestFit="1" customWidth="1"/>
    <col min="12546" max="12546" width="41.5703125" bestFit="1" customWidth="1"/>
    <col min="12547" max="12547" width="16.7109375" customWidth="1"/>
    <col min="12548" max="12548" width="15.5703125" customWidth="1"/>
    <col min="12549" max="12549" width="17.42578125" customWidth="1"/>
    <col min="12550" max="12550" width="13.140625" bestFit="1" customWidth="1"/>
    <col min="12801" max="12801" width="5.7109375" bestFit="1" customWidth="1"/>
    <col min="12802" max="12802" width="41.5703125" bestFit="1" customWidth="1"/>
    <col min="12803" max="12803" width="16.7109375" customWidth="1"/>
    <col min="12804" max="12804" width="15.5703125" customWidth="1"/>
    <col min="12805" max="12805" width="17.42578125" customWidth="1"/>
    <col min="12806" max="12806" width="13.140625" bestFit="1" customWidth="1"/>
    <col min="13057" max="13057" width="5.7109375" bestFit="1" customWidth="1"/>
    <col min="13058" max="13058" width="41.5703125" bestFit="1" customWidth="1"/>
    <col min="13059" max="13059" width="16.7109375" customWidth="1"/>
    <col min="13060" max="13060" width="15.5703125" customWidth="1"/>
    <col min="13061" max="13061" width="17.42578125" customWidth="1"/>
    <col min="13062" max="13062" width="13.140625" bestFit="1" customWidth="1"/>
    <col min="13313" max="13313" width="5.7109375" bestFit="1" customWidth="1"/>
    <col min="13314" max="13314" width="41.5703125" bestFit="1" customWidth="1"/>
    <col min="13315" max="13315" width="16.7109375" customWidth="1"/>
    <col min="13316" max="13316" width="15.5703125" customWidth="1"/>
    <col min="13317" max="13317" width="17.42578125" customWidth="1"/>
    <col min="13318" max="13318" width="13.140625" bestFit="1" customWidth="1"/>
    <col min="13569" max="13569" width="5.7109375" bestFit="1" customWidth="1"/>
    <col min="13570" max="13570" width="41.5703125" bestFit="1" customWidth="1"/>
    <col min="13571" max="13571" width="16.7109375" customWidth="1"/>
    <col min="13572" max="13572" width="15.5703125" customWidth="1"/>
    <col min="13573" max="13573" width="17.42578125" customWidth="1"/>
    <col min="13574" max="13574" width="13.140625" bestFit="1" customWidth="1"/>
    <col min="13825" max="13825" width="5.7109375" bestFit="1" customWidth="1"/>
    <col min="13826" max="13826" width="41.5703125" bestFit="1" customWidth="1"/>
    <col min="13827" max="13827" width="16.7109375" customWidth="1"/>
    <col min="13828" max="13828" width="15.5703125" customWidth="1"/>
    <col min="13829" max="13829" width="17.42578125" customWidth="1"/>
    <col min="13830" max="13830" width="13.140625" bestFit="1" customWidth="1"/>
    <col min="14081" max="14081" width="5.7109375" bestFit="1" customWidth="1"/>
    <col min="14082" max="14082" width="41.5703125" bestFit="1" customWidth="1"/>
    <col min="14083" max="14083" width="16.7109375" customWidth="1"/>
    <col min="14084" max="14084" width="15.5703125" customWidth="1"/>
    <col min="14085" max="14085" width="17.42578125" customWidth="1"/>
    <col min="14086" max="14086" width="13.140625" bestFit="1" customWidth="1"/>
    <col min="14337" max="14337" width="5.7109375" bestFit="1" customWidth="1"/>
    <col min="14338" max="14338" width="41.5703125" bestFit="1" customWidth="1"/>
    <col min="14339" max="14339" width="16.7109375" customWidth="1"/>
    <col min="14340" max="14340" width="15.5703125" customWidth="1"/>
    <col min="14341" max="14341" width="17.42578125" customWidth="1"/>
    <col min="14342" max="14342" width="13.140625" bestFit="1" customWidth="1"/>
    <col min="14593" max="14593" width="5.7109375" bestFit="1" customWidth="1"/>
    <col min="14594" max="14594" width="41.5703125" bestFit="1" customWidth="1"/>
    <col min="14595" max="14595" width="16.7109375" customWidth="1"/>
    <col min="14596" max="14596" width="15.5703125" customWidth="1"/>
    <col min="14597" max="14597" width="17.42578125" customWidth="1"/>
    <col min="14598" max="14598" width="13.140625" bestFit="1" customWidth="1"/>
    <col min="14849" max="14849" width="5.7109375" bestFit="1" customWidth="1"/>
    <col min="14850" max="14850" width="41.5703125" bestFit="1" customWidth="1"/>
    <col min="14851" max="14851" width="16.7109375" customWidth="1"/>
    <col min="14852" max="14852" width="15.5703125" customWidth="1"/>
    <col min="14853" max="14853" width="17.42578125" customWidth="1"/>
    <col min="14854" max="14854" width="13.140625" bestFit="1" customWidth="1"/>
    <col min="15105" max="15105" width="5.7109375" bestFit="1" customWidth="1"/>
    <col min="15106" max="15106" width="41.5703125" bestFit="1" customWidth="1"/>
    <col min="15107" max="15107" width="16.7109375" customWidth="1"/>
    <col min="15108" max="15108" width="15.5703125" customWidth="1"/>
    <col min="15109" max="15109" width="17.42578125" customWidth="1"/>
    <col min="15110" max="15110" width="13.140625" bestFit="1" customWidth="1"/>
    <col min="15361" max="15361" width="5.7109375" bestFit="1" customWidth="1"/>
    <col min="15362" max="15362" width="41.5703125" bestFit="1" customWidth="1"/>
    <col min="15363" max="15363" width="16.7109375" customWidth="1"/>
    <col min="15364" max="15364" width="15.5703125" customWidth="1"/>
    <col min="15365" max="15365" width="17.42578125" customWidth="1"/>
    <col min="15366" max="15366" width="13.140625" bestFit="1" customWidth="1"/>
    <col min="15617" max="15617" width="5.7109375" bestFit="1" customWidth="1"/>
    <col min="15618" max="15618" width="41.5703125" bestFit="1" customWidth="1"/>
    <col min="15619" max="15619" width="16.7109375" customWidth="1"/>
    <col min="15620" max="15620" width="15.5703125" customWidth="1"/>
    <col min="15621" max="15621" width="17.42578125" customWidth="1"/>
    <col min="15622" max="15622" width="13.140625" bestFit="1" customWidth="1"/>
    <col min="15873" max="15873" width="5.7109375" bestFit="1" customWidth="1"/>
    <col min="15874" max="15874" width="41.5703125" bestFit="1" customWidth="1"/>
    <col min="15875" max="15875" width="16.7109375" customWidth="1"/>
    <col min="15876" max="15876" width="15.5703125" customWidth="1"/>
    <col min="15877" max="15877" width="17.42578125" customWidth="1"/>
    <col min="15878" max="15878" width="13.140625" bestFit="1" customWidth="1"/>
    <col min="16129" max="16129" width="5.7109375" bestFit="1" customWidth="1"/>
    <col min="16130" max="16130" width="41.5703125" bestFit="1" customWidth="1"/>
    <col min="16131" max="16131" width="16.7109375" customWidth="1"/>
    <col min="16132" max="16132" width="15.5703125" customWidth="1"/>
    <col min="16133" max="16133" width="17.42578125" customWidth="1"/>
    <col min="16134" max="16134" width="13.140625" bestFit="1" customWidth="1"/>
  </cols>
  <sheetData>
    <row r="1" spans="1:7" x14ac:dyDescent="0.25">
      <c r="D1" s="733" t="s">
        <v>344</v>
      </c>
      <c r="E1" s="733"/>
    </row>
    <row r="2" spans="1:7" ht="41.25" customHeight="1" x14ac:dyDescent="0.25">
      <c r="A2" s="734" t="s">
        <v>58</v>
      </c>
      <c r="B2" s="734"/>
      <c r="C2" s="734"/>
      <c r="D2" s="734"/>
      <c r="E2" s="734"/>
    </row>
    <row r="3" spans="1:7" x14ac:dyDescent="0.25">
      <c r="A3" s="42"/>
      <c r="B3" s="43"/>
      <c r="C3" s="43"/>
      <c r="D3" s="43"/>
      <c r="E3" s="43"/>
    </row>
    <row r="4" spans="1:7" ht="15.75" x14ac:dyDescent="0.25">
      <c r="A4" s="735" t="s">
        <v>345</v>
      </c>
      <c r="B4" s="735"/>
      <c r="C4" s="735"/>
      <c r="D4" s="735"/>
      <c r="E4" s="735"/>
    </row>
    <row r="5" spans="1:7" ht="15.75" x14ac:dyDescent="0.25">
      <c r="A5" s="44"/>
      <c r="B5" s="45"/>
      <c r="C5" s="45"/>
      <c r="D5" s="45"/>
      <c r="E5" s="45"/>
    </row>
    <row r="6" spans="1:7" ht="15.75" thickBot="1" x14ac:dyDescent="0.3">
      <c r="A6" s="46"/>
      <c r="B6" s="47"/>
      <c r="C6" s="47"/>
      <c r="D6" s="47"/>
      <c r="E6" s="48" t="s">
        <v>8</v>
      </c>
    </row>
    <row r="7" spans="1:7" ht="28.5" customHeight="1" thickBot="1" x14ac:dyDescent="0.3">
      <c r="A7" s="736" t="s">
        <v>3</v>
      </c>
      <c r="B7" s="738" t="s">
        <v>26</v>
      </c>
      <c r="C7" s="740" t="s">
        <v>59</v>
      </c>
      <c r="D7" s="740"/>
      <c r="E7" s="741"/>
    </row>
    <row r="8" spans="1:7" ht="16.5" customHeight="1" thickBot="1" x14ac:dyDescent="0.3">
      <c r="A8" s="737"/>
      <c r="B8" s="739"/>
      <c r="C8" s="79" t="s">
        <v>55</v>
      </c>
      <c r="D8" s="80" t="s">
        <v>343</v>
      </c>
      <c r="E8" s="81" t="s">
        <v>56</v>
      </c>
    </row>
    <row r="9" spans="1:7" x14ac:dyDescent="0.25">
      <c r="A9" s="49" t="s">
        <v>27</v>
      </c>
      <c r="B9" s="50" t="s">
        <v>7</v>
      </c>
      <c r="C9" s="86">
        <v>0</v>
      </c>
      <c r="D9" s="340">
        <v>0</v>
      </c>
      <c r="E9" s="87">
        <v>0</v>
      </c>
    </row>
    <row r="10" spans="1:7" x14ac:dyDescent="0.25">
      <c r="A10" s="49" t="s">
        <v>28</v>
      </c>
      <c r="B10" s="51" t="s">
        <v>12</v>
      </c>
      <c r="C10" s="88">
        <f>'923 02 - ORREP'!G9</f>
        <v>25505.03</v>
      </c>
      <c r="D10" s="341">
        <f>'923 02 - ORREP'!H9</f>
        <v>21471</v>
      </c>
      <c r="E10" s="89">
        <f>C10+D10</f>
        <v>46976.03</v>
      </c>
      <c r="G10" s="394"/>
    </row>
    <row r="11" spans="1:7" x14ac:dyDescent="0.25">
      <c r="A11" s="53" t="s">
        <v>29</v>
      </c>
      <c r="B11" s="51" t="s">
        <v>19</v>
      </c>
      <c r="C11" s="88">
        <f>'923 03 - EO rezervy'!G9</f>
        <v>0</v>
      </c>
      <c r="D11" s="341">
        <f>'923 03 - EO rezervy'!I9</f>
        <v>43536.167590000005</v>
      </c>
      <c r="E11" s="89">
        <f>C11+D11</f>
        <v>43536.167590000005</v>
      </c>
      <c r="G11" s="52"/>
    </row>
    <row r="12" spans="1:7" x14ac:dyDescent="0.25">
      <c r="A12" s="53" t="s">
        <v>30</v>
      </c>
      <c r="B12" s="51" t="s">
        <v>31</v>
      </c>
      <c r="C12" s="88">
        <f>'923 04 - OŠMTS'!G10</f>
        <v>667</v>
      </c>
      <c r="D12" s="341">
        <f>'923 04 - OŠMTS'!H10</f>
        <v>1127.6914099999999</v>
      </c>
      <c r="E12" s="89">
        <f>C12+D12</f>
        <v>1794.6914099999999</v>
      </c>
      <c r="G12" s="394"/>
    </row>
    <row r="13" spans="1:7" x14ac:dyDescent="0.25">
      <c r="A13" s="53" t="s">
        <v>32</v>
      </c>
      <c r="B13" s="51" t="s">
        <v>21</v>
      </c>
      <c r="C13" s="88">
        <f>'923 05 - OSV'!G10</f>
        <v>3771.62</v>
      </c>
      <c r="D13" s="341">
        <f>'923 05 - OSV'!H10</f>
        <v>75761.092000000004</v>
      </c>
      <c r="E13" s="89">
        <f>C13+D13</f>
        <v>79532.712</v>
      </c>
      <c r="G13" s="52"/>
    </row>
    <row r="14" spans="1:7" x14ac:dyDescent="0.25">
      <c r="A14" s="53" t="s">
        <v>33</v>
      </c>
      <c r="B14" s="51" t="s">
        <v>22</v>
      </c>
      <c r="C14" s="88">
        <v>44977.5</v>
      </c>
      <c r="D14" s="341">
        <f>'923 06 - OD'!H10</f>
        <v>319250</v>
      </c>
      <c r="E14" s="89">
        <f t="shared" ref="E14:E20" si="0">C14+D14</f>
        <v>364227.5</v>
      </c>
      <c r="G14" s="52"/>
    </row>
    <row r="15" spans="1:7" x14ac:dyDescent="0.25">
      <c r="A15" s="53" t="s">
        <v>34</v>
      </c>
      <c r="B15" s="51" t="s">
        <v>35</v>
      </c>
      <c r="C15" s="88">
        <f>'923 07 - OKPPCR '!G9</f>
        <v>4361.3099999999995</v>
      </c>
      <c r="D15" s="341">
        <f>'923 07 - OKPPCR '!H9</f>
        <v>585.46900000000005</v>
      </c>
      <c r="E15" s="89">
        <f t="shared" si="0"/>
        <v>4946.7789999999995</v>
      </c>
      <c r="G15" s="52"/>
    </row>
    <row r="16" spans="1:7" x14ac:dyDescent="0.25">
      <c r="A16" s="53" t="s">
        <v>36</v>
      </c>
      <c r="B16" s="51" t="s">
        <v>37</v>
      </c>
      <c r="C16" s="88">
        <f>'923 08 - OŽPZ'!G9</f>
        <v>0</v>
      </c>
      <c r="D16" s="341">
        <f>'923 08 - OŽPZ'!H9</f>
        <v>720</v>
      </c>
      <c r="E16" s="89">
        <f t="shared" si="0"/>
        <v>720</v>
      </c>
      <c r="G16" s="52"/>
    </row>
    <row r="17" spans="1:13" x14ac:dyDescent="0.25">
      <c r="A17" s="53" t="s">
        <v>38</v>
      </c>
      <c r="B17" s="51" t="s">
        <v>39</v>
      </c>
      <c r="C17" s="88">
        <v>0</v>
      </c>
      <c r="D17" s="341">
        <v>0</v>
      </c>
      <c r="E17" s="89">
        <f t="shared" si="0"/>
        <v>0</v>
      </c>
      <c r="G17" s="52"/>
    </row>
    <row r="18" spans="1:13" x14ac:dyDescent="0.25">
      <c r="A18" s="53" t="s">
        <v>40</v>
      </c>
      <c r="B18" s="51" t="s">
        <v>25</v>
      </c>
      <c r="C18" s="88">
        <f>'923 14 - OISNM'!G10</f>
        <v>152534.54</v>
      </c>
      <c r="D18" s="341">
        <f>'923 14 - OISNM'!H10</f>
        <v>320240</v>
      </c>
      <c r="E18" s="89">
        <f t="shared" si="0"/>
        <v>472774.54000000004</v>
      </c>
      <c r="G18" s="52"/>
    </row>
    <row r="19" spans="1:13" x14ac:dyDescent="0.25">
      <c r="A19" s="54" t="s">
        <v>41</v>
      </c>
      <c r="B19" s="51" t="s">
        <v>42</v>
      </c>
      <c r="C19" s="88">
        <v>0</v>
      </c>
      <c r="D19" s="341">
        <v>0</v>
      </c>
      <c r="E19" s="89">
        <f t="shared" si="0"/>
        <v>0</v>
      </c>
      <c r="G19" s="394"/>
    </row>
    <row r="20" spans="1:13" ht="15.75" thickBot="1" x14ac:dyDescent="0.3">
      <c r="A20" s="55" t="s">
        <v>43</v>
      </c>
      <c r="B20" s="56" t="s">
        <v>44</v>
      </c>
      <c r="C20" s="90">
        <v>0</v>
      </c>
      <c r="D20" s="342">
        <v>0</v>
      </c>
      <c r="E20" s="91">
        <f t="shared" si="0"/>
        <v>0</v>
      </c>
      <c r="G20" s="52"/>
    </row>
    <row r="21" spans="1:13" ht="19.5" customHeight="1" thickBot="1" x14ac:dyDescent="0.3">
      <c r="A21" s="57" t="s">
        <v>2</v>
      </c>
      <c r="B21" s="58" t="s">
        <v>346</v>
      </c>
      <c r="C21" s="92">
        <f>SUM(C9:C20)</f>
        <v>231817</v>
      </c>
      <c r="D21" s="320">
        <f>SUM(D9:D20)</f>
        <v>782691.41999999993</v>
      </c>
      <c r="E21" s="93">
        <f>SUM(E9:E20)</f>
        <v>1014508.42</v>
      </c>
      <c r="G21" s="52"/>
    </row>
    <row r="22" spans="1:13" ht="26.25" customHeight="1" x14ac:dyDescent="0.25">
      <c r="A22" s="729"/>
      <c r="B22" s="729"/>
      <c r="C22" s="729"/>
      <c r="D22" s="368"/>
      <c r="E22" s="369"/>
      <c r="F22" s="52"/>
      <c r="G22" s="52"/>
      <c r="H22" s="52"/>
    </row>
    <row r="23" spans="1:13" ht="26.25" customHeight="1" x14ac:dyDescent="0.25">
      <c r="A23" s="395"/>
      <c r="B23" s="395"/>
      <c r="C23" s="395"/>
      <c r="D23" s="368"/>
      <c r="E23" s="369"/>
      <c r="F23" s="52"/>
      <c r="G23" s="52"/>
      <c r="H23" s="52"/>
    </row>
    <row r="24" spans="1:13" ht="26.25" customHeight="1" x14ac:dyDescent="0.25">
      <c r="A24" s="404"/>
      <c r="B24" s="404"/>
      <c r="C24" s="404"/>
      <c r="D24" s="368"/>
      <c r="E24" s="369"/>
      <c r="F24" s="374"/>
      <c r="G24" s="374"/>
      <c r="H24" s="374"/>
      <c r="I24" s="374"/>
      <c r="J24" s="374"/>
      <c r="K24" s="374"/>
      <c r="L24" s="374"/>
      <c r="M24" s="374"/>
    </row>
    <row r="25" spans="1:13" x14ac:dyDescent="0.25">
      <c r="A25" s="374"/>
      <c r="B25" s="699"/>
      <c r="C25" s="700"/>
      <c r="D25" s="695"/>
      <c r="E25" s="701"/>
      <c r="F25" s="374"/>
      <c r="G25" s="374"/>
      <c r="H25" s="701"/>
      <c r="I25" s="374"/>
      <c r="J25" s="374"/>
      <c r="K25" s="374"/>
      <c r="L25" s="374"/>
      <c r="M25" s="374"/>
    </row>
    <row r="26" spans="1:13" s="370" customFormat="1" ht="19.5" customHeight="1" x14ac:dyDescent="0.25">
      <c r="A26" s="372"/>
      <c r="B26" s="731"/>
      <c r="C26" s="731"/>
      <c r="D26" s="573"/>
      <c r="E26" s="371"/>
      <c r="F26" s="372"/>
      <c r="G26" s="372"/>
      <c r="H26" s="372"/>
      <c r="I26" s="372"/>
      <c r="J26" s="372"/>
      <c r="K26" s="372"/>
      <c r="L26" s="372"/>
      <c r="M26" s="372"/>
    </row>
    <row r="27" spans="1:13" s="370" customFormat="1" ht="19.5" customHeight="1" x14ac:dyDescent="0.25">
      <c r="A27" s="405"/>
      <c r="B27" s="570"/>
      <c r="C27" s="696"/>
      <c r="D27" s="697"/>
      <c r="E27" s="694"/>
      <c r="F27" s="372"/>
      <c r="G27" s="372"/>
      <c r="H27" s="694"/>
      <c r="I27" s="694"/>
      <c r="J27" s="372"/>
      <c r="K27" s="372"/>
      <c r="L27" s="372"/>
      <c r="M27" s="372"/>
    </row>
    <row r="28" spans="1:13" s="370" customFormat="1" x14ac:dyDescent="0.25">
      <c r="A28" s="372"/>
      <c r="B28" s="730"/>
      <c r="C28" s="730"/>
      <c r="D28" s="702"/>
      <c r="E28" s="698"/>
      <c r="F28" s="372"/>
      <c r="G28" s="372"/>
      <c r="H28" s="694"/>
      <c r="I28" s="694"/>
      <c r="J28" s="372"/>
      <c r="K28" s="372"/>
      <c r="L28" s="372"/>
      <c r="M28" s="372"/>
    </row>
    <row r="29" spans="1:13" s="370" customFormat="1" ht="18" customHeight="1" x14ac:dyDescent="0.25">
      <c r="A29" s="372"/>
      <c r="B29" s="732"/>
      <c r="C29" s="732"/>
      <c r="D29" s="571"/>
      <c r="E29" s="371"/>
      <c r="F29" s="372"/>
      <c r="G29" s="372"/>
      <c r="H29" s="372"/>
      <c r="I29" s="372"/>
      <c r="J29" s="372"/>
      <c r="K29" s="372"/>
      <c r="L29" s="372"/>
      <c r="M29" s="372"/>
    </row>
    <row r="30" spans="1:13" s="373" customFormat="1" x14ac:dyDescent="0.25">
      <c r="A30" s="374"/>
      <c r="B30" s="703"/>
      <c r="C30" s="704"/>
      <c r="D30" s="572"/>
      <c r="E30" s="572"/>
      <c r="F30" s="572"/>
      <c r="G30" s="374"/>
      <c r="H30" s="374"/>
      <c r="I30" s="374"/>
      <c r="J30" s="374"/>
      <c r="K30" s="374"/>
      <c r="L30" s="374"/>
      <c r="M30" s="374"/>
    </row>
    <row r="31" spans="1:13" x14ac:dyDescent="0.25">
      <c r="A31" s="374"/>
      <c r="B31" s="705"/>
      <c r="C31" s="705"/>
      <c r="D31" s="706"/>
      <c r="E31" s="374"/>
      <c r="F31" s="706"/>
      <c r="G31" s="707"/>
      <c r="H31" s="701"/>
      <c r="I31" s="701"/>
      <c r="J31" s="374"/>
      <c r="K31" s="374"/>
      <c r="L31" s="374"/>
      <c r="M31" s="374"/>
    </row>
    <row r="32" spans="1:13" x14ac:dyDescent="0.25">
      <c r="A32" s="374"/>
      <c r="B32" s="374"/>
      <c r="C32" s="374"/>
      <c r="D32" s="708"/>
      <c r="E32" s="709"/>
      <c r="F32" s="705"/>
      <c r="G32" s="704"/>
      <c r="H32" s="374"/>
      <c r="I32" s="374"/>
      <c r="J32" s="374"/>
      <c r="K32" s="374"/>
      <c r="L32" s="374"/>
      <c r="M32" s="374"/>
    </row>
    <row r="33" spans="1:13" x14ac:dyDescent="0.25">
      <c r="A33" s="374"/>
      <c r="B33" s="374"/>
      <c r="C33" s="374"/>
      <c r="D33" s="701"/>
      <c r="E33" s="374"/>
      <c r="F33" s="374"/>
      <c r="G33" s="374"/>
      <c r="H33" s="374"/>
      <c r="I33" s="374"/>
      <c r="J33" s="374"/>
      <c r="K33" s="374"/>
      <c r="L33" s="374"/>
      <c r="M33" s="374"/>
    </row>
    <row r="34" spans="1:13" x14ac:dyDescent="0.25">
      <c r="A34" s="374"/>
      <c r="B34" s="374"/>
      <c r="C34" s="374"/>
      <c r="D34" s="710"/>
      <c r="E34" s="374"/>
      <c r="F34" s="374"/>
      <c r="G34" s="374"/>
      <c r="H34" s="374"/>
      <c r="I34" s="374"/>
      <c r="J34" s="374"/>
      <c r="K34" s="374"/>
      <c r="L34" s="374"/>
      <c r="M34" s="374"/>
    </row>
    <row r="35" spans="1:13" x14ac:dyDescent="0.25">
      <c r="D35" s="367"/>
    </row>
  </sheetData>
  <mergeCells count="10">
    <mergeCell ref="A22:C22"/>
    <mergeCell ref="B28:C28"/>
    <mergeCell ref="B26:C26"/>
    <mergeCell ref="B29:C29"/>
    <mergeCell ref="D1:E1"/>
    <mergeCell ref="A2:E2"/>
    <mergeCell ref="A4:E4"/>
    <mergeCell ref="A7:A8"/>
    <mergeCell ref="B7:B8"/>
    <mergeCell ref="C7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zoomScaleNormal="100" workbookViewId="0"/>
  </sheetViews>
  <sheetFormatPr defaultColWidth="3.140625" defaultRowHeight="12.75" x14ac:dyDescent="0.2"/>
  <cols>
    <col min="1" max="1" width="2.7109375" style="2" customWidth="1"/>
    <col min="2" max="2" width="9.85546875" style="2" customWidth="1"/>
    <col min="3" max="4" width="4.7109375" style="2" customWidth="1"/>
    <col min="5" max="5" width="9" style="2" customWidth="1"/>
    <col min="6" max="6" width="46" style="2" customWidth="1"/>
    <col min="7" max="7" width="8" style="3" customWidth="1"/>
    <col min="8" max="8" width="9.85546875" style="462" customWidth="1"/>
    <col min="9" max="9" width="9.85546875" style="2" customWidth="1"/>
    <col min="10" max="255" width="9.140625" style="2" customWidth="1"/>
    <col min="256" max="16384" width="3.140625" style="2"/>
  </cols>
  <sheetData>
    <row r="1" spans="1:18" x14ac:dyDescent="0.2">
      <c r="H1" s="414"/>
      <c r="I1" s="396" t="s">
        <v>344</v>
      </c>
      <c r="J1" s="396"/>
    </row>
    <row r="2" spans="1:18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8" ht="12.75" customHeight="1" x14ac:dyDescent="0.2">
      <c r="A3" s="4"/>
      <c r="B3" s="4"/>
      <c r="C3" s="4"/>
      <c r="D3" s="4"/>
      <c r="E3" s="4"/>
      <c r="F3" s="4"/>
      <c r="G3" s="4"/>
      <c r="H3" s="415"/>
      <c r="I3" s="5"/>
    </row>
    <row r="4" spans="1:18" ht="15.75" x14ac:dyDescent="0.25">
      <c r="A4" s="743" t="s">
        <v>12</v>
      </c>
      <c r="B4" s="743"/>
      <c r="C4" s="743"/>
      <c r="D4" s="743"/>
      <c r="E4" s="743"/>
      <c r="F4" s="743"/>
      <c r="G4" s="743"/>
      <c r="H4" s="743"/>
      <c r="I4" s="743"/>
      <c r="J4" s="416"/>
    </row>
    <row r="5" spans="1:18" ht="12" customHeight="1" x14ac:dyDescent="0.2">
      <c r="A5" s="4"/>
      <c r="B5" s="4"/>
      <c r="C5" s="4"/>
      <c r="D5" s="4"/>
      <c r="E5" s="4"/>
      <c r="F5" s="4"/>
      <c r="G5" s="4"/>
      <c r="H5" s="415"/>
      <c r="I5" s="5"/>
    </row>
    <row r="6" spans="1:18" ht="15.75" x14ac:dyDescent="0.25">
      <c r="A6" s="744" t="s">
        <v>45</v>
      </c>
      <c r="B6" s="744"/>
      <c r="C6" s="744"/>
      <c r="D6" s="744"/>
      <c r="E6" s="744"/>
      <c r="F6" s="744"/>
      <c r="G6" s="744"/>
      <c r="H6" s="744"/>
      <c r="I6" s="744"/>
    </row>
    <row r="7" spans="1:18" ht="12.75" customHeight="1" thickBot="1" x14ac:dyDescent="0.25">
      <c r="A7" s="7"/>
      <c r="B7" s="7"/>
      <c r="C7" s="7"/>
      <c r="D7" s="7"/>
      <c r="E7" s="7"/>
      <c r="F7" s="7"/>
      <c r="G7" s="11"/>
      <c r="H7" s="417"/>
      <c r="I7" s="12" t="s">
        <v>0</v>
      </c>
    </row>
    <row r="8" spans="1:18" ht="28.5" customHeight="1" thickBot="1" x14ac:dyDescent="0.25">
      <c r="A8" s="346" t="s">
        <v>1</v>
      </c>
      <c r="B8" s="347" t="s">
        <v>10</v>
      </c>
      <c r="C8" s="348" t="s">
        <v>9</v>
      </c>
      <c r="D8" s="347" t="s">
        <v>11</v>
      </c>
      <c r="E8" s="349" t="s">
        <v>13</v>
      </c>
      <c r="F8" s="348" t="s">
        <v>52</v>
      </c>
      <c r="G8" s="350" t="s">
        <v>55</v>
      </c>
      <c r="H8" s="418" t="s">
        <v>343</v>
      </c>
      <c r="I8" s="352" t="s">
        <v>56</v>
      </c>
      <c r="L8" s="580"/>
      <c r="M8" s="578"/>
      <c r="N8" s="578"/>
      <c r="O8" s="578"/>
      <c r="Q8" s="578"/>
      <c r="R8" s="578"/>
    </row>
    <row r="9" spans="1:18" ht="13.5" thickBot="1" x14ac:dyDescent="0.25">
      <c r="A9" s="94" t="s">
        <v>4</v>
      </c>
      <c r="B9" s="96" t="s">
        <v>2</v>
      </c>
      <c r="C9" s="96" t="s">
        <v>2</v>
      </c>
      <c r="D9" s="96" t="s">
        <v>2</v>
      </c>
      <c r="E9" s="96" t="s">
        <v>2</v>
      </c>
      <c r="F9" s="97" t="s">
        <v>14</v>
      </c>
      <c r="G9" s="151">
        <v>25505.03</v>
      </c>
      <c r="H9" s="419">
        <f>H10+H12+H14+H51+H85+H89+H93+H97+H101+H105+H108+H111+H115+H119+H142+H167+H172+H176+H178</f>
        <v>21471</v>
      </c>
      <c r="I9" s="375">
        <f>G9+H9</f>
        <v>46976.03</v>
      </c>
      <c r="J9" s="7"/>
      <c r="K9" s="3"/>
      <c r="L9" s="579"/>
      <c r="M9" s="578"/>
      <c r="N9" s="578"/>
      <c r="O9" s="578"/>
      <c r="Q9" s="578"/>
      <c r="R9" s="581"/>
    </row>
    <row r="10" spans="1:18" ht="22.5" x14ac:dyDescent="0.2">
      <c r="A10" s="14" t="s">
        <v>4</v>
      </c>
      <c r="B10" s="266" t="s">
        <v>60</v>
      </c>
      <c r="C10" s="16" t="s">
        <v>2</v>
      </c>
      <c r="D10" s="16" t="s">
        <v>2</v>
      </c>
      <c r="E10" s="16" t="s">
        <v>2</v>
      </c>
      <c r="F10" s="267" t="s">
        <v>6</v>
      </c>
      <c r="G10" s="25">
        <f>G11</f>
        <v>50</v>
      </c>
      <c r="H10" s="420">
        <f t="shared" ref="H10:I10" si="0">H11</f>
        <v>0</v>
      </c>
      <c r="I10" s="76">
        <f t="shared" si="0"/>
        <v>50</v>
      </c>
      <c r="K10" s="3"/>
      <c r="L10" s="578"/>
      <c r="M10" s="578"/>
      <c r="N10" s="578"/>
      <c r="O10" s="578"/>
      <c r="P10" s="578"/>
      <c r="Q10" s="578"/>
      <c r="R10" s="577"/>
    </row>
    <row r="11" spans="1:18" ht="13.5" thickBot="1" x14ac:dyDescent="0.25">
      <c r="A11" s="18"/>
      <c r="B11" s="268"/>
      <c r="C11" s="29">
        <v>3123</v>
      </c>
      <c r="D11" s="29">
        <v>5166</v>
      </c>
      <c r="E11" s="98" t="s">
        <v>16</v>
      </c>
      <c r="F11" s="30" t="s">
        <v>18</v>
      </c>
      <c r="G11" s="31">
        <v>50</v>
      </c>
      <c r="H11" s="421"/>
      <c r="I11" s="100">
        <f>G11+H11</f>
        <v>50</v>
      </c>
      <c r="L11" s="579"/>
      <c r="M11" s="578"/>
      <c r="N11" s="578"/>
      <c r="O11" s="578"/>
      <c r="P11" s="578"/>
      <c r="Q11" s="578"/>
      <c r="R11" s="577"/>
    </row>
    <row r="12" spans="1:18" x14ac:dyDescent="0.2">
      <c r="A12" s="14" t="s">
        <v>4</v>
      </c>
      <c r="B12" s="266" t="s">
        <v>24</v>
      </c>
      <c r="C12" s="16" t="s">
        <v>2</v>
      </c>
      <c r="D12" s="16" t="s">
        <v>2</v>
      </c>
      <c r="E12" s="16" t="s">
        <v>2</v>
      </c>
      <c r="F12" s="17" t="s">
        <v>15</v>
      </c>
      <c r="G12" s="25">
        <f>G13</f>
        <v>600</v>
      </c>
      <c r="H12" s="420">
        <f t="shared" ref="H12:I12" si="1">H13</f>
        <v>0</v>
      </c>
      <c r="I12" s="76">
        <f t="shared" si="1"/>
        <v>600</v>
      </c>
      <c r="L12" s="579"/>
      <c r="M12" s="578"/>
      <c r="N12" s="578"/>
      <c r="O12" s="578"/>
      <c r="P12" s="578"/>
      <c r="Q12" s="578"/>
      <c r="R12" s="575"/>
    </row>
    <row r="13" spans="1:18" ht="13.5" thickBot="1" x14ac:dyDescent="0.25">
      <c r="A13" s="18"/>
      <c r="B13" s="268"/>
      <c r="C13" s="19">
        <v>3639</v>
      </c>
      <c r="D13" s="20">
        <v>5325</v>
      </c>
      <c r="E13" s="20" t="s">
        <v>16</v>
      </c>
      <c r="F13" s="22" t="s">
        <v>17</v>
      </c>
      <c r="G13" s="31">
        <v>600</v>
      </c>
      <c r="H13" s="421"/>
      <c r="I13" s="100">
        <f t="shared" ref="I13:I76" si="2">G13+H13</f>
        <v>600</v>
      </c>
      <c r="K13" s="3"/>
      <c r="L13" s="579"/>
      <c r="M13" s="578"/>
      <c r="N13" s="578"/>
      <c r="O13" s="578"/>
      <c r="P13" s="578"/>
      <c r="Q13" s="578"/>
      <c r="R13" s="582"/>
    </row>
    <row r="14" spans="1:18" x14ac:dyDescent="0.2">
      <c r="A14" s="14" t="s">
        <v>4</v>
      </c>
      <c r="B14" s="266" t="s">
        <v>61</v>
      </c>
      <c r="C14" s="16" t="s">
        <v>2</v>
      </c>
      <c r="D14" s="16" t="s">
        <v>2</v>
      </c>
      <c r="E14" s="16" t="s">
        <v>2</v>
      </c>
      <c r="F14" s="267" t="s">
        <v>62</v>
      </c>
      <c r="G14" s="25">
        <f>SUM(G15:G50)</f>
        <v>1200</v>
      </c>
      <c r="H14" s="420">
        <f>SUM(H15:H50)</f>
        <v>0</v>
      </c>
      <c r="I14" s="76">
        <f t="shared" si="2"/>
        <v>1200</v>
      </c>
    </row>
    <row r="15" spans="1:18" x14ac:dyDescent="0.2">
      <c r="A15" s="6"/>
      <c r="B15" s="269"/>
      <c r="C15" s="101">
        <v>3639</v>
      </c>
      <c r="D15" s="101">
        <v>5011</v>
      </c>
      <c r="E15" s="102" t="s">
        <v>63</v>
      </c>
      <c r="F15" s="103" t="s">
        <v>64</v>
      </c>
      <c r="G15" s="104">
        <v>165</v>
      </c>
      <c r="H15" s="422"/>
      <c r="I15" s="285">
        <f t="shared" si="2"/>
        <v>165</v>
      </c>
    </row>
    <row r="16" spans="1:18" x14ac:dyDescent="0.2">
      <c r="A16" s="6"/>
      <c r="B16" s="269"/>
      <c r="C16" s="101">
        <v>3639</v>
      </c>
      <c r="D16" s="101">
        <v>5011</v>
      </c>
      <c r="E16" s="105" t="s">
        <v>65</v>
      </c>
      <c r="F16" s="103" t="s">
        <v>66</v>
      </c>
      <c r="G16" s="104">
        <v>28</v>
      </c>
      <c r="H16" s="422"/>
      <c r="I16" s="285">
        <f t="shared" si="2"/>
        <v>28</v>
      </c>
      <c r="L16" s="3"/>
    </row>
    <row r="17" spans="1:13" x14ac:dyDescent="0.2">
      <c r="A17" s="6"/>
      <c r="B17" s="269"/>
      <c r="C17" s="101">
        <v>3639</v>
      </c>
      <c r="D17" s="101">
        <v>5011</v>
      </c>
      <c r="E17" s="105" t="s">
        <v>67</v>
      </c>
      <c r="F17" s="103" t="s">
        <v>68</v>
      </c>
      <c r="G17" s="104">
        <v>358</v>
      </c>
      <c r="H17" s="422"/>
      <c r="I17" s="285">
        <f t="shared" si="2"/>
        <v>358</v>
      </c>
    </row>
    <row r="18" spans="1:13" x14ac:dyDescent="0.2">
      <c r="A18" s="6"/>
      <c r="B18" s="269"/>
      <c r="C18" s="101">
        <v>3639</v>
      </c>
      <c r="D18" s="101">
        <v>5021</v>
      </c>
      <c r="E18" s="102" t="s">
        <v>63</v>
      </c>
      <c r="F18" s="103" t="s">
        <v>69</v>
      </c>
      <c r="G18" s="104">
        <v>58</v>
      </c>
      <c r="H18" s="422"/>
      <c r="I18" s="285">
        <f t="shared" si="2"/>
        <v>58</v>
      </c>
      <c r="M18" s="3"/>
    </row>
    <row r="19" spans="1:13" x14ac:dyDescent="0.2">
      <c r="A19" s="6"/>
      <c r="B19" s="269"/>
      <c r="C19" s="101">
        <v>3639</v>
      </c>
      <c r="D19" s="101">
        <v>5021</v>
      </c>
      <c r="E19" s="105" t="s">
        <v>65</v>
      </c>
      <c r="F19" s="103" t="s">
        <v>70</v>
      </c>
      <c r="G19" s="104">
        <v>10</v>
      </c>
      <c r="H19" s="422"/>
      <c r="I19" s="285">
        <f t="shared" si="2"/>
        <v>10</v>
      </c>
    </row>
    <row r="20" spans="1:13" x14ac:dyDescent="0.2">
      <c r="A20" s="6"/>
      <c r="B20" s="269"/>
      <c r="C20" s="101">
        <v>3639</v>
      </c>
      <c r="D20" s="101">
        <v>5021</v>
      </c>
      <c r="E20" s="105" t="s">
        <v>67</v>
      </c>
      <c r="F20" s="103" t="s">
        <v>71</v>
      </c>
      <c r="G20" s="104">
        <v>124</v>
      </c>
      <c r="H20" s="422"/>
      <c r="I20" s="285">
        <f t="shared" si="2"/>
        <v>124</v>
      </c>
    </row>
    <row r="21" spans="1:13" x14ac:dyDescent="0.2">
      <c r="A21" s="6"/>
      <c r="B21" s="269"/>
      <c r="C21" s="101">
        <v>3639</v>
      </c>
      <c r="D21" s="101">
        <v>5031</v>
      </c>
      <c r="E21" s="102" t="s">
        <v>63</v>
      </c>
      <c r="F21" s="103" t="s">
        <v>72</v>
      </c>
      <c r="G21" s="104">
        <v>51</v>
      </c>
      <c r="H21" s="422"/>
      <c r="I21" s="285">
        <f t="shared" si="2"/>
        <v>51</v>
      </c>
    </row>
    <row r="22" spans="1:13" x14ac:dyDescent="0.2">
      <c r="A22" s="6"/>
      <c r="B22" s="269"/>
      <c r="C22" s="101">
        <v>3639</v>
      </c>
      <c r="D22" s="101">
        <v>5031</v>
      </c>
      <c r="E22" s="105" t="s">
        <v>65</v>
      </c>
      <c r="F22" s="103" t="s">
        <v>73</v>
      </c>
      <c r="G22" s="104">
        <v>9</v>
      </c>
      <c r="H22" s="422"/>
      <c r="I22" s="285">
        <f t="shared" si="2"/>
        <v>9</v>
      </c>
    </row>
    <row r="23" spans="1:13" x14ac:dyDescent="0.2">
      <c r="A23" s="6"/>
      <c r="B23" s="269"/>
      <c r="C23" s="101">
        <v>3639</v>
      </c>
      <c r="D23" s="101">
        <v>5031</v>
      </c>
      <c r="E23" s="105" t="s">
        <v>67</v>
      </c>
      <c r="F23" s="103" t="s">
        <v>74</v>
      </c>
      <c r="G23" s="104">
        <v>111</v>
      </c>
      <c r="H23" s="422"/>
      <c r="I23" s="285">
        <f t="shared" si="2"/>
        <v>111</v>
      </c>
    </row>
    <row r="24" spans="1:13" x14ac:dyDescent="0.2">
      <c r="A24" s="6"/>
      <c r="B24" s="269"/>
      <c r="C24" s="101">
        <v>3639</v>
      </c>
      <c r="D24" s="101">
        <v>5032</v>
      </c>
      <c r="E24" s="102" t="s">
        <v>63</v>
      </c>
      <c r="F24" s="103" t="s">
        <v>75</v>
      </c>
      <c r="G24" s="104">
        <v>15</v>
      </c>
      <c r="H24" s="422"/>
      <c r="I24" s="285">
        <f t="shared" si="2"/>
        <v>15</v>
      </c>
    </row>
    <row r="25" spans="1:13" x14ac:dyDescent="0.2">
      <c r="A25" s="6"/>
      <c r="B25" s="269"/>
      <c r="C25" s="101">
        <v>3639</v>
      </c>
      <c r="D25" s="101">
        <v>5032</v>
      </c>
      <c r="E25" s="105" t="s">
        <v>65</v>
      </c>
      <c r="F25" s="103" t="s">
        <v>76</v>
      </c>
      <c r="G25" s="104">
        <v>3</v>
      </c>
      <c r="H25" s="422"/>
      <c r="I25" s="285">
        <f t="shared" si="2"/>
        <v>3</v>
      </c>
    </row>
    <row r="26" spans="1:13" x14ac:dyDescent="0.2">
      <c r="A26" s="6"/>
      <c r="B26" s="269"/>
      <c r="C26" s="101">
        <v>3639</v>
      </c>
      <c r="D26" s="101">
        <v>5032</v>
      </c>
      <c r="E26" s="105" t="s">
        <v>67</v>
      </c>
      <c r="F26" s="103" t="s">
        <v>77</v>
      </c>
      <c r="G26" s="104">
        <v>33</v>
      </c>
      <c r="H26" s="422"/>
      <c r="I26" s="285">
        <f t="shared" si="2"/>
        <v>33</v>
      </c>
    </row>
    <row r="27" spans="1:13" x14ac:dyDescent="0.2">
      <c r="A27" s="6"/>
      <c r="B27" s="269"/>
      <c r="C27" s="101">
        <v>3639</v>
      </c>
      <c r="D27" s="101">
        <v>5137</v>
      </c>
      <c r="E27" s="102" t="s">
        <v>63</v>
      </c>
      <c r="F27" s="103" t="s">
        <v>78</v>
      </c>
      <c r="G27" s="104">
        <v>9</v>
      </c>
      <c r="H27" s="422"/>
      <c r="I27" s="285">
        <f t="shared" si="2"/>
        <v>9</v>
      </c>
    </row>
    <row r="28" spans="1:13" x14ac:dyDescent="0.2">
      <c r="A28" s="6"/>
      <c r="B28" s="269"/>
      <c r="C28" s="101">
        <v>3639</v>
      </c>
      <c r="D28" s="101">
        <v>5137</v>
      </c>
      <c r="E28" s="105" t="s">
        <v>65</v>
      </c>
      <c r="F28" s="103" t="s">
        <v>79</v>
      </c>
      <c r="G28" s="104">
        <v>2</v>
      </c>
      <c r="H28" s="422"/>
      <c r="I28" s="285">
        <f t="shared" si="2"/>
        <v>2</v>
      </c>
    </row>
    <row r="29" spans="1:13" x14ac:dyDescent="0.2">
      <c r="A29" s="6"/>
      <c r="B29" s="269"/>
      <c r="C29" s="101">
        <v>3639</v>
      </c>
      <c r="D29" s="101">
        <v>5137</v>
      </c>
      <c r="E29" s="105" t="s">
        <v>67</v>
      </c>
      <c r="F29" s="103" t="s">
        <v>80</v>
      </c>
      <c r="G29" s="104">
        <v>20</v>
      </c>
      <c r="H29" s="422"/>
      <c r="I29" s="285">
        <f t="shared" si="2"/>
        <v>20</v>
      </c>
    </row>
    <row r="30" spans="1:13" x14ac:dyDescent="0.2">
      <c r="A30" s="6"/>
      <c r="B30" s="269"/>
      <c r="C30" s="101">
        <v>3639</v>
      </c>
      <c r="D30" s="101">
        <v>5139</v>
      </c>
      <c r="E30" s="102" t="s">
        <v>63</v>
      </c>
      <c r="F30" s="103" t="s">
        <v>81</v>
      </c>
      <c r="G30" s="104">
        <v>6</v>
      </c>
      <c r="H30" s="422"/>
      <c r="I30" s="285">
        <f t="shared" si="2"/>
        <v>6</v>
      </c>
    </row>
    <row r="31" spans="1:13" x14ac:dyDescent="0.2">
      <c r="A31" s="6"/>
      <c r="B31" s="269"/>
      <c r="C31" s="101">
        <v>3639</v>
      </c>
      <c r="D31" s="101">
        <v>5139</v>
      </c>
      <c r="E31" s="105" t="s">
        <v>65</v>
      </c>
      <c r="F31" s="103" t="s">
        <v>82</v>
      </c>
      <c r="G31" s="104">
        <v>1</v>
      </c>
      <c r="H31" s="422"/>
      <c r="I31" s="285">
        <f t="shared" si="2"/>
        <v>1</v>
      </c>
    </row>
    <row r="32" spans="1:13" x14ac:dyDescent="0.2">
      <c r="A32" s="6"/>
      <c r="B32" s="269"/>
      <c r="C32" s="101">
        <v>3639</v>
      </c>
      <c r="D32" s="101">
        <v>5139</v>
      </c>
      <c r="E32" s="105" t="s">
        <v>67</v>
      </c>
      <c r="F32" s="103" t="s">
        <v>83</v>
      </c>
      <c r="G32" s="104">
        <v>13</v>
      </c>
      <c r="H32" s="422"/>
      <c r="I32" s="285">
        <f t="shared" si="2"/>
        <v>13</v>
      </c>
    </row>
    <row r="33" spans="1:9" x14ac:dyDescent="0.2">
      <c r="A33" s="6"/>
      <c r="B33" s="269"/>
      <c r="C33" s="101">
        <v>3639</v>
      </c>
      <c r="D33" s="101">
        <v>5167</v>
      </c>
      <c r="E33" s="102" t="s">
        <v>63</v>
      </c>
      <c r="F33" s="103" t="s">
        <v>84</v>
      </c>
      <c r="G33" s="104">
        <v>6</v>
      </c>
      <c r="H33" s="422"/>
      <c r="I33" s="285">
        <f t="shared" si="2"/>
        <v>6</v>
      </c>
    </row>
    <row r="34" spans="1:9" x14ac:dyDescent="0.2">
      <c r="A34" s="6"/>
      <c r="B34" s="269"/>
      <c r="C34" s="101">
        <v>3639</v>
      </c>
      <c r="D34" s="101">
        <v>5167</v>
      </c>
      <c r="E34" s="105" t="s">
        <v>65</v>
      </c>
      <c r="F34" s="103" t="s">
        <v>85</v>
      </c>
      <c r="G34" s="104">
        <v>1</v>
      </c>
      <c r="H34" s="422"/>
      <c r="I34" s="285">
        <f t="shared" si="2"/>
        <v>1</v>
      </c>
    </row>
    <row r="35" spans="1:9" x14ac:dyDescent="0.2">
      <c r="A35" s="6"/>
      <c r="B35" s="269"/>
      <c r="C35" s="101">
        <v>3639</v>
      </c>
      <c r="D35" s="101">
        <v>5167</v>
      </c>
      <c r="E35" s="105" t="s">
        <v>67</v>
      </c>
      <c r="F35" s="103" t="s">
        <v>86</v>
      </c>
      <c r="G35" s="104">
        <v>13</v>
      </c>
      <c r="H35" s="422"/>
      <c r="I35" s="285">
        <f t="shared" si="2"/>
        <v>13</v>
      </c>
    </row>
    <row r="36" spans="1:9" x14ac:dyDescent="0.2">
      <c r="A36" s="6"/>
      <c r="B36" s="269"/>
      <c r="C36" s="101">
        <v>3639</v>
      </c>
      <c r="D36" s="101">
        <v>5169</v>
      </c>
      <c r="E36" s="102" t="s">
        <v>63</v>
      </c>
      <c r="F36" s="103" t="s">
        <v>87</v>
      </c>
      <c r="G36" s="104">
        <v>6</v>
      </c>
      <c r="H36" s="422"/>
      <c r="I36" s="285">
        <f t="shared" si="2"/>
        <v>6</v>
      </c>
    </row>
    <row r="37" spans="1:9" x14ac:dyDescent="0.2">
      <c r="A37" s="6"/>
      <c r="B37" s="269"/>
      <c r="C37" s="101">
        <v>3639</v>
      </c>
      <c r="D37" s="101">
        <v>5169</v>
      </c>
      <c r="E37" s="105" t="s">
        <v>65</v>
      </c>
      <c r="F37" s="103" t="s">
        <v>88</v>
      </c>
      <c r="G37" s="104">
        <v>1</v>
      </c>
      <c r="H37" s="422"/>
      <c r="I37" s="285">
        <f t="shared" si="2"/>
        <v>1</v>
      </c>
    </row>
    <row r="38" spans="1:9" x14ac:dyDescent="0.2">
      <c r="A38" s="6"/>
      <c r="B38" s="269"/>
      <c r="C38" s="101">
        <v>3639</v>
      </c>
      <c r="D38" s="101">
        <v>5169</v>
      </c>
      <c r="E38" s="105" t="s">
        <v>67</v>
      </c>
      <c r="F38" s="103" t="s">
        <v>89</v>
      </c>
      <c r="G38" s="104">
        <v>13</v>
      </c>
      <c r="H38" s="422"/>
      <c r="I38" s="285">
        <f t="shared" si="2"/>
        <v>13</v>
      </c>
    </row>
    <row r="39" spans="1:9" x14ac:dyDescent="0.2">
      <c r="A39" s="6"/>
      <c r="B39" s="269"/>
      <c r="C39" s="101">
        <v>3639</v>
      </c>
      <c r="D39" s="101">
        <v>5173</v>
      </c>
      <c r="E39" s="102" t="s">
        <v>63</v>
      </c>
      <c r="F39" s="103" t="s">
        <v>90</v>
      </c>
      <c r="G39" s="104">
        <v>15</v>
      </c>
      <c r="H39" s="422"/>
      <c r="I39" s="285">
        <f t="shared" si="2"/>
        <v>15</v>
      </c>
    </row>
    <row r="40" spans="1:9" x14ac:dyDescent="0.2">
      <c r="A40" s="6"/>
      <c r="B40" s="269"/>
      <c r="C40" s="101">
        <v>3639</v>
      </c>
      <c r="D40" s="101">
        <v>5173</v>
      </c>
      <c r="E40" s="105" t="s">
        <v>65</v>
      </c>
      <c r="F40" s="103" t="s">
        <v>91</v>
      </c>
      <c r="G40" s="104">
        <v>3</v>
      </c>
      <c r="H40" s="422"/>
      <c r="I40" s="285">
        <f t="shared" si="2"/>
        <v>3</v>
      </c>
    </row>
    <row r="41" spans="1:9" x14ac:dyDescent="0.2">
      <c r="A41" s="6"/>
      <c r="B41" s="269"/>
      <c r="C41" s="101">
        <v>3639</v>
      </c>
      <c r="D41" s="101">
        <v>5173</v>
      </c>
      <c r="E41" s="105" t="s">
        <v>67</v>
      </c>
      <c r="F41" s="103" t="s">
        <v>92</v>
      </c>
      <c r="G41" s="104">
        <v>33</v>
      </c>
      <c r="H41" s="422"/>
      <c r="I41" s="285">
        <f t="shared" si="2"/>
        <v>33</v>
      </c>
    </row>
    <row r="42" spans="1:9" x14ac:dyDescent="0.2">
      <c r="A42" s="6"/>
      <c r="B42" s="269"/>
      <c r="C42" s="101">
        <v>3639</v>
      </c>
      <c r="D42" s="101">
        <v>5175</v>
      </c>
      <c r="E42" s="102" t="s">
        <v>63</v>
      </c>
      <c r="F42" s="103" t="s">
        <v>93</v>
      </c>
      <c r="G42" s="104">
        <v>9</v>
      </c>
      <c r="H42" s="422"/>
      <c r="I42" s="285">
        <f t="shared" si="2"/>
        <v>9</v>
      </c>
    </row>
    <row r="43" spans="1:9" x14ac:dyDescent="0.2">
      <c r="A43" s="6"/>
      <c r="B43" s="269"/>
      <c r="C43" s="101">
        <v>3639</v>
      </c>
      <c r="D43" s="101">
        <v>5175</v>
      </c>
      <c r="E43" s="105" t="s">
        <v>65</v>
      </c>
      <c r="F43" s="103" t="s">
        <v>94</v>
      </c>
      <c r="G43" s="104">
        <v>2</v>
      </c>
      <c r="H43" s="422"/>
      <c r="I43" s="285">
        <f t="shared" si="2"/>
        <v>2</v>
      </c>
    </row>
    <row r="44" spans="1:9" x14ac:dyDescent="0.2">
      <c r="A44" s="6"/>
      <c r="B44" s="269"/>
      <c r="C44" s="101">
        <v>3639</v>
      </c>
      <c r="D44" s="101">
        <v>5175</v>
      </c>
      <c r="E44" s="105" t="s">
        <v>67</v>
      </c>
      <c r="F44" s="103" t="s">
        <v>95</v>
      </c>
      <c r="G44" s="104">
        <v>20</v>
      </c>
      <c r="H44" s="422"/>
      <c r="I44" s="285">
        <f t="shared" si="2"/>
        <v>20</v>
      </c>
    </row>
    <row r="45" spans="1:9" x14ac:dyDescent="0.2">
      <c r="A45" s="6"/>
      <c r="B45" s="269"/>
      <c r="C45" s="101">
        <v>3639</v>
      </c>
      <c r="D45" s="101">
        <v>5424</v>
      </c>
      <c r="E45" s="102" t="s">
        <v>63</v>
      </c>
      <c r="F45" s="103" t="s">
        <v>96</v>
      </c>
      <c r="G45" s="104">
        <v>15</v>
      </c>
      <c r="H45" s="422"/>
      <c r="I45" s="285">
        <f t="shared" si="2"/>
        <v>15</v>
      </c>
    </row>
    <row r="46" spans="1:9" x14ac:dyDescent="0.2">
      <c r="A46" s="6"/>
      <c r="B46" s="269"/>
      <c r="C46" s="101">
        <v>3639</v>
      </c>
      <c r="D46" s="106">
        <v>5424</v>
      </c>
      <c r="E46" s="105" t="s">
        <v>65</v>
      </c>
      <c r="F46" s="103" t="s">
        <v>97</v>
      </c>
      <c r="G46" s="104">
        <v>3</v>
      </c>
      <c r="H46" s="422"/>
      <c r="I46" s="285">
        <f t="shared" si="2"/>
        <v>3</v>
      </c>
    </row>
    <row r="47" spans="1:9" x14ac:dyDescent="0.2">
      <c r="A47" s="6"/>
      <c r="B47" s="269"/>
      <c r="C47" s="101">
        <v>3639</v>
      </c>
      <c r="D47" s="106">
        <v>5424</v>
      </c>
      <c r="E47" s="105" t="s">
        <v>67</v>
      </c>
      <c r="F47" s="103" t="s">
        <v>98</v>
      </c>
      <c r="G47" s="104">
        <v>33</v>
      </c>
      <c r="H47" s="422"/>
      <c r="I47" s="285">
        <f t="shared" si="2"/>
        <v>33</v>
      </c>
    </row>
    <row r="48" spans="1:9" x14ac:dyDescent="0.2">
      <c r="A48" s="6"/>
      <c r="B48" s="269"/>
      <c r="C48" s="101">
        <v>6310</v>
      </c>
      <c r="D48" s="101">
        <v>5163</v>
      </c>
      <c r="E48" s="102" t="s">
        <v>63</v>
      </c>
      <c r="F48" s="103" t="s">
        <v>99</v>
      </c>
      <c r="G48" s="104">
        <v>3</v>
      </c>
      <c r="H48" s="422"/>
      <c r="I48" s="285">
        <f t="shared" si="2"/>
        <v>3</v>
      </c>
    </row>
    <row r="49" spans="1:9" x14ac:dyDescent="0.2">
      <c r="A49" s="6"/>
      <c r="B49" s="269"/>
      <c r="C49" s="101">
        <v>6310</v>
      </c>
      <c r="D49" s="101">
        <v>5163</v>
      </c>
      <c r="E49" s="105" t="s">
        <v>65</v>
      </c>
      <c r="F49" s="103" t="s">
        <v>100</v>
      </c>
      <c r="G49" s="104">
        <v>1</v>
      </c>
      <c r="H49" s="422"/>
      <c r="I49" s="285">
        <f t="shared" si="2"/>
        <v>1</v>
      </c>
    </row>
    <row r="50" spans="1:9" ht="13.5" thickBot="1" x14ac:dyDescent="0.25">
      <c r="A50" s="107"/>
      <c r="B50" s="270"/>
      <c r="C50" s="109">
        <v>6310</v>
      </c>
      <c r="D50" s="109">
        <v>5163</v>
      </c>
      <c r="E50" s="110" t="s">
        <v>67</v>
      </c>
      <c r="F50" s="111" t="s">
        <v>101</v>
      </c>
      <c r="G50" s="112">
        <v>7</v>
      </c>
      <c r="H50" s="423"/>
      <c r="I50" s="286">
        <f t="shared" si="2"/>
        <v>7</v>
      </c>
    </row>
    <row r="51" spans="1:9" x14ac:dyDescent="0.2">
      <c r="A51" s="14" t="s">
        <v>4</v>
      </c>
      <c r="B51" s="266" t="s">
        <v>102</v>
      </c>
      <c r="C51" s="16" t="s">
        <v>2</v>
      </c>
      <c r="D51" s="16" t="s">
        <v>2</v>
      </c>
      <c r="E51" s="16" t="s">
        <v>2</v>
      </c>
      <c r="F51" s="267" t="s">
        <v>103</v>
      </c>
      <c r="G51" s="25">
        <f>SUM(G52:G84)</f>
        <v>800</v>
      </c>
      <c r="H51" s="420">
        <f>SUM(H52:H84)</f>
        <v>0</v>
      </c>
      <c r="I51" s="76">
        <f t="shared" si="2"/>
        <v>800</v>
      </c>
    </row>
    <row r="52" spans="1:9" x14ac:dyDescent="0.2">
      <c r="A52" s="6"/>
      <c r="B52" s="269"/>
      <c r="C52" s="113">
        <v>3639</v>
      </c>
      <c r="D52" s="113">
        <v>5011</v>
      </c>
      <c r="E52" s="102" t="s">
        <v>63</v>
      </c>
      <c r="F52" s="114" t="s">
        <v>64</v>
      </c>
      <c r="G52" s="104">
        <v>38</v>
      </c>
      <c r="H52" s="422"/>
      <c r="I52" s="285">
        <f t="shared" si="2"/>
        <v>38</v>
      </c>
    </row>
    <row r="53" spans="1:9" x14ac:dyDescent="0.2">
      <c r="A53" s="6"/>
      <c r="B53" s="269"/>
      <c r="C53" s="101">
        <v>3639</v>
      </c>
      <c r="D53" s="101">
        <v>5011</v>
      </c>
      <c r="E53" s="105" t="s">
        <v>65</v>
      </c>
      <c r="F53" s="103" t="s">
        <v>66</v>
      </c>
      <c r="G53" s="104">
        <v>19</v>
      </c>
      <c r="H53" s="422"/>
      <c r="I53" s="285">
        <f t="shared" si="2"/>
        <v>19</v>
      </c>
    </row>
    <row r="54" spans="1:9" x14ac:dyDescent="0.2">
      <c r="A54" s="218"/>
      <c r="B54" s="287"/>
      <c r="C54" s="101">
        <v>3639</v>
      </c>
      <c r="D54" s="101">
        <v>5011</v>
      </c>
      <c r="E54" s="105" t="s">
        <v>104</v>
      </c>
      <c r="F54" s="103" t="s">
        <v>68</v>
      </c>
      <c r="G54" s="27">
        <v>323</v>
      </c>
      <c r="H54" s="424"/>
      <c r="I54" s="77">
        <f t="shared" si="2"/>
        <v>323</v>
      </c>
    </row>
    <row r="55" spans="1:9" x14ac:dyDescent="0.2">
      <c r="A55" s="6"/>
      <c r="B55" s="269"/>
      <c r="C55" s="113">
        <v>3639</v>
      </c>
      <c r="D55" s="113">
        <v>5021</v>
      </c>
      <c r="E55" s="102" t="s">
        <v>63</v>
      </c>
      <c r="F55" s="114" t="s">
        <v>69</v>
      </c>
      <c r="G55" s="104">
        <v>2</v>
      </c>
      <c r="H55" s="422"/>
      <c r="I55" s="285">
        <f t="shared" si="2"/>
        <v>2</v>
      </c>
    </row>
    <row r="56" spans="1:9" x14ac:dyDescent="0.2">
      <c r="A56" s="6"/>
      <c r="B56" s="269"/>
      <c r="C56" s="101">
        <v>3639</v>
      </c>
      <c r="D56" s="101">
        <v>5021</v>
      </c>
      <c r="E56" s="105" t="s">
        <v>65</v>
      </c>
      <c r="F56" s="103" t="s">
        <v>70</v>
      </c>
      <c r="G56" s="104">
        <v>1</v>
      </c>
      <c r="H56" s="422"/>
      <c r="I56" s="285">
        <f t="shared" si="2"/>
        <v>1</v>
      </c>
    </row>
    <row r="57" spans="1:9" x14ac:dyDescent="0.2">
      <c r="A57" s="6"/>
      <c r="B57" s="269"/>
      <c r="C57" s="101">
        <v>3639</v>
      </c>
      <c r="D57" s="101">
        <v>5021</v>
      </c>
      <c r="E57" s="105" t="s">
        <v>104</v>
      </c>
      <c r="F57" s="103" t="s">
        <v>71</v>
      </c>
      <c r="G57" s="104">
        <v>17</v>
      </c>
      <c r="H57" s="422"/>
      <c r="I57" s="285">
        <f t="shared" si="2"/>
        <v>17</v>
      </c>
    </row>
    <row r="58" spans="1:9" x14ac:dyDescent="0.2">
      <c r="A58" s="6"/>
      <c r="B58" s="269"/>
      <c r="C58" s="101">
        <v>3639</v>
      </c>
      <c r="D58" s="101">
        <v>5031</v>
      </c>
      <c r="E58" s="102" t="s">
        <v>63</v>
      </c>
      <c r="F58" s="103" t="s">
        <v>72</v>
      </c>
      <c r="G58" s="104">
        <v>12</v>
      </c>
      <c r="H58" s="422"/>
      <c r="I58" s="285">
        <f t="shared" si="2"/>
        <v>12</v>
      </c>
    </row>
    <row r="59" spans="1:9" x14ac:dyDescent="0.2">
      <c r="A59" s="6"/>
      <c r="B59" s="269"/>
      <c r="C59" s="101">
        <v>3639</v>
      </c>
      <c r="D59" s="101">
        <v>5031</v>
      </c>
      <c r="E59" s="105" t="s">
        <v>65</v>
      </c>
      <c r="F59" s="103" t="s">
        <v>73</v>
      </c>
      <c r="G59" s="104">
        <v>6</v>
      </c>
      <c r="H59" s="422"/>
      <c r="I59" s="285">
        <f t="shared" si="2"/>
        <v>6</v>
      </c>
    </row>
    <row r="60" spans="1:9" x14ac:dyDescent="0.2">
      <c r="A60" s="6"/>
      <c r="B60" s="269"/>
      <c r="C60" s="101">
        <v>3639</v>
      </c>
      <c r="D60" s="101">
        <v>5031</v>
      </c>
      <c r="E60" s="105" t="s">
        <v>104</v>
      </c>
      <c r="F60" s="103" t="s">
        <v>74</v>
      </c>
      <c r="G60" s="104">
        <v>98</v>
      </c>
      <c r="H60" s="422"/>
      <c r="I60" s="285">
        <f t="shared" si="2"/>
        <v>98</v>
      </c>
    </row>
    <row r="61" spans="1:9" x14ac:dyDescent="0.2">
      <c r="A61" s="6"/>
      <c r="B61" s="269"/>
      <c r="C61" s="101">
        <v>3639</v>
      </c>
      <c r="D61" s="101">
        <v>5032</v>
      </c>
      <c r="E61" s="102" t="s">
        <v>63</v>
      </c>
      <c r="F61" s="103" t="s">
        <v>75</v>
      </c>
      <c r="G61" s="104">
        <v>4</v>
      </c>
      <c r="H61" s="422"/>
      <c r="I61" s="285">
        <f t="shared" si="2"/>
        <v>4</v>
      </c>
    </row>
    <row r="62" spans="1:9" x14ac:dyDescent="0.2">
      <c r="A62" s="6"/>
      <c r="B62" s="269"/>
      <c r="C62" s="101">
        <v>3639</v>
      </c>
      <c r="D62" s="101">
        <v>5032</v>
      </c>
      <c r="E62" s="105" t="s">
        <v>65</v>
      </c>
      <c r="F62" s="103" t="s">
        <v>76</v>
      </c>
      <c r="G62" s="104">
        <v>2</v>
      </c>
      <c r="H62" s="422"/>
      <c r="I62" s="285">
        <f t="shared" si="2"/>
        <v>2</v>
      </c>
    </row>
    <row r="63" spans="1:9" x14ac:dyDescent="0.2">
      <c r="A63" s="6"/>
      <c r="B63" s="269"/>
      <c r="C63" s="101">
        <v>3639</v>
      </c>
      <c r="D63" s="101">
        <v>5032</v>
      </c>
      <c r="E63" s="105" t="s">
        <v>104</v>
      </c>
      <c r="F63" s="103" t="s">
        <v>77</v>
      </c>
      <c r="G63" s="104">
        <v>33</v>
      </c>
      <c r="H63" s="422"/>
      <c r="I63" s="285">
        <f t="shared" si="2"/>
        <v>33</v>
      </c>
    </row>
    <row r="64" spans="1:9" x14ac:dyDescent="0.2">
      <c r="A64" s="6"/>
      <c r="B64" s="269"/>
      <c r="C64" s="101">
        <v>3639</v>
      </c>
      <c r="D64" s="101">
        <v>5137</v>
      </c>
      <c r="E64" s="102" t="s">
        <v>63</v>
      </c>
      <c r="F64" s="103" t="s">
        <v>78</v>
      </c>
      <c r="G64" s="104">
        <v>3</v>
      </c>
      <c r="H64" s="422"/>
      <c r="I64" s="285">
        <f t="shared" si="2"/>
        <v>3</v>
      </c>
    </row>
    <row r="65" spans="1:9" x14ac:dyDescent="0.2">
      <c r="A65" s="6"/>
      <c r="B65" s="269"/>
      <c r="C65" s="101">
        <v>3639</v>
      </c>
      <c r="D65" s="101">
        <v>5137</v>
      </c>
      <c r="E65" s="105" t="s">
        <v>65</v>
      </c>
      <c r="F65" s="103" t="s">
        <v>79</v>
      </c>
      <c r="G65" s="104">
        <v>2</v>
      </c>
      <c r="H65" s="422"/>
      <c r="I65" s="285">
        <f t="shared" si="2"/>
        <v>2</v>
      </c>
    </row>
    <row r="66" spans="1:9" x14ac:dyDescent="0.2">
      <c r="A66" s="6"/>
      <c r="B66" s="269"/>
      <c r="C66" s="101">
        <v>3639</v>
      </c>
      <c r="D66" s="101">
        <v>5137</v>
      </c>
      <c r="E66" s="105" t="s">
        <v>104</v>
      </c>
      <c r="F66" s="103" t="s">
        <v>80</v>
      </c>
      <c r="G66" s="104">
        <v>26</v>
      </c>
      <c r="H66" s="422"/>
      <c r="I66" s="285">
        <f t="shared" si="2"/>
        <v>26</v>
      </c>
    </row>
    <row r="67" spans="1:9" x14ac:dyDescent="0.2">
      <c r="A67" s="6"/>
      <c r="B67" s="269"/>
      <c r="C67" s="101">
        <v>3639</v>
      </c>
      <c r="D67" s="101">
        <v>5139</v>
      </c>
      <c r="E67" s="102" t="s">
        <v>63</v>
      </c>
      <c r="F67" s="103" t="s">
        <v>81</v>
      </c>
      <c r="G67" s="104">
        <v>2</v>
      </c>
      <c r="H67" s="422"/>
      <c r="I67" s="285">
        <f t="shared" si="2"/>
        <v>2</v>
      </c>
    </row>
    <row r="68" spans="1:9" x14ac:dyDescent="0.2">
      <c r="A68" s="6"/>
      <c r="B68" s="269"/>
      <c r="C68" s="101">
        <v>3639</v>
      </c>
      <c r="D68" s="101">
        <v>5139</v>
      </c>
      <c r="E68" s="105" t="s">
        <v>65</v>
      </c>
      <c r="F68" s="103" t="s">
        <v>105</v>
      </c>
      <c r="G68" s="104">
        <v>1</v>
      </c>
      <c r="H68" s="422"/>
      <c r="I68" s="285">
        <f t="shared" si="2"/>
        <v>1</v>
      </c>
    </row>
    <row r="69" spans="1:9" x14ac:dyDescent="0.2">
      <c r="A69" s="6"/>
      <c r="B69" s="269"/>
      <c r="C69" s="101">
        <v>3639</v>
      </c>
      <c r="D69" s="101">
        <v>5139</v>
      </c>
      <c r="E69" s="105" t="s">
        <v>104</v>
      </c>
      <c r="F69" s="103" t="s">
        <v>106</v>
      </c>
      <c r="G69" s="104">
        <v>9</v>
      </c>
      <c r="H69" s="422"/>
      <c r="I69" s="285">
        <f t="shared" si="2"/>
        <v>9</v>
      </c>
    </row>
    <row r="70" spans="1:9" x14ac:dyDescent="0.2">
      <c r="A70" s="6"/>
      <c r="B70" s="269"/>
      <c r="C70" s="101">
        <v>3639</v>
      </c>
      <c r="D70" s="101">
        <v>5167</v>
      </c>
      <c r="E70" s="102" t="s">
        <v>63</v>
      </c>
      <c r="F70" s="103" t="s">
        <v>84</v>
      </c>
      <c r="G70" s="104">
        <v>9</v>
      </c>
      <c r="H70" s="422"/>
      <c r="I70" s="285">
        <f t="shared" si="2"/>
        <v>9</v>
      </c>
    </row>
    <row r="71" spans="1:9" x14ac:dyDescent="0.2">
      <c r="A71" s="6"/>
      <c r="B71" s="269"/>
      <c r="C71" s="101">
        <v>3639</v>
      </c>
      <c r="D71" s="101">
        <v>5167</v>
      </c>
      <c r="E71" s="105" t="s">
        <v>65</v>
      </c>
      <c r="F71" s="103" t="s">
        <v>85</v>
      </c>
      <c r="G71" s="104">
        <v>2</v>
      </c>
      <c r="H71" s="422"/>
      <c r="I71" s="285">
        <f t="shared" si="2"/>
        <v>2</v>
      </c>
    </row>
    <row r="72" spans="1:9" x14ac:dyDescent="0.2">
      <c r="A72" s="6"/>
      <c r="B72" s="269"/>
      <c r="C72" s="101">
        <v>3639</v>
      </c>
      <c r="D72" s="101">
        <v>5167</v>
      </c>
      <c r="E72" s="105" t="s">
        <v>104</v>
      </c>
      <c r="F72" s="103" t="s">
        <v>86</v>
      </c>
      <c r="G72" s="104">
        <v>20</v>
      </c>
      <c r="H72" s="422"/>
      <c r="I72" s="285">
        <f t="shared" si="2"/>
        <v>20</v>
      </c>
    </row>
    <row r="73" spans="1:9" x14ac:dyDescent="0.2">
      <c r="A73" s="6"/>
      <c r="B73" s="269"/>
      <c r="C73" s="101">
        <v>3639</v>
      </c>
      <c r="D73" s="101">
        <v>5169</v>
      </c>
      <c r="E73" s="102" t="s">
        <v>63</v>
      </c>
      <c r="F73" s="103" t="s">
        <v>87</v>
      </c>
      <c r="G73" s="104">
        <v>2</v>
      </c>
      <c r="H73" s="422"/>
      <c r="I73" s="285">
        <f t="shared" si="2"/>
        <v>2</v>
      </c>
    </row>
    <row r="74" spans="1:9" x14ac:dyDescent="0.2">
      <c r="A74" s="6"/>
      <c r="B74" s="269"/>
      <c r="C74" s="101">
        <v>3639</v>
      </c>
      <c r="D74" s="101">
        <v>5169</v>
      </c>
      <c r="E74" s="105" t="s">
        <v>65</v>
      </c>
      <c r="F74" s="103" t="s">
        <v>88</v>
      </c>
      <c r="G74" s="104">
        <v>1</v>
      </c>
      <c r="H74" s="422"/>
      <c r="I74" s="285">
        <f t="shared" si="2"/>
        <v>1</v>
      </c>
    </row>
    <row r="75" spans="1:9" x14ac:dyDescent="0.2">
      <c r="A75" s="6"/>
      <c r="B75" s="269"/>
      <c r="C75" s="101">
        <v>3639</v>
      </c>
      <c r="D75" s="101">
        <v>5169</v>
      </c>
      <c r="E75" s="105" t="s">
        <v>104</v>
      </c>
      <c r="F75" s="103" t="s">
        <v>89</v>
      </c>
      <c r="G75" s="104">
        <v>17</v>
      </c>
      <c r="H75" s="422"/>
      <c r="I75" s="285">
        <f t="shared" si="2"/>
        <v>17</v>
      </c>
    </row>
    <row r="76" spans="1:9" x14ac:dyDescent="0.2">
      <c r="A76" s="6"/>
      <c r="B76" s="269"/>
      <c r="C76" s="101">
        <v>3639</v>
      </c>
      <c r="D76" s="101">
        <v>5173</v>
      </c>
      <c r="E76" s="102" t="s">
        <v>63</v>
      </c>
      <c r="F76" s="103" t="s">
        <v>90</v>
      </c>
      <c r="G76" s="104">
        <v>3</v>
      </c>
      <c r="H76" s="422"/>
      <c r="I76" s="285">
        <f t="shared" si="2"/>
        <v>3</v>
      </c>
    </row>
    <row r="77" spans="1:9" x14ac:dyDescent="0.2">
      <c r="A77" s="6"/>
      <c r="B77" s="269"/>
      <c r="C77" s="101">
        <v>3639</v>
      </c>
      <c r="D77" s="101">
        <v>5173</v>
      </c>
      <c r="E77" s="105" t="s">
        <v>65</v>
      </c>
      <c r="F77" s="103" t="s">
        <v>91</v>
      </c>
      <c r="G77" s="104">
        <v>2</v>
      </c>
      <c r="H77" s="422"/>
      <c r="I77" s="285">
        <f t="shared" ref="I77:I140" si="3">G77+H77</f>
        <v>2</v>
      </c>
    </row>
    <row r="78" spans="1:9" x14ac:dyDescent="0.2">
      <c r="A78" s="6"/>
      <c r="B78" s="269"/>
      <c r="C78" s="101">
        <v>3639</v>
      </c>
      <c r="D78" s="101">
        <v>5173</v>
      </c>
      <c r="E78" s="105" t="s">
        <v>104</v>
      </c>
      <c r="F78" s="103" t="s">
        <v>92</v>
      </c>
      <c r="G78" s="104">
        <v>26</v>
      </c>
      <c r="H78" s="422"/>
      <c r="I78" s="285">
        <f t="shared" si="3"/>
        <v>26</v>
      </c>
    </row>
    <row r="79" spans="1:9" x14ac:dyDescent="0.2">
      <c r="A79" s="6"/>
      <c r="B79" s="269"/>
      <c r="C79" s="101">
        <v>3639</v>
      </c>
      <c r="D79" s="101">
        <v>5175</v>
      </c>
      <c r="E79" s="102" t="s">
        <v>63</v>
      </c>
      <c r="F79" s="103" t="s">
        <v>93</v>
      </c>
      <c r="G79" s="104">
        <v>2</v>
      </c>
      <c r="H79" s="422"/>
      <c r="I79" s="285">
        <f t="shared" si="3"/>
        <v>2</v>
      </c>
    </row>
    <row r="80" spans="1:9" x14ac:dyDescent="0.2">
      <c r="A80" s="6"/>
      <c r="B80" s="269"/>
      <c r="C80" s="101">
        <v>3639</v>
      </c>
      <c r="D80" s="101">
        <v>5175</v>
      </c>
      <c r="E80" s="105" t="s">
        <v>65</v>
      </c>
      <c r="F80" s="103" t="s">
        <v>94</v>
      </c>
      <c r="G80" s="104">
        <v>1</v>
      </c>
      <c r="H80" s="422"/>
      <c r="I80" s="285">
        <f t="shared" si="3"/>
        <v>1</v>
      </c>
    </row>
    <row r="81" spans="1:9" x14ac:dyDescent="0.2">
      <c r="A81" s="6"/>
      <c r="B81" s="269"/>
      <c r="C81" s="101">
        <v>3639</v>
      </c>
      <c r="D81" s="101">
        <v>5175</v>
      </c>
      <c r="E81" s="105" t="s">
        <v>104</v>
      </c>
      <c r="F81" s="103" t="s">
        <v>95</v>
      </c>
      <c r="G81" s="104">
        <v>17</v>
      </c>
      <c r="H81" s="422"/>
      <c r="I81" s="285">
        <f t="shared" si="3"/>
        <v>17</v>
      </c>
    </row>
    <row r="82" spans="1:9" x14ac:dyDescent="0.2">
      <c r="A82" s="6"/>
      <c r="B82" s="269"/>
      <c r="C82" s="101">
        <v>3639</v>
      </c>
      <c r="D82" s="101">
        <v>5424</v>
      </c>
      <c r="E82" s="102" t="s">
        <v>63</v>
      </c>
      <c r="F82" s="103" t="s">
        <v>96</v>
      </c>
      <c r="G82" s="104">
        <v>10</v>
      </c>
      <c r="H82" s="422"/>
      <c r="I82" s="285">
        <f t="shared" si="3"/>
        <v>10</v>
      </c>
    </row>
    <row r="83" spans="1:9" x14ac:dyDescent="0.2">
      <c r="A83" s="6"/>
      <c r="B83" s="269"/>
      <c r="C83" s="101">
        <v>3639</v>
      </c>
      <c r="D83" s="106">
        <v>5424</v>
      </c>
      <c r="E83" s="105" t="s">
        <v>65</v>
      </c>
      <c r="F83" s="103" t="s">
        <v>97</v>
      </c>
      <c r="G83" s="104">
        <v>5</v>
      </c>
      <c r="H83" s="422"/>
      <c r="I83" s="285">
        <f t="shared" si="3"/>
        <v>5</v>
      </c>
    </row>
    <row r="84" spans="1:9" ht="13.5" thickBot="1" x14ac:dyDescent="0.25">
      <c r="A84" s="6"/>
      <c r="B84" s="269"/>
      <c r="C84" s="101">
        <v>3639</v>
      </c>
      <c r="D84" s="101">
        <v>5424</v>
      </c>
      <c r="E84" s="105" t="s">
        <v>104</v>
      </c>
      <c r="F84" s="103" t="s">
        <v>98</v>
      </c>
      <c r="G84" s="104">
        <v>85</v>
      </c>
      <c r="H84" s="422"/>
      <c r="I84" s="285">
        <f t="shared" si="3"/>
        <v>85</v>
      </c>
    </row>
    <row r="85" spans="1:9" x14ac:dyDescent="0.2">
      <c r="A85" s="14" t="s">
        <v>4</v>
      </c>
      <c r="B85" s="266" t="s">
        <v>107</v>
      </c>
      <c r="C85" s="16" t="s">
        <v>2</v>
      </c>
      <c r="D85" s="16" t="s">
        <v>2</v>
      </c>
      <c r="E85" s="16" t="s">
        <v>2</v>
      </c>
      <c r="F85" s="267" t="s">
        <v>108</v>
      </c>
      <c r="G85" s="25">
        <f>SUM(G86:G88)</f>
        <v>3447.5</v>
      </c>
      <c r="H85" s="420">
        <f>SUM(H86:H88)</f>
        <v>0</v>
      </c>
      <c r="I85" s="76">
        <f t="shared" si="3"/>
        <v>3447.5</v>
      </c>
    </row>
    <row r="86" spans="1:9" x14ac:dyDescent="0.2">
      <c r="A86" s="26"/>
      <c r="B86" s="122"/>
      <c r="C86" s="117" t="s">
        <v>109</v>
      </c>
      <c r="D86" s="118" t="s">
        <v>110</v>
      </c>
      <c r="E86" s="118" t="s">
        <v>111</v>
      </c>
      <c r="F86" s="272" t="s">
        <v>112</v>
      </c>
      <c r="G86" s="27">
        <v>60</v>
      </c>
      <c r="H86" s="425"/>
      <c r="I86" s="121">
        <f t="shared" si="3"/>
        <v>60</v>
      </c>
    </row>
    <row r="87" spans="1:9" x14ac:dyDescent="0.2">
      <c r="A87" s="26"/>
      <c r="B87" s="122"/>
      <c r="C87" s="117" t="s">
        <v>109</v>
      </c>
      <c r="D87" s="123" t="s">
        <v>110</v>
      </c>
      <c r="E87" s="123" t="s">
        <v>113</v>
      </c>
      <c r="F87" s="272" t="s">
        <v>112</v>
      </c>
      <c r="G87" s="124">
        <v>629.6</v>
      </c>
      <c r="H87" s="426"/>
      <c r="I87" s="126">
        <f t="shared" si="3"/>
        <v>629.6</v>
      </c>
    </row>
    <row r="88" spans="1:9" ht="13.5" thickBot="1" x14ac:dyDescent="0.25">
      <c r="A88" s="127"/>
      <c r="B88" s="273"/>
      <c r="C88" s="117" t="s">
        <v>109</v>
      </c>
      <c r="D88" s="123" t="s">
        <v>110</v>
      </c>
      <c r="E88" s="123" t="s">
        <v>114</v>
      </c>
      <c r="F88" s="272" t="s">
        <v>112</v>
      </c>
      <c r="G88" s="124">
        <v>2757.9</v>
      </c>
      <c r="H88" s="426"/>
      <c r="I88" s="126">
        <f t="shared" si="3"/>
        <v>2757.9</v>
      </c>
    </row>
    <row r="89" spans="1:9" x14ac:dyDescent="0.2">
      <c r="A89" s="14" t="s">
        <v>4</v>
      </c>
      <c r="B89" s="266" t="s">
        <v>115</v>
      </c>
      <c r="C89" s="16" t="s">
        <v>2</v>
      </c>
      <c r="D89" s="16" t="s">
        <v>2</v>
      </c>
      <c r="E89" s="16" t="s">
        <v>2</v>
      </c>
      <c r="F89" s="267" t="s">
        <v>116</v>
      </c>
      <c r="G89" s="25">
        <f>SUM(G90:G92)</f>
        <v>720.6</v>
      </c>
      <c r="H89" s="420">
        <f>SUM(H90:H92)</f>
        <v>0</v>
      </c>
      <c r="I89" s="76">
        <f t="shared" si="3"/>
        <v>720.6</v>
      </c>
    </row>
    <row r="90" spans="1:9" x14ac:dyDescent="0.2">
      <c r="A90" s="26"/>
      <c r="B90" s="122"/>
      <c r="C90" s="117" t="s">
        <v>109</v>
      </c>
      <c r="D90" s="118" t="s">
        <v>110</v>
      </c>
      <c r="E90" s="118" t="s">
        <v>111</v>
      </c>
      <c r="F90" s="272" t="s">
        <v>112</v>
      </c>
      <c r="G90" s="27">
        <v>30</v>
      </c>
      <c r="H90" s="425"/>
      <c r="I90" s="121">
        <f t="shared" si="3"/>
        <v>30</v>
      </c>
    </row>
    <row r="91" spans="1:9" x14ac:dyDescent="0.2">
      <c r="A91" s="26"/>
      <c r="B91" s="122"/>
      <c r="C91" s="117" t="s">
        <v>109</v>
      </c>
      <c r="D91" s="123" t="s">
        <v>110</v>
      </c>
      <c r="E91" s="123" t="s">
        <v>113</v>
      </c>
      <c r="F91" s="272" t="s">
        <v>112</v>
      </c>
      <c r="G91" s="124">
        <v>258.24</v>
      </c>
      <c r="H91" s="426"/>
      <c r="I91" s="126">
        <f t="shared" si="3"/>
        <v>258.24</v>
      </c>
    </row>
    <row r="92" spans="1:9" ht="13.5" thickBot="1" x14ac:dyDescent="0.25">
      <c r="A92" s="128"/>
      <c r="B92" s="274"/>
      <c r="C92" s="117" t="s">
        <v>109</v>
      </c>
      <c r="D92" s="123" t="s">
        <v>110</v>
      </c>
      <c r="E92" s="123" t="s">
        <v>114</v>
      </c>
      <c r="F92" s="272" t="s">
        <v>112</v>
      </c>
      <c r="G92" s="129">
        <v>432.36</v>
      </c>
      <c r="H92" s="421"/>
      <c r="I92" s="100">
        <f t="shared" si="3"/>
        <v>432.36</v>
      </c>
    </row>
    <row r="93" spans="1:9" x14ac:dyDescent="0.2">
      <c r="A93" s="14" t="s">
        <v>4</v>
      </c>
      <c r="B93" s="266" t="s">
        <v>117</v>
      </c>
      <c r="C93" s="16" t="s">
        <v>2</v>
      </c>
      <c r="D93" s="16" t="s">
        <v>2</v>
      </c>
      <c r="E93" s="16" t="s">
        <v>2</v>
      </c>
      <c r="F93" s="267" t="s">
        <v>118</v>
      </c>
      <c r="G93" s="25">
        <f>SUM(G94:G96)</f>
        <v>400</v>
      </c>
      <c r="H93" s="420">
        <f>SUM(H94:H96)</f>
        <v>0</v>
      </c>
      <c r="I93" s="76">
        <f t="shared" si="3"/>
        <v>400</v>
      </c>
    </row>
    <row r="94" spans="1:9" x14ac:dyDescent="0.2">
      <c r="A94" s="6"/>
      <c r="B94" s="269"/>
      <c r="C94" s="117" t="s">
        <v>109</v>
      </c>
      <c r="D94" s="118" t="s">
        <v>110</v>
      </c>
      <c r="E94" s="118" t="s">
        <v>111</v>
      </c>
      <c r="F94" s="272" t="s">
        <v>112</v>
      </c>
      <c r="G94" s="104">
        <v>30</v>
      </c>
      <c r="H94" s="422"/>
      <c r="I94" s="78">
        <f t="shared" si="3"/>
        <v>30</v>
      </c>
    </row>
    <row r="95" spans="1:9" x14ac:dyDescent="0.2">
      <c r="A95" s="6"/>
      <c r="B95" s="269"/>
      <c r="C95" s="117" t="s">
        <v>109</v>
      </c>
      <c r="D95" s="123" t="s">
        <v>110</v>
      </c>
      <c r="E95" s="123" t="s">
        <v>113</v>
      </c>
      <c r="F95" s="272" t="s">
        <v>112</v>
      </c>
      <c r="G95" s="104">
        <v>130</v>
      </c>
      <c r="H95" s="422"/>
      <c r="I95" s="78">
        <f t="shared" si="3"/>
        <v>130</v>
      </c>
    </row>
    <row r="96" spans="1:9" ht="13.5" thickBot="1" x14ac:dyDescent="0.25">
      <c r="A96" s="26"/>
      <c r="B96" s="122"/>
      <c r="C96" s="117" t="s">
        <v>109</v>
      </c>
      <c r="D96" s="123" t="s">
        <v>110</v>
      </c>
      <c r="E96" s="123" t="s">
        <v>114</v>
      </c>
      <c r="F96" s="272" t="s">
        <v>112</v>
      </c>
      <c r="G96" s="27">
        <v>240</v>
      </c>
      <c r="H96" s="425"/>
      <c r="I96" s="121">
        <f t="shared" si="3"/>
        <v>240</v>
      </c>
    </row>
    <row r="97" spans="1:9" x14ac:dyDescent="0.2">
      <c r="A97" s="14" t="s">
        <v>4</v>
      </c>
      <c r="B97" s="266" t="s">
        <v>119</v>
      </c>
      <c r="C97" s="16" t="s">
        <v>2</v>
      </c>
      <c r="D97" s="16" t="s">
        <v>2</v>
      </c>
      <c r="E97" s="16" t="s">
        <v>2</v>
      </c>
      <c r="F97" s="267" t="s">
        <v>120</v>
      </c>
      <c r="G97" s="25">
        <f>SUM(G98:G100)</f>
        <v>262</v>
      </c>
      <c r="H97" s="420">
        <f>SUM(H98:H100)</f>
        <v>0</v>
      </c>
      <c r="I97" s="76">
        <f t="shared" si="3"/>
        <v>262</v>
      </c>
    </row>
    <row r="98" spans="1:9" x14ac:dyDescent="0.2">
      <c r="A98" s="26"/>
      <c r="B98" s="122"/>
      <c r="C98" s="117" t="s">
        <v>109</v>
      </c>
      <c r="D98" s="118" t="s">
        <v>110</v>
      </c>
      <c r="E98" s="118" t="s">
        <v>111</v>
      </c>
      <c r="F98" s="272" t="s">
        <v>112</v>
      </c>
      <c r="G98" s="27">
        <v>30</v>
      </c>
      <c r="H98" s="425"/>
      <c r="I98" s="121">
        <f t="shared" si="3"/>
        <v>30</v>
      </c>
    </row>
    <row r="99" spans="1:9" x14ac:dyDescent="0.2">
      <c r="A99" s="26"/>
      <c r="B99" s="122"/>
      <c r="C99" s="117" t="s">
        <v>109</v>
      </c>
      <c r="D99" s="123" t="s">
        <v>110</v>
      </c>
      <c r="E99" s="123" t="s">
        <v>113</v>
      </c>
      <c r="F99" s="272" t="s">
        <v>112</v>
      </c>
      <c r="G99" s="124">
        <v>74.8</v>
      </c>
      <c r="H99" s="426"/>
      <c r="I99" s="126">
        <f t="shared" si="3"/>
        <v>74.8</v>
      </c>
    </row>
    <row r="100" spans="1:9" ht="13.5" thickBot="1" x14ac:dyDescent="0.25">
      <c r="A100" s="128"/>
      <c r="B100" s="274"/>
      <c r="C100" s="130" t="s">
        <v>109</v>
      </c>
      <c r="D100" s="20" t="s">
        <v>110</v>
      </c>
      <c r="E100" s="20" t="s">
        <v>114</v>
      </c>
      <c r="F100" s="22" t="s">
        <v>112</v>
      </c>
      <c r="G100" s="129">
        <v>157.19999999999999</v>
      </c>
      <c r="H100" s="421"/>
      <c r="I100" s="100">
        <f t="shared" si="3"/>
        <v>157.19999999999999</v>
      </c>
    </row>
    <row r="101" spans="1:9" x14ac:dyDescent="0.2">
      <c r="A101" s="14" t="s">
        <v>4</v>
      </c>
      <c r="B101" s="266" t="s">
        <v>121</v>
      </c>
      <c r="C101" s="16" t="s">
        <v>2</v>
      </c>
      <c r="D101" s="16" t="s">
        <v>2</v>
      </c>
      <c r="E101" s="16" t="s">
        <v>2</v>
      </c>
      <c r="F101" s="267" t="s">
        <v>122</v>
      </c>
      <c r="G101" s="25">
        <f>SUM(G102:G104)</f>
        <v>122</v>
      </c>
      <c r="H101" s="420">
        <f>SUM(H102:H104)</f>
        <v>0</v>
      </c>
      <c r="I101" s="76">
        <f t="shared" si="3"/>
        <v>122</v>
      </c>
    </row>
    <row r="102" spans="1:9" x14ac:dyDescent="0.2">
      <c r="A102" s="26"/>
      <c r="B102" s="122"/>
      <c r="C102" s="117" t="s">
        <v>109</v>
      </c>
      <c r="D102" s="118" t="s">
        <v>110</v>
      </c>
      <c r="E102" s="118" t="s">
        <v>111</v>
      </c>
      <c r="F102" s="272" t="s">
        <v>112</v>
      </c>
      <c r="G102" s="27">
        <v>18.8</v>
      </c>
      <c r="H102" s="425"/>
      <c r="I102" s="121">
        <f t="shared" si="3"/>
        <v>18.8</v>
      </c>
    </row>
    <row r="103" spans="1:9" x14ac:dyDescent="0.2">
      <c r="A103" s="127"/>
      <c r="B103" s="273"/>
      <c r="C103" s="117" t="s">
        <v>109</v>
      </c>
      <c r="D103" s="123" t="s">
        <v>110</v>
      </c>
      <c r="E103" s="123" t="s">
        <v>113</v>
      </c>
      <c r="F103" s="272" t="s">
        <v>112</v>
      </c>
      <c r="G103" s="124">
        <v>30</v>
      </c>
      <c r="H103" s="426"/>
      <c r="I103" s="126">
        <f t="shared" si="3"/>
        <v>30</v>
      </c>
    </row>
    <row r="104" spans="1:9" ht="13.5" thickBot="1" x14ac:dyDescent="0.25">
      <c r="A104" s="128"/>
      <c r="B104" s="274"/>
      <c r="C104" s="117" t="s">
        <v>109</v>
      </c>
      <c r="D104" s="123" t="s">
        <v>110</v>
      </c>
      <c r="E104" s="123" t="s">
        <v>114</v>
      </c>
      <c r="F104" s="272" t="s">
        <v>112</v>
      </c>
      <c r="G104" s="129">
        <v>73.2</v>
      </c>
      <c r="H104" s="421"/>
      <c r="I104" s="100">
        <f t="shared" si="3"/>
        <v>73.2</v>
      </c>
    </row>
    <row r="105" spans="1:9" ht="22.5" x14ac:dyDescent="0.2">
      <c r="A105" s="14" t="s">
        <v>4</v>
      </c>
      <c r="B105" s="266" t="s">
        <v>123</v>
      </c>
      <c r="C105" s="16" t="s">
        <v>2</v>
      </c>
      <c r="D105" s="16" t="s">
        <v>2</v>
      </c>
      <c r="E105" s="16" t="s">
        <v>2</v>
      </c>
      <c r="F105" s="267" t="s">
        <v>124</v>
      </c>
      <c r="G105" s="25">
        <f>SUM(G106:G107)</f>
        <v>1136.3</v>
      </c>
      <c r="H105" s="420">
        <f>SUM(H106:H107)</f>
        <v>0</v>
      </c>
      <c r="I105" s="76">
        <f t="shared" si="3"/>
        <v>1136.3</v>
      </c>
    </row>
    <row r="106" spans="1:9" x14ac:dyDescent="0.2">
      <c r="A106" s="26"/>
      <c r="B106" s="122"/>
      <c r="C106" s="117" t="s">
        <v>125</v>
      </c>
      <c r="D106" s="118" t="s">
        <v>110</v>
      </c>
      <c r="E106" s="118" t="s">
        <v>111</v>
      </c>
      <c r="F106" s="272" t="s">
        <v>112</v>
      </c>
      <c r="G106" s="27">
        <v>6.3</v>
      </c>
      <c r="H106" s="425"/>
      <c r="I106" s="121">
        <f t="shared" si="3"/>
        <v>6.3</v>
      </c>
    </row>
    <row r="107" spans="1:9" ht="13.5" thickBot="1" x14ac:dyDescent="0.25">
      <c r="A107" s="128"/>
      <c r="B107" s="274"/>
      <c r="C107" s="117" t="s">
        <v>125</v>
      </c>
      <c r="D107" s="123" t="s">
        <v>110</v>
      </c>
      <c r="E107" s="123" t="s">
        <v>114</v>
      </c>
      <c r="F107" s="272" t="s">
        <v>112</v>
      </c>
      <c r="G107" s="129">
        <v>1130</v>
      </c>
      <c r="H107" s="421"/>
      <c r="I107" s="100">
        <f t="shared" si="3"/>
        <v>1130</v>
      </c>
    </row>
    <row r="108" spans="1:9" ht="22.5" x14ac:dyDescent="0.2">
      <c r="A108" s="14" t="s">
        <v>4</v>
      </c>
      <c r="B108" s="266" t="s">
        <v>126</v>
      </c>
      <c r="C108" s="16" t="s">
        <v>2</v>
      </c>
      <c r="D108" s="16" t="s">
        <v>2</v>
      </c>
      <c r="E108" s="16" t="s">
        <v>2</v>
      </c>
      <c r="F108" s="267" t="s">
        <v>127</v>
      </c>
      <c r="G108" s="25">
        <f>SUM(G109:G110)</f>
        <v>2039.5</v>
      </c>
      <c r="H108" s="420">
        <f>SUM(H109:H110)</f>
        <v>0</v>
      </c>
      <c r="I108" s="76">
        <f t="shared" si="3"/>
        <v>2039.5</v>
      </c>
    </row>
    <row r="109" spans="1:9" x14ac:dyDescent="0.2">
      <c r="A109" s="26"/>
      <c r="B109" s="122"/>
      <c r="C109" s="117" t="s">
        <v>125</v>
      </c>
      <c r="D109" s="118" t="s">
        <v>110</v>
      </c>
      <c r="E109" s="118" t="s">
        <v>111</v>
      </c>
      <c r="F109" s="272" t="s">
        <v>112</v>
      </c>
      <c r="G109" s="27">
        <v>9.5</v>
      </c>
      <c r="H109" s="425"/>
      <c r="I109" s="121">
        <f t="shared" si="3"/>
        <v>9.5</v>
      </c>
    </row>
    <row r="110" spans="1:9" ht="13.5" thickBot="1" x14ac:dyDescent="0.25">
      <c r="A110" s="128"/>
      <c r="B110" s="274"/>
      <c r="C110" s="117" t="s">
        <v>125</v>
      </c>
      <c r="D110" s="123" t="s">
        <v>110</v>
      </c>
      <c r="E110" s="123" t="s">
        <v>114</v>
      </c>
      <c r="F110" s="272" t="s">
        <v>112</v>
      </c>
      <c r="G110" s="129">
        <v>2030</v>
      </c>
      <c r="H110" s="421"/>
      <c r="I110" s="100">
        <f t="shared" si="3"/>
        <v>2030</v>
      </c>
    </row>
    <row r="111" spans="1:9" ht="22.5" x14ac:dyDescent="0.2">
      <c r="A111" s="14" t="s">
        <v>4</v>
      </c>
      <c r="B111" s="266" t="s">
        <v>128</v>
      </c>
      <c r="C111" s="16" t="s">
        <v>2</v>
      </c>
      <c r="D111" s="16" t="s">
        <v>2</v>
      </c>
      <c r="E111" s="16" t="s">
        <v>2</v>
      </c>
      <c r="F111" s="267" t="s">
        <v>129</v>
      </c>
      <c r="G111" s="25">
        <f>SUM(G112:G114)</f>
        <v>2793.88</v>
      </c>
      <c r="H111" s="420">
        <f>SUM(H112:H114)</f>
        <v>0</v>
      </c>
      <c r="I111" s="76">
        <f t="shared" si="3"/>
        <v>2793.88</v>
      </c>
    </row>
    <row r="112" spans="1:9" x14ac:dyDescent="0.2">
      <c r="A112" s="26"/>
      <c r="B112" s="122"/>
      <c r="C112" s="131" t="s">
        <v>130</v>
      </c>
      <c r="D112" s="123" t="s">
        <v>110</v>
      </c>
      <c r="E112" s="123" t="s">
        <v>111</v>
      </c>
      <c r="F112" s="275" t="s">
        <v>112</v>
      </c>
      <c r="G112" s="124">
        <v>2</v>
      </c>
      <c r="H112" s="426"/>
      <c r="I112" s="126">
        <f t="shared" si="3"/>
        <v>2</v>
      </c>
    </row>
    <row r="113" spans="1:9" x14ac:dyDescent="0.2">
      <c r="A113" s="26"/>
      <c r="B113" s="122"/>
      <c r="C113" s="131" t="s">
        <v>130</v>
      </c>
      <c r="D113" s="123" t="s">
        <v>131</v>
      </c>
      <c r="E113" s="123" t="s">
        <v>113</v>
      </c>
      <c r="F113" s="275" t="s">
        <v>132</v>
      </c>
      <c r="G113" s="124">
        <v>417.07</v>
      </c>
      <c r="H113" s="426"/>
      <c r="I113" s="126">
        <f t="shared" si="3"/>
        <v>417.07</v>
      </c>
    </row>
    <row r="114" spans="1:9" ht="13.5" thickBot="1" x14ac:dyDescent="0.25">
      <c r="A114" s="128"/>
      <c r="B114" s="274"/>
      <c r="C114" s="19" t="s">
        <v>130</v>
      </c>
      <c r="D114" s="20" t="s">
        <v>131</v>
      </c>
      <c r="E114" s="20" t="s">
        <v>133</v>
      </c>
      <c r="F114" s="22" t="s">
        <v>132</v>
      </c>
      <c r="G114" s="129">
        <v>2374.81</v>
      </c>
      <c r="H114" s="421"/>
      <c r="I114" s="100">
        <f t="shared" si="3"/>
        <v>2374.81</v>
      </c>
    </row>
    <row r="115" spans="1:9" s="7" customFormat="1" x14ac:dyDescent="0.2">
      <c r="A115" s="14" t="s">
        <v>4</v>
      </c>
      <c r="B115" s="15" t="s">
        <v>363</v>
      </c>
      <c r="C115" s="16" t="s">
        <v>2</v>
      </c>
      <c r="D115" s="16" t="s">
        <v>2</v>
      </c>
      <c r="E115" s="16" t="s">
        <v>2</v>
      </c>
      <c r="F115" s="24" t="s">
        <v>364</v>
      </c>
      <c r="G115" s="25">
        <v>2120.5500000000002</v>
      </c>
      <c r="H115" s="420">
        <f>SUM(H116:H118)</f>
        <v>0</v>
      </c>
      <c r="I115" s="76">
        <f t="shared" si="3"/>
        <v>2120.5500000000002</v>
      </c>
    </row>
    <row r="116" spans="1:9" x14ac:dyDescent="0.2">
      <c r="A116" s="127"/>
      <c r="B116" s="427"/>
      <c r="C116" s="131" t="s">
        <v>365</v>
      </c>
      <c r="D116" s="123" t="s">
        <v>110</v>
      </c>
      <c r="E116" s="428" t="s">
        <v>63</v>
      </c>
      <c r="F116" s="132" t="s">
        <v>112</v>
      </c>
      <c r="G116" s="124">
        <v>212.05</v>
      </c>
      <c r="H116" s="125"/>
      <c r="I116" s="126">
        <f>SUM(G116:H116)</f>
        <v>212.05</v>
      </c>
    </row>
    <row r="117" spans="1:9" x14ac:dyDescent="0.2">
      <c r="A117" s="127"/>
      <c r="B117" s="427"/>
      <c r="C117" s="131" t="s">
        <v>365</v>
      </c>
      <c r="D117" s="123" t="s">
        <v>110</v>
      </c>
      <c r="E117" s="428" t="s">
        <v>65</v>
      </c>
      <c r="F117" s="132" t="s">
        <v>112</v>
      </c>
      <c r="G117" s="124">
        <v>286.27999999999997</v>
      </c>
      <c r="H117" s="125"/>
      <c r="I117" s="126">
        <f t="shared" ref="I117:I118" si="4">SUM(G117:H117)</f>
        <v>286.27999999999997</v>
      </c>
    </row>
    <row r="118" spans="1:9" ht="13.5" thickBot="1" x14ac:dyDescent="0.25">
      <c r="A118" s="128"/>
      <c r="B118" s="429"/>
      <c r="C118" s="19" t="s">
        <v>365</v>
      </c>
      <c r="D118" s="20" t="s">
        <v>110</v>
      </c>
      <c r="E118" s="21" t="s">
        <v>104</v>
      </c>
      <c r="F118" s="430" t="s">
        <v>112</v>
      </c>
      <c r="G118" s="129">
        <v>1622.22</v>
      </c>
      <c r="H118" s="99"/>
      <c r="I118" s="126">
        <f t="shared" si="4"/>
        <v>1622.22</v>
      </c>
    </row>
    <row r="119" spans="1:9" x14ac:dyDescent="0.2">
      <c r="A119" s="14" t="s">
        <v>4</v>
      </c>
      <c r="B119" s="266" t="s">
        <v>134</v>
      </c>
      <c r="C119" s="16" t="s">
        <v>2</v>
      </c>
      <c r="D119" s="16" t="s">
        <v>2</v>
      </c>
      <c r="E119" s="16" t="s">
        <v>2</v>
      </c>
      <c r="F119" s="267" t="s">
        <v>135</v>
      </c>
      <c r="G119" s="25">
        <f>SUM(G120:G141)</f>
        <v>2112.6999999999998</v>
      </c>
      <c r="H119" s="420">
        <v>0</v>
      </c>
      <c r="I119" s="76">
        <f t="shared" si="3"/>
        <v>2112.6999999999998</v>
      </c>
    </row>
    <row r="120" spans="1:9" x14ac:dyDescent="0.2">
      <c r="A120" s="26"/>
      <c r="B120" s="122"/>
      <c r="C120" s="117" t="s">
        <v>136</v>
      </c>
      <c r="D120" s="133" t="s">
        <v>137</v>
      </c>
      <c r="E120" s="118" t="s">
        <v>138</v>
      </c>
      <c r="F120" s="103" t="s">
        <v>66</v>
      </c>
      <c r="G120" s="27">
        <v>177.73</v>
      </c>
      <c r="H120" s="425"/>
      <c r="I120" s="121">
        <f t="shared" si="3"/>
        <v>177.73</v>
      </c>
    </row>
    <row r="121" spans="1:9" x14ac:dyDescent="0.2">
      <c r="A121" s="26"/>
      <c r="B121" s="122"/>
      <c r="C121" s="117" t="s">
        <v>136</v>
      </c>
      <c r="D121" s="133" t="s">
        <v>137</v>
      </c>
      <c r="E121" s="123" t="s">
        <v>139</v>
      </c>
      <c r="F121" s="103" t="s">
        <v>68</v>
      </c>
      <c r="G121" s="124">
        <v>1007.12</v>
      </c>
      <c r="H121" s="426"/>
      <c r="I121" s="126">
        <f t="shared" si="3"/>
        <v>1007.12</v>
      </c>
    </row>
    <row r="122" spans="1:9" x14ac:dyDescent="0.2">
      <c r="A122" s="26"/>
      <c r="B122" s="122"/>
      <c r="C122" s="117" t="s">
        <v>136</v>
      </c>
      <c r="D122" s="118" t="s">
        <v>140</v>
      </c>
      <c r="E122" s="118" t="s">
        <v>138</v>
      </c>
      <c r="F122" s="103" t="s">
        <v>73</v>
      </c>
      <c r="G122" s="27">
        <v>44.43</v>
      </c>
      <c r="H122" s="425"/>
      <c r="I122" s="121">
        <f t="shared" si="3"/>
        <v>44.43</v>
      </c>
    </row>
    <row r="123" spans="1:9" x14ac:dyDescent="0.2">
      <c r="A123" s="26"/>
      <c r="B123" s="122"/>
      <c r="C123" s="117" t="s">
        <v>136</v>
      </c>
      <c r="D123" s="118" t="s">
        <v>140</v>
      </c>
      <c r="E123" s="118" t="s">
        <v>139</v>
      </c>
      <c r="F123" s="103" t="s">
        <v>74</v>
      </c>
      <c r="G123" s="27">
        <v>251.78</v>
      </c>
      <c r="H123" s="425"/>
      <c r="I123" s="121">
        <f t="shared" si="3"/>
        <v>251.78</v>
      </c>
    </row>
    <row r="124" spans="1:9" x14ac:dyDescent="0.2">
      <c r="A124" s="26"/>
      <c r="B124" s="122"/>
      <c r="C124" s="117" t="s">
        <v>136</v>
      </c>
      <c r="D124" s="118">
        <v>5032</v>
      </c>
      <c r="E124" s="118" t="s">
        <v>138</v>
      </c>
      <c r="F124" s="103" t="s">
        <v>76</v>
      </c>
      <c r="G124" s="27">
        <v>15.99</v>
      </c>
      <c r="H124" s="425"/>
      <c r="I124" s="121">
        <f t="shared" si="3"/>
        <v>15.99</v>
      </c>
    </row>
    <row r="125" spans="1:9" x14ac:dyDescent="0.2">
      <c r="A125" s="26"/>
      <c r="B125" s="122"/>
      <c r="C125" s="117" t="s">
        <v>136</v>
      </c>
      <c r="D125" s="118">
        <v>5032</v>
      </c>
      <c r="E125" s="118" t="s">
        <v>139</v>
      </c>
      <c r="F125" s="103" t="s">
        <v>77</v>
      </c>
      <c r="G125" s="27">
        <v>90.65</v>
      </c>
      <c r="H125" s="425"/>
      <c r="I125" s="121">
        <f t="shared" si="3"/>
        <v>90.65</v>
      </c>
    </row>
    <row r="126" spans="1:9" x14ac:dyDescent="0.2">
      <c r="A126" s="26"/>
      <c r="B126" s="122"/>
      <c r="C126" s="117" t="s">
        <v>136</v>
      </c>
      <c r="D126" s="118">
        <v>5137</v>
      </c>
      <c r="E126" s="118" t="s">
        <v>138</v>
      </c>
      <c r="F126" s="103" t="s">
        <v>79</v>
      </c>
      <c r="G126" s="27">
        <v>9</v>
      </c>
      <c r="H126" s="425"/>
      <c r="I126" s="121">
        <f t="shared" si="3"/>
        <v>9</v>
      </c>
    </row>
    <row r="127" spans="1:9" x14ac:dyDescent="0.2">
      <c r="A127" s="26"/>
      <c r="B127" s="122"/>
      <c r="C127" s="117" t="s">
        <v>136</v>
      </c>
      <c r="D127" s="118">
        <v>5137</v>
      </c>
      <c r="E127" s="118" t="s">
        <v>139</v>
      </c>
      <c r="F127" s="103" t="s">
        <v>80</v>
      </c>
      <c r="G127" s="27">
        <v>51</v>
      </c>
      <c r="H127" s="425"/>
      <c r="I127" s="121">
        <f t="shared" si="3"/>
        <v>51</v>
      </c>
    </row>
    <row r="128" spans="1:9" x14ac:dyDescent="0.2">
      <c r="A128" s="26"/>
      <c r="B128" s="122"/>
      <c r="C128" s="117" t="s">
        <v>136</v>
      </c>
      <c r="D128" s="118">
        <v>5139</v>
      </c>
      <c r="E128" s="118" t="s">
        <v>138</v>
      </c>
      <c r="F128" s="103" t="s">
        <v>141</v>
      </c>
      <c r="G128" s="27">
        <v>22.5</v>
      </c>
      <c r="H128" s="425"/>
      <c r="I128" s="121">
        <f t="shared" si="3"/>
        <v>22.5</v>
      </c>
    </row>
    <row r="129" spans="1:9" x14ac:dyDescent="0.2">
      <c r="A129" s="26"/>
      <c r="B129" s="122"/>
      <c r="C129" s="117" t="s">
        <v>136</v>
      </c>
      <c r="D129" s="118">
        <v>5139</v>
      </c>
      <c r="E129" s="118" t="s">
        <v>139</v>
      </c>
      <c r="F129" s="103" t="s">
        <v>142</v>
      </c>
      <c r="G129" s="27">
        <v>127.5</v>
      </c>
      <c r="H129" s="425"/>
      <c r="I129" s="121">
        <f t="shared" si="3"/>
        <v>127.5</v>
      </c>
    </row>
    <row r="130" spans="1:9" x14ac:dyDescent="0.2">
      <c r="A130" s="26"/>
      <c r="B130" s="122"/>
      <c r="C130" s="117" t="s">
        <v>136</v>
      </c>
      <c r="D130" s="118" t="s">
        <v>143</v>
      </c>
      <c r="E130" s="118" t="s">
        <v>138</v>
      </c>
      <c r="F130" s="103" t="s">
        <v>144</v>
      </c>
      <c r="G130" s="27">
        <v>0.75</v>
      </c>
      <c r="H130" s="425"/>
      <c r="I130" s="121">
        <f t="shared" si="3"/>
        <v>0.75</v>
      </c>
    </row>
    <row r="131" spans="1:9" x14ac:dyDescent="0.2">
      <c r="A131" s="26"/>
      <c r="B131" s="122"/>
      <c r="C131" s="117" t="s">
        <v>136</v>
      </c>
      <c r="D131" s="118" t="s">
        <v>143</v>
      </c>
      <c r="E131" s="118" t="s">
        <v>139</v>
      </c>
      <c r="F131" s="103" t="s">
        <v>145</v>
      </c>
      <c r="G131" s="27">
        <v>4.25</v>
      </c>
      <c r="H131" s="425"/>
      <c r="I131" s="121">
        <f t="shared" si="3"/>
        <v>4.25</v>
      </c>
    </row>
    <row r="132" spans="1:9" x14ac:dyDescent="0.2">
      <c r="A132" s="26"/>
      <c r="B132" s="122"/>
      <c r="C132" s="117" t="s">
        <v>136</v>
      </c>
      <c r="D132" s="118" t="s">
        <v>146</v>
      </c>
      <c r="E132" s="118" t="s">
        <v>138</v>
      </c>
      <c r="F132" s="103" t="s">
        <v>147</v>
      </c>
      <c r="G132" s="27">
        <v>30</v>
      </c>
      <c r="H132" s="425"/>
      <c r="I132" s="121">
        <f t="shared" si="3"/>
        <v>30</v>
      </c>
    </row>
    <row r="133" spans="1:9" x14ac:dyDescent="0.2">
      <c r="A133" s="26"/>
      <c r="B133" s="122"/>
      <c r="C133" s="117" t="s">
        <v>136</v>
      </c>
      <c r="D133" s="118" t="s">
        <v>146</v>
      </c>
      <c r="E133" s="118" t="s">
        <v>139</v>
      </c>
      <c r="F133" s="103" t="s">
        <v>148</v>
      </c>
      <c r="G133" s="27">
        <v>170</v>
      </c>
      <c r="H133" s="425"/>
      <c r="I133" s="121">
        <f t="shared" si="3"/>
        <v>170</v>
      </c>
    </row>
    <row r="134" spans="1:9" x14ac:dyDescent="0.2">
      <c r="A134" s="26"/>
      <c r="B134" s="122"/>
      <c r="C134" s="117" t="s">
        <v>136</v>
      </c>
      <c r="D134" s="118" t="s">
        <v>110</v>
      </c>
      <c r="E134" s="118" t="s">
        <v>138</v>
      </c>
      <c r="F134" s="103" t="s">
        <v>88</v>
      </c>
      <c r="G134" s="27">
        <v>9</v>
      </c>
      <c r="H134" s="425"/>
      <c r="I134" s="121">
        <f t="shared" si="3"/>
        <v>9</v>
      </c>
    </row>
    <row r="135" spans="1:9" x14ac:dyDescent="0.2">
      <c r="A135" s="26"/>
      <c r="B135" s="122"/>
      <c r="C135" s="117" t="s">
        <v>136</v>
      </c>
      <c r="D135" s="118" t="s">
        <v>110</v>
      </c>
      <c r="E135" s="118" t="s">
        <v>139</v>
      </c>
      <c r="F135" s="103" t="s">
        <v>89</v>
      </c>
      <c r="G135" s="27">
        <v>51</v>
      </c>
      <c r="H135" s="425"/>
      <c r="I135" s="121">
        <f t="shared" si="3"/>
        <v>51</v>
      </c>
    </row>
    <row r="136" spans="1:9" x14ac:dyDescent="0.2">
      <c r="A136" s="26"/>
      <c r="B136" s="122"/>
      <c r="C136" s="117" t="s">
        <v>136</v>
      </c>
      <c r="D136" s="118" t="s">
        <v>149</v>
      </c>
      <c r="E136" s="118" t="s">
        <v>138</v>
      </c>
      <c r="F136" s="103" t="s">
        <v>150</v>
      </c>
      <c r="G136" s="27">
        <v>3</v>
      </c>
      <c r="H136" s="425"/>
      <c r="I136" s="121">
        <f t="shared" si="3"/>
        <v>3</v>
      </c>
    </row>
    <row r="137" spans="1:9" x14ac:dyDescent="0.2">
      <c r="A137" s="26"/>
      <c r="B137" s="122"/>
      <c r="C137" s="117" t="s">
        <v>136</v>
      </c>
      <c r="D137" s="118" t="s">
        <v>149</v>
      </c>
      <c r="E137" s="118" t="s">
        <v>139</v>
      </c>
      <c r="F137" s="103" t="s">
        <v>151</v>
      </c>
      <c r="G137" s="27">
        <v>17</v>
      </c>
      <c r="H137" s="425"/>
      <c r="I137" s="121">
        <f t="shared" si="3"/>
        <v>17</v>
      </c>
    </row>
    <row r="138" spans="1:9" x14ac:dyDescent="0.2">
      <c r="A138" s="26"/>
      <c r="B138" s="122"/>
      <c r="C138" s="117" t="s">
        <v>136</v>
      </c>
      <c r="D138" s="118" t="s">
        <v>152</v>
      </c>
      <c r="E138" s="118" t="s">
        <v>138</v>
      </c>
      <c r="F138" s="103" t="s">
        <v>94</v>
      </c>
      <c r="G138" s="27">
        <v>3</v>
      </c>
      <c r="H138" s="425"/>
      <c r="I138" s="121">
        <f t="shared" si="3"/>
        <v>3</v>
      </c>
    </row>
    <row r="139" spans="1:9" x14ac:dyDescent="0.2">
      <c r="A139" s="26"/>
      <c r="B139" s="122"/>
      <c r="C139" s="117" t="s">
        <v>136</v>
      </c>
      <c r="D139" s="118" t="s">
        <v>152</v>
      </c>
      <c r="E139" s="118" t="s">
        <v>139</v>
      </c>
      <c r="F139" s="103" t="s">
        <v>95</v>
      </c>
      <c r="G139" s="27">
        <v>17</v>
      </c>
      <c r="H139" s="425"/>
      <c r="I139" s="121">
        <f t="shared" si="3"/>
        <v>17</v>
      </c>
    </row>
    <row r="140" spans="1:9" x14ac:dyDescent="0.2">
      <c r="A140" s="26"/>
      <c r="B140" s="122"/>
      <c r="C140" s="117" t="s">
        <v>136</v>
      </c>
      <c r="D140" s="118" t="s">
        <v>153</v>
      </c>
      <c r="E140" s="118" t="s">
        <v>138</v>
      </c>
      <c r="F140" s="103" t="s">
        <v>97</v>
      </c>
      <c r="G140" s="27">
        <v>1.5</v>
      </c>
      <c r="H140" s="425"/>
      <c r="I140" s="121">
        <f t="shared" si="3"/>
        <v>1.5</v>
      </c>
    </row>
    <row r="141" spans="1:9" ht="13.5" thickBot="1" x14ac:dyDescent="0.25">
      <c r="A141" s="18"/>
      <c r="B141" s="268"/>
      <c r="C141" s="19" t="s">
        <v>136</v>
      </c>
      <c r="D141" s="20" t="s">
        <v>153</v>
      </c>
      <c r="E141" s="20" t="s">
        <v>139</v>
      </c>
      <c r="F141" s="116" t="s">
        <v>98</v>
      </c>
      <c r="G141" s="31">
        <v>8.5</v>
      </c>
      <c r="H141" s="421"/>
      <c r="I141" s="100">
        <f t="shared" ref="I141:I167" si="5">G141+H141</f>
        <v>8.5</v>
      </c>
    </row>
    <row r="142" spans="1:9" x14ac:dyDescent="0.2">
      <c r="A142" s="134" t="s">
        <v>4</v>
      </c>
      <c r="B142" s="276" t="s">
        <v>154</v>
      </c>
      <c r="C142" s="135" t="s">
        <v>2</v>
      </c>
      <c r="D142" s="135" t="s">
        <v>2</v>
      </c>
      <c r="E142" s="135" t="s">
        <v>2</v>
      </c>
      <c r="F142" s="277" t="s">
        <v>155</v>
      </c>
      <c r="G142" s="136">
        <f>SUM(G143:G166)</f>
        <v>1500</v>
      </c>
      <c r="H142" s="420">
        <f>SUM(H143:H166)</f>
        <v>5000</v>
      </c>
      <c r="I142" s="278">
        <f>G142+H142</f>
        <v>6500</v>
      </c>
    </row>
    <row r="143" spans="1:9" x14ac:dyDescent="0.2">
      <c r="A143" s="137"/>
      <c r="B143" s="279"/>
      <c r="C143" s="138" t="s">
        <v>136</v>
      </c>
      <c r="D143" s="139" t="s">
        <v>137</v>
      </c>
      <c r="E143" s="140" t="s">
        <v>156</v>
      </c>
      <c r="F143" s="280" t="s">
        <v>157</v>
      </c>
      <c r="G143" s="27">
        <v>75</v>
      </c>
      <c r="H143" s="431">
        <v>300</v>
      </c>
      <c r="I143" s="288">
        <f t="shared" si="5"/>
        <v>375</v>
      </c>
    </row>
    <row r="144" spans="1:9" x14ac:dyDescent="0.2">
      <c r="A144" s="137"/>
      <c r="B144" s="279"/>
      <c r="C144" s="138" t="s">
        <v>136</v>
      </c>
      <c r="D144" s="139" t="s">
        <v>137</v>
      </c>
      <c r="E144" s="140" t="s">
        <v>158</v>
      </c>
      <c r="F144" s="280" t="s">
        <v>68</v>
      </c>
      <c r="G144" s="27">
        <v>425</v>
      </c>
      <c r="H144" s="431">
        <v>1700</v>
      </c>
      <c r="I144" s="288">
        <f t="shared" si="5"/>
        <v>2125</v>
      </c>
    </row>
    <row r="145" spans="1:9" x14ac:dyDescent="0.2">
      <c r="A145" s="137"/>
      <c r="B145" s="279"/>
      <c r="C145" s="138" t="s">
        <v>136</v>
      </c>
      <c r="D145" s="140" t="s">
        <v>159</v>
      </c>
      <c r="E145" s="140" t="s">
        <v>156</v>
      </c>
      <c r="F145" s="280" t="s">
        <v>160</v>
      </c>
      <c r="G145" s="27">
        <v>30</v>
      </c>
      <c r="H145" s="431">
        <v>75</v>
      </c>
      <c r="I145" s="288">
        <f t="shared" si="5"/>
        <v>105</v>
      </c>
    </row>
    <row r="146" spans="1:9" x14ac:dyDescent="0.2">
      <c r="A146" s="137"/>
      <c r="B146" s="279"/>
      <c r="C146" s="138" t="s">
        <v>136</v>
      </c>
      <c r="D146" s="140" t="s">
        <v>159</v>
      </c>
      <c r="E146" s="140" t="s">
        <v>158</v>
      </c>
      <c r="F146" s="280" t="s">
        <v>71</v>
      </c>
      <c r="G146" s="27">
        <v>170</v>
      </c>
      <c r="H146" s="431">
        <v>425</v>
      </c>
      <c r="I146" s="288">
        <f t="shared" si="5"/>
        <v>595</v>
      </c>
    </row>
    <row r="147" spans="1:9" x14ac:dyDescent="0.2">
      <c r="A147" s="137"/>
      <c r="B147" s="279"/>
      <c r="C147" s="138" t="s">
        <v>136</v>
      </c>
      <c r="D147" s="139" t="s">
        <v>140</v>
      </c>
      <c r="E147" s="140" t="s">
        <v>156</v>
      </c>
      <c r="F147" s="280" t="s">
        <v>161</v>
      </c>
      <c r="G147" s="27">
        <v>18.75</v>
      </c>
      <c r="H147" s="431">
        <v>93.75</v>
      </c>
      <c r="I147" s="288">
        <f t="shared" si="5"/>
        <v>112.5</v>
      </c>
    </row>
    <row r="148" spans="1:9" x14ac:dyDescent="0.2">
      <c r="A148" s="137"/>
      <c r="B148" s="279"/>
      <c r="C148" s="138" t="s">
        <v>136</v>
      </c>
      <c r="D148" s="139" t="s">
        <v>140</v>
      </c>
      <c r="E148" s="140" t="s">
        <v>158</v>
      </c>
      <c r="F148" s="280" t="s">
        <v>162</v>
      </c>
      <c r="G148" s="27">
        <v>106.25</v>
      </c>
      <c r="H148" s="431">
        <v>531.25</v>
      </c>
      <c r="I148" s="288">
        <f t="shared" si="5"/>
        <v>637.5</v>
      </c>
    </row>
    <row r="149" spans="1:9" x14ac:dyDescent="0.2">
      <c r="A149" s="141"/>
      <c r="B149" s="281"/>
      <c r="C149" s="138" t="s">
        <v>136</v>
      </c>
      <c r="D149" s="140" t="s">
        <v>163</v>
      </c>
      <c r="E149" s="140" t="s">
        <v>156</v>
      </c>
      <c r="F149" s="280" t="s">
        <v>164</v>
      </c>
      <c r="G149" s="27">
        <v>6.75</v>
      </c>
      <c r="H149" s="432">
        <v>33.75</v>
      </c>
      <c r="I149" s="142">
        <f t="shared" si="5"/>
        <v>40.5</v>
      </c>
    </row>
    <row r="150" spans="1:9" x14ac:dyDescent="0.2">
      <c r="A150" s="141"/>
      <c r="B150" s="281"/>
      <c r="C150" s="138" t="s">
        <v>136</v>
      </c>
      <c r="D150" s="140" t="s">
        <v>163</v>
      </c>
      <c r="E150" s="140" t="s">
        <v>158</v>
      </c>
      <c r="F150" s="280" t="s">
        <v>77</v>
      </c>
      <c r="G150" s="27">
        <v>38.25</v>
      </c>
      <c r="H150" s="432">
        <v>191.25</v>
      </c>
      <c r="I150" s="142">
        <f t="shared" si="5"/>
        <v>229.5</v>
      </c>
    </row>
    <row r="151" spans="1:9" x14ac:dyDescent="0.2">
      <c r="A151" s="141"/>
      <c r="B151" s="281"/>
      <c r="C151" s="138" t="s">
        <v>136</v>
      </c>
      <c r="D151" s="140" t="s">
        <v>165</v>
      </c>
      <c r="E151" s="140" t="s">
        <v>156</v>
      </c>
      <c r="F151" s="280" t="s">
        <v>166</v>
      </c>
      <c r="G151" s="27">
        <v>37.5</v>
      </c>
      <c r="H151" s="432">
        <v>15</v>
      </c>
      <c r="I151" s="142">
        <f t="shared" si="5"/>
        <v>52.5</v>
      </c>
    </row>
    <row r="152" spans="1:9" x14ac:dyDescent="0.2">
      <c r="A152" s="143"/>
      <c r="B152" s="282"/>
      <c r="C152" s="138" t="s">
        <v>136</v>
      </c>
      <c r="D152" s="140" t="s">
        <v>165</v>
      </c>
      <c r="E152" s="140" t="s">
        <v>158</v>
      </c>
      <c r="F152" s="280" t="s">
        <v>80</v>
      </c>
      <c r="G152" s="27">
        <v>212.5</v>
      </c>
      <c r="H152" s="433">
        <v>85</v>
      </c>
      <c r="I152" s="144">
        <f t="shared" si="5"/>
        <v>297.5</v>
      </c>
    </row>
    <row r="153" spans="1:9" x14ac:dyDescent="0.2">
      <c r="A153" s="143"/>
      <c r="B153" s="282"/>
      <c r="C153" s="138" t="s">
        <v>136</v>
      </c>
      <c r="D153" s="139" t="s">
        <v>167</v>
      </c>
      <c r="E153" s="140" t="s">
        <v>156</v>
      </c>
      <c r="F153" s="283" t="s">
        <v>168</v>
      </c>
      <c r="G153" s="27">
        <v>3</v>
      </c>
      <c r="H153" s="433">
        <v>75</v>
      </c>
      <c r="I153" s="144">
        <f t="shared" si="5"/>
        <v>78</v>
      </c>
    </row>
    <row r="154" spans="1:9" x14ac:dyDescent="0.2">
      <c r="A154" s="143"/>
      <c r="B154" s="282"/>
      <c r="C154" s="138" t="s">
        <v>136</v>
      </c>
      <c r="D154" s="139" t="s">
        <v>167</v>
      </c>
      <c r="E154" s="140" t="s">
        <v>158</v>
      </c>
      <c r="F154" s="283" t="s">
        <v>169</v>
      </c>
      <c r="G154" s="27">
        <v>17</v>
      </c>
      <c r="H154" s="433">
        <v>425</v>
      </c>
      <c r="I154" s="144">
        <f t="shared" si="5"/>
        <v>442</v>
      </c>
    </row>
    <row r="155" spans="1:9" x14ac:dyDescent="0.2">
      <c r="A155" s="143"/>
      <c r="B155" s="282"/>
      <c r="C155" s="138" t="s">
        <v>136</v>
      </c>
      <c r="D155" s="139" t="s">
        <v>170</v>
      </c>
      <c r="E155" s="140" t="s">
        <v>156</v>
      </c>
      <c r="F155" s="283" t="s">
        <v>171</v>
      </c>
      <c r="G155" s="27">
        <v>15</v>
      </c>
      <c r="H155" s="433">
        <v>75</v>
      </c>
      <c r="I155" s="144">
        <f t="shared" si="5"/>
        <v>90</v>
      </c>
    </row>
    <row r="156" spans="1:9" x14ac:dyDescent="0.2">
      <c r="A156" s="143"/>
      <c r="B156" s="282"/>
      <c r="C156" s="138" t="s">
        <v>136</v>
      </c>
      <c r="D156" s="139" t="s">
        <v>170</v>
      </c>
      <c r="E156" s="140" t="s">
        <v>158</v>
      </c>
      <c r="F156" s="283" t="s">
        <v>148</v>
      </c>
      <c r="G156" s="27">
        <v>85</v>
      </c>
      <c r="H156" s="433">
        <v>425</v>
      </c>
      <c r="I156" s="144">
        <f t="shared" si="5"/>
        <v>510</v>
      </c>
    </row>
    <row r="157" spans="1:9" x14ac:dyDescent="0.2">
      <c r="A157" s="143"/>
      <c r="B157" s="139"/>
      <c r="C157" s="138" t="s">
        <v>136</v>
      </c>
      <c r="D157" s="139" t="s">
        <v>110</v>
      </c>
      <c r="E157" s="140" t="s">
        <v>156</v>
      </c>
      <c r="F157" s="284" t="s">
        <v>172</v>
      </c>
      <c r="G157" s="27">
        <v>4.5</v>
      </c>
      <c r="H157" s="433">
        <v>15</v>
      </c>
      <c r="I157" s="144">
        <f t="shared" si="5"/>
        <v>19.5</v>
      </c>
    </row>
    <row r="158" spans="1:9" x14ac:dyDescent="0.2">
      <c r="A158" s="143"/>
      <c r="B158" s="139"/>
      <c r="C158" s="138" t="s">
        <v>136</v>
      </c>
      <c r="D158" s="139" t="s">
        <v>110</v>
      </c>
      <c r="E158" s="140" t="s">
        <v>158</v>
      </c>
      <c r="F158" s="284" t="s">
        <v>89</v>
      </c>
      <c r="G158" s="27">
        <v>25.5</v>
      </c>
      <c r="H158" s="433">
        <v>85</v>
      </c>
      <c r="I158" s="144">
        <f t="shared" si="5"/>
        <v>110.5</v>
      </c>
    </row>
    <row r="159" spans="1:9" x14ac:dyDescent="0.2">
      <c r="A159" s="141"/>
      <c r="B159" s="140"/>
      <c r="C159" s="138" t="s">
        <v>136</v>
      </c>
      <c r="D159" s="140" t="s">
        <v>173</v>
      </c>
      <c r="E159" s="140" t="s">
        <v>156</v>
      </c>
      <c r="F159" s="280" t="s">
        <v>174</v>
      </c>
      <c r="G159" s="27">
        <v>1.5</v>
      </c>
      <c r="H159" s="432">
        <v>45</v>
      </c>
      <c r="I159" s="142">
        <f t="shared" si="5"/>
        <v>46.5</v>
      </c>
    </row>
    <row r="160" spans="1:9" x14ac:dyDescent="0.2">
      <c r="A160" s="141"/>
      <c r="B160" s="140"/>
      <c r="C160" s="138" t="s">
        <v>136</v>
      </c>
      <c r="D160" s="140" t="s">
        <v>173</v>
      </c>
      <c r="E160" s="140" t="s">
        <v>158</v>
      </c>
      <c r="F160" s="280" t="s">
        <v>92</v>
      </c>
      <c r="G160" s="27">
        <v>8.5</v>
      </c>
      <c r="H160" s="432">
        <v>255</v>
      </c>
      <c r="I160" s="142">
        <f t="shared" si="5"/>
        <v>263.5</v>
      </c>
    </row>
    <row r="161" spans="1:9" x14ac:dyDescent="0.2">
      <c r="A161" s="141"/>
      <c r="B161" s="140"/>
      <c r="C161" s="138" t="s">
        <v>136</v>
      </c>
      <c r="D161" s="140" t="s">
        <v>152</v>
      </c>
      <c r="E161" s="140" t="s">
        <v>156</v>
      </c>
      <c r="F161" s="147" t="s">
        <v>175</v>
      </c>
      <c r="G161" s="27">
        <v>3</v>
      </c>
      <c r="H161" s="432">
        <v>15</v>
      </c>
      <c r="I161" s="142">
        <f t="shared" si="5"/>
        <v>18</v>
      </c>
    </row>
    <row r="162" spans="1:9" x14ac:dyDescent="0.2">
      <c r="A162" s="141"/>
      <c r="B162" s="140"/>
      <c r="C162" s="138" t="s">
        <v>136</v>
      </c>
      <c r="D162" s="140" t="s">
        <v>152</v>
      </c>
      <c r="E162" s="140" t="s">
        <v>158</v>
      </c>
      <c r="F162" s="147" t="s">
        <v>95</v>
      </c>
      <c r="G162" s="27">
        <v>17</v>
      </c>
      <c r="H162" s="432">
        <v>85</v>
      </c>
      <c r="I162" s="142">
        <f t="shared" si="5"/>
        <v>102</v>
      </c>
    </row>
    <row r="163" spans="1:9" x14ac:dyDescent="0.2">
      <c r="A163" s="141"/>
      <c r="B163" s="140"/>
      <c r="C163" s="138" t="s">
        <v>136</v>
      </c>
      <c r="D163" s="140" t="s">
        <v>153</v>
      </c>
      <c r="E163" s="140" t="s">
        <v>156</v>
      </c>
      <c r="F163" s="147" t="s">
        <v>366</v>
      </c>
      <c r="G163" s="27">
        <v>0</v>
      </c>
      <c r="H163" s="432">
        <v>7.5</v>
      </c>
      <c r="I163" s="142">
        <f t="shared" si="5"/>
        <v>7.5</v>
      </c>
    </row>
    <row r="164" spans="1:9" x14ac:dyDescent="0.2">
      <c r="A164" s="141"/>
      <c r="B164" s="140"/>
      <c r="C164" s="138" t="s">
        <v>136</v>
      </c>
      <c r="D164" s="140" t="s">
        <v>153</v>
      </c>
      <c r="E164" s="140" t="s">
        <v>158</v>
      </c>
      <c r="F164" s="147" t="s">
        <v>98</v>
      </c>
      <c r="G164" s="27">
        <v>0</v>
      </c>
      <c r="H164" s="432">
        <v>42.5</v>
      </c>
      <c r="I164" s="142">
        <f t="shared" si="5"/>
        <v>42.5</v>
      </c>
    </row>
    <row r="165" spans="1:9" x14ac:dyDescent="0.2">
      <c r="A165" s="141"/>
      <c r="B165" s="140"/>
      <c r="C165" s="138" t="s">
        <v>136</v>
      </c>
      <c r="D165" s="140" t="s">
        <v>176</v>
      </c>
      <c r="E165" s="140" t="s">
        <v>156</v>
      </c>
      <c r="F165" s="147" t="s">
        <v>177</v>
      </c>
      <c r="G165" s="27">
        <v>30</v>
      </c>
      <c r="H165" s="432">
        <v>0</v>
      </c>
      <c r="I165" s="142">
        <f t="shared" si="5"/>
        <v>30</v>
      </c>
    </row>
    <row r="166" spans="1:9" ht="13.5" thickBot="1" x14ac:dyDescent="0.25">
      <c r="A166" s="145"/>
      <c r="B166" s="146"/>
      <c r="C166" s="138" t="s">
        <v>136</v>
      </c>
      <c r="D166" s="140" t="s">
        <v>176</v>
      </c>
      <c r="E166" s="140" t="s">
        <v>158</v>
      </c>
      <c r="F166" s="147" t="s">
        <v>178</v>
      </c>
      <c r="G166" s="27">
        <v>170</v>
      </c>
      <c r="H166" s="434">
        <v>0</v>
      </c>
      <c r="I166" s="148">
        <f t="shared" si="5"/>
        <v>170</v>
      </c>
    </row>
    <row r="167" spans="1:9" x14ac:dyDescent="0.2">
      <c r="A167" s="14" t="s">
        <v>4</v>
      </c>
      <c r="B167" s="266" t="s">
        <v>179</v>
      </c>
      <c r="C167" s="16" t="s">
        <v>2</v>
      </c>
      <c r="D167" s="16" t="s">
        <v>2</v>
      </c>
      <c r="E167" s="16" t="s">
        <v>2</v>
      </c>
      <c r="F167" s="267" t="s">
        <v>180</v>
      </c>
      <c r="G167" s="25">
        <f>G171</f>
        <v>0</v>
      </c>
      <c r="H167" s="420">
        <f>SUM(H168:H171)</f>
        <v>1000</v>
      </c>
      <c r="I167" s="76">
        <f t="shared" si="5"/>
        <v>1000</v>
      </c>
    </row>
    <row r="168" spans="1:9" x14ac:dyDescent="0.2">
      <c r="A168" s="218"/>
      <c r="B168" s="287"/>
      <c r="C168" s="118" t="s">
        <v>324</v>
      </c>
      <c r="D168" s="118" t="s">
        <v>131</v>
      </c>
      <c r="E168" s="118" t="s">
        <v>111</v>
      </c>
      <c r="F168" s="435" t="s">
        <v>132</v>
      </c>
      <c r="G168" s="27">
        <v>0</v>
      </c>
      <c r="H168" s="436">
        <v>36.299999999999997</v>
      </c>
      <c r="I168" s="77">
        <f>SUM(G168:H168)</f>
        <v>36.299999999999997</v>
      </c>
    </row>
    <row r="169" spans="1:9" x14ac:dyDescent="0.2">
      <c r="A169" s="437"/>
      <c r="B169" s="438"/>
      <c r="C169" s="123" t="s">
        <v>324</v>
      </c>
      <c r="D169" s="123" t="s">
        <v>131</v>
      </c>
      <c r="E169" s="234" t="s">
        <v>268</v>
      </c>
      <c r="F169" s="439" t="s">
        <v>367</v>
      </c>
      <c r="G169" s="124">
        <v>0</v>
      </c>
      <c r="H169" s="440">
        <v>96.37</v>
      </c>
      <c r="I169" s="77">
        <f t="shared" ref="I169:I170" si="6">SUM(G169:H169)</f>
        <v>96.37</v>
      </c>
    </row>
    <row r="170" spans="1:9" x14ac:dyDescent="0.2">
      <c r="A170" s="437"/>
      <c r="B170" s="438"/>
      <c r="C170" s="123" t="s">
        <v>324</v>
      </c>
      <c r="D170" s="123" t="s">
        <v>131</v>
      </c>
      <c r="E170" s="234" t="s">
        <v>368</v>
      </c>
      <c r="F170" s="439" t="s">
        <v>369</v>
      </c>
      <c r="G170" s="124">
        <v>0</v>
      </c>
      <c r="H170" s="440">
        <v>48.185000000000002</v>
      </c>
      <c r="I170" s="77">
        <f t="shared" si="6"/>
        <v>48.185000000000002</v>
      </c>
    </row>
    <row r="171" spans="1:9" ht="13.5" thickBot="1" x14ac:dyDescent="0.25">
      <c r="A171" s="441"/>
      <c r="B171" s="442"/>
      <c r="C171" s="19" t="s">
        <v>324</v>
      </c>
      <c r="D171" s="20" t="s">
        <v>131</v>
      </c>
      <c r="E171" s="98" t="s">
        <v>370</v>
      </c>
      <c r="F171" s="443" t="s">
        <v>371</v>
      </c>
      <c r="G171" s="31">
        <v>0</v>
      </c>
      <c r="H171" s="444">
        <v>819.14499999999998</v>
      </c>
      <c r="I171" s="445">
        <f>SUM(G171:H171)</f>
        <v>819.14499999999998</v>
      </c>
    </row>
    <row r="172" spans="1:9" x14ac:dyDescent="0.2">
      <c r="A172" s="6" t="s">
        <v>4</v>
      </c>
      <c r="B172" s="446" t="s">
        <v>339</v>
      </c>
      <c r="C172" s="447" t="s">
        <v>2</v>
      </c>
      <c r="D172" s="447" t="s">
        <v>2</v>
      </c>
      <c r="E172" s="447" t="s">
        <v>2</v>
      </c>
      <c r="F172" s="448" t="s">
        <v>340</v>
      </c>
      <c r="G172" s="28">
        <f>SUM(G175)</f>
        <v>0</v>
      </c>
      <c r="H172" s="449">
        <v>411</v>
      </c>
      <c r="I172" s="450">
        <f>G172+H172</f>
        <v>411</v>
      </c>
    </row>
    <row r="173" spans="1:9" x14ac:dyDescent="0.2">
      <c r="A173" s="218"/>
      <c r="B173" s="451"/>
      <c r="C173" s="118" t="s">
        <v>372</v>
      </c>
      <c r="D173" s="118" t="s">
        <v>137</v>
      </c>
      <c r="E173" s="118" t="s">
        <v>373</v>
      </c>
      <c r="F173" s="280" t="s">
        <v>350</v>
      </c>
      <c r="G173" s="27">
        <v>0</v>
      </c>
      <c r="H173" s="452">
        <v>280</v>
      </c>
      <c r="I173" s="77">
        <f t="shared" ref="I173:I177" si="7">G173+H173</f>
        <v>280</v>
      </c>
    </row>
    <row r="174" spans="1:9" x14ac:dyDescent="0.2">
      <c r="A174" s="6"/>
      <c r="B174" s="446"/>
      <c r="C174" s="133" t="s">
        <v>372</v>
      </c>
      <c r="D174" s="133" t="s">
        <v>140</v>
      </c>
      <c r="E174" s="118" t="s">
        <v>373</v>
      </c>
      <c r="F174" s="280" t="s">
        <v>374</v>
      </c>
      <c r="G174" s="104">
        <v>0</v>
      </c>
      <c r="H174" s="453">
        <v>100</v>
      </c>
      <c r="I174" s="77">
        <f t="shared" si="7"/>
        <v>100</v>
      </c>
    </row>
    <row r="175" spans="1:9" ht="13.5" thickBot="1" x14ac:dyDescent="0.25">
      <c r="A175" s="107"/>
      <c r="B175" s="108"/>
      <c r="C175" s="130" t="s">
        <v>372</v>
      </c>
      <c r="D175" s="274" t="s">
        <v>163</v>
      </c>
      <c r="E175" s="454" t="s">
        <v>373</v>
      </c>
      <c r="F175" s="455" t="s">
        <v>352</v>
      </c>
      <c r="G175" s="112">
        <v>0</v>
      </c>
      <c r="H175" s="456">
        <v>31</v>
      </c>
      <c r="I175" s="445">
        <f t="shared" si="7"/>
        <v>31</v>
      </c>
    </row>
    <row r="176" spans="1:9" x14ac:dyDescent="0.2">
      <c r="A176" s="14" t="s">
        <v>4</v>
      </c>
      <c r="B176" s="15" t="s">
        <v>375</v>
      </c>
      <c r="C176" s="16" t="s">
        <v>2</v>
      </c>
      <c r="D176" s="16" t="s">
        <v>2</v>
      </c>
      <c r="E176" s="16" t="s">
        <v>2</v>
      </c>
      <c r="F176" s="24" t="s">
        <v>347</v>
      </c>
      <c r="G176" s="25">
        <f>SUM(G177)</f>
        <v>0</v>
      </c>
      <c r="H176" s="457">
        <v>14040</v>
      </c>
      <c r="I176" s="76">
        <f t="shared" si="7"/>
        <v>14040</v>
      </c>
    </row>
    <row r="177" spans="1:12" ht="13.5" thickBot="1" x14ac:dyDescent="0.25">
      <c r="A177" s="107"/>
      <c r="B177" s="108"/>
      <c r="C177" s="19" t="s">
        <v>372</v>
      </c>
      <c r="D177" s="20" t="s">
        <v>376</v>
      </c>
      <c r="E177" s="21" t="s">
        <v>373</v>
      </c>
      <c r="F177" s="149" t="s">
        <v>377</v>
      </c>
      <c r="G177" s="31">
        <v>0</v>
      </c>
      <c r="H177" s="456">
        <v>14040</v>
      </c>
      <c r="I177" s="445">
        <f t="shared" si="7"/>
        <v>14040</v>
      </c>
    </row>
    <row r="178" spans="1:12" x14ac:dyDescent="0.2">
      <c r="A178" s="6" t="s">
        <v>4</v>
      </c>
      <c r="B178" s="447" t="s">
        <v>378</v>
      </c>
      <c r="C178" s="447" t="s">
        <v>2</v>
      </c>
      <c r="D178" s="447" t="s">
        <v>2</v>
      </c>
      <c r="E178" s="447" t="s">
        <v>2</v>
      </c>
      <c r="F178" s="648" t="s">
        <v>379</v>
      </c>
      <c r="G178" s="458">
        <f>SUM(G179:G183)</f>
        <v>0</v>
      </c>
      <c r="H178" s="574">
        <f>SUM(H179:H183)</f>
        <v>1020</v>
      </c>
      <c r="I178" s="459">
        <f t="shared" ref="I178:I180" si="8">SUM(G178:H178)</f>
        <v>1020</v>
      </c>
      <c r="L178" s="647"/>
    </row>
    <row r="179" spans="1:12" x14ac:dyDescent="0.2">
      <c r="A179" s="26"/>
      <c r="B179" s="118"/>
      <c r="C179" s="117" t="s">
        <v>380</v>
      </c>
      <c r="D179" s="118" t="s">
        <v>159</v>
      </c>
      <c r="E179" s="118" t="s">
        <v>111</v>
      </c>
      <c r="F179" s="103" t="s">
        <v>381</v>
      </c>
      <c r="G179" s="120">
        <v>0</v>
      </c>
      <c r="H179" s="425">
        <v>0</v>
      </c>
      <c r="I179" s="121">
        <f t="shared" si="8"/>
        <v>0</v>
      </c>
    </row>
    <row r="180" spans="1:12" x14ac:dyDescent="0.2">
      <c r="A180" s="26"/>
      <c r="B180" s="118"/>
      <c r="C180" s="117" t="s">
        <v>380</v>
      </c>
      <c r="D180" s="118" t="s">
        <v>140</v>
      </c>
      <c r="E180" s="118" t="s">
        <v>111</v>
      </c>
      <c r="F180" s="103" t="s">
        <v>382</v>
      </c>
      <c r="G180" s="120">
        <v>0</v>
      </c>
      <c r="H180" s="425">
        <v>0</v>
      </c>
      <c r="I180" s="121">
        <f t="shared" si="8"/>
        <v>0</v>
      </c>
      <c r="J180" s="576"/>
    </row>
    <row r="181" spans="1:12" x14ac:dyDescent="0.2">
      <c r="A181" s="460"/>
      <c r="B181" s="123"/>
      <c r="C181" s="131" t="s">
        <v>380</v>
      </c>
      <c r="D181" s="123" t="s">
        <v>163</v>
      </c>
      <c r="E181" s="123" t="s">
        <v>111</v>
      </c>
      <c r="F181" s="461" t="s">
        <v>383</v>
      </c>
      <c r="G181" s="125">
        <v>0</v>
      </c>
      <c r="H181" s="426">
        <v>0</v>
      </c>
      <c r="I181" s="126">
        <f>SUM(G181:H181)</f>
        <v>0</v>
      </c>
    </row>
    <row r="182" spans="1:12" x14ac:dyDescent="0.2">
      <c r="A182" s="460"/>
      <c r="B182" s="123"/>
      <c r="C182" s="131" t="s">
        <v>384</v>
      </c>
      <c r="D182" s="123" t="s">
        <v>385</v>
      </c>
      <c r="E182" s="123" t="s">
        <v>386</v>
      </c>
      <c r="F182" s="461" t="s">
        <v>387</v>
      </c>
      <c r="G182" s="125">
        <v>0</v>
      </c>
      <c r="H182" s="426">
        <v>153</v>
      </c>
      <c r="I182" s="126">
        <f>SUM(G182:H182)</f>
        <v>153</v>
      </c>
    </row>
    <row r="183" spans="1:12" ht="13.5" thickBot="1" x14ac:dyDescent="0.25">
      <c r="A183" s="18"/>
      <c r="B183" s="20"/>
      <c r="C183" s="19" t="s">
        <v>384</v>
      </c>
      <c r="D183" s="20" t="s">
        <v>385</v>
      </c>
      <c r="E183" s="20" t="s">
        <v>388</v>
      </c>
      <c r="F183" s="116" t="s">
        <v>389</v>
      </c>
      <c r="G183" s="99">
        <v>0</v>
      </c>
      <c r="H183" s="421">
        <v>867</v>
      </c>
      <c r="I183" s="100">
        <f>SUM(G183:H183)</f>
        <v>867</v>
      </c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31496062992125984" footer="0.11811023622047245"/>
  <pageSetup paperSize="9" scale="95" orientation="portrait" r:id="rId1"/>
  <headerFooter alignWithMargins="0"/>
  <rowBreaks count="2" manualBreakCount="2">
    <brk id="50" max="16383" man="1"/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/>
  </sheetViews>
  <sheetFormatPr defaultColWidth="9.140625" defaultRowHeight="15" x14ac:dyDescent="0.25"/>
  <cols>
    <col min="1" max="1" width="3.140625" style="60" customWidth="1"/>
    <col min="2" max="2" width="5.28515625" style="60" bestFit="1" customWidth="1"/>
    <col min="3" max="3" width="4.85546875" style="60" customWidth="1"/>
    <col min="4" max="4" width="4.42578125" style="60" customWidth="1"/>
    <col min="5" max="5" width="7.85546875" style="60" bestFit="1" customWidth="1"/>
    <col min="6" max="6" width="33.140625" style="60" customWidth="1"/>
    <col min="7" max="7" width="8.140625" style="60" customWidth="1"/>
    <col min="8" max="8" width="8.28515625" style="60" customWidth="1"/>
    <col min="9" max="9" width="10.28515625" style="360" customWidth="1"/>
    <col min="10" max="10" width="8.5703125" style="353" customWidth="1"/>
    <col min="11" max="16384" width="9.140625" style="60"/>
  </cols>
  <sheetData>
    <row r="1" spans="1:12" s="2" customFormat="1" ht="12.75" x14ac:dyDescent="0.2">
      <c r="G1" s="3"/>
      <c r="H1" s="59"/>
      <c r="J1" s="361" t="s">
        <v>344</v>
      </c>
    </row>
    <row r="2" spans="1:12" s="2" customFormat="1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  <c r="J2" s="3"/>
    </row>
    <row r="3" spans="1:12" x14ac:dyDescent="0.25">
      <c r="A3" s="61"/>
      <c r="B3" s="61"/>
      <c r="C3" s="61"/>
      <c r="D3" s="61"/>
      <c r="E3" s="61"/>
      <c r="F3" s="61"/>
      <c r="G3" s="61"/>
      <c r="H3" s="61"/>
      <c r="I3" s="362"/>
      <c r="J3" s="355"/>
    </row>
    <row r="4" spans="1:12" ht="15.75" x14ac:dyDescent="0.25">
      <c r="A4" s="748" t="s">
        <v>19</v>
      </c>
      <c r="B4" s="748"/>
      <c r="C4" s="748"/>
      <c r="D4" s="748"/>
      <c r="E4" s="748"/>
      <c r="F4" s="748"/>
      <c r="G4" s="748"/>
      <c r="H4" s="748"/>
      <c r="I4" s="748"/>
      <c r="J4" s="748"/>
    </row>
    <row r="5" spans="1:12" x14ac:dyDescent="0.25">
      <c r="A5" s="62"/>
      <c r="B5" s="40"/>
      <c r="C5" s="39"/>
      <c r="D5" s="40"/>
      <c r="E5" s="40"/>
      <c r="F5" s="40"/>
      <c r="G5" s="63"/>
      <c r="H5" s="64"/>
      <c r="I5" s="363"/>
      <c r="J5" s="41"/>
    </row>
    <row r="6" spans="1:12" ht="15.75" x14ac:dyDescent="0.25">
      <c r="A6" s="749" t="s">
        <v>46</v>
      </c>
      <c r="B6" s="749"/>
      <c r="C6" s="749"/>
      <c r="D6" s="749"/>
      <c r="E6" s="749"/>
      <c r="F6" s="749"/>
      <c r="G6" s="749"/>
      <c r="H6" s="749"/>
      <c r="I6" s="749"/>
      <c r="J6" s="749"/>
    </row>
    <row r="7" spans="1:12" ht="15.75" thickBot="1" x14ac:dyDescent="0.3">
      <c r="A7" s="65"/>
      <c r="B7" s="65"/>
      <c r="C7" s="65"/>
      <c r="D7" s="65"/>
      <c r="E7" s="65"/>
      <c r="F7" s="65"/>
      <c r="G7" s="66"/>
      <c r="H7" s="67"/>
      <c r="I7" s="364"/>
      <c r="J7" s="68" t="s">
        <v>47</v>
      </c>
    </row>
    <row r="8" spans="1:12" ht="28.5" customHeight="1" thickBot="1" x14ac:dyDescent="0.3">
      <c r="A8" s="84" t="s">
        <v>1</v>
      </c>
      <c r="B8" s="746" t="s">
        <v>48</v>
      </c>
      <c r="C8" s="747"/>
      <c r="D8" s="85" t="s">
        <v>9</v>
      </c>
      <c r="E8" s="85" t="s">
        <v>11</v>
      </c>
      <c r="F8" s="85" t="s">
        <v>5</v>
      </c>
      <c r="G8" s="13" t="s">
        <v>55</v>
      </c>
      <c r="H8" s="13" t="s">
        <v>57</v>
      </c>
      <c r="I8" s="365" t="s">
        <v>343</v>
      </c>
      <c r="J8" s="356" t="s">
        <v>56</v>
      </c>
    </row>
    <row r="9" spans="1:12" ht="23.25" thickBot="1" x14ac:dyDescent="0.3">
      <c r="A9" s="321" t="s">
        <v>2</v>
      </c>
      <c r="B9" s="745" t="s">
        <v>2</v>
      </c>
      <c r="C9" s="745"/>
      <c r="D9" s="322"/>
      <c r="E9" s="322"/>
      <c r="F9" s="323" t="s">
        <v>328</v>
      </c>
      <c r="G9" s="324">
        <f t="shared" ref="G9:H9" si="0">G10+G12</f>
        <v>0</v>
      </c>
      <c r="H9" s="338">
        <f t="shared" si="0"/>
        <v>0</v>
      </c>
      <c r="I9" s="366">
        <f>I10+I12</f>
        <v>43536.167590000005</v>
      </c>
      <c r="J9" s="357">
        <f>J10+J12</f>
        <v>43536.167590000005</v>
      </c>
    </row>
    <row r="10" spans="1:12" s="719" customFormat="1" x14ac:dyDescent="0.25">
      <c r="A10" s="711" t="s">
        <v>4</v>
      </c>
      <c r="B10" s="712">
        <v>30001</v>
      </c>
      <c r="C10" s="713" t="s">
        <v>329</v>
      </c>
      <c r="D10" s="714"/>
      <c r="E10" s="714"/>
      <c r="F10" s="715" t="s">
        <v>330</v>
      </c>
      <c r="G10" s="716">
        <f>G11</f>
        <v>0</v>
      </c>
      <c r="H10" s="716">
        <f>H11</f>
        <v>0</v>
      </c>
      <c r="I10" s="717">
        <f>I11</f>
        <v>39536.167590000005</v>
      </c>
      <c r="J10" s="718">
        <f>G10+I10</f>
        <v>39536.167590000005</v>
      </c>
    </row>
    <row r="11" spans="1:12" ht="15.75" thickBot="1" x14ac:dyDescent="0.3">
      <c r="A11" s="325"/>
      <c r="B11" s="326"/>
      <c r="C11" s="327"/>
      <c r="D11" s="328">
        <v>6409</v>
      </c>
      <c r="E11" s="329">
        <v>5901</v>
      </c>
      <c r="F11" s="330" t="s">
        <v>331</v>
      </c>
      <c r="G11" s="331">
        <v>0</v>
      </c>
      <c r="H11" s="331"/>
      <c r="I11" s="331">
        <f>39000+536.18759-0.02</f>
        <v>39536.167590000005</v>
      </c>
      <c r="J11" s="358">
        <f>G11+I11</f>
        <v>39536.167590000005</v>
      </c>
    </row>
    <row r="12" spans="1:12" s="719" customFormat="1" ht="22.5" x14ac:dyDescent="0.25">
      <c r="A12" s="711" t="s">
        <v>4</v>
      </c>
      <c r="B12" s="712">
        <v>30002</v>
      </c>
      <c r="C12" s="713" t="s">
        <v>329</v>
      </c>
      <c r="D12" s="714"/>
      <c r="E12" s="714"/>
      <c r="F12" s="715" t="s">
        <v>332</v>
      </c>
      <c r="G12" s="716">
        <f t="shared" ref="G12:H12" si="1">SUM(G13:G14)</f>
        <v>0</v>
      </c>
      <c r="H12" s="716">
        <f t="shared" si="1"/>
        <v>0</v>
      </c>
      <c r="I12" s="717">
        <f>SUM(I13:I14)</f>
        <v>4000</v>
      </c>
      <c r="J12" s="718">
        <f>SUM(J13:J14)</f>
        <v>4000</v>
      </c>
      <c r="L12" s="720"/>
    </row>
    <row r="13" spans="1:12" x14ac:dyDescent="0.25">
      <c r="A13" s="332"/>
      <c r="B13" s="333"/>
      <c r="C13" s="334"/>
      <c r="D13" s="335">
        <v>6310</v>
      </c>
      <c r="E13" s="335">
        <v>5142</v>
      </c>
      <c r="F13" s="336" t="s">
        <v>333</v>
      </c>
      <c r="G13" s="337">
        <v>0</v>
      </c>
      <c r="H13" s="337"/>
      <c r="I13" s="337">
        <f>3900</f>
        <v>3900</v>
      </c>
      <c r="J13" s="359">
        <f>SUM(G13:I13)</f>
        <v>3900</v>
      </c>
    </row>
    <row r="14" spans="1:12" ht="15.75" thickBot="1" x14ac:dyDescent="0.3">
      <c r="A14" s="325"/>
      <c r="B14" s="326"/>
      <c r="C14" s="327"/>
      <c r="D14" s="328">
        <v>6310</v>
      </c>
      <c r="E14" s="328">
        <v>5163</v>
      </c>
      <c r="F14" s="330" t="s">
        <v>334</v>
      </c>
      <c r="G14" s="331">
        <v>0</v>
      </c>
      <c r="H14" s="331"/>
      <c r="I14" s="331">
        <v>100</v>
      </c>
      <c r="J14" s="358">
        <f>SUM(G14:I14)</f>
        <v>100</v>
      </c>
    </row>
    <row r="15" spans="1:12" x14ac:dyDescent="0.25">
      <c r="A15"/>
      <c r="B15"/>
      <c r="C15"/>
      <c r="D15"/>
      <c r="E15"/>
      <c r="F15"/>
      <c r="G15"/>
      <c r="H15"/>
      <c r="I15" s="367"/>
    </row>
    <row r="16" spans="1:12" x14ac:dyDescent="0.25">
      <c r="A16"/>
      <c r="B16"/>
      <c r="C16"/>
      <c r="D16"/>
      <c r="E16"/>
      <c r="F16"/>
      <c r="G16"/>
      <c r="H16"/>
      <c r="I16" s="367"/>
    </row>
    <row r="17" spans="1:9" x14ac:dyDescent="0.25">
      <c r="A17"/>
      <c r="B17"/>
      <c r="C17"/>
      <c r="D17"/>
      <c r="E17"/>
      <c r="F17"/>
      <c r="G17"/>
      <c r="H17"/>
      <c r="I17" s="367"/>
    </row>
  </sheetData>
  <mergeCells count="5">
    <mergeCell ref="B9:C9"/>
    <mergeCell ref="B8:C8"/>
    <mergeCell ref="A4:J4"/>
    <mergeCell ref="A6:J6"/>
    <mergeCell ref="A2:I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/>
  </sheetViews>
  <sheetFormatPr defaultColWidth="3.140625" defaultRowHeight="12.75" x14ac:dyDescent="0.2"/>
  <cols>
    <col min="1" max="1" width="3.140625" style="2" customWidth="1"/>
    <col min="2" max="2" width="11" style="2" customWidth="1"/>
    <col min="3" max="4" width="4.7109375" style="2" customWidth="1"/>
    <col min="5" max="5" width="8.7109375" style="2" bestFit="1" customWidth="1"/>
    <col min="6" max="6" width="40.85546875" style="2" customWidth="1"/>
    <col min="7" max="7" width="6.85546875" style="3" bestFit="1" customWidth="1"/>
    <col min="8" max="8" width="10.7109375" style="2" customWidth="1"/>
    <col min="9" max="9" width="7" style="2" bestFit="1" customWidth="1"/>
    <col min="10" max="251" width="9.140625" style="2" customWidth="1"/>
    <col min="252" max="16384" width="3.140625" style="2"/>
  </cols>
  <sheetData>
    <row r="1" spans="1:10" x14ac:dyDescent="0.2">
      <c r="H1" s="59"/>
      <c r="I1" s="354" t="s">
        <v>344</v>
      </c>
      <c r="J1" s="354"/>
    </row>
    <row r="2" spans="1:10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0" ht="12" customHeight="1" x14ac:dyDescent="0.2">
      <c r="A3" s="4"/>
      <c r="B3" s="4"/>
      <c r="C3" s="4"/>
      <c r="D3" s="4"/>
      <c r="E3" s="4"/>
      <c r="F3" s="4"/>
      <c r="G3" s="4"/>
      <c r="H3" s="5"/>
      <c r="I3" s="5"/>
    </row>
    <row r="4" spans="1:10" ht="15.75" x14ac:dyDescent="0.25">
      <c r="A4" s="743" t="s">
        <v>20</v>
      </c>
      <c r="B4" s="743"/>
      <c r="C4" s="743"/>
      <c r="D4" s="743"/>
      <c r="E4" s="743"/>
      <c r="F4" s="743"/>
      <c r="G4" s="743"/>
      <c r="H4" s="743"/>
      <c r="I4" s="743"/>
    </row>
    <row r="5" spans="1:10" ht="12" customHeight="1" x14ac:dyDescent="0.2">
      <c r="A5" s="4"/>
      <c r="B5" s="4"/>
      <c r="C5" s="4"/>
      <c r="D5" s="4"/>
      <c r="E5" s="4"/>
      <c r="F5" s="4"/>
      <c r="G5" s="4"/>
      <c r="H5" s="5"/>
      <c r="I5" s="5"/>
    </row>
    <row r="6" spans="1:10" ht="15.75" x14ac:dyDescent="0.25">
      <c r="A6" s="744" t="s">
        <v>49</v>
      </c>
      <c r="B6" s="744"/>
      <c r="C6" s="744"/>
      <c r="D6" s="744"/>
      <c r="E6" s="744"/>
      <c r="F6" s="744"/>
      <c r="G6" s="744"/>
      <c r="H6" s="744"/>
      <c r="I6" s="744"/>
    </row>
    <row r="7" spans="1:10" ht="12.75" customHeight="1" x14ac:dyDescent="0.2">
      <c r="A7" s="4"/>
      <c r="B7" s="4"/>
      <c r="C7" s="4"/>
      <c r="D7" s="4"/>
      <c r="E7" s="4"/>
      <c r="F7" s="4"/>
      <c r="G7" s="5"/>
      <c r="H7" s="1"/>
      <c r="I7" s="1"/>
    </row>
    <row r="8" spans="1:10" ht="12.75" customHeight="1" thickBot="1" x14ac:dyDescent="0.25">
      <c r="A8" s="7"/>
      <c r="B8" s="7"/>
      <c r="C8" s="7"/>
      <c r="D8" s="7"/>
      <c r="E8" s="7"/>
      <c r="F8" s="7"/>
      <c r="G8" s="11"/>
      <c r="H8" s="7"/>
      <c r="I8" s="12" t="s">
        <v>47</v>
      </c>
    </row>
    <row r="9" spans="1:10" ht="28.5" customHeight="1" thickBot="1" x14ac:dyDescent="0.25">
      <c r="A9" s="346" t="s">
        <v>1</v>
      </c>
      <c r="B9" s="347" t="s">
        <v>10</v>
      </c>
      <c r="C9" s="348" t="s">
        <v>9</v>
      </c>
      <c r="D9" s="347" t="s">
        <v>11</v>
      </c>
      <c r="E9" s="349" t="s">
        <v>13</v>
      </c>
      <c r="F9" s="348" t="s">
        <v>52</v>
      </c>
      <c r="G9" s="350" t="s">
        <v>55</v>
      </c>
      <c r="H9" s="351" t="s">
        <v>343</v>
      </c>
      <c r="I9" s="352" t="s">
        <v>56</v>
      </c>
    </row>
    <row r="10" spans="1:10" ht="13.5" thickBot="1" x14ac:dyDescent="0.25">
      <c r="A10" s="94" t="s">
        <v>4</v>
      </c>
      <c r="B10" s="95" t="s">
        <v>2</v>
      </c>
      <c r="C10" s="96" t="s">
        <v>2</v>
      </c>
      <c r="D10" s="95" t="s">
        <v>2</v>
      </c>
      <c r="E10" s="95" t="s">
        <v>2</v>
      </c>
      <c r="F10" s="150" t="s">
        <v>14</v>
      </c>
      <c r="G10" s="151">
        <f>+G11+G29+G27</f>
        <v>667</v>
      </c>
      <c r="H10" s="399">
        <f>+H11+H29+H27</f>
        <v>1127.6914099999999</v>
      </c>
      <c r="I10" s="265">
        <f>G10+H10</f>
        <v>1794.6914099999999</v>
      </c>
    </row>
    <row r="11" spans="1:10" ht="22.5" x14ac:dyDescent="0.2">
      <c r="A11" s="152" t="s">
        <v>181</v>
      </c>
      <c r="B11" s="153" t="s">
        <v>182</v>
      </c>
      <c r="C11" s="154" t="s">
        <v>2</v>
      </c>
      <c r="D11" s="154" t="s">
        <v>2</v>
      </c>
      <c r="E11" s="155" t="s">
        <v>2</v>
      </c>
      <c r="F11" s="156" t="s">
        <v>183</v>
      </c>
      <c r="G11" s="157">
        <f>SUM(G12:G26)</f>
        <v>167</v>
      </c>
      <c r="H11" s="400">
        <f>SUM(H12:H26)</f>
        <v>127.69141</v>
      </c>
      <c r="I11" s="76">
        <f>G11+H11</f>
        <v>294.69141000000002</v>
      </c>
    </row>
    <row r="12" spans="1:10" x14ac:dyDescent="0.2">
      <c r="A12" s="158"/>
      <c r="B12" s="159"/>
      <c r="C12" s="159" t="s">
        <v>184</v>
      </c>
      <c r="D12" s="159">
        <v>5137</v>
      </c>
      <c r="E12" s="160" t="s">
        <v>156</v>
      </c>
      <c r="F12" s="161" t="s">
        <v>185</v>
      </c>
      <c r="G12" s="162">
        <v>0.5</v>
      </c>
      <c r="H12" s="410">
        <v>0</v>
      </c>
      <c r="I12" s="285">
        <f>G12+H12</f>
        <v>0.5</v>
      </c>
    </row>
    <row r="13" spans="1:10" x14ac:dyDescent="0.2">
      <c r="A13" s="158"/>
      <c r="B13" s="159"/>
      <c r="C13" s="159" t="s">
        <v>184</v>
      </c>
      <c r="D13" s="159">
        <v>5137</v>
      </c>
      <c r="E13" s="160" t="s">
        <v>186</v>
      </c>
      <c r="F13" s="161" t="s">
        <v>185</v>
      </c>
      <c r="G13" s="162">
        <v>1</v>
      </c>
      <c r="H13" s="410">
        <v>0</v>
      </c>
      <c r="I13" s="285">
        <f t="shared" ref="I13:I26" si="0">G13+H13</f>
        <v>1</v>
      </c>
    </row>
    <row r="14" spans="1:10" x14ac:dyDescent="0.2">
      <c r="A14" s="158"/>
      <c r="B14" s="159"/>
      <c r="C14" s="159" t="s">
        <v>184</v>
      </c>
      <c r="D14" s="159">
        <v>5137</v>
      </c>
      <c r="E14" s="160" t="s">
        <v>187</v>
      </c>
      <c r="F14" s="161" t="s">
        <v>185</v>
      </c>
      <c r="G14" s="162">
        <v>8.5</v>
      </c>
      <c r="H14" s="410">
        <v>0</v>
      </c>
      <c r="I14" s="285">
        <f t="shared" si="0"/>
        <v>8.5</v>
      </c>
    </row>
    <row r="15" spans="1:10" x14ac:dyDescent="0.2">
      <c r="A15" s="158"/>
      <c r="B15" s="159"/>
      <c r="C15" s="159" t="s">
        <v>184</v>
      </c>
      <c r="D15" s="159" t="s">
        <v>167</v>
      </c>
      <c r="E15" s="160" t="s">
        <v>156</v>
      </c>
      <c r="F15" s="119" t="s">
        <v>188</v>
      </c>
      <c r="G15" s="162">
        <v>5</v>
      </c>
      <c r="H15" s="410">
        <v>0</v>
      </c>
      <c r="I15" s="285">
        <f t="shared" si="0"/>
        <v>5</v>
      </c>
    </row>
    <row r="16" spans="1:10" x14ac:dyDescent="0.2">
      <c r="A16" s="158"/>
      <c r="B16" s="159"/>
      <c r="C16" s="159" t="s">
        <v>184</v>
      </c>
      <c r="D16" s="159" t="s">
        <v>167</v>
      </c>
      <c r="E16" s="160" t="s">
        <v>186</v>
      </c>
      <c r="F16" s="119" t="s">
        <v>188</v>
      </c>
      <c r="G16" s="162">
        <v>10</v>
      </c>
      <c r="H16" s="410">
        <v>0</v>
      </c>
      <c r="I16" s="285">
        <f t="shared" si="0"/>
        <v>10</v>
      </c>
    </row>
    <row r="17" spans="1:9" x14ac:dyDescent="0.2">
      <c r="A17" s="158"/>
      <c r="B17" s="159"/>
      <c r="C17" s="159" t="s">
        <v>184</v>
      </c>
      <c r="D17" s="159" t="s">
        <v>167</v>
      </c>
      <c r="E17" s="160" t="s">
        <v>187</v>
      </c>
      <c r="F17" s="119" t="s">
        <v>188</v>
      </c>
      <c r="G17" s="162">
        <v>85</v>
      </c>
      <c r="H17" s="410">
        <v>0</v>
      </c>
      <c r="I17" s="285">
        <f t="shared" si="0"/>
        <v>85</v>
      </c>
    </row>
    <row r="18" spans="1:9" x14ac:dyDescent="0.2">
      <c r="A18" s="158"/>
      <c r="B18" s="159"/>
      <c r="C18" s="159" t="s">
        <v>184</v>
      </c>
      <c r="D18" s="159" t="s">
        <v>110</v>
      </c>
      <c r="E18" s="160" t="s">
        <v>156</v>
      </c>
      <c r="F18" s="119" t="s">
        <v>112</v>
      </c>
      <c r="G18" s="162">
        <v>1.35</v>
      </c>
      <c r="H18" s="410">
        <v>7.0414099999999999</v>
      </c>
      <c r="I18" s="285">
        <f t="shared" si="0"/>
        <v>8.3914100000000005</v>
      </c>
    </row>
    <row r="19" spans="1:9" x14ac:dyDescent="0.2">
      <c r="A19" s="158"/>
      <c r="B19" s="159"/>
      <c r="C19" s="159" t="s">
        <v>184</v>
      </c>
      <c r="D19" s="159" t="s">
        <v>110</v>
      </c>
      <c r="E19" s="160" t="s">
        <v>186</v>
      </c>
      <c r="F19" s="119" t="s">
        <v>112</v>
      </c>
      <c r="G19" s="162">
        <v>2.7</v>
      </c>
      <c r="H19" s="410">
        <v>12.7</v>
      </c>
      <c r="I19" s="285">
        <f t="shared" si="0"/>
        <v>15.399999999999999</v>
      </c>
    </row>
    <row r="20" spans="1:9" x14ac:dyDescent="0.2">
      <c r="A20" s="158"/>
      <c r="B20" s="159"/>
      <c r="C20" s="159" t="s">
        <v>184</v>
      </c>
      <c r="D20" s="159" t="s">
        <v>110</v>
      </c>
      <c r="E20" s="163" t="s">
        <v>187</v>
      </c>
      <c r="F20" s="119" t="s">
        <v>112</v>
      </c>
      <c r="G20" s="162">
        <v>22.95</v>
      </c>
      <c r="H20" s="401">
        <v>107.95</v>
      </c>
      <c r="I20" s="77">
        <f t="shared" si="0"/>
        <v>130.9</v>
      </c>
    </row>
    <row r="21" spans="1:9" x14ac:dyDescent="0.2">
      <c r="A21" s="164"/>
      <c r="B21" s="165"/>
      <c r="C21" s="165" t="s">
        <v>184</v>
      </c>
      <c r="D21" s="165" t="s">
        <v>173</v>
      </c>
      <c r="E21" s="166" t="s">
        <v>156</v>
      </c>
      <c r="F21" s="167" t="s">
        <v>189</v>
      </c>
      <c r="G21" s="168">
        <v>0.5</v>
      </c>
      <c r="H21" s="410">
        <v>0</v>
      </c>
      <c r="I21" s="285">
        <f t="shared" si="0"/>
        <v>0.5</v>
      </c>
    </row>
    <row r="22" spans="1:9" x14ac:dyDescent="0.2">
      <c r="A22" s="158"/>
      <c r="B22" s="159"/>
      <c r="C22" s="159" t="s">
        <v>184</v>
      </c>
      <c r="D22" s="159" t="s">
        <v>173</v>
      </c>
      <c r="E22" s="160" t="s">
        <v>186</v>
      </c>
      <c r="F22" s="119" t="s">
        <v>189</v>
      </c>
      <c r="G22" s="162">
        <v>1</v>
      </c>
      <c r="H22" s="401">
        <v>0</v>
      </c>
      <c r="I22" s="77">
        <f t="shared" si="0"/>
        <v>1</v>
      </c>
    </row>
    <row r="23" spans="1:9" x14ac:dyDescent="0.2">
      <c r="A23" s="158"/>
      <c r="B23" s="159"/>
      <c r="C23" s="159" t="s">
        <v>184</v>
      </c>
      <c r="D23" s="159" t="s">
        <v>173</v>
      </c>
      <c r="E23" s="160" t="s">
        <v>187</v>
      </c>
      <c r="F23" s="119" t="s">
        <v>189</v>
      </c>
      <c r="G23" s="162">
        <v>8.5</v>
      </c>
      <c r="H23" s="401">
        <v>0</v>
      </c>
      <c r="I23" s="77">
        <f t="shared" si="0"/>
        <v>8.5</v>
      </c>
    </row>
    <row r="24" spans="1:9" x14ac:dyDescent="0.2">
      <c r="A24" s="158"/>
      <c r="B24" s="159"/>
      <c r="C24" s="159" t="s">
        <v>184</v>
      </c>
      <c r="D24" s="159" t="s">
        <v>152</v>
      </c>
      <c r="E24" s="160" t="s">
        <v>156</v>
      </c>
      <c r="F24" s="119" t="s">
        <v>190</v>
      </c>
      <c r="G24" s="162">
        <v>1</v>
      </c>
      <c r="H24" s="401">
        <v>0</v>
      </c>
      <c r="I24" s="77">
        <f t="shared" si="0"/>
        <v>1</v>
      </c>
    </row>
    <row r="25" spans="1:9" x14ac:dyDescent="0.2">
      <c r="A25" s="158"/>
      <c r="B25" s="159"/>
      <c r="C25" s="159" t="s">
        <v>184</v>
      </c>
      <c r="D25" s="159" t="s">
        <v>152</v>
      </c>
      <c r="E25" s="160" t="s">
        <v>186</v>
      </c>
      <c r="F25" s="119" t="s">
        <v>190</v>
      </c>
      <c r="G25" s="162">
        <v>2</v>
      </c>
      <c r="H25" s="401">
        <v>0</v>
      </c>
      <c r="I25" s="77">
        <f t="shared" si="0"/>
        <v>2</v>
      </c>
    </row>
    <row r="26" spans="1:9" ht="13.5" thickBot="1" x14ac:dyDescent="0.25">
      <c r="A26" s="169"/>
      <c r="B26" s="170"/>
      <c r="C26" s="171" t="s">
        <v>184</v>
      </c>
      <c r="D26" s="171" t="s">
        <v>152</v>
      </c>
      <c r="E26" s="160" t="s">
        <v>187</v>
      </c>
      <c r="F26" s="132" t="s">
        <v>190</v>
      </c>
      <c r="G26" s="172">
        <v>17</v>
      </c>
      <c r="H26" s="402">
        <v>0</v>
      </c>
      <c r="I26" s="173">
        <f t="shared" si="0"/>
        <v>17</v>
      </c>
    </row>
    <row r="27" spans="1:9" x14ac:dyDescent="0.2">
      <c r="A27" s="174" t="s">
        <v>181</v>
      </c>
      <c r="B27" s="175" t="s">
        <v>191</v>
      </c>
      <c r="C27" s="176" t="s">
        <v>2</v>
      </c>
      <c r="D27" s="176" t="s">
        <v>2</v>
      </c>
      <c r="E27" s="177" t="s">
        <v>2</v>
      </c>
      <c r="F27" s="178" t="s">
        <v>192</v>
      </c>
      <c r="G27" s="157">
        <f>G28</f>
        <v>500</v>
      </c>
      <c r="H27" s="400">
        <v>0</v>
      </c>
      <c r="I27" s="76">
        <f t="shared" ref="I27:I29" si="1">G27+H27</f>
        <v>500</v>
      </c>
    </row>
    <row r="28" spans="1:9" ht="13.5" thickBot="1" x14ac:dyDescent="0.25">
      <c r="A28" s="179"/>
      <c r="B28" s="180"/>
      <c r="C28" s="180" t="s">
        <v>184</v>
      </c>
      <c r="D28" s="180" t="s">
        <v>110</v>
      </c>
      <c r="E28" s="180" t="s">
        <v>111</v>
      </c>
      <c r="F28" s="181" t="s">
        <v>112</v>
      </c>
      <c r="G28" s="182">
        <v>500</v>
      </c>
      <c r="H28" s="403">
        <v>0</v>
      </c>
      <c r="I28" s="100">
        <f t="shared" si="1"/>
        <v>500</v>
      </c>
    </row>
    <row r="29" spans="1:9" x14ac:dyDescent="0.2">
      <c r="A29" s="174" t="s">
        <v>181</v>
      </c>
      <c r="B29" s="175" t="s">
        <v>193</v>
      </c>
      <c r="C29" s="176" t="s">
        <v>2</v>
      </c>
      <c r="D29" s="176" t="s">
        <v>2</v>
      </c>
      <c r="E29" s="177" t="s">
        <v>2</v>
      </c>
      <c r="F29" s="178" t="s">
        <v>348</v>
      </c>
      <c r="G29" s="157">
        <f>G30</f>
        <v>0</v>
      </c>
      <c r="H29" s="400">
        <v>1000</v>
      </c>
      <c r="I29" s="76">
        <f t="shared" si="1"/>
        <v>1000</v>
      </c>
    </row>
    <row r="30" spans="1:9" ht="13.5" thickBot="1" x14ac:dyDescent="0.25">
      <c r="A30" s="687"/>
      <c r="B30" s="688"/>
      <c r="C30" s="689" t="s">
        <v>184</v>
      </c>
      <c r="D30" s="689" t="s">
        <v>475</v>
      </c>
      <c r="E30" s="689" t="s">
        <v>111</v>
      </c>
      <c r="F30" s="690" t="s">
        <v>476</v>
      </c>
      <c r="G30" s="691">
        <v>0</v>
      </c>
      <c r="H30" s="692">
        <v>1000</v>
      </c>
      <c r="I30" s="286">
        <v>1000</v>
      </c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workbookViewId="0"/>
  </sheetViews>
  <sheetFormatPr defaultRowHeight="12.75" x14ac:dyDescent="0.2"/>
  <cols>
    <col min="1" max="1" width="3.42578125" style="83" bestFit="1" customWidth="1"/>
    <col min="2" max="2" width="10.7109375" style="83" customWidth="1"/>
    <col min="3" max="3" width="6.28515625" style="83" customWidth="1"/>
    <col min="4" max="4" width="6.140625" style="83" customWidth="1"/>
    <col min="5" max="5" width="8.85546875" style="83" customWidth="1"/>
    <col min="6" max="6" width="34.85546875" style="83" customWidth="1"/>
    <col min="7" max="7" width="8.140625" style="633" customWidth="1"/>
    <col min="8" max="8" width="11.42578125" style="633" customWidth="1"/>
    <col min="9" max="9" width="9.140625" style="633" customWidth="1"/>
    <col min="10" max="10" width="9.140625" style="83"/>
    <col min="11" max="11" width="10.42578125" style="83" bestFit="1" customWidth="1"/>
    <col min="12" max="16384" width="9.140625" style="83"/>
  </cols>
  <sheetData>
    <row r="1" spans="1:13" s="2" customFormat="1" x14ac:dyDescent="0.2">
      <c r="G1" s="586"/>
      <c r="H1" s="1"/>
      <c r="I1" s="406" t="s">
        <v>344</v>
      </c>
      <c r="J1" s="354"/>
    </row>
    <row r="2" spans="1:13" s="2" customFormat="1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3" x14ac:dyDescent="0.2">
      <c r="A3" s="73"/>
      <c r="B3" s="74"/>
      <c r="C3" s="74"/>
      <c r="D3" s="73"/>
      <c r="E3" s="73"/>
      <c r="F3" s="72"/>
      <c r="G3" s="619"/>
      <c r="H3" s="620"/>
      <c r="I3" s="619"/>
    </row>
    <row r="4" spans="1:13" ht="15.75" x14ac:dyDescent="0.2">
      <c r="A4" s="750" t="s">
        <v>21</v>
      </c>
      <c r="B4" s="750"/>
      <c r="C4" s="750"/>
      <c r="D4" s="750"/>
      <c r="E4" s="750"/>
      <c r="F4" s="750"/>
      <c r="G4" s="750"/>
      <c r="H4" s="750"/>
      <c r="I4" s="750"/>
    </row>
    <row r="5" spans="1:13" x14ac:dyDescent="0.2">
      <c r="A5" s="73"/>
      <c r="B5" s="74"/>
      <c r="C5" s="74"/>
      <c r="D5" s="73"/>
      <c r="E5" s="73"/>
      <c r="F5" s="72"/>
      <c r="G5" s="619"/>
      <c r="H5" s="621"/>
      <c r="I5" s="622"/>
    </row>
    <row r="6" spans="1:13" ht="15.75" x14ac:dyDescent="0.2">
      <c r="A6" s="751" t="s">
        <v>50</v>
      </c>
      <c r="B6" s="751"/>
      <c r="C6" s="751"/>
      <c r="D6" s="751"/>
      <c r="E6" s="751"/>
      <c r="F6" s="751"/>
      <c r="G6" s="751"/>
      <c r="H6" s="751"/>
      <c r="I6" s="751"/>
    </row>
    <row r="7" spans="1:13" ht="15.75" x14ac:dyDescent="0.2">
      <c r="A7" s="82"/>
      <c r="B7" s="82"/>
      <c r="C7" s="82"/>
      <c r="D7" s="82"/>
      <c r="E7" s="82"/>
      <c r="F7" s="82"/>
      <c r="G7" s="623"/>
      <c r="H7" s="623"/>
      <c r="I7" s="623"/>
    </row>
    <row r="8" spans="1:13" ht="13.5" thickBot="1" x14ac:dyDescent="0.25">
      <c r="A8" s="70"/>
      <c r="B8" s="71"/>
      <c r="C8" s="71"/>
      <c r="D8" s="70"/>
      <c r="E8" s="70"/>
      <c r="F8" s="69"/>
      <c r="G8" s="624"/>
      <c r="H8" s="625"/>
      <c r="I8" s="626" t="s">
        <v>0</v>
      </c>
      <c r="K8" s="588"/>
    </row>
    <row r="9" spans="1:13" ht="28.5" customHeight="1" thickBot="1" x14ac:dyDescent="0.25">
      <c r="A9" s="346" t="s">
        <v>1</v>
      </c>
      <c r="B9" s="347" t="s">
        <v>10</v>
      </c>
      <c r="C9" s="348" t="s">
        <v>9</v>
      </c>
      <c r="D9" s="347" t="s">
        <v>11</v>
      </c>
      <c r="E9" s="349" t="s">
        <v>13</v>
      </c>
      <c r="F9" s="348" t="s">
        <v>52</v>
      </c>
      <c r="G9" s="350" t="s">
        <v>55</v>
      </c>
      <c r="H9" s="351" t="s">
        <v>343</v>
      </c>
      <c r="I9" s="352" t="s">
        <v>56</v>
      </c>
      <c r="K9" s="589"/>
    </row>
    <row r="10" spans="1:13" ht="13.5" thickBot="1" x14ac:dyDescent="0.25">
      <c r="A10" s="183" t="s">
        <v>4</v>
      </c>
      <c r="B10" s="184" t="s">
        <v>2</v>
      </c>
      <c r="C10" s="184" t="s">
        <v>2</v>
      </c>
      <c r="D10" s="184" t="s">
        <v>2</v>
      </c>
      <c r="E10" s="184" t="s">
        <v>2</v>
      </c>
      <c r="F10" s="185" t="s">
        <v>14</v>
      </c>
      <c r="G10" s="627">
        <f>G11+G48+G91+G131</f>
        <v>3771.62</v>
      </c>
      <c r="H10" s="628">
        <f>H11+H48+H91+H131</f>
        <v>75761.092000000004</v>
      </c>
      <c r="I10" s="629">
        <f>G10+H10</f>
        <v>79532.712</v>
      </c>
      <c r="K10" s="589"/>
    </row>
    <row r="11" spans="1:13" ht="33.75" x14ac:dyDescent="0.2">
      <c r="A11" s="222" t="s">
        <v>4</v>
      </c>
      <c r="B11" s="318" t="s">
        <v>197</v>
      </c>
      <c r="C11" s="591" t="s">
        <v>2</v>
      </c>
      <c r="D11" s="591" t="s">
        <v>2</v>
      </c>
      <c r="E11" s="318" t="s">
        <v>2</v>
      </c>
      <c r="F11" s="226" t="s">
        <v>198</v>
      </c>
      <c r="G11" s="638">
        <f>SUM(G12:G47)</f>
        <v>184.51</v>
      </c>
      <c r="H11" s="630">
        <f>SUM(H12:H47)</f>
        <v>3697.194</v>
      </c>
      <c r="I11" s="634">
        <f t="shared" ref="I11:I74" si="0">G11+H11</f>
        <v>3881.7039999999997</v>
      </c>
      <c r="K11" s="589"/>
      <c r="M11" s="590"/>
    </row>
    <row r="12" spans="1:13" x14ac:dyDescent="0.2">
      <c r="A12" s="592"/>
      <c r="B12" s="593"/>
      <c r="C12" s="594">
        <v>4349</v>
      </c>
      <c r="D12" s="595">
        <v>5011</v>
      </c>
      <c r="E12" s="596">
        <v>104513013</v>
      </c>
      <c r="F12" s="597" t="s">
        <v>393</v>
      </c>
      <c r="G12" s="639">
        <v>0</v>
      </c>
      <c r="H12" s="646">
        <v>1224</v>
      </c>
      <c r="I12" s="635">
        <f t="shared" si="0"/>
        <v>1224</v>
      </c>
      <c r="K12" s="589"/>
      <c r="M12" s="590"/>
    </row>
    <row r="13" spans="1:13" x14ac:dyDescent="0.2">
      <c r="A13" s="241"/>
      <c r="B13" s="598"/>
      <c r="C13" s="594">
        <v>4349</v>
      </c>
      <c r="D13" s="595">
        <v>5011</v>
      </c>
      <c r="E13" s="596">
        <v>104113013</v>
      </c>
      <c r="F13" s="597" t="s">
        <v>393</v>
      </c>
      <c r="G13" s="640">
        <v>0</v>
      </c>
      <c r="H13" s="632">
        <v>144</v>
      </c>
      <c r="I13" s="635">
        <f t="shared" si="0"/>
        <v>144</v>
      </c>
      <c r="K13" s="589"/>
      <c r="M13" s="590"/>
    </row>
    <row r="14" spans="1:13" x14ac:dyDescent="0.2">
      <c r="A14" s="189"/>
      <c r="B14" s="292"/>
      <c r="C14" s="594">
        <v>4349</v>
      </c>
      <c r="D14" s="599">
        <v>5011</v>
      </c>
      <c r="E14" s="596">
        <v>104100000</v>
      </c>
      <c r="F14" s="597" t="s">
        <v>393</v>
      </c>
      <c r="G14" s="640">
        <v>0</v>
      </c>
      <c r="H14" s="632">
        <v>77</v>
      </c>
      <c r="I14" s="635">
        <f t="shared" si="0"/>
        <v>77</v>
      </c>
      <c r="K14" s="589"/>
      <c r="M14" s="590"/>
    </row>
    <row r="15" spans="1:13" x14ac:dyDescent="0.2">
      <c r="A15" s="241"/>
      <c r="B15" s="598"/>
      <c r="C15" s="594">
        <v>4349</v>
      </c>
      <c r="D15" s="600">
        <v>5021</v>
      </c>
      <c r="E15" s="596">
        <v>104513013</v>
      </c>
      <c r="F15" s="601" t="s">
        <v>394</v>
      </c>
      <c r="G15" s="640">
        <v>0</v>
      </c>
      <c r="H15" s="632">
        <v>85</v>
      </c>
      <c r="I15" s="635">
        <f t="shared" si="0"/>
        <v>85</v>
      </c>
      <c r="K15" s="589"/>
      <c r="M15" s="590"/>
    </row>
    <row r="16" spans="1:13" x14ac:dyDescent="0.2">
      <c r="A16" s="189"/>
      <c r="B16" s="292"/>
      <c r="C16" s="594">
        <v>4349</v>
      </c>
      <c r="D16" s="600">
        <v>5021</v>
      </c>
      <c r="E16" s="596">
        <v>104113013</v>
      </c>
      <c r="F16" s="601" t="s">
        <v>394</v>
      </c>
      <c r="G16" s="640">
        <v>0</v>
      </c>
      <c r="H16" s="632">
        <v>10</v>
      </c>
      <c r="I16" s="635">
        <f t="shared" si="0"/>
        <v>10</v>
      </c>
      <c r="K16" s="589"/>
      <c r="M16" s="590"/>
    </row>
    <row r="17" spans="1:13" x14ac:dyDescent="0.2">
      <c r="A17" s="241"/>
      <c r="B17" s="598"/>
      <c r="C17" s="594">
        <v>4349</v>
      </c>
      <c r="D17" s="600">
        <v>5021</v>
      </c>
      <c r="E17" s="596">
        <v>104100000</v>
      </c>
      <c r="F17" s="601" t="s">
        <v>394</v>
      </c>
      <c r="G17" s="640">
        <v>0</v>
      </c>
      <c r="H17" s="632">
        <v>5</v>
      </c>
      <c r="I17" s="635">
        <f t="shared" si="0"/>
        <v>5</v>
      </c>
      <c r="K17" s="589"/>
      <c r="M17" s="590"/>
    </row>
    <row r="18" spans="1:13" x14ac:dyDescent="0.2">
      <c r="A18" s="189"/>
      <c r="B18" s="292"/>
      <c r="C18" s="594">
        <v>4349</v>
      </c>
      <c r="D18" s="595">
        <v>5031</v>
      </c>
      <c r="E18" s="596">
        <v>104513013</v>
      </c>
      <c r="F18" s="602" t="s">
        <v>395</v>
      </c>
      <c r="G18" s="640">
        <v>0</v>
      </c>
      <c r="H18" s="646">
        <v>76.5</v>
      </c>
      <c r="I18" s="635">
        <f t="shared" si="0"/>
        <v>76.5</v>
      </c>
      <c r="K18" s="589"/>
    </row>
    <row r="19" spans="1:13" x14ac:dyDescent="0.2">
      <c r="A19" s="603"/>
      <c r="B19" s="604"/>
      <c r="C19" s="594">
        <v>4349</v>
      </c>
      <c r="D19" s="595">
        <v>5031</v>
      </c>
      <c r="E19" s="596">
        <v>104113013</v>
      </c>
      <c r="F19" s="602" t="s">
        <v>395</v>
      </c>
      <c r="G19" s="641">
        <v>0</v>
      </c>
      <c r="H19" s="632">
        <v>9</v>
      </c>
      <c r="I19" s="635">
        <f t="shared" si="0"/>
        <v>9</v>
      </c>
      <c r="K19" s="588"/>
    </row>
    <row r="20" spans="1:13" x14ac:dyDescent="0.2">
      <c r="A20" s="603"/>
      <c r="B20" s="604"/>
      <c r="C20" s="594">
        <v>4349</v>
      </c>
      <c r="D20" s="599">
        <v>5031</v>
      </c>
      <c r="E20" s="596">
        <v>104100000</v>
      </c>
      <c r="F20" s="602" t="s">
        <v>395</v>
      </c>
      <c r="G20" s="641">
        <v>0</v>
      </c>
      <c r="H20" s="632">
        <v>4.5</v>
      </c>
      <c r="I20" s="635">
        <f t="shared" si="0"/>
        <v>4.5</v>
      </c>
      <c r="K20" s="588"/>
    </row>
    <row r="21" spans="1:13" x14ac:dyDescent="0.2">
      <c r="A21" s="603"/>
      <c r="B21" s="604"/>
      <c r="C21" s="594">
        <v>4349</v>
      </c>
      <c r="D21" s="595">
        <v>5032</v>
      </c>
      <c r="E21" s="596">
        <v>104513013</v>
      </c>
      <c r="F21" s="605" t="s">
        <v>383</v>
      </c>
      <c r="G21" s="641">
        <v>0</v>
      </c>
      <c r="H21" s="632">
        <v>27.54</v>
      </c>
      <c r="I21" s="635">
        <f t="shared" si="0"/>
        <v>27.54</v>
      </c>
    </row>
    <row r="22" spans="1:13" x14ac:dyDescent="0.2">
      <c r="A22" s="603"/>
      <c r="B22" s="604"/>
      <c r="C22" s="594">
        <v>4349</v>
      </c>
      <c r="D22" s="595">
        <v>5032</v>
      </c>
      <c r="E22" s="596">
        <v>104113013</v>
      </c>
      <c r="F22" s="605" t="s">
        <v>383</v>
      </c>
      <c r="G22" s="641">
        <v>0</v>
      </c>
      <c r="H22" s="632">
        <v>3.24</v>
      </c>
      <c r="I22" s="635">
        <f t="shared" si="0"/>
        <v>3.24</v>
      </c>
    </row>
    <row r="23" spans="1:13" x14ac:dyDescent="0.2">
      <c r="A23" s="603"/>
      <c r="B23" s="604"/>
      <c r="C23" s="594">
        <v>4349</v>
      </c>
      <c r="D23" s="599">
        <v>5032</v>
      </c>
      <c r="E23" s="596">
        <v>104100000</v>
      </c>
      <c r="F23" s="605" t="s">
        <v>383</v>
      </c>
      <c r="G23" s="641">
        <v>0</v>
      </c>
      <c r="H23" s="632">
        <v>1.62</v>
      </c>
      <c r="I23" s="635">
        <f t="shared" si="0"/>
        <v>1.62</v>
      </c>
    </row>
    <row r="24" spans="1:13" x14ac:dyDescent="0.2">
      <c r="A24" s="603"/>
      <c r="B24" s="604"/>
      <c r="C24" s="594">
        <v>4349</v>
      </c>
      <c r="D24" s="600">
        <v>5137</v>
      </c>
      <c r="E24" s="596">
        <v>104513013</v>
      </c>
      <c r="F24" s="601" t="s">
        <v>396</v>
      </c>
      <c r="G24" s="641">
        <v>0</v>
      </c>
      <c r="H24" s="646">
        <v>42.5</v>
      </c>
      <c r="I24" s="635">
        <f t="shared" si="0"/>
        <v>42.5</v>
      </c>
    </row>
    <row r="25" spans="1:13" x14ac:dyDescent="0.2">
      <c r="A25" s="603"/>
      <c r="B25" s="604"/>
      <c r="C25" s="594">
        <v>4349</v>
      </c>
      <c r="D25" s="600">
        <v>5137</v>
      </c>
      <c r="E25" s="596">
        <v>104113013</v>
      </c>
      <c r="F25" s="601" t="s">
        <v>396</v>
      </c>
      <c r="G25" s="641">
        <v>0</v>
      </c>
      <c r="H25" s="632">
        <v>5</v>
      </c>
      <c r="I25" s="635">
        <f t="shared" si="0"/>
        <v>5</v>
      </c>
    </row>
    <row r="26" spans="1:13" x14ac:dyDescent="0.2">
      <c r="A26" s="603"/>
      <c r="B26" s="604"/>
      <c r="C26" s="594">
        <v>4349</v>
      </c>
      <c r="D26" s="600">
        <v>5137</v>
      </c>
      <c r="E26" s="596">
        <v>104100000</v>
      </c>
      <c r="F26" s="601" t="s">
        <v>396</v>
      </c>
      <c r="G26" s="641">
        <v>0</v>
      </c>
      <c r="H26" s="632">
        <v>2.5</v>
      </c>
      <c r="I26" s="635">
        <f t="shared" si="0"/>
        <v>2.5</v>
      </c>
    </row>
    <row r="27" spans="1:13" x14ac:dyDescent="0.2">
      <c r="A27" s="603"/>
      <c r="B27" s="604"/>
      <c r="C27" s="594">
        <v>4349</v>
      </c>
      <c r="D27" s="101">
        <v>5139</v>
      </c>
      <c r="E27" s="596">
        <v>104513013</v>
      </c>
      <c r="F27" s="606" t="s">
        <v>397</v>
      </c>
      <c r="G27" s="641">
        <v>0</v>
      </c>
      <c r="H27" s="632">
        <v>42.5</v>
      </c>
      <c r="I27" s="635">
        <f t="shared" si="0"/>
        <v>42.5</v>
      </c>
    </row>
    <row r="28" spans="1:13" x14ac:dyDescent="0.2">
      <c r="A28" s="603"/>
      <c r="B28" s="604"/>
      <c r="C28" s="594">
        <v>4349</v>
      </c>
      <c r="D28" s="101">
        <v>5139</v>
      </c>
      <c r="E28" s="596">
        <v>104113013</v>
      </c>
      <c r="F28" s="606" t="s">
        <v>397</v>
      </c>
      <c r="G28" s="641">
        <v>0</v>
      </c>
      <c r="H28" s="632">
        <v>5</v>
      </c>
      <c r="I28" s="635">
        <f t="shared" si="0"/>
        <v>5</v>
      </c>
    </row>
    <row r="29" spans="1:13" x14ac:dyDescent="0.2">
      <c r="A29" s="603"/>
      <c r="B29" s="604"/>
      <c r="C29" s="594">
        <v>4349</v>
      </c>
      <c r="D29" s="101">
        <v>5139</v>
      </c>
      <c r="E29" s="596">
        <v>104100000</v>
      </c>
      <c r="F29" s="606" t="s">
        <v>397</v>
      </c>
      <c r="G29" s="641">
        <v>0</v>
      </c>
      <c r="H29" s="632">
        <v>2.5</v>
      </c>
      <c r="I29" s="635">
        <f t="shared" si="0"/>
        <v>2.5</v>
      </c>
    </row>
    <row r="30" spans="1:13" x14ac:dyDescent="0.2">
      <c r="A30" s="603"/>
      <c r="B30" s="604"/>
      <c r="C30" s="594">
        <v>4349</v>
      </c>
      <c r="D30" s="600">
        <v>5162</v>
      </c>
      <c r="E30" s="596">
        <v>104513013</v>
      </c>
      <c r="F30" s="601" t="s">
        <v>398</v>
      </c>
      <c r="G30" s="641">
        <v>0</v>
      </c>
      <c r="H30" s="646">
        <v>8.5</v>
      </c>
      <c r="I30" s="635">
        <f t="shared" si="0"/>
        <v>8.5</v>
      </c>
    </row>
    <row r="31" spans="1:13" x14ac:dyDescent="0.2">
      <c r="A31" s="603"/>
      <c r="B31" s="604"/>
      <c r="C31" s="594">
        <v>4349</v>
      </c>
      <c r="D31" s="600">
        <v>5162</v>
      </c>
      <c r="E31" s="596">
        <v>104113013</v>
      </c>
      <c r="F31" s="601" t="s">
        <v>398</v>
      </c>
      <c r="G31" s="641">
        <v>0</v>
      </c>
      <c r="H31" s="632">
        <v>1</v>
      </c>
      <c r="I31" s="635">
        <f t="shared" si="0"/>
        <v>1</v>
      </c>
    </row>
    <row r="32" spans="1:13" x14ac:dyDescent="0.2">
      <c r="A32" s="603"/>
      <c r="B32" s="604"/>
      <c r="C32" s="594">
        <v>4349</v>
      </c>
      <c r="D32" s="600">
        <v>5162</v>
      </c>
      <c r="E32" s="596">
        <v>104100000</v>
      </c>
      <c r="F32" s="601" t="s">
        <v>398</v>
      </c>
      <c r="G32" s="641">
        <v>0</v>
      </c>
      <c r="H32" s="632">
        <v>0.5</v>
      </c>
      <c r="I32" s="635">
        <f t="shared" si="0"/>
        <v>0.5</v>
      </c>
    </row>
    <row r="33" spans="1:9" x14ac:dyDescent="0.2">
      <c r="A33" s="603"/>
      <c r="B33" s="604"/>
      <c r="C33" s="594">
        <v>4349</v>
      </c>
      <c r="D33" s="600">
        <v>5167</v>
      </c>
      <c r="E33" s="596">
        <v>104513013</v>
      </c>
      <c r="F33" s="607" t="s">
        <v>399</v>
      </c>
      <c r="G33" s="641">
        <v>0</v>
      </c>
      <c r="H33" s="632">
        <v>255</v>
      </c>
      <c r="I33" s="635">
        <f t="shared" si="0"/>
        <v>255</v>
      </c>
    </row>
    <row r="34" spans="1:9" x14ac:dyDescent="0.2">
      <c r="A34" s="603"/>
      <c r="B34" s="604"/>
      <c r="C34" s="594">
        <v>4349</v>
      </c>
      <c r="D34" s="600">
        <v>5167</v>
      </c>
      <c r="E34" s="596">
        <v>104113013</v>
      </c>
      <c r="F34" s="607" t="s">
        <v>399</v>
      </c>
      <c r="G34" s="641">
        <v>0</v>
      </c>
      <c r="H34" s="632">
        <v>30</v>
      </c>
      <c r="I34" s="635">
        <f t="shared" si="0"/>
        <v>30</v>
      </c>
    </row>
    <row r="35" spans="1:9" x14ac:dyDescent="0.2">
      <c r="A35" s="603"/>
      <c r="B35" s="604"/>
      <c r="C35" s="594">
        <v>4349</v>
      </c>
      <c r="D35" s="600">
        <v>5167</v>
      </c>
      <c r="E35" s="596">
        <v>104100000</v>
      </c>
      <c r="F35" s="607" t="s">
        <v>399</v>
      </c>
      <c r="G35" s="640">
        <v>0</v>
      </c>
      <c r="H35" s="632">
        <v>15</v>
      </c>
      <c r="I35" s="635">
        <f t="shared" si="0"/>
        <v>15</v>
      </c>
    </row>
    <row r="36" spans="1:9" x14ac:dyDescent="0.2">
      <c r="A36" s="603"/>
      <c r="B36" s="604"/>
      <c r="C36" s="594">
        <v>4349</v>
      </c>
      <c r="D36" s="600">
        <v>5169</v>
      </c>
      <c r="E36" s="596">
        <v>104513013</v>
      </c>
      <c r="F36" s="601" t="s">
        <v>196</v>
      </c>
      <c r="G36" s="641">
        <v>0</v>
      </c>
      <c r="H36" s="646">
        <v>1495.47568</v>
      </c>
      <c r="I36" s="635">
        <f t="shared" si="0"/>
        <v>1495.47568</v>
      </c>
    </row>
    <row r="37" spans="1:9" x14ac:dyDescent="0.2">
      <c r="A37" s="603"/>
      <c r="B37" s="604"/>
      <c r="C37" s="594">
        <v>4349</v>
      </c>
      <c r="D37" s="600">
        <v>5169</v>
      </c>
      <c r="E37" s="596">
        <v>104113013</v>
      </c>
      <c r="F37" s="601" t="s">
        <v>196</v>
      </c>
      <c r="G37" s="641">
        <v>0</v>
      </c>
      <c r="H37" s="632">
        <v>175.93832</v>
      </c>
      <c r="I37" s="635">
        <f t="shared" si="0"/>
        <v>175.93832</v>
      </c>
    </row>
    <row r="38" spans="1:9" x14ac:dyDescent="0.2">
      <c r="A38" s="603"/>
      <c r="B38" s="604"/>
      <c r="C38" s="594">
        <v>4349</v>
      </c>
      <c r="D38" s="600">
        <v>5169</v>
      </c>
      <c r="E38" s="596">
        <v>104100000</v>
      </c>
      <c r="F38" s="601" t="s">
        <v>196</v>
      </c>
      <c r="G38" s="640">
        <v>184.51</v>
      </c>
      <c r="H38" s="632">
        <v>-111.62</v>
      </c>
      <c r="I38" s="635">
        <f t="shared" si="0"/>
        <v>72.889999999999986</v>
      </c>
    </row>
    <row r="39" spans="1:9" x14ac:dyDescent="0.2">
      <c r="A39" s="603"/>
      <c r="B39" s="604"/>
      <c r="C39" s="594">
        <v>4349</v>
      </c>
      <c r="D39" s="600">
        <v>5173</v>
      </c>
      <c r="E39" s="596">
        <v>104513013</v>
      </c>
      <c r="F39" s="601" t="s">
        <v>400</v>
      </c>
      <c r="G39" s="641">
        <v>0</v>
      </c>
      <c r="H39" s="632">
        <v>4.25</v>
      </c>
      <c r="I39" s="635">
        <f t="shared" si="0"/>
        <v>4.25</v>
      </c>
    </row>
    <row r="40" spans="1:9" x14ac:dyDescent="0.2">
      <c r="A40" s="603"/>
      <c r="B40" s="604"/>
      <c r="C40" s="594">
        <v>4349</v>
      </c>
      <c r="D40" s="600">
        <v>5173</v>
      </c>
      <c r="E40" s="596">
        <v>104113013</v>
      </c>
      <c r="F40" s="601" t="s">
        <v>400</v>
      </c>
      <c r="G40" s="641">
        <v>0</v>
      </c>
      <c r="H40" s="632">
        <v>0.5</v>
      </c>
      <c r="I40" s="635">
        <f t="shared" si="0"/>
        <v>0.5</v>
      </c>
    </row>
    <row r="41" spans="1:9" x14ac:dyDescent="0.2">
      <c r="A41" s="603"/>
      <c r="B41" s="604"/>
      <c r="C41" s="594">
        <v>4349</v>
      </c>
      <c r="D41" s="600">
        <v>5173</v>
      </c>
      <c r="E41" s="596">
        <v>104100000</v>
      </c>
      <c r="F41" s="601" t="s">
        <v>400</v>
      </c>
      <c r="G41" s="641">
        <v>0</v>
      </c>
      <c r="H41" s="632">
        <v>0.25</v>
      </c>
      <c r="I41" s="635">
        <f t="shared" si="0"/>
        <v>0.25</v>
      </c>
    </row>
    <row r="42" spans="1:9" x14ac:dyDescent="0.2">
      <c r="A42" s="603"/>
      <c r="B42" s="604"/>
      <c r="C42" s="594">
        <v>4349</v>
      </c>
      <c r="D42" s="600">
        <v>5175</v>
      </c>
      <c r="E42" s="596">
        <v>104513013</v>
      </c>
      <c r="F42" s="601" t="s">
        <v>401</v>
      </c>
      <c r="G42" s="641">
        <v>0</v>
      </c>
      <c r="H42" s="646">
        <v>4.25</v>
      </c>
      <c r="I42" s="635">
        <f t="shared" si="0"/>
        <v>4.25</v>
      </c>
    </row>
    <row r="43" spans="1:9" x14ac:dyDescent="0.2">
      <c r="A43" s="603"/>
      <c r="B43" s="604"/>
      <c r="C43" s="594">
        <v>4349</v>
      </c>
      <c r="D43" s="600">
        <v>5175</v>
      </c>
      <c r="E43" s="596">
        <v>104113013</v>
      </c>
      <c r="F43" s="601" t="s">
        <v>401</v>
      </c>
      <c r="G43" s="641">
        <v>0</v>
      </c>
      <c r="H43" s="632">
        <v>0.5</v>
      </c>
      <c r="I43" s="635">
        <f t="shared" si="0"/>
        <v>0.5</v>
      </c>
    </row>
    <row r="44" spans="1:9" x14ac:dyDescent="0.2">
      <c r="A44" s="603"/>
      <c r="B44" s="604"/>
      <c r="C44" s="594">
        <v>4349</v>
      </c>
      <c r="D44" s="608">
        <v>5175</v>
      </c>
      <c r="E44" s="596">
        <v>104100000</v>
      </c>
      <c r="F44" s="601" t="s">
        <v>401</v>
      </c>
      <c r="G44" s="641">
        <v>0</v>
      </c>
      <c r="H44" s="632">
        <v>0.25</v>
      </c>
      <c r="I44" s="635">
        <f t="shared" si="0"/>
        <v>0.25</v>
      </c>
    </row>
    <row r="45" spans="1:9" x14ac:dyDescent="0.2">
      <c r="A45" s="603"/>
      <c r="B45" s="604"/>
      <c r="C45" s="594">
        <v>4349</v>
      </c>
      <c r="D45" s="608">
        <v>5424</v>
      </c>
      <c r="E45" s="596">
        <v>104513013</v>
      </c>
      <c r="F45" s="103" t="s">
        <v>402</v>
      </c>
      <c r="G45" s="641">
        <v>0</v>
      </c>
      <c r="H45" s="632">
        <v>42.5</v>
      </c>
      <c r="I45" s="635">
        <f t="shared" si="0"/>
        <v>42.5</v>
      </c>
    </row>
    <row r="46" spans="1:9" x14ac:dyDescent="0.2">
      <c r="A46" s="603"/>
      <c r="B46" s="604"/>
      <c r="C46" s="594">
        <v>4349</v>
      </c>
      <c r="D46" s="608">
        <v>5424</v>
      </c>
      <c r="E46" s="596">
        <v>104113013</v>
      </c>
      <c r="F46" s="103" t="s">
        <v>402</v>
      </c>
      <c r="G46" s="641">
        <v>0</v>
      </c>
      <c r="H46" s="632">
        <v>5</v>
      </c>
      <c r="I46" s="635">
        <f t="shared" si="0"/>
        <v>5</v>
      </c>
    </row>
    <row r="47" spans="1:9" ht="13.5" thickBot="1" x14ac:dyDescent="0.25">
      <c r="A47" s="603"/>
      <c r="B47" s="604"/>
      <c r="C47" s="594">
        <v>4349</v>
      </c>
      <c r="D47" s="608">
        <v>5424</v>
      </c>
      <c r="E47" s="596">
        <v>104100000</v>
      </c>
      <c r="F47" s="103" t="s">
        <v>402</v>
      </c>
      <c r="G47" s="641">
        <v>0</v>
      </c>
      <c r="H47" s="632">
        <v>2.5</v>
      </c>
      <c r="I47" s="635">
        <f t="shared" si="0"/>
        <v>2.5</v>
      </c>
    </row>
    <row r="48" spans="1:9" ht="33.75" x14ac:dyDescent="0.2">
      <c r="A48" s="222" t="s">
        <v>4</v>
      </c>
      <c r="B48" s="318" t="s">
        <v>194</v>
      </c>
      <c r="C48" s="591" t="s">
        <v>2</v>
      </c>
      <c r="D48" s="591" t="s">
        <v>2</v>
      </c>
      <c r="E48" s="318" t="s">
        <v>2</v>
      </c>
      <c r="F48" s="226" t="s">
        <v>195</v>
      </c>
      <c r="G48" s="638">
        <f>SUM(G49:G90)</f>
        <v>1571.11</v>
      </c>
      <c r="H48" s="630">
        <f>SUM(H49:H90)</f>
        <v>35587.967000000004</v>
      </c>
      <c r="I48" s="634">
        <f t="shared" si="0"/>
        <v>37159.077000000005</v>
      </c>
    </row>
    <row r="49" spans="1:9" x14ac:dyDescent="0.2">
      <c r="A49" s="592"/>
      <c r="B49" s="593"/>
      <c r="C49" s="594">
        <v>4349</v>
      </c>
      <c r="D49" s="595">
        <v>5011</v>
      </c>
      <c r="E49" s="596">
        <v>104513013</v>
      </c>
      <c r="F49" s="597" t="s">
        <v>393</v>
      </c>
      <c r="G49" s="639">
        <v>0</v>
      </c>
      <c r="H49" s="646">
        <v>1224</v>
      </c>
      <c r="I49" s="635">
        <f t="shared" si="0"/>
        <v>1224</v>
      </c>
    </row>
    <row r="50" spans="1:9" x14ac:dyDescent="0.2">
      <c r="A50" s="241"/>
      <c r="B50" s="598"/>
      <c r="C50" s="594">
        <v>4349</v>
      </c>
      <c r="D50" s="595">
        <v>5011</v>
      </c>
      <c r="E50" s="596">
        <v>104113013</v>
      </c>
      <c r="F50" s="597" t="s">
        <v>393</v>
      </c>
      <c r="G50" s="640">
        <v>0</v>
      </c>
      <c r="H50" s="632">
        <v>144</v>
      </c>
      <c r="I50" s="635">
        <f t="shared" si="0"/>
        <v>144</v>
      </c>
    </row>
    <row r="51" spans="1:9" x14ac:dyDescent="0.2">
      <c r="A51" s="189"/>
      <c r="B51" s="292"/>
      <c r="C51" s="594">
        <v>4349</v>
      </c>
      <c r="D51" s="599">
        <v>5011</v>
      </c>
      <c r="E51" s="596">
        <v>104100000</v>
      </c>
      <c r="F51" s="597" t="s">
        <v>393</v>
      </c>
      <c r="G51" s="640">
        <v>0</v>
      </c>
      <c r="H51" s="632">
        <v>77</v>
      </c>
      <c r="I51" s="635">
        <f t="shared" si="0"/>
        <v>77</v>
      </c>
    </row>
    <row r="52" spans="1:9" x14ac:dyDescent="0.2">
      <c r="A52" s="241"/>
      <c r="B52" s="598"/>
      <c r="C52" s="594">
        <v>4349</v>
      </c>
      <c r="D52" s="600">
        <v>5021</v>
      </c>
      <c r="E52" s="596">
        <v>104513013</v>
      </c>
      <c r="F52" s="601" t="s">
        <v>394</v>
      </c>
      <c r="G52" s="640">
        <v>0</v>
      </c>
      <c r="H52" s="632">
        <v>85</v>
      </c>
      <c r="I52" s="635">
        <f t="shared" si="0"/>
        <v>85</v>
      </c>
    </row>
    <row r="53" spans="1:9" x14ac:dyDescent="0.2">
      <c r="A53" s="189"/>
      <c r="B53" s="292"/>
      <c r="C53" s="594">
        <v>4349</v>
      </c>
      <c r="D53" s="600">
        <v>5021</v>
      </c>
      <c r="E53" s="596">
        <v>104113013</v>
      </c>
      <c r="F53" s="601" t="s">
        <v>394</v>
      </c>
      <c r="G53" s="640">
        <v>0</v>
      </c>
      <c r="H53" s="632">
        <v>10</v>
      </c>
      <c r="I53" s="635">
        <f t="shared" si="0"/>
        <v>10</v>
      </c>
    </row>
    <row r="54" spans="1:9" x14ac:dyDescent="0.2">
      <c r="A54" s="241"/>
      <c r="B54" s="598"/>
      <c r="C54" s="594">
        <v>4349</v>
      </c>
      <c r="D54" s="600">
        <v>5021</v>
      </c>
      <c r="E54" s="596">
        <v>104100000</v>
      </c>
      <c r="F54" s="601" t="s">
        <v>394</v>
      </c>
      <c r="G54" s="640">
        <v>0</v>
      </c>
      <c r="H54" s="632">
        <v>5</v>
      </c>
      <c r="I54" s="635">
        <f t="shared" si="0"/>
        <v>5</v>
      </c>
    </row>
    <row r="55" spans="1:9" x14ac:dyDescent="0.2">
      <c r="A55" s="189"/>
      <c r="B55" s="292"/>
      <c r="C55" s="594">
        <v>4349</v>
      </c>
      <c r="D55" s="595">
        <v>5031</v>
      </c>
      <c r="E55" s="596">
        <v>104513013</v>
      </c>
      <c r="F55" s="602" t="s">
        <v>395</v>
      </c>
      <c r="G55" s="640">
        <v>0</v>
      </c>
      <c r="H55" s="646">
        <v>76.5</v>
      </c>
      <c r="I55" s="635">
        <f t="shared" si="0"/>
        <v>76.5</v>
      </c>
    </row>
    <row r="56" spans="1:9" x14ac:dyDescent="0.2">
      <c r="A56" s="603"/>
      <c r="B56" s="604"/>
      <c r="C56" s="594">
        <v>4349</v>
      </c>
      <c r="D56" s="595">
        <v>5031</v>
      </c>
      <c r="E56" s="596">
        <v>104113013</v>
      </c>
      <c r="F56" s="602" t="s">
        <v>395</v>
      </c>
      <c r="G56" s="641">
        <v>0</v>
      </c>
      <c r="H56" s="632">
        <v>9</v>
      </c>
      <c r="I56" s="635">
        <f t="shared" si="0"/>
        <v>9</v>
      </c>
    </row>
    <row r="57" spans="1:9" x14ac:dyDescent="0.2">
      <c r="A57" s="603"/>
      <c r="B57" s="604"/>
      <c r="C57" s="594">
        <v>4349</v>
      </c>
      <c r="D57" s="599">
        <v>5031</v>
      </c>
      <c r="E57" s="596">
        <v>104100000</v>
      </c>
      <c r="F57" s="602" t="s">
        <v>395</v>
      </c>
      <c r="G57" s="641">
        <v>0</v>
      </c>
      <c r="H57" s="632">
        <v>4.5</v>
      </c>
      <c r="I57" s="635">
        <f t="shared" si="0"/>
        <v>4.5</v>
      </c>
    </row>
    <row r="58" spans="1:9" x14ac:dyDescent="0.2">
      <c r="A58" s="603"/>
      <c r="B58" s="604"/>
      <c r="C58" s="594">
        <v>4349</v>
      </c>
      <c r="D58" s="595">
        <v>5032</v>
      </c>
      <c r="E58" s="596">
        <v>104513013</v>
      </c>
      <c r="F58" s="605" t="s">
        <v>383</v>
      </c>
      <c r="G58" s="641">
        <v>0</v>
      </c>
      <c r="H58" s="632">
        <v>27.54</v>
      </c>
      <c r="I58" s="635">
        <f t="shared" si="0"/>
        <v>27.54</v>
      </c>
    </row>
    <row r="59" spans="1:9" x14ac:dyDescent="0.2">
      <c r="A59" s="603"/>
      <c r="B59" s="604"/>
      <c r="C59" s="594">
        <v>4349</v>
      </c>
      <c r="D59" s="595">
        <v>5032</v>
      </c>
      <c r="E59" s="596">
        <v>104113013</v>
      </c>
      <c r="F59" s="605" t="s">
        <v>383</v>
      </c>
      <c r="G59" s="641">
        <v>0</v>
      </c>
      <c r="H59" s="632">
        <v>3.24</v>
      </c>
      <c r="I59" s="635">
        <f t="shared" si="0"/>
        <v>3.24</v>
      </c>
    </row>
    <row r="60" spans="1:9" x14ac:dyDescent="0.2">
      <c r="A60" s="603"/>
      <c r="B60" s="604"/>
      <c r="C60" s="594">
        <v>4349</v>
      </c>
      <c r="D60" s="599">
        <v>5032</v>
      </c>
      <c r="E60" s="596">
        <v>104100000</v>
      </c>
      <c r="F60" s="605" t="s">
        <v>383</v>
      </c>
      <c r="G60" s="641">
        <v>0</v>
      </c>
      <c r="H60" s="632">
        <v>1.62</v>
      </c>
      <c r="I60" s="635">
        <f t="shared" si="0"/>
        <v>1.62</v>
      </c>
    </row>
    <row r="61" spans="1:9" x14ac:dyDescent="0.2">
      <c r="A61" s="603"/>
      <c r="B61" s="604"/>
      <c r="C61" s="594">
        <v>4349</v>
      </c>
      <c r="D61" s="600">
        <v>5137</v>
      </c>
      <c r="E61" s="596">
        <v>104513013</v>
      </c>
      <c r="F61" s="601" t="s">
        <v>396</v>
      </c>
      <c r="G61" s="641">
        <v>0</v>
      </c>
      <c r="H61" s="646">
        <v>42.5</v>
      </c>
      <c r="I61" s="635">
        <f t="shared" si="0"/>
        <v>42.5</v>
      </c>
    </row>
    <row r="62" spans="1:9" x14ac:dyDescent="0.2">
      <c r="A62" s="603"/>
      <c r="B62" s="604"/>
      <c r="C62" s="594">
        <v>4349</v>
      </c>
      <c r="D62" s="600">
        <v>5137</v>
      </c>
      <c r="E62" s="596">
        <v>104113013</v>
      </c>
      <c r="F62" s="601" t="s">
        <v>396</v>
      </c>
      <c r="G62" s="641">
        <v>0</v>
      </c>
      <c r="H62" s="632">
        <v>5</v>
      </c>
      <c r="I62" s="635">
        <f t="shared" si="0"/>
        <v>5</v>
      </c>
    </row>
    <row r="63" spans="1:9" x14ac:dyDescent="0.2">
      <c r="A63" s="603"/>
      <c r="B63" s="604"/>
      <c r="C63" s="594">
        <v>4349</v>
      </c>
      <c r="D63" s="600">
        <v>5137</v>
      </c>
      <c r="E63" s="596">
        <v>104100000</v>
      </c>
      <c r="F63" s="601" t="s">
        <v>396</v>
      </c>
      <c r="G63" s="641">
        <v>0</v>
      </c>
      <c r="H63" s="632">
        <v>2.5</v>
      </c>
      <c r="I63" s="635">
        <f t="shared" si="0"/>
        <v>2.5</v>
      </c>
    </row>
    <row r="64" spans="1:9" x14ac:dyDescent="0.2">
      <c r="A64" s="603"/>
      <c r="B64" s="604"/>
      <c r="C64" s="594">
        <v>4349</v>
      </c>
      <c r="D64" s="101">
        <v>5139</v>
      </c>
      <c r="E64" s="596">
        <v>104513013</v>
      </c>
      <c r="F64" s="606" t="s">
        <v>397</v>
      </c>
      <c r="G64" s="641">
        <v>0</v>
      </c>
      <c r="H64" s="632">
        <v>42.5</v>
      </c>
      <c r="I64" s="635">
        <f t="shared" si="0"/>
        <v>42.5</v>
      </c>
    </row>
    <row r="65" spans="1:9" x14ac:dyDescent="0.2">
      <c r="A65" s="603"/>
      <c r="B65" s="604"/>
      <c r="C65" s="594">
        <v>4349</v>
      </c>
      <c r="D65" s="101">
        <v>5139</v>
      </c>
      <c r="E65" s="596">
        <v>104113013</v>
      </c>
      <c r="F65" s="606" t="s">
        <v>397</v>
      </c>
      <c r="G65" s="641">
        <v>0</v>
      </c>
      <c r="H65" s="632">
        <v>5</v>
      </c>
      <c r="I65" s="635">
        <f t="shared" si="0"/>
        <v>5</v>
      </c>
    </row>
    <row r="66" spans="1:9" x14ac:dyDescent="0.2">
      <c r="A66" s="603"/>
      <c r="B66" s="604"/>
      <c r="C66" s="594">
        <v>4349</v>
      </c>
      <c r="D66" s="101">
        <v>5139</v>
      </c>
      <c r="E66" s="596">
        <v>104100000</v>
      </c>
      <c r="F66" s="606" t="s">
        <v>397</v>
      </c>
      <c r="G66" s="641">
        <v>0</v>
      </c>
      <c r="H66" s="632">
        <v>2.5</v>
      </c>
      <c r="I66" s="635">
        <f t="shared" si="0"/>
        <v>2.5</v>
      </c>
    </row>
    <row r="67" spans="1:9" x14ac:dyDescent="0.2">
      <c r="A67" s="603"/>
      <c r="B67" s="604"/>
      <c r="C67" s="594">
        <v>4349</v>
      </c>
      <c r="D67" s="600">
        <v>5162</v>
      </c>
      <c r="E67" s="596">
        <v>104513013</v>
      </c>
      <c r="F67" s="601" t="s">
        <v>398</v>
      </c>
      <c r="G67" s="641">
        <v>0</v>
      </c>
      <c r="H67" s="646">
        <v>8.5</v>
      </c>
      <c r="I67" s="635">
        <f t="shared" si="0"/>
        <v>8.5</v>
      </c>
    </row>
    <row r="68" spans="1:9" x14ac:dyDescent="0.2">
      <c r="A68" s="603"/>
      <c r="B68" s="604"/>
      <c r="C68" s="594">
        <v>4349</v>
      </c>
      <c r="D68" s="600">
        <v>5162</v>
      </c>
      <c r="E68" s="596">
        <v>104113013</v>
      </c>
      <c r="F68" s="601" t="s">
        <v>398</v>
      </c>
      <c r="G68" s="641">
        <v>0</v>
      </c>
      <c r="H68" s="632">
        <v>1</v>
      </c>
      <c r="I68" s="635">
        <f t="shared" si="0"/>
        <v>1</v>
      </c>
    </row>
    <row r="69" spans="1:9" x14ac:dyDescent="0.2">
      <c r="A69" s="603"/>
      <c r="B69" s="604"/>
      <c r="C69" s="594">
        <v>4349</v>
      </c>
      <c r="D69" s="600">
        <v>5162</v>
      </c>
      <c r="E69" s="596">
        <v>104100000</v>
      </c>
      <c r="F69" s="601" t="s">
        <v>398</v>
      </c>
      <c r="G69" s="641">
        <v>0</v>
      </c>
      <c r="H69" s="632">
        <v>0.5</v>
      </c>
      <c r="I69" s="635">
        <f t="shared" si="0"/>
        <v>0.5</v>
      </c>
    </row>
    <row r="70" spans="1:9" x14ac:dyDescent="0.2">
      <c r="A70" s="603"/>
      <c r="B70" s="604"/>
      <c r="C70" s="594">
        <v>4349</v>
      </c>
      <c r="D70" s="600">
        <v>5169</v>
      </c>
      <c r="E70" s="596">
        <v>104513013</v>
      </c>
      <c r="F70" s="601" t="s">
        <v>196</v>
      </c>
      <c r="G70" s="641">
        <v>0</v>
      </c>
      <c r="H70" s="632">
        <v>510</v>
      </c>
      <c r="I70" s="635">
        <f t="shared" si="0"/>
        <v>510</v>
      </c>
    </row>
    <row r="71" spans="1:9" x14ac:dyDescent="0.2">
      <c r="A71" s="603"/>
      <c r="B71" s="604"/>
      <c r="C71" s="594">
        <v>4349</v>
      </c>
      <c r="D71" s="600">
        <v>5169</v>
      </c>
      <c r="E71" s="596">
        <v>104113013</v>
      </c>
      <c r="F71" s="601" t="s">
        <v>196</v>
      </c>
      <c r="G71" s="641">
        <v>0</v>
      </c>
      <c r="H71" s="632">
        <v>60</v>
      </c>
      <c r="I71" s="635">
        <f t="shared" si="0"/>
        <v>60</v>
      </c>
    </row>
    <row r="72" spans="1:9" x14ac:dyDescent="0.2">
      <c r="A72" s="603"/>
      <c r="B72" s="604"/>
      <c r="C72" s="594">
        <v>4349</v>
      </c>
      <c r="D72" s="600">
        <v>5169</v>
      </c>
      <c r="E72" s="596">
        <v>104100000</v>
      </c>
      <c r="F72" s="601" t="s">
        <v>196</v>
      </c>
      <c r="G72" s="640">
        <v>1571.11</v>
      </c>
      <c r="H72" s="632">
        <v>-1541.11</v>
      </c>
      <c r="I72" s="635">
        <f t="shared" si="0"/>
        <v>30</v>
      </c>
    </row>
    <row r="73" spans="1:9" x14ac:dyDescent="0.2">
      <c r="A73" s="603"/>
      <c r="B73" s="604"/>
      <c r="C73" s="594">
        <v>4349</v>
      </c>
      <c r="D73" s="600">
        <v>5169</v>
      </c>
      <c r="E73" s="596">
        <v>104513013</v>
      </c>
      <c r="F73" s="609" t="s">
        <v>403</v>
      </c>
      <c r="G73" s="641">
        <v>0</v>
      </c>
      <c r="H73" s="646">
        <v>7515.7894699999997</v>
      </c>
      <c r="I73" s="635">
        <f t="shared" si="0"/>
        <v>7515.7894699999997</v>
      </c>
    </row>
    <row r="74" spans="1:9" x14ac:dyDescent="0.2">
      <c r="A74" s="603"/>
      <c r="B74" s="604"/>
      <c r="C74" s="594">
        <v>4349</v>
      </c>
      <c r="D74" s="600">
        <v>5169</v>
      </c>
      <c r="E74" s="596">
        <v>104113013</v>
      </c>
      <c r="F74" s="609" t="s">
        <v>403</v>
      </c>
      <c r="G74" s="641">
        <v>0</v>
      </c>
      <c r="H74" s="632">
        <v>884.21052999999995</v>
      </c>
      <c r="I74" s="635">
        <f t="shared" si="0"/>
        <v>884.21052999999995</v>
      </c>
    </row>
    <row r="75" spans="1:9" x14ac:dyDescent="0.2">
      <c r="A75" s="603"/>
      <c r="B75" s="604"/>
      <c r="C75" s="594">
        <v>4349</v>
      </c>
      <c r="D75" s="600">
        <v>5169</v>
      </c>
      <c r="E75" s="596">
        <v>104100000</v>
      </c>
      <c r="F75" s="609" t="s">
        <v>403</v>
      </c>
      <c r="G75" s="641">
        <v>0</v>
      </c>
      <c r="H75" s="632">
        <v>440</v>
      </c>
      <c r="I75" s="635">
        <f t="shared" ref="I75:I138" si="1">G75+H75</f>
        <v>440</v>
      </c>
    </row>
    <row r="76" spans="1:9" x14ac:dyDescent="0.2">
      <c r="A76" s="603"/>
      <c r="B76" s="604"/>
      <c r="C76" s="594">
        <v>4349</v>
      </c>
      <c r="D76" s="600">
        <v>5169</v>
      </c>
      <c r="E76" s="596">
        <v>104513013</v>
      </c>
      <c r="F76" s="609" t="s">
        <v>404</v>
      </c>
      <c r="G76" s="641">
        <v>0</v>
      </c>
      <c r="H76" s="632">
        <v>14763.15789</v>
      </c>
      <c r="I76" s="635">
        <f t="shared" si="1"/>
        <v>14763.15789</v>
      </c>
    </row>
    <row r="77" spans="1:9" x14ac:dyDescent="0.2">
      <c r="A77" s="603"/>
      <c r="B77" s="604"/>
      <c r="C77" s="594">
        <v>4349</v>
      </c>
      <c r="D77" s="600">
        <v>5169</v>
      </c>
      <c r="E77" s="596">
        <v>104113013</v>
      </c>
      <c r="F77" s="609" t="s">
        <v>404</v>
      </c>
      <c r="G77" s="641">
        <v>0</v>
      </c>
      <c r="H77" s="632">
        <v>1736.84211</v>
      </c>
      <c r="I77" s="635">
        <f t="shared" si="1"/>
        <v>1736.84211</v>
      </c>
    </row>
    <row r="78" spans="1:9" x14ac:dyDescent="0.2">
      <c r="A78" s="603"/>
      <c r="B78" s="604"/>
      <c r="C78" s="594">
        <v>4349</v>
      </c>
      <c r="D78" s="600">
        <v>5169</v>
      </c>
      <c r="E78" s="596">
        <v>104100000</v>
      </c>
      <c r="F78" s="609" t="s">
        <v>404</v>
      </c>
      <c r="G78" s="641">
        <v>0</v>
      </c>
      <c r="H78" s="632">
        <v>564.49</v>
      </c>
      <c r="I78" s="635">
        <f t="shared" si="1"/>
        <v>564.49</v>
      </c>
    </row>
    <row r="79" spans="1:9" x14ac:dyDescent="0.2">
      <c r="A79" s="603"/>
      <c r="B79" s="604"/>
      <c r="C79" s="594">
        <v>4349</v>
      </c>
      <c r="D79" s="600">
        <v>5169</v>
      </c>
      <c r="E79" s="596">
        <v>104513013</v>
      </c>
      <c r="F79" s="609" t="s">
        <v>405</v>
      </c>
      <c r="G79" s="641">
        <v>0</v>
      </c>
      <c r="H79" s="646">
        <v>7495.3778499999999</v>
      </c>
      <c r="I79" s="635">
        <f t="shared" si="1"/>
        <v>7495.3778499999999</v>
      </c>
    </row>
    <row r="80" spans="1:9" x14ac:dyDescent="0.2">
      <c r="A80" s="603"/>
      <c r="B80" s="604"/>
      <c r="C80" s="594">
        <v>4349</v>
      </c>
      <c r="D80" s="600">
        <v>5169</v>
      </c>
      <c r="E80" s="596">
        <v>104113013</v>
      </c>
      <c r="F80" s="609" t="s">
        <v>405</v>
      </c>
      <c r="G80" s="641">
        <v>0</v>
      </c>
      <c r="H80" s="632">
        <v>881.80915000000005</v>
      </c>
      <c r="I80" s="635">
        <f t="shared" si="1"/>
        <v>881.80915000000005</v>
      </c>
    </row>
    <row r="81" spans="1:9" x14ac:dyDescent="0.2">
      <c r="A81" s="603"/>
      <c r="B81" s="604"/>
      <c r="C81" s="594">
        <v>4349</v>
      </c>
      <c r="D81" s="600">
        <v>5169</v>
      </c>
      <c r="E81" s="596">
        <v>104100000</v>
      </c>
      <c r="F81" s="609" t="s">
        <v>405</v>
      </c>
      <c r="G81" s="641">
        <v>0</v>
      </c>
      <c r="H81" s="632">
        <v>440</v>
      </c>
      <c r="I81" s="635">
        <f t="shared" si="1"/>
        <v>440</v>
      </c>
    </row>
    <row r="82" spans="1:9" x14ac:dyDescent="0.2">
      <c r="A82" s="603"/>
      <c r="B82" s="604"/>
      <c r="C82" s="594">
        <v>4349</v>
      </c>
      <c r="D82" s="600">
        <v>5173</v>
      </c>
      <c r="E82" s="596">
        <v>104513013</v>
      </c>
      <c r="F82" s="601" t="s">
        <v>400</v>
      </c>
      <c r="G82" s="641">
        <v>0</v>
      </c>
      <c r="H82" s="632">
        <v>4.25</v>
      </c>
      <c r="I82" s="635">
        <f t="shared" si="1"/>
        <v>4.25</v>
      </c>
    </row>
    <row r="83" spans="1:9" x14ac:dyDescent="0.2">
      <c r="A83" s="603"/>
      <c r="B83" s="604"/>
      <c r="C83" s="594">
        <v>4349</v>
      </c>
      <c r="D83" s="600">
        <v>5173</v>
      </c>
      <c r="E83" s="596">
        <v>104113013</v>
      </c>
      <c r="F83" s="601" t="s">
        <v>400</v>
      </c>
      <c r="G83" s="641">
        <v>0</v>
      </c>
      <c r="H83" s="632">
        <v>0.5</v>
      </c>
      <c r="I83" s="635">
        <f t="shared" si="1"/>
        <v>0.5</v>
      </c>
    </row>
    <row r="84" spans="1:9" x14ac:dyDescent="0.2">
      <c r="A84" s="603"/>
      <c r="B84" s="604"/>
      <c r="C84" s="594">
        <v>4349</v>
      </c>
      <c r="D84" s="600">
        <v>5173</v>
      </c>
      <c r="E84" s="596">
        <v>104100000</v>
      </c>
      <c r="F84" s="601" t="s">
        <v>400</v>
      </c>
      <c r="G84" s="641">
        <v>0</v>
      </c>
      <c r="H84" s="632">
        <v>0.25</v>
      </c>
      <c r="I84" s="635">
        <f t="shared" si="1"/>
        <v>0.25</v>
      </c>
    </row>
    <row r="85" spans="1:9" x14ac:dyDescent="0.2">
      <c r="A85" s="603"/>
      <c r="B85" s="604"/>
      <c r="C85" s="594">
        <v>4349</v>
      </c>
      <c r="D85" s="600">
        <v>5175</v>
      </c>
      <c r="E85" s="596">
        <v>104513013</v>
      </c>
      <c r="F85" s="601" t="s">
        <v>401</v>
      </c>
      <c r="G85" s="641">
        <v>0</v>
      </c>
      <c r="H85" s="646">
        <v>4.25</v>
      </c>
      <c r="I85" s="635">
        <f t="shared" si="1"/>
        <v>4.25</v>
      </c>
    </row>
    <row r="86" spans="1:9" x14ac:dyDescent="0.2">
      <c r="A86" s="603"/>
      <c r="B86" s="604"/>
      <c r="C86" s="594">
        <v>4349</v>
      </c>
      <c r="D86" s="600">
        <v>5175</v>
      </c>
      <c r="E86" s="596">
        <v>104113013</v>
      </c>
      <c r="F86" s="601" t="s">
        <v>401</v>
      </c>
      <c r="G86" s="641">
        <v>0</v>
      </c>
      <c r="H86" s="632">
        <v>0.5</v>
      </c>
      <c r="I86" s="635">
        <f t="shared" si="1"/>
        <v>0.5</v>
      </c>
    </row>
    <row r="87" spans="1:9" x14ac:dyDescent="0.2">
      <c r="A87" s="603"/>
      <c r="B87" s="604"/>
      <c r="C87" s="594">
        <v>4349</v>
      </c>
      <c r="D87" s="608">
        <v>5175</v>
      </c>
      <c r="E87" s="596">
        <v>104100000</v>
      </c>
      <c r="F87" s="601" t="s">
        <v>401</v>
      </c>
      <c r="G87" s="641">
        <v>0</v>
      </c>
      <c r="H87" s="632">
        <v>0.25</v>
      </c>
      <c r="I87" s="635">
        <f t="shared" si="1"/>
        <v>0.25</v>
      </c>
    </row>
    <row r="88" spans="1:9" x14ac:dyDescent="0.2">
      <c r="A88" s="603"/>
      <c r="B88" s="604"/>
      <c r="C88" s="594">
        <v>4349</v>
      </c>
      <c r="D88" s="608">
        <v>5424</v>
      </c>
      <c r="E88" s="596">
        <v>104513013</v>
      </c>
      <c r="F88" s="103" t="s">
        <v>402</v>
      </c>
      <c r="G88" s="641">
        <v>0</v>
      </c>
      <c r="H88" s="632">
        <v>42.5</v>
      </c>
      <c r="I88" s="635">
        <f t="shared" si="1"/>
        <v>42.5</v>
      </c>
    </row>
    <row r="89" spans="1:9" x14ac:dyDescent="0.2">
      <c r="A89" s="603"/>
      <c r="B89" s="604"/>
      <c r="C89" s="594">
        <v>4349</v>
      </c>
      <c r="D89" s="608">
        <v>5424</v>
      </c>
      <c r="E89" s="596">
        <v>104113013</v>
      </c>
      <c r="F89" s="103" t="s">
        <v>402</v>
      </c>
      <c r="G89" s="641">
        <v>0</v>
      </c>
      <c r="H89" s="632">
        <v>5</v>
      </c>
      <c r="I89" s="635">
        <f t="shared" si="1"/>
        <v>5</v>
      </c>
    </row>
    <row r="90" spans="1:9" ht="13.5" thickBot="1" x14ac:dyDescent="0.25">
      <c r="A90" s="603"/>
      <c r="B90" s="604"/>
      <c r="C90" s="594">
        <v>4349</v>
      </c>
      <c r="D90" s="608">
        <v>5424</v>
      </c>
      <c r="E90" s="596">
        <v>104100000</v>
      </c>
      <c r="F90" s="103" t="s">
        <v>402</v>
      </c>
      <c r="G90" s="641">
        <v>0</v>
      </c>
      <c r="H90" s="632">
        <v>2.5</v>
      </c>
      <c r="I90" s="635">
        <f t="shared" si="1"/>
        <v>2.5</v>
      </c>
    </row>
    <row r="91" spans="1:9" ht="22.5" x14ac:dyDescent="0.2">
      <c r="A91" s="610" t="s">
        <v>4</v>
      </c>
      <c r="B91" s="611" t="s">
        <v>199</v>
      </c>
      <c r="C91" s="612" t="s">
        <v>2</v>
      </c>
      <c r="D91" s="612" t="s">
        <v>2</v>
      </c>
      <c r="E91" s="611" t="s">
        <v>2</v>
      </c>
      <c r="F91" s="226" t="s">
        <v>406</v>
      </c>
      <c r="G91" s="642">
        <f>SUM(G92:G130)</f>
        <v>1899</v>
      </c>
      <c r="H91" s="631">
        <f>SUM(H92:H130)</f>
        <v>33467.629999999997</v>
      </c>
      <c r="I91" s="636">
        <f>G91+H91</f>
        <v>35366.629999999997</v>
      </c>
    </row>
    <row r="92" spans="1:9" x14ac:dyDescent="0.2">
      <c r="A92" s="603"/>
      <c r="B92" s="604"/>
      <c r="C92" s="594">
        <v>4349</v>
      </c>
      <c r="D92" s="595">
        <v>5011</v>
      </c>
      <c r="E92" s="596">
        <v>104513013</v>
      </c>
      <c r="F92" s="597" t="s">
        <v>393</v>
      </c>
      <c r="G92" s="641">
        <v>0</v>
      </c>
      <c r="H92" s="632">
        <v>1224</v>
      </c>
      <c r="I92" s="635">
        <f t="shared" si="1"/>
        <v>1224</v>
      </c>
    </row>
    <row r="93" spans="1:9" x14ac:dyDescent="0.2">
      <c r="A93" s="603"/>
      <c r="B93" s="604"/>
      <c r="C93" s="594">
        <v>4349</v>
      </c>
      <c r="D93" s="595">
        <v>5011</v>
      </c>
      <c r="E93" s="596">
        <v>104113013</v>
      </c>
      <c r="F93" s="597" t="s">
        <v>393</v>
      </c>
      <c r="G93" s="641">
        <v>0</v>
      </c>
      <c r="H93" s="632">
        <v>144</v>
      </c>
      <c r="I93" s="635">
        <f t="shared" si="1"/>
        <v>144</v>
      </c>
    </row>
    <row r="94" spans="1:9" x14ac:dyDescent="0.2">
      <c r="A94" s="603"/>
      <c r="B94" s="604"/>
      <c r="C94" s="594">
        <v>4349</v>
      </c>
      <c r="D94" s="599">
        <v>5011</v>
      </c>
      <c r="E94" s="596">
        <v>104100000</v>
      </c>
      <c r="F94" s="597" t="s">
        <v>393</v>
      </c>
      <c r="G94" s="641">
        <v>0</v>
      </c>
      <c r="H94" s="632">
        <v>77</v>
      </c>
      <c r="I94" s="635">
        <f t="shared" si="1"/>
        <v>77</v>
      </c>
    </row>
    <row r="95" spans="1:9" x14ac:dyDescent="0.2">
      <c r="A95" s="603"/>
      <c r="B95" s="604"/>
      <c r="C95" s="594">
        <v>4349</v>
      </c>
      <c r="D95" s="600">
        <v>5021</v>
      </c>
      <c r="E95" s="596">
        <v>104513013</v>
      </c>
      <c r="F95" s="601" t="s">
        <v>394</v>
      </c>
      <c r="G95" s="641">
        <v>0</v>
      </c>
      <c r="H95" s="632">
        <v>85</v>
      </c>
      <c r="I95" s="635">
        <f t="shared" si="1"/>
        <v>85</v>
      </c>
    </row>
    <row r="96" spans="1:9" x14ac:dyDescent="0.2">
      <c r="A96" s="603"/>
      <c r="B96" s="604"/>
      <c r="C96" s="594">
        <v>4349</v>
      </c>
      <c r="D96" s="600">
        <v>5021</v>
      </c>
      <c r="E96" s="596">
        <v>104113013</v>
      </c>
      <c r="F96" s="601" t="s">
        <v>394</v>
      </c>
      <c r="G96" s="641">
        <v>0</v>
      </c>
      <c r="H96" s="632">
        <v>10</v>
      </c>
      <c r="I96" s="635">
        <f t="shared" si="1"/>
        <v>10</v>
      </c>
    </row>
    <row r="97" spans="1:9" x14ac:dyDescent="0.2">
      <c r="A97" s="603"/>
      <c r="B97" s="604"/>
      <c r="C97" s="594">
        <v>4349</v>
      </c>
      <c r="D97" s="600">
        <v>5021</v>
      </c>
      <c r="E97" s="596">
        <v>104100000</v>
      </c>
      <c r="F97" s="601" t="s">
        <v>394</v>
      </c>
      <c r="G97" s="641">
        <v>0</v>
      </c>
      <c r="H97" s="632">
        <v>5</v>
      </c>
      <c r="I97" s="635">
        <f t="shared" si="1"/>
        <v>5</v>
      </c>
    </row>
    <row r="98" spans="1:9" x14ac:dyDescent="0.2">
      <c r="A98" s="603"/>
      <c r="B98" s="604"/>
      <c r="C98" s="594">
        <v>4349</v>
      </c>
      <c r="D98" s="595">
        <v>5031</v>
      </c>
      <c r="E98" s="596">
        <v>104513013</v>
      </c>
      <c r="F98" s="602" t="s">
        <v>395</v>
      </c>
      <c r="G98" s="641">
        <v>0</v>
      </c>
      <c r="H98" s="632">
        <v>76.5</v>
      </c>
      <c r="I98" s="635">
        <f t="shared" si="1"/>
        <v>76.5</v>
      </c>
    </row>
    <row r="99" spans="1:9" x14ac:dyDescent="0.2">
      <c r="A99" s="603"/>
      <c r="B99" s="604"/>
      <c r="C99" s="594">
        <v>4349</v>
      </c>
      <c r="D99" s="595">
        <v>5031</v>
      </c>
      <c r="E99" s="596">
        <v>104113013</v>
      </c>
      <c r="F99" s="602" t="s">
        <v>395</v>
      </c>
      <c r="G99" s="641">
        <v>0</v>
      </c>
      <c r="H99" s="632">
        <v>9</v>
      </c>
      <c r="I99" s="635">
        <f t="shared" si="1"/>
        <v>9</v>
      </c>
    </row>
    <row r="100" spans="1:9" x14ac:dyDescent="0.2">
      <c r="A100" s="603"/>
      <c r="B100" s="604"/>
      <c r="C100" s="594">
        <v>4349</v>
      </c>
      <c r="D100" s="599">
        <v>5031</v>
      </c>
      <c r="E100" s="596">
        <v>104100000</v>
      </c>
      <c r="F100" s="602" t="s">
        <v>395</v>
      </c>
      <c r="G100" s="641">
        <v>0</v>
      </c>
      <c r="H100" s="632">
        <v>4.5</v>
      </c>
      <c r="I100" s="635">
        <f t="shared" si="1"/>
        <v>4.5</v>
      </c>
    </row>
    <row r="101" spans="1:9" x14ac:dyDescent="0.2">
      <c r="A101" s="603"/>
      <c r="B101" s="604"/>
      <c r="C101" s="594">
        <v>4349</v>
      </c>
      <c r="D101" s="595">
        <v>5032</v>
      </c>
      <c r="E101" s="596">
        <v>104513013</v>
      </c>
      <c r="F101" s="605" t="s">
        <v>383</v>
      </c>
      <c r="G101" s="641">
        <v>0</v>
      </c>
      <c r="H101" s="632">
        <v>27.54</v>
      </c>
      <c r="I101" s="635">
        <f t="shared" si="1"/>
        <v>27.54</v>
      </c>
    </row>
    <row r="102" spans="1:9" x14ac:dyDescent="0.2">
      <c r="A102" s="603"/>
      <c r="B102" s="604"/>
      <c r="C102" s="594">
        <v>4349</v>
      </c>
      <c r="D102" s="595">
        <v>5032</v>
      </c>
      <c r="E102" s="596">
        <v>104113013</v>
      </c>
      <c r="F102" s="605" t="s">
        <v>383</v>
      </c>
      <c r="G102" s="641">
        <v>0</v>
      </c>
      <c r="H102" s="632">
        <v>3.24</v>
      </c>
      <c r="I102" s="635">
        <f t="shared" si="1"/>
        <v>3.24</v>
      </c>
    </row>
    <row r="103" spans="1:9" x14ac:dyDescent="0.2">
      <c r="A103" s="603"/>
      <c r="B103" s="604"/>
      <c r="C103" s="594">
        <v>4349</v>
      </c>
      <c r="D103" s="599">
        <v>5032</v>
      </c>
      <c r="E103" s="596">
        <v>104100000</v>
      </c>
      <c r="F103" s="605" t="s">
        <v>383</v>
      </c>
      <c r="G103" s="641">
        <v>0</v>
      </c>
      <c r="H103" s="632">
        <v>1.62</v>
      </c>
      <c r="I103" s="635">
        <f t="shared" si="1"/>
        <v>1.62</v>
      </c>
    </row>
    <row r="104" spans="1:9" x14ac:dyDescent="0.2">
      <c r="A104" s="603"/>
      <c r="B104" s="604"/>
      <c r="C104" s="594">
        <v>4349</v>
      </c>
      <c r="D104" s="600">
        <v>5137</v>
      </c>
      <c r="E104" s="596">
        <v>104513013</v>
      </c>
      <c r="F104" s="601" t="s">
        <v>396</v>
      </c>
      <c r="G104" s="641">
        <v>0</v>
      </c>
      <c r="H104" s="632">
        <v>34</v>
      </c>
      <c r="I104" s="635">
        <f t="shared" si="1"/>
        <v>34</v>
      </c>
    </row>
    <row r="105" spans="1:9" x14ac:dyDescent="0.2">
      <c r="A105" s="603"/>
      <c r="B105" s="604"/>
      <c r="C105" s="594">
        <v>4349</v>
      </c>
      <c r="D105" s="600">
        <v>5137</v>
      </c>
      <c r="E105" s="596">
        <v>104113013</v>
      </c>
      <c r="F105" s="601" t="s">
        <v>396</v>
      </c>
      <c r="G105" s="641">
        <v>0</v>
      </c>
      <c r="H105" s="632">
        <v>4</v>
      </c>
      <c r="I105" s="635">
        <f t="shared" si="1"/>
        <v>4</v>
      </c>
    </row>
    <row r="106" spans="1:9" x14ac:dyDescent="0.2">
      <c r="A106" s="603"/>
      <c r="B106" s="604"/>
      <c r="C106" s="594">
        <v>4349</v>
      </c>
      <c r="D106" s="600">
        <v>5137</v>
      </c>
      <c r="E106" s="596">
        <v>104100000</v>
      </c>
      <c r="F106" s="601" t="s">
        <v>396</v>
      </c>
      <c r="G106" s="641">
        <v>0</v>
      </c>
      <c r="H106" s="632">
        <v>2</v>
      </c>
      <c r="I106" s="635">
        <f t="shared" si="1"/>
        <v>2</v>
      </c>
    </row>
    <row r="107" spans="1:9" x14ac:dyDescent="0.2">
      <c r="A107" s="603"/>
      <c r="B107" s="604"/>
      <c r="C107" s="594">
        <v>4349</v>
      </c>
      <c r="D107" s="101">
        <v>5139</v>
      </c>
      <c r="E107" s="596">
        <v>104513013</v>
      </c>
      <c r="F107" s="606" t="s">
        <v>397</v>
      </c>
      <c r="G107" s="641">
        <v>0</v>
      </c>
      <c r="H107" s="632">
        <v>17</v>
      </c>
      <c r="I107" s="635">
        <f t="shared" si="1"/>
        <v>17</v>
      </c>
    </row>
    <row r="108" spans="1:9" x14ac:dyDescent="0.2">
      <c r="A108" s="603"/>
      <c r="B108" s="604"/>
      <c r="C108" s="594">
        <v>4349</v>
      </c>
      <c r="D108" s="101">
        <v>5139</v>
      </c>
      <c r="E108" s="596">
        <v>104113013</v>
      </c>
      <c r="F108" s="606" t="s">
        <v>397</v>
      </c>
      <c r="G108" s="641">
        <v>0</v>
      </c>
      <c r="H108" s="632">
        <v>2</v>
      </c>
      <c r="I108" s="635">
        <f t="shared" si="1"/>
        <v>2</v>
      </c>
    </row>
    <row r="109" spans="1:9" x14ac:dyDescent="0.2">
      <c r="A109" s="603"/>
      <c r="B109" s="604"/>
      <c r="C109" s="594">
        <v>4349</v>
      </c>
      <c r="D109" s="101">
        <v>5139</v>
      </c>
      <c r="E109" s="596">
        <v>104100000</v>
      </c>
      <c r="F109" s="606" t="s">
        <v>397</v>
      </c>
      <c r="G109" s="641">
        <v>0</v>
      </c>
      <c r="H109" s="632">
        <v>1</v>
      </c>
      <c r="I109" s="635">
        <f t="shared" si="1"/>
        <v>1</v>
      </c>
    </row>
    <row r="110" spans="1:9" x14ac:dyDescent="0.2">
      <c r="A110" s="603"/>
      <c r="B110" s="604"/>
      <c r="C110" s="594">
        <v>4349</v>
      </c>
      <c r="D110" s="600">
        <v>5162</v>
      </c>
      <c r="E110" s="596">
        <v>104513013</v>
      </c>
      <c r="F110" s="601" t="s">
        <v>398</v>
      </c>
      <c r="G110" s="640">
        <v>1.7</v>
      </c>
      <c r="H110" s="632">
        <v>6.8</v>
      </c>
      <c r="I110" s="635">
        <f t="shared" si="1"/>
        <v>8.5</v>
      </c>
    </row>
    <row r="111" spans="1:9" x14ac:dyDescent="0.2">
      <c r="A111" s="603"/>
      <c r="B111" s="604"/>
      <c r="C111" s="594">
        <v>4349</v>
      </c>
      <c r="D111" s="600">
        <v>5162</v>
      </c>
      <c r="E111" s="596">
        <v>104113013</v>
      </c>
      <c r="F111" s="601" t="s">
        <v>398</v>
      </c>
      <c r="G111" s="640">
        <v>0.2</v>
      </c>
      <c r="H111" s="632">
        <v>0.8</v>
      </c>
      <c r="I111" s="635">
        <f t="shared" si="1"/>
        <v>1</v>
      </c>
    </row>
    <row r="112" spans="1:9" x14ac:dyDescent="0.2">
      <c r="A112" s="603"/>
      <c r="B112" s="604"/>
      <c r="C112" s="594">
        <v>4349</v>
      </c>
      <c r="D112" s="600">
        <v>5162</v>
      </c>
      <c r="E112" s="596">
        <v>104100000</v>
      </c>
      <c r="F112" s="601" t="s">
        <v>398</v>
      </c>
      <c r="G112" s="640">
        <v>0.1</v>
      </c>
      <c r="H112" s="632">
        <v>0.4</v>
      </c>
      <c r="I112" s="635">
        <f t="shared" si="1"/>
        <v>0.5</v>
      </c>
    </row>
    <row r="113" spans="1:9" x14ac:dyDescent="0.2">
      <c r="A113" s="603"/>
      <c r="B113" s="604"/>
      <c r="C113" s="594">
        <v>4349</v>
      </c>
      <c r="D113" s="600">
        <v>5169</v>
      </c>
      <c r="E113" s="596">
        <v>104513013</v>
      </c>
      <c r="F113" s="601" t="s">
        <v>196</v>
      </c>
      <c r="G113" s="641">
        <v>0</v>
      </c>
      <c r="H113" s="632">
        <v>510</v>
      </c>
      <c r="I113" s="635">
        <f t="shared" si="1"/>
        <v>510</v>
      </c>
    </row>
    <row r="114" spans="1:9" x14ac:dyDescent="0.2">
      <c r="A114" s="603"/>
      <c r="B114" s="604"/>
      <c r="C114" s="594">
        <v>4349</v>
      </c>
      <c r="D114" s="600">
        <v>5169</v>
      </c>
      <c r="E114" s="596">
        <v>104113013</v>
      </c>
      <c r="F114" s="601" t="s">
        <v>196</v>
      </c>
      <c r="G114" s="641">
        <v>0</v>
      </c>
      <c r="H114" s="632">
        <v>60</v>
      </c>
      <c r="I114" s="635">
        <f t="shared" si="1"/>
        <v>60</v>
      </c>
    </row>
    <row r="115" spans="1:9" x14ac:dyDescent="0.2">
      <c r="A115" s="603"/>
      <c r="B115" s="604"/>
      <c r="C115" s="594">
        <v>4349</v>
      </c>
      <c r="D115" s="600">
        <v>5169</v>
      </c>
      <c r="E115" s="596">
        <v>104100000</v>
      </c>
      <c r="F115" s="601" t="s">
        <v>196</v>
      </c>
      <c r="G115" s="641">
        <v>1897</v>
      </c>
      <c r="H115" s="632">
        <v>-1867</v>
      </c>
      <c r="I115" s="635">
        <f t="shared" si="1"/>
        <v>30</v>
      </c>
    </row>
    <row r="116" spans="1:9" x14ac:dyDescent="0.2">
      <c r="A116" s="603"/>
      <c r="B116" s="604"/>
      <c r="C116" s="594">
        <v>4349</v>
      </c>
      <c r="D116" s="600">
        <v>5169</v>
      </c>
      <c r="E116" s="596">
        <v>104513013</v>
      </c>
      <c r="F116" s="609" t="s">
        <v>407</v>
      </c>
      <c r="G116" s="641">
        <v>0</v>
      </c>
      <c r="H116" s="632">
        <v>13518.4527</v>
      </c>
      <c r="I116" s="635">
        <f t="shared" si="1"/>
        <v>13518.4527</v>
      </c>
    </row>
    <row r="117" spans="1:9" x14ac:dyDescent="0.2">
      <c r="A117" s="603"/>
      <c r="B117" s="604"/>
      <c r="C117" s="594">
        <v>4349</v>
      </c>
      <c r="D117" s="600">
        <v>5169</v>
      </c>
      <c r="E117" s="596">
        <v>104113013</v>
      </c>
      <c r="F117" s="609" t="s">
        <v>407</v>
      </c>
      <c r="G117" s="641">
        <v>0</v>
      </c>
      <c r="H117" s="632">
        <v>1589.5237999999999</v>
      </c>
      <c r="I117" s="635">
        <f t="shared" si="1"/>
        <v>1589.5237999999999</v>
      </c>
    </row>
    <row r="118" spans="1:9" x14ac:dyDescent="0.2">
      <c r="A118" s="603"/>
      <c r="B118" s="604"/>
      <c r="C118" s="594">
        <v>4349</v>
      </c>
      <c r="D118" s="600">
        <v>5169</v>
      </c>
      <c r="E118" s="596">
        <v>104100000</v>
      </c>
      <c r="F118" s="609" t="s">
        <v>407</v>
      </c>
      <c r="G118" s="641">
        <v>0</v>
      </c>
      <c r="H118" s="632">
        <v>1376.69</v>
      </c>
      <c r="I118" s="635">
        <f t="shared" si="1"/>
        <v>1376.69</v>
      </c>
    </row>
    <row r="119" spans="1:9" x14ac:dyDescent="0.2">
      <c r="A119" s="603"/>
      <c r="B119" s="604"/>
      <c r="C119" s="594">
        <v>4349</v>
      </c>
      <c r="D119" s="600">
        <v>5169</v>
      </c>
      <c r="E119" s="596">
        <v>104513013</v>
      </c>
      <c r="F119" s="609" t="s">
        <v>408</v>
      </c>
      <c r="G119" s="641">
        <v>0</v>
      </c>
      <c r="H119" s="632">
        <v>13518.452600000001</v>
      </c>
      <c r="I119" s="635">
        <f t="shared" si="1"/>
        <v>13518.452600000001</v>
      </c>
    </row>
    <row r="120" spans="1:9" x14ac:dyDescent="0.2">
      <c r="A120" s="603"/>
      <c r="B120" s="604"/>
      <c r="C120" s="594">
        <v>4349</v>
      </c>
      <c r="D120" s="600">
        <v>5169</v>
      </c>
      <c r="E120" s="596">
        <v>104113013</v>
      </c>
      <c r="F120" s="609" t="s">
        <v>408</v>
      </c>
      <c r="G120" s="641">
        <v>0</v>
      </c>
      <c r="H120" s="632">
        <v>1589.5238999999999</v>
      </c>
      <c r="I120" s="635">
        <f t="shared" si="1"/>
        <v>1589.5238999999999</v>
      </c>
    </row>
    <row r="121" spans="1:9" x14ac:dyDescent="0.2">
      <c r="A121" s="603"/>
      <c r="B121" s="604"/>
      <c r="C121" s="594">
        <v>4349</v>
      </c>
      <c r="D121" s="600">
        <v>5169</v>
      </c>
      <c r="E121" s="596">
        <v>104100000</v>
      </c>
      <c r="F121" s="609" t="s">
        <v>408</v>
      </c>
      <c r="G121" s="641">
        <v>0</v>
      </c>
      <c r="H121" s="632">
        <v>1376.587</v>
      </c>
      <c r="I121" s="635">
        <f t="shared" si="1"/>
        <v>1376.587</v>
      </c>
    </row>
    <row r="122" spans="1:9" x14ac:dyDescent="0.2">
      <c r="A122" s="603"/>
      <c r="B122" s="604"/>
      <c r="C122" s="594">
        <v>4349</v>
      </c>
      <c r="D122" s="600">
        <v>5173</v>
      </c>
      <c r="E122" s="596">
        <v>104513013</v>
      </c>
      <c r="F122" s="601" t="s">
        <v>400</v>
      </c>
      <c r="G122" s="641">
        <v>0</v>
      </c>
      <c r="H122" s="632">
        <v>4.25</v>
      </c>
      <c r="I122" s="635">
        <f t="shared" si="1"/>
        <v>4.25</v>
      </c>
    </row>
    <row r="123" spans="1:9" x14ac:dyDescent="0.2">
      <c r="A123" s="603"/>
      <c r="B123" s="604"/>
      <c r="C123" s="594">
        <v>4349</v>
      </c>
      <c r="D123" s="600">
        <v>5173</v>
      </c>
      <c r="E123" s="596">
        <v>104113013</v>
      </c>
      <c r="F123" s="601" t="s">
        <v>400</v>
      </c>
      <c r="G123" s="641">
        <v>0</v>
      </c>
      <c r="H123" s="632">
        <v>0.5</v>
      </c>
      <c r="I123" s="635">
        <f t="shared" si="1"/>
        <v>0.5</v>
      </c>
    </row>
    <row r="124" spans="1:9" x14ac:dyDescent="0.2">
      <c r="A124" s="603"/>
      <c r="B124" s="604"/>
      <c r="C124" s="594">
        <v>4349</v>
      </c>
      <c r="D124" s="600">
        <v>5173</v>
      </c>
      <c r="E124" s="596">
        <v>104100000</v>
      </c>
      <c r="F124" s="601" t="s">
        <v>400</v>
      </c>
      <c r="G124" s="641">
        <v>0</v>
      </c>
      <c r="H124" s="632">
        <v>0.25</v>
      </c>
      <c r="I124" s="635">
        <f t="shared" si="1"/>
        <v>0.25</v>
      </c>
    </row>
    <row r="125" spans="1:9" x14ac:dyDescent="0.2">
      <c r="A125" s="603"/>
      <c r="B125" s="604"/>
      <c r="C125" s="594">
        <v>4349</v>
      </c>
      <c r="D125" s="600">
        <v>5175</v>
      </c>
      <c r="E125" s="596">
        <v>104513013</v>
      </c>
      <c r="F125" s="601" t="s">
        <v>401</v>
      </c>
      <c r="G125" s="641">
        <v>0</v>
      </c>
      <c r="H125" s="632">
        <v>4.25</v>
      </c>
      <c r="I125" s="635">
        <f t="shared" si="1"/>
        <v>4.25</v>
      </c>
    </row>
    <row r="126" spans="1:9" x14ac:dyDescent="0.2">
      <c r="A126" s="603"/>
      <c r="B126" s="604"/>
      <c r="C126" s="594">
        <v>4349</v>
      </c>
      <c r="D126" s="600">
        <v>5175</v>
      </c>
      <c r="E126" s="596">
        <v>104113013</v>
      </c>
      <c r="F126" s="601" t="s">
        <v>401</v>
      </c>
      <c r="G126" s="641">
        <v>0</v>
      </c>
      <c r="H126" s="632">
        <v>0.5</v>
      </c>
      <c r="I126" s="635">
        <f t="shared" si="1"/>
        <v>0.5</v>
      </c>
    </row>
    <row r="127" spans="1:9" x14ac:dyDescent="0.2">
      <c r="A127" s="603"/>
      <c r="B127" s="604"/>
      <c r="C127" s="594">
        <v>4349</v>
      </c>
      <c r="D127" s="608">
        <v>5175</v>
      </c>
      <c r="E127" s="596">
        <v>104100000</v>
      </c>
      <c r="F127" s="601" t="s">
        <v>401</v>
      </c>
      <c r="G127" s="641">
        <v>0</v>
      </c>
      <c r="H127" s="632">
        <v>0.25</v>
      </c>
      <c r="I127" s="635">
        <f t="shared" si="1"/>
        <v>0.25</v>
      </c>
    </row>
    <row r="128" spans="1:9" x14ac:dyDescent="0.2">
      <c r="A128" s="603"/>
      <c r="B128" s="604"/>
      <c r="C128" s="594">
        <v>4349</v>
      </c>
      <c r="D128" s="608">
        <v>5424</v>
      </c>
      <c r="E128" s="596">
        <v>104513013</v>
      </c>
      <c r="F128" s="103" t="s">
        <v>402</v>
      </c>
      <c r="G128" s="641">
        <v>0</v>
      </c>
      <c r="H128" s="632">
        <v>42.5</v>
      </c>
      <c r="I128" s="635">
        <f t="shared" si="1"/>
        <v>42.5</v>
      </c>
    </row>
    <row r="129" spans="1:9" x14ac:dyDescent="0.2">
      <c r="A129" s="603"/>
      <c r="B129" s="604"/>
      <c r="C129" s="594">
        <v>4349</v>
      </c>
      <c r="D129" s="608">
        <v>5424</v>
      </c>
      <c r="E129" s="596">
        <v>104113013</v>
      </c>
      <c r="F129" s="103" t="s">
        <v>402</v>
      </c>
      <c r="G129" s="641">
        <v>0</v>
      </c>
      <c r="H129" s="632">
        <v>5</v>
      </c>
      <c r="I129" s="635">
        <f t="shared" si="1"/>
        <v>5</v>
      </c>
    </row>
    <row r="130" spans="1:9" ht="13.5" thickBot="1" x14ac:dyDescent="0.25">
      <c r="A130" s="603"/>
      <c r="B130" s="604"/>
      <c r="C130" s="594">
        <v>4349</v>
      </c>
      <c r="D130" s="608">
        <v>5424</v>
      </c>
      <c r="E130" s="596">
        <v>104100000</v>
      </c>
      <c r="F130" s="103" t="s">
        <v>402</v>
      </c>
      <c r="G130" s="641">
        <v>0</v>
      </c>
      <c r="H130" s="632">
        <v>2.5</v>
      </c>
      <c r="I130" s="635">
        <f t="shared" si="1"/>
        <v>2.5</v>
      </c>
    </row>
    <row r="131" spans="1:9" ht="22.5" x14ac:dyDescent="0.2">
      <c r="A131" s="222" t="s">
        <v>4</v>
      </c>
      <c r="B131" s="318" t="s">
        <v>200</v>
      </c>
      <c r="C131" s="591" t="s">
        <v>2</v>
      </c>
      <c r="D131" s="591" t="s">
        <v>2</v>
      </c>
      <c r="E131" s="318" t="s">
        <v>2</v>
      </c>
      <c r="F131" s="226" t="s">
        <v>409</v>
      </c>
      <c r="G131" s="638">
        <f>SUM(G132:G167)</f>
        <v>117</v>
      </c>
      <c r="H131" s="630">
        <f>SUM(H132:H167)</f>
        <v>3008.3009999999995</v>
      </c>
      <c r="I131" s="634">
        <f t="shared" si="1"/>
        <v>3125.3009999999995</v>
      </c>
    </row>
    <row r="132" spans="1:9" x14ac:dyDescent="0.2">
      <c r="A132" s="613"/>
      <c r="B132" s="614"/>
      <c r="C132" s="594">
        <v>4349</v>
      </c>
      <c r="D132" s="595">
        <v>5011</v>
      </c>
      <c r="E132" s="596">
        <v>104513013</v>
      </c>
      <c r="F132" s="597" t="s">
        <v>393</v>
      </c>
      <c r="G132" s="641">
        <v>0</v>
      </c>
      <c r="H132" s="632">
        <v>1224</v>
      </c>
      <c r="I132" s="635">
        <f t="shared" si="1"/>
        <v>1224</v>
      </c>
    </row>
    <row r="133" spans="1:9" x14ac:dyDescent="0.2">
      <c r="A133" s="613"/>
      <c r="B133" s="614"/>
      <c r="C133" s="594">
        <v>4349</v>
      </c>
      <c r="D133" s="595">
        <v>5011</v>
      </c>
      <c r="E133" s="596">
        <v>104113013</v>
      </c>
      <c r="F133" s="597" t="s">
        <v>393</v>
      </c>
      <c r="G133" s="641">
        <v>0</v>
      </c>
      <c r="H133" s="632">
        <v>144</v>
      </c>
      <c r="I133" s="635">
        <f t="shared" si="1"/>
        <v>144</v>
      </c>
    </row>
    <row r="134" spans="1:9" x14ac:dyDescent="0.2">
      <c r="A134" s="613"/>
      <c r="B134" s="614"/>
      <c r="C134" s="594">
        <v>4349</v>
      </c>
      <c r="D134" s="599">
        <v>5011</v>
      </c>
      <c r="E134" s="596">
        <v>104100000</v>
      </c>
      <c r="F134" s="597" t="s">
        <v>393</v>
      </c>
      <c r="G134" s="641">
        <v>0</v>
      </c>
      <c r="H134" s="632">
        <v>72</v>
      </c>
      <c r="I134" s="635">
        <f t="shared" si="1"/>
        <v>72</v>
      </c>
    </row>
    <row r="135" spans="1:9" x14ac:dyDescent="0.2">
      <c r="A135" s="613"/>
      <c r="B135" s="614"/>
      <c r="C135" s="594">
        <v>4349</v>
      </c>
      <c r="D135" s="600">
        <v>5021</v>
      </c>
      <c r="E135" s="596">
        <v>104513013</v>
      </c>
      <c r="F135" s="601" t="s">
        <v>394</v>
      </c>
      <c r="G135" s="641">
        <v>0</v>
      </c>
      <c r="H135" s="632">
        <v>85</v>
      </c>
      <c r="I135" s="635">
        <f t="shared" si="1"/>
        <v>85</v>
      </c>
    </row>
    <row r="136" spans="1:9" x14ac:dyDescent="0.2">
      <c r="A136" s="613"/>
      <c r="B136" s="614"/>
      <c r="C136" s="594">
        <v>4349</v>
      </c>
      <c r="D136" s="600">
        <v>5021</v>
      </c>
      <c r="E136" s="596">
        <v>104113013</v>
      </c>
      <c r="F136" s="601" t="s">
        <v>394</v>
      </c>
      <c r="G136" s="641">
        <v>0</v>
      </c>
      <c r="H136" s="632">
        <v>10</v>
      </c>
      <c r="I136" s="635">
        <f t="shared" si="1"/>
        <v>10</v>
      </c>
    </row>
    <row r="137" spans="1:9" x14ac:dyDescent="0.2">
      <c r="A137" s="613"/>
      <c r="B137" s="614"/>
      <c r="C137" s="594">
        <v>4349</v>
      </c>
      <c r="D137" s="600">
        <v>5021</v>
      </c>
      <c r="E137" s="596">
        <v>104100000</v>
      </c>
      <c r="F137" s="601" t="s">
        <v>394</v>
      </c>
      <c r="G137" s="641">
        <v>0</v>
      </c>
      <c r="H137" s="632">
        <v>5</v>
      </c>
      <c r="I137" s="635">
        <f t="shared" si="1"/>
        <v>5</v>
      </c>
    </row>
    <row r="138" spans="1:9" x14ac:dyDescent="0.2">
      <c r="A138" s="613"/>
      <c r="B138" s="614"/>
      <c r="C138" s="594">
        <v>4349</v>
      </c>
      <c r="D138" s="595">
        <v>5031</v>
      </c>
      <c r="E138" s="596">
        <v>104513013</v>
      </c>
      <c r="F138" s="602" t="s">
        <v>395</v>
      </c>
      <c r="G138" s="641">
        <v>0</v>
      </c>
      <c r="H138" s="632">
        <v>76.5</v>
      </c>
      <c r="I138" s="635">
        <f t="shared" si="1"/>
        <v>76.5</v>
      </c>
    </row>
    <row r="139" spans="1:9" x14ac:dyDescent="0.2">
      <c r="A139" s="613"/>
      <c r="B139" s="614"/>
      <c r="C139" s="594">
        <v>4349</v>
      </c>
      <c r="D139" s="595">
        <v>5031</v>
      </c>
      <c r="E139" s="596">
        <v>104113013</v>
      </c>
      <c r="F139" s="602" t="s">
        <v>395</v>
      </c>
      <c r="G139" s="641">
        <v>0</v>
      </c>
      <c r="H139" s="632">
        <v>9</v>
      </c>
      <c r="I139" s="635">
        <f t="shared" ref="I139:I167" si="2">G139+H139</f>
        <v>9</v>
      </c>
    </row>
    <row r="140" spans="1:9" x14ac:dyDescent="0.2">
      <c r="A140" s="613"/>
      <c r="B140" s="614"/>
      <c r="C140" s="594">
        <v>4349</v>
      </c>
      <c r="D140" s="599">
        <v>5031</v>
      </c>
      <c r="E140" s="596">
        <v>104100000</v>
      </c>
      <c r="F140" s="602" t="s">
        <v>395</v>
      </c>
      <c r="G140" s="641">
        <v>0</v>
      </c>
      <c r="H140" s="632">
        <v>4.5</v>
      </c>
      <c r="I140" s="635">
        <f t="shared" si="2"/>
        <v>4.5</v>
      </c>
    </row>
    <row r="141" spans="1:9" x14ac:dyDescent="0.2">
      <c r="A141" s="613"/>
      <c r="B141" s="614"/>
      <c r="C141" s="594">
        <v>4349</v>
      </c>
      <c r="D141" s="595">
        <v>5032</v>
      </c>
      <c r="E141" s="596">
        <v>104513013</v>
      </c>
      <c r="F141" s="602" t="s">
        <v>383</v>
      </c>
      <c r="G141" s="641">
        <v>0</v>
      </c>
      <c r="H141" s="632">
        <v>27.54</v>
      </c>
      <c r="I141" s="635">
        <f t="shared" si="2"/>
        <v>27.54</v>
      </c>
    </row>
    <row r="142" spans="1:9" x14ac:dyDescent="0.2">
      <c r="A142" s="613"/>
      <c r="B142" s="614"/>
      <c r="C142" s="594">
        <v>4349</v>
      </c>
      <c r="D142" s="595">
        <v>5032</v>
      </c>
      <c r="E142" s="596">
        <v>104113013</v>
      </c>
      <c r="F142" s="602" t="s">
        <v>383</v>
      </c>
      <c r="G142" s="641">
        <v>0</v>
      </c>
      <c r="H142" s="632">
        <v>3.24</v>
      </c>
      <c r="I142" s="635">
        <f t="shared" si="2"/>
        <v>3.24</v>
      </c>
    </row>
    <row r="143" spans="1:9" x14ac:dyDescent="0.2">
      <c r="A143" s="613"/>
      <c r="B143" s="614"/>
      <c r="C143" s="594">
        <v>4349</v>
      </c>
      <c r="D143" s="599">
        <v>5032</v>
      </c>
      <c r="E143" s="596">
        <v>104100000</v>
      </c>
      <c r="F143" s="602" t="s">
        <v>383</v>
      </c>
      <c r="G143" s="641">
        <v>0</v>
      </c>
      <c r="H143" s="632">
        <v>1.62</v>
      </c>
      <c r="I143" s="635">
        <f t="shared" si="2"/>
        <v>1.62</v>
      </c>
    </row>
    <row r="144" spans="1:9" x14ac:dyDescent="0.2">
      <c r="A144" s="613"/>
      <c r="B144" s="614"/>
      <c r="C144" s="594">
        <v>4349</v>
      </c>
      <c r="D144" s="600">
        <v>5137</v>
      </c>
      <c r="E144" s="596">
        <v>104513013</v>
      </c>
      <c r="F144" s="601" t="s">
        <v>396</v>
      </c>
      <c r="G144" s="641">
        <v>0</v>
      </c>
      <c r="H144" s="632">
        <v>89.25</v>
      </c>
      <c r="I144" s="635">
        <f t="shared" si="2"/>
        <v>89.25</v>
      </c>
    </row>
    <row r="145" spans="1:9" x14ac:dyDescent="0.2">
      <c r="A145" s="613"/>
      <c r="B145" s="614"/>
      <c r="C145" s="594">
        <v>4349</v>
      </c>
      <c r="D145" s="600">
        <v>5137</v>
      </c>
      <c r="E145" s="596">
        <v>104113013</v>
      </c>
      <c r="F145" s="601" t="s">
        <v>396</v>
      </c>
      <c r="G145" s="641">
        <v>0</v>
      </c>
      <c r="H145" s="632">
        <v>10.5</v>
      </c>
      <c r="I145" s="635">
        <f t="shared" si="2"/>
        <v>10.5</v>
      </c>
    </row>
    <row r="146" spans="1:9" x14ac:dyDescent="0.2">
      <c r="A146" s="613"/>
      <c r="B146" s="614"/>
      <c r="C146" s="594">
        <v>4349</v>
      </c>
      <c r="D146" s="600">
        <v>5137</v>
      </c>
      <c r="E146" s="596">
        <v>104100000</v>
      </c>
      <c r="F146" s="601" t="s">
        <v>396</v>
      </c>
      <c r="G146" s="641">
        <v>0</v>
      </c>
      <c r="H146" s="632">
        <v>5.25</v>
      </c>
      <c r="I146" s="635">
        <f t="shared" si="2"/>
        <v>5.25</v>
      </c>
    </row>
    <row r="147" spans="1:9" x14ac:dyDescent="0.2">
      <c r="A147" s="613"/>
      <c r="B147" s="614"/>
      <c r="C147" s="594">
        <v>4349</v>
      </c>
      <c r="D147" s="101">
        <v>5139</v>
      </c>
      <c r="E147" s="596">
        <v>104513013</v>
      </c>
      <c r="F147" s="606" t="s">
        <v>397</v>
      </c>
      <c r="G147" s="641">
        <v>0</v>
      </c>
      <c r="H147" s="632">
        <v>17</v>
      </c>
      <c r="I147" s="635">
        <f t="shared" si="2"/>
        <v>17</v>
      </c>
    </row>
    <row r="148" spans="1:9" x14ac:dyDescent="0.2">
      <c r="A148" s="613"/>
      <c r="B148" s="614"/>
      <c r="C148" s="594">
        <v>4349</v>
      </c>
      <c r="D148" s="101">
        <v>5139</v>
      </c>
      <c r="E148" s="596">
        <v>104113013</v>
      </c>
      <c r="F148" s="606" t="s">
        <v>397</v>
      </c>
      <c r="G148" s="641">
        <v>0</v>
      </c>
      <c r="H148" s="632">
        <v>2</v>
      </c>
      <c r="I148" s="635">
        <f t="shared" si="2"/>
        <v>2</v>
      </c>
    </row>
    <row r="149" spans="1:9" x14ac:dyDescent="0.2">
      <c r="A149" s="613"/>
      <c r="B149" s="614"/>
      <c r="C149" s="594">
        <v>4349</v>
      </c>
      <c r="D149" s="101">
        <v>5139</v>
      </c>
      <c r="E149" s="596">
        <v>104100000</v>
      </c>
      <c r="F149" s="606" t="s">
        <v>397</v>
      </c>
      <c r="G149" s="641">
        <v>0</v>
      </c>
      <c r="H149" s="632">
        <v>1</v>
      </c>
      <c r="I149" s="635">
        <f t="shared" si="2"/>
        <v>1</v>
      </c>
    </row>
    <row r="150" spans="1:9" x14ac:dyDescent="0.2">
      <c r="A150" s="613"/>
      <c r="B150" s="614"/>
      <c r="C150" s="594">
        <v>4349</v>
      </c>
      <c r="D150" s="600">
        <v>5162</v>
      </c>
      <c r="E150" s="596">
        <v>104513013</v>
      </c>
      <c r="F150" s="601" t="s">
        <v>398</v>
      </c>
      <c r="G150" s="641">
        <v>1.7</v>
      </c>
      <c r="H150" s="632">
        <v>6.8</v>
      </c>
      <c r="I150" s="635">
        <f t="shared" si="2"/>
        <v>8.5</v>
      </c>
    </row>
    <row r="151" spans="1:9" x14ac:dyDescent="0.2">
      <c r="A151" s="613"/>
      <c r="B151" s="614"/>
      <c r="C151" s="594">
        <v>4349</v>
      </c>
      <c r="D151" s="600">
        <v>5162</v>
      </c>
      <c r="E151" s="596">
        <v>104113013</v>
      </c>
      <c r="F151" s="601" t="s">
        <v>398</v>
      </c>
      <c r="G151" s="641">
        <v>0.2</v>
      </c>
      <c r="H151" s="632">
        <v>0.8</v>
      </c>
      <c r="I151" s="635">
        <f t="shared" si="2"/>
        <v>1</v>
      </c>
    </row>
    <row r="152" spans="1:9" x14ac:dyDescent="0.2">
      <c r="A152" s="613"/>
      <c r="B152" s="614"/>
      <c r="C152" s="594">
        <v>4349</v>
      </c>
      <c r="D152" s="600">
        <v>5162</v>
      </c>
      <c r="E152" s="596">
        <v>104100000</v>
      </c>
      <c r="F152" s="601" t="s">
        <v>398</v>
      </c>
      <c r="G152" s="641">
        <v>0.1</v>
      </c>
      <c r="H152" s="632">
        <v>0.4</v>
      </c>
      <c r="I152" s="635">
        <f t="shared" si="2"/>
        <v>0.5</v>
      </c>
    </row>
    <row r="153" spans="1:9" x14ac:dyDescent="0.2">
      <c r="A153" s="613"/>
      <c r="B153" s="614"/>
      <c r="C153" s="594">
        <v>4349</v>
      </c>
      <c r="D153" s="600">
        <v>5167</v>
      </c>
      <c r="E153" s="596">
        <v>104513013</v>
      </c>
      <c r="F153" s="607" t="s">
        <v>399</v>
      </c>
      <c r="G153" s="641">
        <v>21.25</v>
      </c>
      <c r="H153" s="632">
        <v>63.75</v>
      </c>
      <c r="I153" s="635">
        <f t="shared" si="2"/>
        <v>85</v>
      </c>
    </row>
    <row r="154" spans="1:9" x14ac:dyDescent="0.2">
      <c r="A154" s="613"/>
      <c r="B154" s="614"/>
      <c r="C154" s="594">
        <v>4349</v>
      </c>
      <c r="D154" s="600">
        <v>5167</v>
      </c>
      <c r="E154" s="596">
        <v>104113013</v>
      </c>
      <c r="F154" s="607" t="s">
        <v>399</v>
      </c>
      <c r="G154" s="641">
        <v>2.5</v>
      </c>
      <c r="H154" s="632">
        <v>7.5</v>
      </c>
      <c r="I154" s="635">
        <f t="shared" si="2"/>
        <v>10</v>
      </c>
    </row>
    <row r="155" spans="1:9" x14ac:dyDescent="0.2">
      <c r="A155" s="613"/>
      <c r="B155" s="614"/>
      <c r="C155" s="594">
        <v>4349</v>
      </c>
      <c r="D155" s="600">
        <v>5167</v>
      </c>
      <c r="E155" s="596">
        <v>104100000</v>
      </c>
      <c r="F155" s="607" t="s">
        <v>399</v>
      </c>
      <c r="G155" s="641">
        <v>1.25</v>
      </c>
      <c r="H155" s="632">
        <v>3.75</v>
      </c>
      <c r="I155" s="635">
        <f t="shared" si="2"/>
        <v>5</v>
      </c>
    </row>
    <row r="156" spans="1:9" x14ac:dyDescent="0.2">
      <c r="A156" s="613"/>
      <c r="B156" s="614"/>
      <c r="C156" s="594">
        <v>4349</v>
      </c>
      <c r="D156" s="600">
        <v>5169</v>
      </c>
      <c r="E156" s="596">
        <v>104513013</v>
      </c>
      <c r="F156" s="601" t="s">
        <v>196</v>
      </c>
      <c r="G156" s="641">
        <v>76.5</v>
      </c>
      <c r="H156" s="632">
        <v>773.5</v>
      </c>
      <c r="I156" s="635">
        <f t="shared" si="2"/>
        <v>850</v>
      </c>
    </row>
    <row r="157" spans="1:9" x14ac:dyDescent="0.2">
      <c r="A157" s="613"/>
      <c r="B157" s="614"/>
      <c r="C157" s="594">
        <v>4349</v>
      </c>
      <c r="D157" s="600">
        <v>5169</v>
      </c>
      <c r="E157" s="596">
        <v>104113013</v>
      </c>
      <c r="F157" s="601" t="s">
        <v>196</v>
      </c>
      <c r="G157" s="641">
        <v>9</v>
      </c>
      <c r="H157" s="632">
        <v>91</v>
      </c>
      <c r="I157" s="635">
        <f t="shared" si="2"/>
        <v>100</v>
      </c>
    </row>
    <row r="158" spans="1:9" x14ac:dyDescent="0.2">
      <c r="A158" s="613"/>
      <c r="B158" s="614"/>
      <c r="C158" s="594">
        <v>4349</v>
      </c>
      <c r="D158" s="600">
        <v>5169</v>
      </c>
      <c r="E158" s="596">
        <v>104100000</v>
      </c>
      <c r="F158" s="601" t="s">
        <v>196</v>
      </c>
      <c r="G158" s="641">
        <v>4.5</v>
      </c>
      <c r="H158" s="632">
        <v>213.40100000000001</v>
      </c>
      <c r="I158" s="635">
        <f t="shared" si="2"/>
        <v>217.90100000000001</v>
      </c>
    </row>
    <row r="159" spans="1:9" x14ac:dyDescent="0.2">
      <c r="A159" s="613"/>
      <c r="B159" s="614"/>
      <c r="C159" s="594">
        <v>4349</v>
      </c>
      <c r="D159" s="600">
        <v>5173</v>
      </c>
      <c r="E159" s="596">
        <v>104513013</v>
      </c>
      <c r="F159" s="601" t="s">
        <v>400</v>
      </c>
      <c r="G159" s="641">
        <v>0</v>
      </c>
      <c r="H159" s="632">
        <v>4.25</v>
      </c>
      <c r="I159" s="635">
        <f t="shared" si="2"/>
        <v>4.25</v>
      </c>
    </row>
    <row r="160" spans="1:9" x14ac:dyDescent="0.2">
      <c r="A160" s="613"/>
      <c r="B160" s="614"/>
      <c r="C160" s="594">
        <v>4349</v>
      </c>
      <c r="D160" s="600">
        <v>5173</v>
      </c>
      <c r="E160" s="596">
        <v>104113013</v>
      </c>
      <c r="F160" s="601" t="s">
        <v>400</v>
      </c>
      <c r="G160" s="641">
        <v>0</v>
      </c>
      <c r="H160" s="632">
        <v>0.5</v>
      </c>
      <c r="I160" s="635">
        <f t="shared" si="2"/>
        <v>0.5</v>
      </c>
    </row>
    <row r="161" spans="1:9" x14ac:dyDescent="0.2">
      <c r="A161" s="613"/>
      <c r="B161" s="614"/>
      <c r="C161" s="594">
        <v>4349</v>
      </c>
      <c r="D161" s="600">
        <v>5173</v>
      </c>
      <c r="E161" s="596">
        <v>104100000</v>
      </c>
      <c r="F161" s="601" t="s">
        <v>400</v>
      </c>
      <c r="G161" s="641">
        <v>0</v>
      </c>
      <c r="H161" s="632">
        <v>0.25</v>
      </c>
      <c r="I161" s="635">
        <f t="shared" si="2"/>
        <v>0.25</v>
      </c>
    </row>
    <row r="162" spans="1:9" x14ac:dyDescent="0.2">
      <c r="A162" s="613"/>
      <c r="B162" s="614"/>
      <c r="C162" s="594">
        <v>4349</v>
      </c>
      <c r="D162" s="600">
        <v>5175</v>
      </c>
      <c r="E162" s="596">
        <v>104513013</v>
      </c>
      <c r="F162" s="601" t="s">
        <v>401</v>
      </c>
      <c r="G162" s="641">
        <v>0</v>
      </c>
      <c r="H162" s="632">
        <v>4.25</v>
      </c>
      <c r="I162" s="635">
        <f t="shared" si="2"/>
        <v>4.25</v>
      </c>
    </row>
    <row r="163" spans="1:9" x14ac:dyDescent="0.2">
      <c r="A163" s="613"/>
      <c r="B163" s="614"/>
      <c r="C163" s="594">
        <v>4349</v>
      </c>
      <c r="D163" s="600">
        <v>5175</v>
      </c>
      <c r="E163" s="596">
        <v>104113013</v>
      </c>
      <c r="F163" s="601" t="s">
        <v>401</v>
      </c>
      <c r="G163" s="641">
        <v>0</v>
      </c>
      <c r="H163" s="632">
        <v>0.5</v>
      </c>
      <c r="I163" s="635">
        <f t="shared" si="2"/>
        <v>0.5</v>
      </c>
    </row>
    <row r="164" spans="1:9" x14ac:dyDescent="0.2">
      <c r="A164" s="613"/>
      <c r="B164" s="614"/>
      <c r="C164" s="594">
        <v>4349</v>
      </c>
      <c r="D164" s="608">
        <v>5175</v>
      </c>
      <c r="E164" s="596">
        <v>104100000</v>
      </c>
      <c r="F164" s="601" t="s">
        <v>401</v>
      </c>
      <c r="G164" s="641">
        <v>0</v>
      </c>
      <c r="H164" s="632">
        <v>0.25</v>
      </c>
      <c r="I164" s="635">
        <f t="shared" si="2"/>
        <v>0.25</v>
      </c>
    </row>
    <row r="165" spans="1:9" x14ac:dyDescent="0.2">
      <c r="A165" s="613"/>
      <c r="B165" s="614"/>
      <c r="C165" s="594">
        <v>4349</v>
      </c>
      <c r="D165" s="608">
        <v>5424</v>
      </c>
      <c r="E165" s="596">
        <v>104513013</v>
      </c>
      <c r="F165" s="103" t="s">
        <v>402</v>
      </c>
      <c r="G165" s="641">
        <v>0</v>
      </c>
      <c r="H165" s="632">
        <v>42.5</v>
      </c>
      <c r="I165" s="635">
        <f t="shared" si="2"/>
        <v>42.5</v>
      </c>
    </row>
    <row r="166" spans="1:9" x14ac:dyDescent="0.2">
      <c r="A166" s="613"/>
      <c r="B166" s="614"/>
      <c r="C166" s="594">
        <v>4349</v>
      </c>
      <c r="D166" s="608">
        <v>5424</v>
      </c>
      <c r="E166" s="596">
        <v>104113013</v>
      </c>
      <c r="F166" s="103" t="s">
        <v>402</v>
      </c>
      <c r="G166" s="641">
        <v>0</v>
      </c>
      <c r="H166" s="632">
        <v>5</v>
      </c>
      <c r="I166" s="635">
        <f t="shared" si="2"/>
        <v>5</v>
      </c>
    </row>
    <row r="167" spans="1:9" ht="13.5" thickBot="1" x14ac:dyDescent="0.25">
      <c r="A167" s="615"/>
      <c r="B167" s="616"/>
      <c r="C167" s="193">
        <v>4349</v>
      </c>
      <c r="D167" s="617">
        <v>5424</v>
      </c>
      <c r="E167" s="618">
        <v>104100000</v>
      </c>
      <c r="F167" s="116" t="s">
        <v>402</v>
      </c>
      <c r="G167" s="643">
        <v>0</v>
      </c>
      <c r="H167" s="645">
        <v>2.5</v>
      </c>
      <c r="I167" s="637">
        <f t="shared" si="2"/>
        <v>2.5</v>
      </c>
    </row>
    <row r="168" spans="1:9" x14ac:dyDescent="0.2">
      <c r="G168" s="644"/>
    </row>
    <row r="169" spans="1:9" x14ac:dyDescent="0.2">
      <c r="G169" s="644"/>
    </row>
    <row r="170" spans="1:9" x14ac:dyDescent="0.2">
      <c r="G170" s="644"/>
    </row>
    <row r="171" spans="1:9" x14ac:dyDescent="0.2">
      <c r="G171" s="644"/>
    </row>
    <row r="172" spans="1:9" x14ac:dyDescent="0.2">
      <c r="G172" s="644"/>
    </row>
    <row r="173" spans="1:9" x14ac:dyDescent="0.2">
      <c r="G173" s="644"/>
    </row>
    <row r="174" spans="1:9" x14ac:dyDescent="0.2">
      <c r="G174" s="644"/>
    </row>
    <row r="175" spans="1:9" x14ac:dyDescent="0.2">
      <c r="G175" s="644"/>
    </row>
    <row r="176" spans="1:9" x14ac:dyDescent="0.2">
      <c r="G176" s="644"/>
    </row>
    <row r="177" spans="7:7" x14ac:dyDescent="0.2">
      <c r="G177" s="644"/>
    </row>
    <row r="178" spans="7:7" x14ac:dyDescent="0.2">
      <c r="G178" s="644"/>
    </row>
    <row r="179" spans="7:7" x14ac:dyDescent="0.2">
      <c r="G179" s="644"/>
    </row>
    <row r="180" spans="7:7" x14ac:dyDescent="0.2">
      <c r="G180" s="644"/>
    </row>
    <row r="181" spans="7:7" x14ac:dyDescent="0.2">
      <c r="G181" s="644"/>
    </row>
    <row r="182" spans="7:7" x14ac:dyDescent="0.2">
      <c r="G182" s="644"/>
    </row>
    <row r="183" spans="7:7" x14ac:dyDescent="0.2">
      <c r="G183" s="644"/>
    </row>
    <row r="184" spans="7:7" x14ac:dyDescent="0.2">
      <c r="G184" s="644"/>
    </row>
    <row r="185" spans="7:7" x14ac:dyDescent="0.2">
      <c r="G185" s="644"/>
    </row>
    <row r="186" spans="7:7" x14ac:dyDescent="0.2">
      <c r="G186" s="644"/>
    </row>
    <row r="187" spans="7:7" x14ac:dyDescent="0.2">
      <c r="G187" s="644"/>
    </row>
    <row r="188" spans="7:7" x14ac:dyDescent="0.2">
      <c r="G188" s="644"/>
    </row>
    <row r="189" spans="7:7" x14ac:dyDescent="0.2">
      <c r="G189" s="644"/>
    </row>
    <row r="190" spans="7:7" x14ac:dyDescent="0.2">
      <c r="G190" s="644"/>
    </row>
    <row r="191" spans="7:7" x14ac:dyDescent="0.2">
      <c r="G191" s="644"/>
    </row>
    <row r="192" spans="7:7" x14ac:dyDescent="0.2">
      <c r="G192" s="644"/>
    </row>
    <row r="193" spans="7:7" x14ac:dyDescent="0.2">
      <c r="G193" s="644"/>
    </row>
    <row r="194" spans="7:7" x14ac:dyDescent="0.2">
      <c r="G194" s="644"/>
    </row>
    <row r="195" spans="7:7" x14ac:dyDescent="0.2">
      <c r="G195" s="644"/>
    </row>
    <row r="196" spans="7:7" x14ac:dyDescent="0.2">
      <c r="G196" s="644"/>
    </row>
    <row r="197" spans="7:7" x14ac:dyDescent="0.2">
      <c r="G197" s="644"/>
    </row>
    <row r="198" spans="7:7" x14ac:dyDescent="0.2">
      <c r="G198" s="644"/>
    </row>
    <row r="199" spans="7:7" x14ac:dyDescent="0.2">
      <c r="G199" s="644"/>
    </row>
    <row r="200" spans="7:7" x14ac:dyDescent="0.2">
      <c r="G200" s="644"/>
    </row>
    <row r="201" spans="7:7" x14ac:dyDescent="0.2">
      <c r="G201" s="644"/>
    </row>
    <row r="202" spans="7:7" x14ac:dyDescent="0.2">
      <c r="G202" s="644"/>
    </row>
    <row r="203" spans="7:7" x14ac:dyDescent="0.2">
      <c r="G203" s="644"/>
    </row>
    <row r="204" spans="7:7" x14ac:dyDescent="0.2">
      <c r="G204" s="644"/>
    </row>
    <row r="205" spans="7:7" x14ac:dyDescent="0.2">
      <c r="G205" s="644"/>
    </row>
    <row r="206" spans="7:7" x14ac:dyDescent="0.2">
      <c r="G206" s="644"/>
    </row>
    <row r="207" spans="7:7" x14ac:dyDescent="0.2">
      <c r="G207" s="644"/>
    </row>
    <row r="208" spans="7:7" x14ac:dyDescent="0.2">
      <c r="G208" s="644"/>
    </row>
    <row r="209" spans="7:7" x14ac:dyDescent="0.2">
      <c r="G209" s="644"/>
    </row>
    <row r="210" spans="7:7" x14ac:dyDescent="0.2">
      <c r="G210" s="644"/>
    </row>
    <row r="211" spans="7:7" x14ac:dyDescent="0.2">
      <c r="G211" s="644"/>
    </row>
    <row r="212" spans="7:7" x14ac:dyDescent="0.2">
      <c r="G212" s="644"/>
    </row>
    <row r="213" spans="7:7" x14ac:dyDescent="0.2">
      <c r="G213" s="644"/>
    </row>
    <row r="214" spans="7:7" x14ac:dyDescent="0.2">
      <c r="G214" s="644"/>
    </row>
    <row r="215" spans="7:7" x14ac:dyDescent="0.2">
      <c r="G215" s="644"/>
    </row>
    <row r="216" spans="7:7" x14ac:dyDescent="0.2">
      <c r="G216" s="644"/>
    </row>
    <row r="217" spans="7:7" x14ac:dyDescent="0.2">
      <c r="G217" s="644"/>
    </row>
    <row r="218" spans="7:7" x14ac:dyDescent="0.2">
      <c r="G218" s="644"/>
    </row>
    <row r="219" spans="7:7" x14ac:dyDescent="0.2">
      <c r="G219" s="644"/>
    </row>
    <row r="220" spans="7:7" x14ac:dyDescent="0.2">
      <c r="G220" s="644"/>
    </row>
    <row r="221" spans="7:7" x14ac:dyDescent="0.2">
      <c r="G221" s="644"/>
    </row>
    <row r="222" spans="7:7" x14ac:dyDescent="0.2">
      <c r="G222" s="644"/>
    </row>
    <row r="223" spans="7:7" x14ac:dyDescent="0.2">
      <c r="G223" s="644"/>
    </row>
    <row r="224" spans="7:7" x14ac:dyDescent="0.2">
      <c r="G224" s="644"/>
    </row>
    <row r="225" spans="7:7" x14ac:dyDescent="0.2">
      <c r="G225" s="644"/>
    </row>
    <row r="226" spans="7:7" x14ac:dyDescent="0.2">
      <c r="G226" s="644"/>
    </row>
  </sheetData>
  <mergeCells count="3">
    <mergeCell ref="A4:I4"/>
    <mergeCell ref="A6:I6"/>
    <mergeCell ref="A2:I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Normal="100" workbookViewId="0"/>
  </sheetViews>
  <sheetFormatPr defaultColWidth="3.140625" defaultRowHeight="12.75" x14ac:dyDescent="0.25"/>
  <cols>
    <col min="1" max="1" width="2.85546875" style="32" customWidth="1"/>
    <col min="2" max="2" width="9.85546875" style="32" customWidth="1"/>
    <col min="3" max="4" width="4.7109375" style="32" customWidth="1"/>
    <col min="5" max="5" width="9.140625" style="32" customWidth="1"/>
    <col min="6" max="6" width="40.42578125" style="32" customWidth="1"/>
    <col min="7" max="7" width="11.85546875" style="495" customWidth="1"/>
    <col min="8" max="8" width="10.5703125" style="495" customWidth="1"/>
    <col min="9" max="9" width="10.42578125" style="495" customWidth="1"/>
    <col min="10" max="11" width="9.140625" style="32" customWidth="1"/>
    <col min="12" max="12" width="11.140625" style="32" bestFit="1" customWidth="1"/>
    <col min="13" max="13" width="9.140625" style="32" customWidth="1"/>
    <col min="14" max="14" width="11.140625" style="32" bestFit="1" customWidth="1"/>
    <col min="15" max="255" width="9.140625" style="32" customWidth="1"/>
    <col min="256" max="16384" width="3.140625" style="32"/>
  </cols>
  <sheetData>
    <row r="1" spans="1:14" s="2" customFormat="1" x14ac:dyDescent="0.2">
      <c r="G1" s="463"/>
      <c r="H1" s="464"/>
      <c r="I1" s="361" t="s">
        <v>344</v>
      </c>
      <c r="J1" s="396"/>
    </row>
    <row r="2" spans="1:14" s="2" customFormat="1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4" x14ac:dyDescent="0.25">
      <c r="A3" s="34"/>
      <c r="B3" s="34"/>
      <c r="C3" s="34"/>
      <c r="D3" s="34"/>
      <c r="E3" s="34"/>
      <c r="F3" s="34"/>
      <c r="G3" s="465"/>
      <c r="H3" s="465"/>
      <c r="I3" s="466"/>
      <c r="J3" s="23"/>
    </row>
    <row r="4" spans="1:14" ht="15.75" x14ac:dyDescent="0.25">
      <c r="A4" s="752" t="s">
        <v>22</v>
      </c>
      <c r="B4" s="752"/>
      <c r="C4" s="752"/>
      <c r="D4" s="752"/>
      <c r="E4" s="752"/>
      <c r="F4" s="752"/>
      <c r="G4" s="752"/>
      <c r="H4" s="752"/>
      <c r="I4" s="752"/>
      <c r="J4" s="23"/>
    </row>
    <row r="5" spans="1:14" x14ac:dyDescent="0.25">
      <c r="A5" s="34"/>
      <c r="B5" s="34"/>
      <c r="C5" s="34"/>
      <c r="D5" s="34"/>
      <c r="E5" s="34"/>
      <c r="F5" s="34"/>
      <c r="G5" s="465"/>
      <c r="H5" s="465"/>
      <c r="I5" s="467"/>
      <c r="J5" s="23"/>
    </row>
    <row r="6" spans="1:14" ht="15.75" x14ac:dyDescent="0.25">
      <c r="A6" s="744" t="s">
        <v>51</v>
      </c>
      <c r="B6" s="744"/>
      <c r="C6" s="744"/>
      <c r="D6" s="744"/>
      <c r="E6" s="744"/>
      <c r="F6" s="744"/>
      <c r="G6" s="744"/>
      <c r="H6" s="744"/>
      <c r="I6" s="744"/>
    </row>
    <row r="7" spans="1:14" ht="15.75" x14ac:dyDescent="0.25">
      <c r="A7" s="397"/>
      <c r="B7" s="397"/>
      <c r="C7" s="397"/>
      <c r="D7" s="397"/>
      <c r="E7" s="397"/>
      <c r="F7" s="397"/>
      <c r="G7" s="468"/>
      <c r="H7" s="468"/>
      <c r="I7" s="468"/>
    </row>
    <row r="8" spans="1:14" s="35" customFormat="1" ht="13.5" thickBot="1" x14ac:dyDescent="0.3">
      <c r="A8" s="36"/>
      <c r="B8" s="36"/>
      <c r="C8" s="36"/>
      <c r="D8" s="36"/>
      <c r="E8" s="36"/>
      <c r="F8" s="36"/>
      <c r="G8" s="469"/>
      <c r="H8" s="469"/>
      <c r="I8" s="470" t="s">
        <v>8</v>
      </c>
    </row>
    <row r="9" spans="1:14" ht="28.5" customHeight="1" thickBot="1" x14ac:dyDescent="0.3">
      <c r="A9" s="346" t="s">
        <v>1</v>
      </c>
      <c r="B9" s="347" t="s">
        <v>10</v>
      </c>
      <c r="C9" s="348" t="s">
        <v>9</v>
      </c>
      <c r="D9" s="347" t="s">
        <v>11</v>
      </c>
      <c r="E9" s="349" t="s">
        <v>13</v>
      </c>
      <c r="F9" s="348" t="s">
        <v>52</v>
      </c>
      <c r="G9" s="471" t="s">
        <v>57</v>
      </c>
      <c r="H9" s="472" t="s">
        <v>343</v>
      </c>
      <c r="I9" s="473" t="s">
        <v>390</v>
      </c>
      <c r="L9" s="584"/>
    </row>
    <row r="10" spans="1:14" ht="13.5" thickBot="1" x14ac:dyDescent="0.25">
      <c r="A10" s="183" t="s">
        <v>4</v>
      </c>
      <c r="B10" s="184" t="s">
        <v>2</v>
      </c>
      <c r="C10" s="184" t="s">
        <v>2</v>
      </c>
      <c r="D10" s="184" t="s">
        <v>2</v>
      </c>
      <c r="E10" s="184" t="s">
        <v>2</v>
      </c>
      <c r="F10" s="185" t="s">
        <v>14</v>
      </c>
      <c r="G10" s="474">
        <f>G11+G14+G26+G31+G36+G41+G46+G51+G60+G65+G70+G75+G77+G82+G87+G16+G21</f>
        <v>109813.54000000001</v>
      </c>
      <c r="H10" s="474">
        <f>H11+H14+H26+H31+H36+H41+H46+H51+H60+H65+H70+H77+H82+H87+H16+H21+H75</f>
        <v>319250</v>
      </c>
      <c r="I10" s="475">
        <f>G10+H10</f>
        <v>429063.54000000004</v>
      </c>
      <c r="L10" s="585"/>
    </row>
    <row r="11" spans="1:14" ht="22.5" x14ac:dyDescent="0.2">
      <c r="A11" s="186" t="s">
        <v>4</v>
      </c>
      <c r="B11" s="295" t="s">
        <v>201</v>
      </c>
      <c r="C11" s="194" t="s">
        <v>2</v>
      </c>
      <c r="D11" s="194" t="s">
        <v>2</v>
      </c>
      <c r="E11" s="295" t="s">
        <v>2</v>
      </c>
      <c r="F11" s="187" t="s">
        <v>202</v>
      </c>
      <c r="G11" s="188">
        <f>SUM(G12:G13)</f>
        <v>44500</v>
      </c>
      <c r="H11" s="344">
        <f>H12+H13</f>
        <v>129300</v>
      </c>
      <c r="I11" s="291">
        <f>G11+H11</f>
        <v>173800</v>
      </c>
      <c r="L11" s="586"/>
    </row>
    <row r="12" spans="1:14" ht="22.5" x14ac:dyDescent="0.25">
      <c r="A12" s="189"/>
      <c r="B12" s="296"/>
      <c r="C12" s="101">
        <v>2212</v>
      </c>
      <c r="D12" s="297">
        <v>6351</v>
      </c>
      <c r="E12" s="105" t="s">
        <v>63</v>
      </c>
      <c r="F12" s="195" t="s">
        <v>203</v>
      </c>
      <c r="G12" s="190">
        <v>17000</v>
      </c>
      <c r="H12" s="191">
        <v>1300</v>
      </c>
      <c r="I12" s="248">
        <f>G12+H12</f>
        <v>18300</v>
      </c>
      <c r="L12" s="33"/>
    </row>
    <row r="13" spans="1:14" ht="23.25" thickBot="1" x14ac:dyDescent="0.3">
      <c r="A13" s="196"/>
      <c r="B13" s="298"/>
      <c r="C13" s="109">
        <v>2212</v>
      </c>
      <c r="D13" s="197" t="s">
        <v>204</v>
      </c>
      <c r="E13" s="200" t="s">
        <v>111</v>
      </c>
      <c r="F13" s="299" t="s">
        <v>205</v>
      </c>
      <c r="G13" s="198">
        <v>27500</v>
      </c>
      <c r="H13" s="198">
        <v>128000</v>
      </c>
      <c r="I13" s="300">
        <f>G13+H13</f>
        <v>155500</v>
      </c>
    </row>
    <row r="14" spans="1:14" ht="22.5" x14ac:dyDescent="0.25">
      <c r="A14" s="186" t="s">
        <v>4</v>
      </c>
      <c r="B14" s="295" t="s">
        <v>206</v>
      </c>
      <c r="C14" s="194" t="s">
        <v>2</v>
      </c>
      <c r="D14" s="194" t="s">
        <v>2</v>
      </c>
      <c r="E14" s="295" t="s">
        <v>2</v>
      </c>
      <c r="F14" s="187" t="s">
        <v>207</v>
      </c>
      <c r="G14" s="188">
        <f>G15</f>
        <v>477.5</v>
      </c>
      <c r="H14" s="344">
        <v>0</v>
      </c>
      <c r="I14" s="291">
        <f t="shared" ref="I14:I15" si="0">G14+H14</f>
        <v>477.5</v>
      </c>
    </row>
    <row r="15" spans="1:14" ht="13.5" thickBot="1" x14ac:dyDescent="0.3">
      <c r="A15" s="196"/>
      <c r="B15" s="298"/>
      <c r="C15" s="115">
        <v>2299</v>
      </c>
      <c r="D15" s="301">
        <v>5213</v>
      </c>
      <c r="E15" s="302" t="s">
        <v>208</v>
      </c>
      <c r="F15" s="116" t="s">
        <v>209</v>
      </c>
      <c r="G15" s="198">
        <v>477.5</v>
      </c>
      <c r="H15" s="198"/>
      <c r="I15" s="300">
        <f t="shared" si="0"/>
        <v>477.5</v>
      </c>
    </row>
    <row r="16" spans="1:14" s="37" customFormat="1" x14ac:dyDescent="0.2">
      <c r="A16" s="231" t="s">
        <v>4</v>
      </c>
      <c r="B16" s="312" t="s">
        <v>281</v>
      </c>
      <c r="C16" s="253" t="s">
        <v>2</v>
      </c>
      <c r="D16" s="253" t="s">
        <v>2</v>
      </c>
      <c r="E16" s="312" t="s">
        <v>2</v>
      </c>
      <c r="F16" s="254" t="s">
        <v>282</v>
      </c>
      <c r="G16" s="476">
        <f>SUM(G17:G20)</f>
        <v>16541.96</v>
      </c>
      <c r="H16" s="477">
        <f>SUM(H17:H20)</f>
        <v>44600</v>
      </c>
      <c r="I16" s="478">
        <f>G16+H16</f>
        <v>61141.96</v>
      </c>
      <c r="L16" s="512"/>
      <c r="N16" s="512"/>
    </row>
    <row r="17" spans="1:9" s="37" customFormat="1" x14ac:dyDescent="0.2">
      <c r="A17" s="241"/>
      <c r="B17" s="309"/>
      <c r="C17" s="233">
        <v>2212</v>
      </c>
      <c r="D17" s="233">
        <v>6121</v>
      </c>
      <c r="E17" s="234" t="s">
        <v>111</v>
      </c>
      <c r="F17" s="235" t="s">
        <v>229</v>
      </c>
      <c r="G17" s="249">
        <v>178</v>
      </c>
      <c r="H17" s="249">
        <v>400</v>
      </c>
      <c r="I17" s="479">
        <f>SUM(G17:H17)</f>
        <v>578</v>
      </c>
    </row>
    <row r="18" spans="1:9" s="37" customFormat="1" x14ac:dyDescent="0.2">
      <c r="A18" s="241"/>
      <c r="B18" s="309"/>
      <c r="C18" s="233">
        <v>2212</v>
      </c>
      <c r="D18" s="233">
        <v>6121</v>
      </c>
      <c r="E18" s="234" t="s">
        <v>268</v>
      </c>
      <c r="F18" s="235" t="s">
        <v>229</v>
      </c>
      <c r="G18" s="249">
        <v>6363.96</v>
      </c>
      <c r="H18" s="249">
        <v>4420</v>
      </c>
      <c r="I18" s="479">
        <f t="shared" ref="I18:I20" si="1">SUM(G18:H18)</f>
        <v>10783.96</v>
      </c>
    </row>
    <row r="19" spans="1:9" s="37" customFormat="1" x14ac:dyDescent="0.2">
      <c r="A19" s="241"/>
      <c r="B19" s="309"/>
      <c r="C19" s="233">
        <v>2212</v>
      </c>
      <c r="D19" s="233">
        <v>6121</v>
      </c>
      <c r="E19" s="234" t="s">
        <v>269</v>
      </c>
      <c r="F19" s="235" t="s">
        <v>229</v>
      </c>
      <c r="G19" s="249">
        <v>500</v>
      </c>
      <c r="H19" s="249">
        <v>2210</v>
      </c>
      <c r="I19" s="479">
        <f t="shared" si="1"/>
        <v>2710</v>
      </c>
    </row>
    <row r="20" spans="1:9" s="37" customFormat="1" ht="13.5" thickBot="1" x14ac:dyDescent="0.25">
      <c r="A20" s="231"/>
      <c r="B20" s="310"/>
      <c r="C20" s="238">
        <v>2212</v>
      </c>
      <c r="D20" s="29">
        <v>6121</v>
      </c>
      <c r="E20" s="98" t="s">
        <v>270</v>
      </c>
      <c r="F20" s="239" t="s">
        <v>229</v>
      </c>
      <c r="G20" s="480">
        <v>9500</v>
      </c>
      <c r="H20" s="481">
        <v>37570</v>
      </c>
      <c r="I20" s="479">
        <f t="shared" si="1"/>
        <v>47070</v>
      </c>
    </row>
    <row r="21" spans="1:9" s="37" customFormat="1" ht="22.5" x14ac:dyDescent="0.2">
      <c r="A21" s="222" t="s">
        <v>4</v>
      </c>
      <c r="B21" s="307" t="s">
        <v>283</v>
      </c>
      <c r="C21" s="224" t="s">
        <v>2</v>
      </c>
      <c r="D21" s="224" t="s">
        <v>2</v>
      </c>
      <c r="E21" s="307" t="s">
        <v>2</v>
      </c>
      <c r="F21" s="226" t="s">
        <v>284</v>
      </c>
      <c r="G21" s="482">
        <f>SUM(G22:G25)</f>
        <v>17848.510000000002</v>
      </c>
      <c r="H21" s="483">
        <f>SUM(H22:H25)</f>
        <v>17500</v>
      </c>
      <c r="I21" s="484">
        <f>G21+H21</f>
        <v>35348.51</v>
      </c>
    </row>
    <row r="22" spans="1:9" s="37" customFormat="1" x14ac:dyDescent="0.2">
      <c r="A22" s="241"/>
      <c r="B22" s="309"/>
      <c r="C22" s="233">
        <v>2212</v>
      </c>
      <c r="D22" s="233">
        <v>6121</v>
      </c>
      <c r="E22" s="234" t="s">
        <v>111</v>
      </c>
      <c r="F22" s="235" t="s">
        <v>229</v>
      </c>
      <c r="G22" s="249">
        <v>884.28800000000001</v>
      </c>
      <c r="H22" s="249">
        <v>6000</v>
      </c>
      <c r="I22" s="479">
        <f t="shared" ref="I22:I25" si="2">G22+H22</f>
        <v>6884.2880000000005</v>
      </c>
    </row>
    <row r="23" spans="1:9" s="37" customFormat="1" x14ac:dyDescent="0.2">
      <c r="A23" s="231"/>
      <c r="B23" s="312"/>
      <c r="C23" s="233">
        <v>2212</v>
      </c>
      <c r="D23" s="233">
        <v>6121</v>
      </c>
      <c r="E23" s="234" t="s">
        <v>268</v>
      </c>
      <c r="F23" s="235" t="s">
        <v>229</v>
      </c>
      <c r="G23" s="249">
        <v>6964.2219999999998</v>
      </c>
      <c r="H23" s="481">
        <v>1150</v>
      </c>
      <c r="I23" s="485">
        <f t="shared" si="2"/>
        <v>8114.2219999999998</v>
      </c>
    </row>
    <row r="24" spans="1:9" s="37" customFormat="1" x14ac:dyDescent="0.2">
      <c r="A24" s="231"/>
      <c r="B24" s="312"/>
      <c r="C24" s="233">
        <v>2212</v>
      </c>
      <c r="D24" s="233">
        <v>6121</v>
      </c>
      <c r="E24" s="234" t="s">
        <v>269</v>
      </c>
      <c r="F24" s="235" t="s">
        <v>229</v>
      </c>
      <c r="G24" s="249">
        <v>500</v>
      </c>
      <c r="H24" s="481">
        <v>575</v>
      </c>
      <c r="I24" s="485">
        <f t="shared" si="2"/>
        <v>1075</v>
      </c>
    </row>
    <row r="25" spans="1:9" s="37" customFormat="1" ht="13.5" thickBot="1" x14ac:dyDescent="0.25">
      <c r="A25" s="231"/>
      <c r="B25" s="310"/>
      <c r="C25" s="238">
        <v>2212</v>
      </c>
      <c r="D25" s="29">
        <v>6121</v>
      </c>
      <c r="E25" s="98" t="s">
        <v>270</v>
      </c>
      <c r="F25" s="239" t="s">
        <v>229</v>
      </c>
      <c r="G25" s="480">
        <v>9500</v>
      </c>
      <c r="H25" s="481">
        <v>9775</v>
      </c>
      <c r="I25" s="485">
        <f t="shared" si="2"/>
        <v>19275</v>
      </c>
    </row>
    <row r="26" spans="1:9" s="37" customFormat="1" x14ac:dyDescent="0.2">
      <c r="A26" s="222" t="s">
        <v>4</v>
      </c>
      <c r="B26" s="307" t="s">
        <v>285</v>
      </c>
      <c r="C26" s="224" t="s">
        <v>2</v>
      </c>
      <c r="D26" s="224" t="s">
        <v>2</v>
      </c>
      <c r="E26" s="307" t="s">
        <v>2</v>
      </c>
      <c r="F26" s="226" t="s">
        <v>286</v>
      </c>
      <c r="G26" s="482">
        <f>SUM(G27:G30)</f>
        <v>850</v>
      </c>
      <c r="H26" s="483">
        <f>SUM(H27:H30)</f>
        <v>8650</v>
      </c>
      <c r="I26" s="484">
        <f>G26+H26</f>
        <v>9500</v>
      </c>
    </row>
    <row r="27" spans="1:9" s="37" customFormat="1" x14ac:dyDescent="0.2">
      <c r="A27" s="231"/>
      <c r="B27" s="312"/>
      <c r="C27" s="233">
        <v>2212</v>
      </c>
      <c r="D27" s="233">
        <v>6121</v>
      </c>
      <c r="E27" s="234" t="s">
        <v>111</v>
      </c>
      <c r="F27" s="235" t="s">
        <v>229</v>
      </c>
      <c r="G27" s="481">
        <v>850</v>
      </c>
      <c r="H27" s="481">
        <v>0</v>
      </c>
      <c r="I27" s="485">
        <f>SUM(G27:H27)</f>
        <v>850</v>
      </c>
    </row>
    <row r="28" spans="1:9" s="37" customFormat="1" x14ac:dyDescent="0.2">
      <c r="A28" s="231"/>
      <c r="B28" s="312"/>
      <c r="C28" s="233">
        <v>2212</v>
      </c>
      <c r="D28" s="233">
        <v>6121</v>
      </c>
      <c r="E28" s="234" t="s">
        <v>268</v>
      </c>
      <c r="F28" s="235" t="s">
        <v>229</v>
      </c>
      <c r="G28" s="481">
        <v>0</v>
      </c>
      <c r="H28" s="481">
        <v>865</v>
      </c>
      <c r="I28" s="485">
        <f>SUM(G28:H28)</f>
        <v>865</v>
      </c>
    </row>
    <row r="29" spans="1:9" s="37" customFormat="1" x14ac:dyDescent="0.2">
      <c r="A29" s="231"/>
      <c r="B29" s="312"/>
      <c r="C29" s="233">
        <v>2212</v>
      </c>
      <c r="D29" s="233">
        <v>6121</v>
      </c>
      <c r="E29" s="234" t="s">
        <v>269</v>
      </c>
      <c r="F29" s="235" t="s">
        <v>229</v>
      </c>
      <c r="G29" s="481">
        <v>0</v>
      </c>
      <c r="H29" s="481">
        <v>432.5</v>
      </c>
      <c r="I29" s="485">
        <f>SUM(G29:H29)</f>
        <v>432.5</v>
      </c>
    </row>
    <row r="30" spans="1:9" s="37" customFormat="1" ht="13.5" thickBot="1" x14ac:dyDescent="0.25">
      <c r="A30" s="231"/>
      <c r="B30" s="312"/>
      <c r="C30" s="238">
        <v>2212</v>
      </c>
      <c r="D30" s="29">
        <v>6121</v>
      </c>
      <c r="E30" s="98" t="s">
        <v>270</v>
      </c>
      <c r="F30" s="239" t="s">
        <v>229</v>
      </c>
      <c r="G30" s="249">
        <v>0</v>
      </c>
      <c r="H30" s="481">
        <v>7352.5</v>
      </c>
      <c r="I30" s="485">
        <f t="shared" ref="I30:I46" si="3">G30+H30</f>
        <v>7352.5</v>
      </c>
    </row>
    <row r="31" spans="1:9" s="37" customFormat="1" x14ac:dyDescent="0.2">
      <c r="A31" s="222" t="s">
        <v>4</v>
      </c>
      <c r="B31" s="307" t="s">
        <v>287</v>
      </c>
      <c r="C31" s="224" t="s">
        <v>2</v>
      </c>
      <c r="D31" s="224" t="s">
        <v>2</v>
      </c>
      <c r="E31" s="307" t="s">
        <v>2</v>
      </c>
      <c r="F31" s="226" t="s">
        <v>288</v>
      </c>
      <c r="G31" s="482">
        <f>SUM(G32:G35)</f>
        <v>322</v>
      </c>
      <c r="H31" s="483">
        <f>SUM(H32:H35)</f>
        <v>3300</v>
      </c>
      <c r="I31" s="484">
        <f>G31+H31</f>
        <v>3622</v>
      </c>
    </row>
    <row r="32" spans="1:9" s="37" customFormat="1" x14ac:dyDescent="0.2">
      <c r="A32" s="231"/>
      <c r="B32" s="312"/>
      <c r="C32" s="233">
        <v>2212</v>
      </c>
      <c r="D32" s="233">
        <v>6121</v>
      </c>
      <c r="E32" s="234" t="s">
        <v>111</v>
      </c>
      <c r="F32" s="235" t="s">
        <v>229</v>
      </c>
      <c r="G32" s="481">
        <v>322</v>
      </c>
      <c r="H32" s="481">
        <v>0</v>
      </c>
      <c r="I32" s="485">
        <f>SUM(G32:H32)</f>
        <v>322</v>
      </c>
    </row>
    <row r="33" spans="1:9" s="37" customFormat="1" x14ac:dyDescent="0.2">
      <c r="A33" s="231"/>
      <c r="B33" s="312"/>
      <c r="C33" s="233">
        <v>2212</v>
      </c>
      <c r="D33" s="233">
        <v>6121</v>
      </c>
      <c r="E33" s="234" t="s">
        <v>268</v>
      </c>
      <c r="F33" s="235" t="s">
        <v>229</v>
      </c>
      <c r="G33" s="481">
        <v>0</v>
      </c>
      <c r="H33" s="481">
        <v>330</v>
      </c>
      <c r="I33" s="485">
        <f t="shared" ref="I33:I35" si="4">SUM(G33:H33)</f>
        <v>330</v>
      </c>
    </row>
    <row r="34" spans="1:9" s="37" customFormat="1" x14ac:dyDescent="0.2">
      <c r="A34" s="231"/>
      <c r="B34" s="312"/>
      <c r="C34" s="233">
        <v>2212</v>
      </c>
      <c r="D34" s="233">
        <v>6121</v>
      </c>
      <c r="E34" s="234" t="s">
        <v>269</v>
      </c>
      <c r="F34" s="235" t="s">
        <v>229</v>
      </c>
      <c r="G34" s="481">
        <v>0</v>
      </c>
      <c r="H34" s="481">
        <v>165</v>
      </c>
      <c r="I34" s="485">
        <f t="shared" si="4"/>
        <v>165</v>
      </c>
    </row>
    <row r="35" spans="1:9" s="37" customFormat="1" ht="13.5" thickBot="1" x14ac:dyDescent="0.25">
      <c r="A35" s="231"/>
      <c r="B35" s="312"/>
      <c r="C35" s="238">
        <v>2212</v>
      </c>
      <c r="D35" s="29">
        <v>6121</v>
      </c>
      <c r="E35" s="98" t="s">
        <v>270</v>
      </c>
      <c r="F35" s="239" t="s">
        <v>229</v>
      </c>
      <c r="G35" s="249">
        <v>0</v>
      </c>
      <c r="H35" s="481">
        <v>2805</v>
      </c>
      <c r="I35" s="485">
        <f t="shared" si="4"/>
        <v>2805</v>
      </c>
    </row>
    <row r="36" spans="1:9" s="37" customFormat="1" x14ac:dyDescent="0.2">
      <c r="A36" s="222" t="s">
        <v>4</v>
      </c>
      <c r="B36" s="307" t="s">
        <v>289</v>
      </c>
      <c r="C36" s="224" t="s">
        <v>2</v>
      </c>
      <c r="D36" s="224" t="s">
        <v>2</v>
      </c>
      <c r="E36" s="307" t="s">
        <v>2</v>
      </c>
      <c r="F36" s="226" t="s">
        <v>290</v>
      </c>
      <c r="G36" s="482">
        <f>SUM(G37:G40)</f>
        <v>8000</v>
      </c>
      <c r="H36" s="483">
        <f>SUM(H37:H40)</f>
        <v>10000</v>
      </c>
      <c r="I36" s="484">
        <f>G36+H36</f>
        <v>18000</v>
      </c>
    </row>
    <row r="37" spans="1:9" s="37" customFormat="1" x14ac:dyDescent="0.2">
      <c r="A37" s="231"/>
      <c r="B37" s="312"/>
      <c r="C37" s="233">
        <v>2212</v>
      </c>
      <c r="D37" s="233">
        <v>6121</v>
      </c>
      <c r="E37" s="234" t="s">
        <v>111</v>
      </c>
      <c r="F37" s="235" t="s">
        <v>229</v>
      </c>
      <c r="G37" s="481">
        <v>8000</v>
      </c>
      <c r="H37" s="481">
        <v>0</v>
      </c>
      <c r="I37" s="485">
        <f>SUM(G37:H37)</f>
        <v>8000</v>
      </c>
    </row>
    <row r="38" spans="1:9" s="37" customFormat="1" x14ac:dyDescent="0.2">
      <c r="A38" s="231"/>
      <c r="B38" s="312"/>
      <c r="C38" s="233">
        <v>2212</v>
      </c>
      <c r="D38" s="233">
        <v>6121</v>
      </c>
      <c r="E38" s="234" t="s">
        <v>268</v>
      </c>
      <c r="F38" s="235" t="s">
        <v>229</v>
      </c>
      <c r="G38" s="481">
        <v>0</v>
      </c>
      <c r="H38" s="481">
        <v>1000</v>
      </c>
      <c r="I38" s="485">
        <f t="shared" ref="I38:I39" si="5">SUM(G38:H38)</f>
        <v>1000</v>
      </c>
    </row>
    <row r="39" spans="1:9" s="37" customFormat="1" x14ac:dyDescent="0.2">
      <c r="A39" s="231"/>
      <c r="B39" s="312"/>
      <c r="C39" s="233">
        <v>2212</v>
      </c>
      <c r="D39" s="233">
        <v>6121</v>
      </c>
      <c r="E39" s="234" t="s">
        <v>269</v>
      </c>
      <c r="F39" s="235" t="s">
        <v>229</v>
      </c>
      <c r="G39" s="481">
        <v>0</v>
      </c>
      <c r="H39" s="481">
        <v>500</v>
      </c>
      <c r="I39" s="485">
        <f t="shared" si="5"/>
        <v>500</v>
      </c>
    </row>
    <row r="40" spans="1:9" s="37" customFormat="1" ht="13.5" thickBot="1" x14ac:dyDescent="0.25">
      <c r="A40" s="241"/>
      <c r="B40" s="309"/>
      <c r="C40" s="238">
        <v>2212</v>
      </c>
      <c r="D40" s="29">
        <v>6121</v>
      </c>
      <c r="E40" s="98" t="s">
        <v>270</v>
      </c>
      <c r="F40" s="239" t="s">
        <v>229</v>
      </c>
      <c r="G40" s="249">
        <v>0</v>
      </c>
      <c r="H40" s="249">
        <v>8500</v>
      </c>
      <c r="I40" s="479">
        <f t="shared" si="3"/>
        <v>8500</v>
      </c>
    </row>
    <row r="41" spans="1:9" s="37" customFormat="1" x14ac:dyDescent="0.2">
      <c r="A41" s="222" t="s">
        <v>4</v>
      </c>
      <c r="B41" s="307" t="s">
        <v>291</v>
      </c>
      <c r="C41" s="224" t="s">
        <v>2</v>
      </c>
      <c r="D41" s="224" t="s">
        <v>2</v>
      </c>
      <c r="E41" s="307" t="s">
        <v>2</v>
      </c>
      <c r="F41" s="226" t="s">
        <v>292</v>
      </c>
      <c r="G41" s="482">
        <f>SUM(G42:G45)</f>
        <v>140</v>
      </c>
      <c r="H41" s="483">
        <f>SUM(H42:H45)</f>
        <v>1200</v>
      </c>
      <c r="I41" s="484">
        <f>G41+H41</f>
        <v>1340</v>
      </c>
    </row>
    <row r="42" spans="1:9" s="37" customFormat="1" x14ac:dyDescent="0.2">
      <c r="A42" s="231"/>
      <c r="B42" s="312"/>
      <c r="C42" s="233">
        <v>2212</v>
      </c>
      <c r="D42" s="233">
        <v>6121</v>
      </c>
      <c r="E42" s="234" t="s">
        <v>111</v>
      </c>
      <c r="F42" s="235" t="s">
        <v>229</v>
      </c>
      <c r="G42" s="481">
        <v>140</v>
      </c>
      <c r="H42" s="481">
        <v>0</v>
      </c>
      <c r="I42" s="485">
        <f>SUM(G42:H42)</f>
        <v>140</v>
      </c>
    </row>
    <row r="43" spans="1:9" s="37" customFormat="1" x14ac:dyDescent="0.2">
      <c r="A43" s="231"/>
      <c r="B43" s="312"/>
      <c r="C43" s="233">
        <v>2212</v>
      </c>
      <c r="D43" s="233">
        <v>6121</v>
      </c>
      <c r="E43" s="234" t="s">
        <v>268</v>
      </c>
      <c r="F43" s="235" t="s">
        <v>229</v>
      </c>
      <c r="G43" s="481">
        <v>0</v>
      </c>
      <c r="H43" s="481">
        <v>120</v>
      </c>
      <c r="I43" s="485">
        <f t="shared" ref="I43:I44" si="6">SUM(G43:H43)</f>
        <v>120</v>
      </c>
    </row>
    <row r="44" spans="1:9" s="37" customFormat="1" x14ac:dyDescent="0.2">
      <c r="A44" s="231"/>
      <c r="B44" s="312"/>
      <c r="C44" s="233">
        <v>2212</v>
      </c>
      <c r="D44" s="233">
        <v>6121</v>
      </c>
      <c r="E44" s="234" t="s">
        <v>269</v>
      </c>
      <c r="F44" s="235" t="s">
        <v>229</v>
      </c>
      <c r="G44" s="481">
        <v>0</v>
      </c>
      <c r="H44" s="481">
        <v>60</v>
      </c>
      <c r="I44" s="485">
        <f t="shared" si="6"/>
        <v>60</v>
      </c>
    </row>
    <row r="45" spans="1:9" s="37" customFormat="1" ht="13.5" thickBot="1" x14ac:dyDescent="0.25">
      <c r="A45" s="231"/>
      <c r="B45" s="312"/>
      <c r="C45" s="238">
        <v>2212</v>
      </c>
      <c r="D45" s="29">
        <v>6121</v>
      </c>
      <c r="E45" s="98" t="s">
        <v>270</v>
      </c>
      <c r="F45" s="239" t="s">
        <v>229</v>
      </c>
      <c r="G45" s="249">
        <v>0</v>
      </c>
      <c r="H45" s="481">
        <v>1020</v>
      </c>
      <c r="I45" s="485">
        <f t="shared" si="3"/>
        <v>1020</v>
      </c>
    </row>
    <row r="46" spans="1:9" s="37" customFormat="1" x14ac:dyDescent="0.2">
      <c r="A46" s="222" t="s">
        <v>4</v>
      </c>
      <c r="B46" s="307" t="s">
        <v>297</v>
      </c>
      <c r="C46" s="224" t="s">
        <v>2</v>
      </c>
      <c r="D46" s="224" t="s">
        <v>2</v>
      </c>
      <c r="E46" s="307" t="s">
        <v>2</v>
      </c>
      <c r="F46" s="226" t="s">
        <v>298</v>
      </c>
      <c r="G46" s="482">
        <f>SUM(G47:G50)</f>
        <v>300</v>
      </c>
      <c r="H46" s="483">
        <f>SUM(H47:H50)</f>
        <v>2700</v>
      </c>
      <c r="I46" s="484">
        <f t="shared" si="3"/>
        <v>3000</v>
      </c>
    </row>
    <row r="47" spans="1:9" s="37" customFormat="1" x14ac:dyDescent="0.2">
      <c r="A47" s="231"/>
      <c r="B47" s="312"/>
      <c r="C47" s="233">
        <v>2212</v>
      </c>
      <c r="D47" s="233">
        <v>6121</v>
      </c>
      <c r="E47" s="234" t="s">
        <v>111</v>
      </c>
      <c r="F47" s="235" t="s">
        <v>229</v>
      </c>
      <c r="G47" s="249">
        <v>300</v>
      </c>
      <c r="H47" s="249">
        <v>0</v>
      </c>
      <c r="I47" s="479">
        <f>SUM(G47:H47)</f>
        <v>300</v>
      </c>
    </row>
    <row r="48" spans="1:9" s="37" customFormat="1" x14ac:dyDescent="0.2">
      <c r="A48" s="231"/>
      <c r="B48" s="312"/>
      <c r="C48" s="233">
        <v>2212</v>
      </c>
      <c r="D48" s="233">
        <v>6121</v>
      </c>
      <c r="E48" s="234" t="s">
        <v>268</v>
      </c>
      <c r="F48" s="259" t="s">
        <v>229</v>
      </c>
      <c r="G48" s="249">
        <v>0</v>
      </c>
      <c r="H48" s="249">
        <v>270</v>
      </c>
      <c r="I48" s="479">
        <f t="shared" ref="I48:I50" si="7">SUM(G48:H48)</f>
        <v>270</v>
      </c>
    </row>
    <row r="49" spans="1:9" s="37" customFormat="1" x14ac:dyDescent="0.2">
      <c r="A49" s="231"/>
      <c r="B49" s="312"/>
      <c r="C49" s="233">
        <v>2212</v>
      </c>
      <c r="D49" s="233">
        <v>6121</v>
      </c>
      <c r="E49" s="234" t="s">
        <v>269</v>
      </c>
      <c r="F49" s="259" t="s">
        <v>229</v>
      </c>
      <c r="G49" s="249">
        <v>0</v>
      </c>
      <c r="H49" s="249">
        <v>135</v>
      </c>
      <c r="I49" s="479">
        <f t="shared" si="7"/>
        <v>135</v>
      </c>
    </row>
    <row r="50" spans="1:9" s="37" customFormat="1" ht="13.5" thickBot="1" x14ac:dyDescent="0.25">
      <c r="A50" s="260"/>
      <c r="B50" s="316"/>
      <c r="C50" s="238">
        <v>2212</v>
      </c>
      <c r="D50" s="238">
        <v>6121</v>
      </c>
      <c r="E50" s="98" t="s">
        <v>270</v>
      </c>
      <c r="F50" s="239" t="s">
        <v>229</v>
      </c>
      <c r="G50" s="486">
        <v>0</v>
      </c>
      <c r="H50" s="486">
        <v>2295</v>
      </c>
      <c r="I50" s="479">
        <f t="shared" si="7"/>
        <v>2295</v>
      </c>
    </row>
    <row r="51" spans="1:9" s="37" customFormat="1" x14ac:dyDescent="0.2">
      <c r="A51" s="231" t="s">
        <v>4</v>
      </c>
      <c r="B51" s="312" t="s">
        <v>299</v>
      </c>
      <c r="C51" s="253" t="s">
        <v>2</v>
      </c>
      <c r="D51" s="253" t="s">
        <v>2</v>
      </c>
      <c r="E51" s="312" t="s">
        <v>2</v>
      </c>
      <c r="F51" s="254" t="s">
        <v>300</v>
      </c>
      <c r="G51" s="476">
        <f>SUM(G52:G59)</f>
        <v>3050</v>
      </c>
      <c r="H51" s="483">
        <f>SUM(H52:H59)</f>
        <v>34950</v>
      </c>
      <c r="I51" s="484">
        <f>G51+H51</f>
        <v>38000</v>
      </c>
    </row>
    <row r="52" spans="1:9" s="37" customFormat="1" x14ac:dyDescent="0.2">
      <c r="A52" s="231"/>
      <c r="B52" s="312"/>
      <c r="C52" s="233">
        <v>2212</v>
      </c>
      <c r="D52" s="233">
        <v>5169</v>
      </c>
      <c r="E52" s="234" t="s">
        <v>111</v>
      </c>
      <c r="F52" s="235" t="s">
        <v>112</v>
      </c>
      <c r="G52" s="376">
        <v>6.05</v>
      </c>
      <c r="H52" s="481">
        <v>0</v>
      </c>
      <c r="I52" s="487">
        <f t="shared" ref="I52:I55" si="8">SUM(G52:H52)</f>
        <v>6.05</v>
      </c>
    </row>
    <row r="53" spans="1:9" s="37" customFormat="1" x14ac:dyDescent="0.2">
      <c r="A53" s="231"/>
      <c r="B53" s="312"/>
      <c r="C53" s="233">
        <v>2212</v>
      </c>
      <c r="D53" s="233">
        <v>5169</v>
      </c>
      <c r="E53" s="234" t="s">
        <v>268</v>
      </c>
      <c r="F53" s="235" t="s">
        <v>112</v>
      </c>
      <c r="G53" s="376">
        <v>1.7544999999999999</v>
      </c>
      <c r="H53" s="481">
        <v>0</v>
      </c>
      <c r="I53" s="487">
        <f t="shared" si="8"/>
        <v>1.7544999999999999</v>
      </c>
    </row>
    <row r="54" spans="1:9" s="37" customFormat="1" x14ac:dyDescent="0.2">
      <c r="A54" s="231"/>
      <c r="B54" s="312"/>
      <c r="C54" s="233">
        <v>2212</v>
      </c>
      <c r="D54" s="233">
        <v>5169</v>
      </c>
      <c r="E54" s="234" t="s">
        <v>368</v>
      </c>
      <c r="F54" s="235" t="s">
        <v>112</v>
      </c>
      <c r="G54" s="376">
        <v>0.87724999999999997</v>
      </c>
      <c r="H54" s="481">
        <v>0</v>
      </c>
      <c r="I54" s="487">
        <f t="shared" si="8"/>
        <v>0.87724999999999997</v>
      </c>
    </row>
    <row r="55" spans="1:9" s="37" customFormat="1" x14ac:dyDescent="0.2">
      <c r="A55" s="231"/>
      <c r="B55" s="312"/>
      <c r="C55" s="233">
        <v>2212</v>
      </c>
      <c r="D55" s="233">
        <v>5169</v>
      </c>
      <c r="E55" s="234" t="s">
        <v>370</v>
      </c>
      <c r="F55" s="246" t="s">
        <v>112</v>
      </c>
      <c r="G55" s="376">
        <v>14.91325</v>
      </c>
      <c r="H55" s="481">
        <v>0</v>
      </c>
      <c r="I55" s="487">
        <f t="shared" si="8"/>
        <v>14.91325</v>
      </c>
    </row>
    <row r="56" spans="1:9" s="37" customFormat="1" x14ac:dyDescent="0.2">
      <c r="A56" s="231"/>
      <c r="B56" s="312"/>
      <c r="C56" s="233">
        <v>2212</v>
      </c>
      <c r="D56" s="233">
        <v>6121</v>
      </c>
      <c r="E56" s="234" t="s">
        <v>111</v>
      </c>
      <c r="F56" s="235" t="s">
        <v>229</v>
      </c>
      <c r="G56" s="376">
        <v>8.9499999999999993</v>
      </c>
      <c r="H56" s="249">
        <v>0</v>
      </c>
      <c r="I56" s="487">
        <f>SUM(G56:H56)</f>
        <v>8.9499999999999993</v>
      </c>
    </row>
    <row r="57" spans="1:9" s="37" customFormat="1" x14ac:dyDescent="0.2">
      <c r="A57" s="231"/>
      <c r="B57" s="312"/>
      <c r="C57" s="233">
        <v>2212</v>
      </c>
      <c r="D57" s="233">
        <v>6121</v>
      </c>
      <c r="E57" s="234" t="s">
        <v>268</v>
      </c>
      <c r="F57" s="235" t="s">
        <v>229</v>
      </c>
      <c r="G57" s="376">
        <v>301.74549999999999</v>
      </c>
      <c r="H57" s="249">
        <v>3495</v>
      </c>
      <c r="I57" s="487">
        <f t="shared" ref="I57:I59" si="9">SUM(G57:H57)</f>
        <v>3796.7455</v>
      </c>
    </row>
    <row r="58" spans="1:9" s="37" customFormat="1" x14ac:dyDescent="0.2">
      <c r="A58" s="231"/>
      <c r="B58" s="312"/>
      <c r="C58" s="233">
        <v>2212</v>
      </c>
      <c r="D58" s="233">
        <v>6121</v>
      </c>
      <c r="E58" s="234" t="s">
        <v>269</v>
      </c>
      <c r="F58" s="235" t="s">
        <v>229</v>
      </c>
      <c r="G58" s="376">
        <v>150.87275</v>
      </c>
      <c r="H58" s="249">
        <v>1747.5</v>
      </c>
      <c r="I58" s="487">
        <f t="shared" si="9"/>
        <v>1898.37275</v>
      </c>
    </row>
    <row r="59" spans="1:9" s="37" customFormat="1" ht="13.5" thickBot="1" x14ac:dyDescent="0.25">
      <c r="A59" s="241"/>
      <c r="B59" s="309"/>
      <c r="C59" s="233">
        <v>2212</v>
      </c>
      <c r="D59" s="233">
        <v>6121</v>
      </c>
      <c r="E59" s="98" t="s">
        <v>270</v>
      </c>
      <c r="F59" s="239" t="s">
        <v>229</v>
      </c>
      <c r="G59" s="376">
        <v>2564.8367499999999</v>
      </c>
      <c r="H59" s="486">
        <v>29707.5</v>
      </c>
      <c r="I59" s="487">
        <f t="shared" si="9"/>
        <v>32272.336749999999</v>
      </c>
    </row>
    <row r="60" spans="1:9" s="37" customFormat="1" x14ac:dyDescent="0.2">
      <c r="A60" s="222" t="s">
        <v>4</v>
      </c>
      <c r="B60" s="307" t="s">
        <v>301</v>
      </c>
      <c r="C60" s="224" t="s">
        <v>2</v>
      </c>
      <c r="D60" s="224" t="s">
        <v>2</v>
      </c>
      <c r="E60" s="307" t="s">
        <v>2</v>
      </c>
      <c r="F60" s="226" t="s">
        <v>302</v>
      </c>
      <c r="G60" s="482">
        <f>SUM(G61:G64)</f>
        <v>4010</v>
      </c>
      <c r="H60" s="483">
        <f>SUM(H61:H64)</f>
        <v>10000</v>
      </c>
      <c r="I60" s="484">
        <f t="shared" ref="I60" si="10">G60+H60</f>
        <v>14010</v>
      </c>
    </row>
    <row r="61" spans="1:9" s="37" customFormat="1" x14ac:dyDescent="0.2">
      <c r="A61" s="255"/>
      <c r="B61" s="378"/>
      <c r="C61" s="233">
        <v>2212</v>
      </c>
      <c r="D61" s="233">
        <v>6121</v>
      </c>
      <c r="E61" s="234" t="s">
        <v>111</v>
      </c>
      <c r="F61" s="235" t="s">
        <v>229</v>
      </c>
      <c r="G61" s="249">
        <v>4010</v>
      </c>
      <c r="H61" s="249">
        <v>0</v>
      </c>
      <c r="I61" s="479">
        <f>SUM(G61:H61)</f>
        <v>4010</v>
      </c>
    </row>
    <row r="62" spans="1:9" s="37" customFormat="1" x14ac:dyDescent="0.2">
      <c r="A62" s="255"/>
      <c r="B62" s="378"/>
      <c r="C62" s="233">
        <v>2212</v>
      </c>
      <c r="D62" s="233">
        <v>6121</v>
      </c>
      <c r="E62" s="234" t="s">
        <v>268</v>
      </c>
      <c r="F62" s="259" t="s">
        <v>229</v>
      </c>
      <c r="G62" s="249">
        <v>0</v>
      </c>
      <c r="H62" s="249">
        <v>1000</v>
      </c>
      <c r="I62" s="479">
        <f t="shared" ref="I62:I64" si="11">SUM(G62:H62)</f>
        <v>1000</v>
      </c>
    </row>
    <row r="63" spans="1:9" s="37" customFormat="1" x14ac:dyDescent="0.2">
      <c r="A63" s="255"/>
      <c r="B63" s="378"/>
      <c r="C63" s="233">
        <v>2212</v>
      </c>
      <c r="D63" s="233">
        <v>6121</v>
      </c>
      <c r="E63" s="234" t="s">
        <v>269</v>
      </c>
      <c r="F63" s="259" t="s">
        <v>229</v>
      </c>
      <c r="G63" s="249">
        <v>0</v>
      </c>
      <c r="H63" s="249">
        <v>500</v>
      </c>
      <c r="I63" s="479">
        <f t="shared" si="11"/>
        <v>500</v>
      </c>
    </row>
    <row r="64" spans="1:9" s="37" customFormat="1" ht="13.5" thickBot="1" x14ac:dyDescent="0.25">
      <c r="A64" s="260"/>
      <c r="B64" s="316"/>
      <c r="C64" s="238">
        <v>2212</v>
      </c>
      <c r="D64" s="238">
        <v>6121</v>
      </c>
      <c r="E64" s="98" t="s">
        <v>270</v>
      </c>
      <c r="F64" s="239" t="s">
        <v>229</v>
      </c>
      <c r="G64" s="486">
        <v>0</v>
      </c>
      <c r="H64" s="486">
        <v>8500</v>
      </c>
      <c r="I64" s="479">
        <f t="shared" si="11"/>
        <v>8500</v>
      </c>
    </row>
    <row r="65" spans="1:9" s="37" customFormat="1" x14ac:dyDescent="0.2">
      <c r="A65" s="222" t="s">
        <v>4</v>
      </c>
      <c r="B65" s="307" t="s">
        <v>303</v>
      </c>
      <c r="C65" s="224" t="s">
        <v>2</v>
      </c>
      <c r="D65" s="224" t="s">
        <v>2</v>
      </c>
      <c r="E65" s="307" t="s">
        <v>2</v>
      </c>
      <c r="F65" s="226" t="s">
        <v>304</v>
      </c>
      <c r="G65" s="482">
        <f>SUM(G66:G69)</f>
        <v>3000</v>
      </c>
      <c r="H65" s="483">
        <f>SUM(H66:H69)</f>
        <v>27000</v>
      </c>
      <c r="I65" s="484">
        <f t="shared" ref="I65" si="12">G65+H65</f>
        <v>30000</v>
      </c>
    </row>
    <row r="66" spans="1:9" s="37" customFormat="1" x14ac:dyDescent="0.2">
      <c r="A66" s="231"/>
      <c r="B66" s="312"/>
      <c r="C66" s="233">
        <v>2212</v>
      </c>
      <c r="D66" s="233">
        <v>6121</v>
      </c>
      <c r="E66" s="234" t="s">
        <v>111</v>
      </c>
      <c r="F66" s="235" t="s">
        <v>229</v>
      </c>
      <c r="G66" s="249">
        <v>3000</v>
      </c>
      <c r="H66" s="249">
        <v>0</v>
      </c>
      <c r="I66" s="479">
        <f>SUM(G66:H66)</f>
        <v>3000</v>
      </c>
    </row>
    <row r="67" spans="1:9" s="37" customFormat="1" x14ac:dyDescent="0.2">
      <c r="A67" s="231"/>
      <c r="B67" s="312"/>
      <c r="C67" s="233">
        <v>2212</v>
      </c>
      <c r="D67" s="233">
        <v>6121</v>
      </c>
      <c r="E67" s="234" t="s">
        <v>268</v>
      </c>
      <c r="F67" s="259" t="s">
        <v>229</v>
      </c>
      <c r="G67" s="249">
        <v>0</v>
      </c>
      <c r="H67" s="249">
        <v>2700</v>
      </c>
      <c r="I67" s="479">
        <f t="shared" ref="I67:I69" si="13">SUM(G67:H67)</f>
        <v>2700</v>
      </c>
    </row>
    <row r="68" spans="1:9" s="37" customFormat="1" x14ac:dyDescent="0.2">
      <c r="A68" s="231"/>
      <c r="B68" s="312"/>
      <c r="C68" s="233">
        <v>2212</v>
      </c>
      <c r="D68" s="233">
        <v>6121</v>
      </c>
      <c r="E68" s="234" t="s">
        <v>269</v>
      </c>
      <c r="F68" s="259" t="s">
        <v>229</v>
      </c>
      <c r="G68" s="249">
        <v>0</v>
      </c>
      <c r="H68" s="249">
        <v>1350</v>
      </c>
      <c r="I68" s="479">
        <f t="shared" si="13"/>
        <v>1350</v>
      </c>
    </row>
    <row r="69" spans="1:9" s="37" customFormat="1" ht="13.5" thickBot="1" x14ac:dyDescent="0.25">
      <c r="A69" s="252"/>
      <c r="B69" s="393"/>
      <c r="C69" s="238">
        <v>2212</v>
      </c>
      <c r="D69" s="238">
        <v>6121</v>
      </c>
      <c r="E69" s="98" t="s">
        <v>270</v>
      </c>
      <c r="F69" s="239" t="s">
        <v>229</v>
      </c>
      <c r="G69" s="486">
        <v>0</v>
      </c>
      <c r="H69" s="486">
        <v>22950</v>
      </c>
      <c r="I69" s="488">
        <f t="shared" si="13"/>
        <v>22950</v>
      </c>
    </row>
    <row r="70" spans="1:9" s="37" customFormat="1" x14ac:dyDescent="0.2">
      <c r="A70" s="231" t="s">
        <v>4</v>
      </c>
      <c r="B70" s="312" t="s">
        <v>305</v>
      </c>
      <c r="C70" s="253" t="s">
        <v>2</v>
      </c>
      <c r="D70" s="253" t="s">
        <v>2</v>
      </c>
      <c r="E70" s="312" t="s">
        <v>2</v>
      </c>
      <c r="F70" s="254" t="s">
        <v>306</v>
      </c>
      <c r="G70" s="482">
        <f>SUM(G71:G74)</f>
        <v>1903.73</v>
      </c>
      <c r="H70" s="483">
        <f>SUM(H71:H74)</f>
        <v>3600</v>
      </c>
      <c r="I70" s="484">
        <f t="shared" ref="I70" si="14">G70+H70</f>
        <v>5503.73</v>
      </c>
    </row>
    <row r="71" spans="1:9" s="37" customFormat="1" x14ac:dyDescent="0.2">
      <c r="A71" s="231"/>
      <c r="B71" s="312"/>
      <c r="C71" s="233">
        <v>2212</v>
      </c>
      <c r="D71" s="233">
        <v>6121</v>
      </c>
      <c r="E71" s="234" t="s">
        <v>111</v>
      </c>
      <c r="F71" s="235" t="s">
        <v>229</v>
      </c>
      <c r="G71" s="481">
        <v>1903.73</v>
      </c>
      <c r="H71" s="249">
        <v>100</v>
      </c>
      <c r="I71" s="479">
        <f>SUM(G71:H71)</f>
        <v>2003.73</v>
      </c>
    </row>
    <row r="72" spans="1:9" s="37" customFormat="1" x14ac:dyDescent="0.2">
      <c r="A72" s="231"/>
      <c r="B72" s="312"/>
      <c r="C72" s="233">
        <v>2212</v>
      </c>
      <c r="D72" s="233">
        <v>6121</v>
      </c>
      <c r="E72" s="234" t="s">
        <v>268</v>
      </c>
      <c r="F72" s="259" t="s">
        <v>229</v>
      </c>
      <c r="G72" s="481">
        <v>0</v>
      </c>
      <c r="H72" s="249">
        <v>350</v>
      </c>
      <c r="I72" s="479">
        <f t="shared" ref="I72:I74" si="15">SUM(G72:H72)</f>
        <v>350</v>
      </c>
    </row>
    <row r="73" spans="1:9" s="37" customFormat="1" x14ac:dyDescent="0.2">
      <c r="A73" s="231"/>
      <c r="B73" s="312"/>
      <c r="C73" s="233">
        <v>2212</v>
      </c>
      <c r="D73" s="233">
        <v>6121</v>
      </c>
      <c r="E73" s="234" t="s">
        <v>269</v>
      </c>
      <c r="F73" s="259" t="s">
        <v>229</v>
      </c>
      <c r="G73" s="481">
        <v>0</v>
      </c>
      <c r="H73" s="249">
        <v>175</v>
      </c>
      <c r="I73" s="479">
        <f t="shared" si="15"/>
        <v>175</v>
      </c>
    </row>
    <row r="74" spans="1:9" s="37" customFormat="1" ht="13.5" thickBot="1" x14ac:dyDescent="0.25">
      <c r="A74" s="489"/>
      <c r="B74" s="490"/>
      <c r="C74" s="380">
        <v>2212</v>
      </c>
      <c r="D74" s="380">
        <v>6121</v>
      </c>
      <c r="E74" s="381" t="s">
        <v>270</v>
      </c>
      <c r="F74" s="491" t="s">
        <v>229</v>
      </c>
      <c r="G74" s="492">
        <v>0</v>
      </c>
      <c r="H74" s="492">
        <v>2975</v>
      </c>
      <c r="I74" s="493">
        <f t="shared" si="15"/>
        <v>2975</v>
      </c>
    </row>
    <row r="75" spans="1:9" s="37" customFormat="1" x14ac:dyDescent="0.2">
      <c r="A75" s="222" t="s">
        <v>4</v>
      </c>
      <c r="B75" s="307" t="s">
        <v>307</v>
      </c>
      <c r="C75" s="224" t="s">
        <v>2</v>
      </c>
      <c r="D75" s="224" t="s">
        <v>2</v>
      </c>
      <c r="E75" s="307" t="s">
        <v>2</v>
      </c>
      <c r="F75" s="226" t="s">
        <v>308</v>
      </c>
      <c r="G75" s="482">
        <f>SUM(G76:G76)</f>
        <v>869.84</v>
      </c>
      <c r="H75" s="483">
        <f>SUM(H76:H76)</f>
        <v>2200</v>
      </c>
      <c r="I75" s="484">
        <f t="shared" ref="I75" si="16">G75+H75</f>
        <v>3069.84</v>
      </c>
    </row>
    <row r="76" spans="1:9" s="37" customFormat="1" ht="13.5" thickBot="1" x14ac:dyDescent="0.25">
      <c r="A76" s="231"/>
      <c r="B76" s="312"/>
      <c r="C76" s="233">
        <v>2212</v>
      </c>
      <c r="D76" s="233">
        <v>6121</v>
      </c>
      <c r="E76" s="234" t="s">
        <v>111</v>
      </c>
      <c r="F76" s="235" t="s">
        <v>229</v>
      </c>
      <c r="G76" s="481">
        <v>869.84</v>
      </c>
      <c r="H76" s="249">
        <v>2200</v>
      </c>
      <c r="I76" s="479">
        <f>SUM(G76:H76)</f>
        <v>3069.84</v>
      </c>
    </row>
    <row r="77" spans="1:9" s="37" customFormat="1" x14ac:dyDescent="0.2">
      <c r="A77" s="222" t="s">
        <v>4</v>
      </c>
      <c r="B77" s="307" t="s">
        <v>309</v>
      </c>
      <c r="C77" s="224" t="s">
        <v>2</v>
      </c>
      <c r="D77" s="224" t="s">
        <v>2</v>
      </c>
      <c r="E77" s="307" t="s">
        <v>2</v>
      </c>
      <c r="F77" s="226" t="s">
        <v>310</v>
      </c>
      <c r="G77" s="482">
        <f>SUM(G78:G81)</f>
        <v>8000</v>
      </c>
      <c r="H77" s="483">
        <f>SUM(H78:H81)</f>
        <v>20000</v>
      </c>
      <c r="I77" s="484">
        <f t="shared" ref="I77" si="17">G77+H77</f>
        <v>28000</v>
      </c>
    </row>
    <row r="78" spans="1:9" s="37" customFormat="1" x14ac:dyDescent="0.2">
      <c r="A78" s="241"/>
      <c r="B78" s="309"/>
      <c r="C78" s="233">
        <v>2212</v>
      </c>
      <c r="D78" s="233">
        <v>6121</v>
      </c>
      <c r="E78" s="234" t="s">
        <v>111</v>
      </c>
      <c r="F78" s="235" t="s">
        <v>229</v>
      </c>
      <c r="G78" s="481">
        <v>5</v>
      </c>
      <c r="H78" s="249">
        <v>8000</v>
      </c>
      <c r="I78" s="479">
        <f>SUM(G78:H78)</f>
        <v>8005</v>
      </c>
    </row>
    <row r="79" spans="1:9" s="37" customFormat="1" x14ac:dyDescent="0.2">
      <c r="A79" s="231"/>
      <c r="B79" s="312"/>
      <c r="C79" s="233">
        <v>2212</v>
      </c>
      <c r="D79" s="233">
        <v>6121</v>
      </c>
      <c r="E79" s="234" t="s">
        <v>268</v>
      </c>
      <c r="F79" s="259" t="s">
        <v>229</v>
      </c>
      <c r="G79" s="481">
        <v>799.5</v>
      </c>
      <c r="H79" s="249">
        <v>1200</v>
      </c>
      <c r="I79" s="479">
        <f t="shared" ref="I79:I81" si="18">SUM(G79:H79)</f>
        <v>1999.5</v>
      </c>
    </row>
    <row r="80" spans="1:9" s="37" customFormat="1" x14ac:dyDescent="0.2">
      <c r="A80" s="231"/>
      <c r="B80" s="312"/>
      <c r="C80" s="233">
        <v>2212</v>
      </c>
      <c r="D80" s="233">
        <v>6121</v>
      </c>
      <c r="E80" s="234" t="s">
        <v>269</v>
      </c>
      <c r="F80" s="259" t="s">
        <v>229</v>
      </c>
      <c r="G80" s="481">
        <v>399.75</v>
      </c>
      <c r="H80" s="249">
        <v>600</v>
      </c>
      <c r="I80" s="479">
        <f t="shared" si="18"/>
        <v>999.75</v>
      </c>
    </row>
    <row r="81" spans="1:9" s="37" customFormat="1" ht="13.5" thickBot="1" x14ac:dyDescent="0.25">
      <c r="A81" s="231"/>
      <c r="B81" s="312"/>
      <c r="C81" s="233">
        <v>2212</v>
      </c>
      <c r="D81" s="233">
        <v>6121</v>
      </c>
      <c r="E81" s="98" t="s">
        <v>270</v>
      </c>
      <c r="F81" s="239" t="s">
        <v>229</v>
      </c>
      <c r="G81" s="492">
        <v>6795.75</v>
      </c>
      <c r="H81" s="492">
        <v>10200</v>
      </c>
      <c r="I81" s="493">
        <f t="shared" si="18"/>
        <v>16995.75</v>
      </c>
    </row>
    <row r="82" spans="1:9" s="37" customFormat="1" ht="22.5" x14ac:dyDescent="0.2">
      <c r="A82" s="222" t="s">
        <v>4</v>
      </c>
      <c r="B82" s="223" t="s">
        <v>335</v>
      </c>
      <c r="C82" s="224" t="s">
        <v>2</v>
      </c>
      <c r="D82" s="224" t="s">
        <v>2</v>
      </c>
      <c r="E82" s="225" t="s">
        <v>2</v>
      </c>
      <c r="F82" s="226" t="s">
        <v>336</v>
      </c>
      <c r="G82" s="482">
        <f>G86</f>
        <v>0</v>
      </c>
      <c r="H82" s="483">
        <f>SUM(H83:H86)</f>
        <v>50</v>
      </c>
      <c r="I82" s="484">
        <f t="shared" ref="I82" si="19">G82+H82</f>
        <v>50</v>
      </c>
    </row>
    <row r="83" spans="1:9" s="37" customFormat="1" x14ac:dyDescent="0.2">
      <c r="A83" s="231"/>
      <c r="B83" s="494"/>
      <c r="C83" s="233">
        <v>2212</v>
      </c>
      <c r="D83" s="233">
        <v>6121</v>
      </c>
      <c r="E83" s="234" t="s">
        <v>111</v>
      </c>
      <c r="F83" s="235" t="s">
        <v>229</v>
      </c>
      <c r="G83" s="481">
        <v>0</v>
      </c>
      <c r="H83" s="249">
        <v>15</v>
      </c>
      <c r="I83" s="479">
        <f>SUM(G83:H83)</f>
        <v>15</v>
      </c>
    </row>
    <row r="84" spans="1:9" s="37" customFormat="1" x14ac:dyDescent="0.2">
      <c r="A84" s="231"/>
      <c r="B84" s="494"/>
      <c r="C84" s="233">
        <v>2212</v>
      </c>
      <c r="D84" s="233">
        <v>6121</v>
      </c>
      <c r="E84" s="234" t="s">
        <v>268</v>
      </c>
      <c r="F84" s="235" t="s">
        <v>229</v>
      </c>
      <c r="G84" s="481">
        <v>0</v>
      </c>
      <c r="H84" s="249">
        <v>3.5</v>
      </c>
      <c r="I84" s="479">
        <f t="shared" ref="I84:I86" si="20">SUM(G84:H84)</f>
        <v>3.5</v>
      </c>
    </row>
    <row r="85" spans="1:9" s="37" customFormat="1" x14ac:dyDescent="0.2">
      <c r="A85" s="231"/>
      <c r="B85" s="494"/>
      <c r="C85" s="233">
        <v>2212</v>
      </c>
      <c r="D85" s="233">
        <v>6121</v>
      </c>
      <c r="E85" s="234" t="s">
        <v>269</v>
      </c>
      <c r="F85" s="235" t="s">
        <v>229</v>
      </c>
      <c r="G85" s="481">
        <v>0</v>
      </c>
      <c r="H85" s="249">
        <v>1.75</v>
      </c>
      <c r="I85" s="479">
        <f t="shared" si="20"/>
        <v>1.75</v>
      </c>
    </row>
    <row r="86" spans="1:9" s="37" customFormat="1" ht="13.5" thickBot="1" x14ac:dyDescent="0.25">
      <c r="A86" s="241"/>
      <c r="B86" s="242"/>
      <c r="C86" s="238">
        <v>2212</v>
      </c>
      <c r="D86" s="238">
        <v>6121</v>
      </c>
      <c r="E86" s="98" t="s">
        <v>270</v>
      </c>
      <c r="F86" s="239" t="s">
        <v>229</v>
      </c>
      <c r="G86" s="486">
        <v>0</v>
      </c>
      <c r="H86" s="486">
        <v>29.75</v>
      </c>
      <c r="I86" s="488">
        <f t="shared" si="20"/>
        <v>29.75</v>
      </c>
    </row>
    <row r="87" spans="1:9" s="37" customFormat="1" x14ac:dyDescent="0.2">
      <c r="A87" s="222" t="s">
        <v>4</v>
      </c>
      <c r="B87" s="223" t="s">
        <v>337</v>
      </c>
      <c r="C87" s="224" t="s">
        <v>2</v>
      </c>
      <c r="D87" s="224" t="s">
        <v>2</v>
      </c>
      <c r="E87" s="225" t="s">
        <v>2</v>
      </c>
      <c r="F87" s="226" t="s">
        <v>338</v>
      </c>
      <c r="G87" s="482">
        <f>G91</f>
        <v>0</v>
      </c>
      <c r="H87" s="483">
        <f>SUM(H88:H91)</f>
        <v>4200</v>
      </c>
      <c r="I87" s="484">
        <f t="shared" ref="I87" si="21">G87+H87</f>
        <v>4200</v>
      </c>
    </row>
    <row r="88" spans="1:9" s="37" customFormat="1" x14ac:dyDescent="0.2">
      <c r="A88" s="241"/>
      <c r="B88" s="309"/>
      <c r="C88" s="233">
        <v>2212</v>
      </c>
      <c r="D88" s="233">
        <v>6121</v>
      </c>
      <c r="E88" s="234" t="s">
        <v>111</v>
      </c>
      <c r="F88" s="235" t="s">
        <v>229</v>
      </c>
      <c r="G88" s="481">
        <v>0</v>
      </c>
      <c r="H88" s="249">
        <v>10</v>
      </c>
      <c r="I88" s="479">
        <f>SUM(G88:H88)</f>
        <v>10</v>
      </c>
    </row>
    <row r="89" spans="1:9" x14ac:dyDescent="0.25">
      <c r="A89" s="241"/>
      <c r="B89" s="309"/>
      <c r="C89" s="233">
        <v>2212</v>
      </c>
      <c r="D89" s="233">
        <v>6121</v>
      </c>
      <c r="E89" s="234" t="s">
        <v>268</v>
      </c>
      <c r="F89" s="235" t="s">
        <v>229</v>
      </c>
      <c r="G89" s="481">
        <v>0</v>
      </c>
      <c r="H89" s="249">
        <v>419</v>
      </c>
      <c r="I89" s="479">
        <f t="shared" ref="I89:I91" si="22">SUM(G89:H89)</f>
        <v>419</v>
      </c>
    </row>
    <row r="90" spans="1:9" x14ac:dyDescent="0.25">
      <c r="A90" s="241"/>
      <c r="B90" s="309"/>
      <c r="C90" s="233">
        <v>2212</v>
      </c>
      <c r="D90" s="233">
        <v>6121</v>
      </c>
      <c r="E90" s="234" t="s">
        <v>269</v>
      </c>
      <c r="F90" s="235" t="s">
        <v>229</v>
      </c>
      <c r="G90" s="481">
        <v>0</v>
      </c>
      <c r="H90" s="249">
        <v>209.5</v>
      </c>
      <c r="I90" s="479">
        <f t="shared" si="22"/>
        <v>209.5</v>
      </c>
    </row>
    <row r="91" spans="1:9" ht="13.5" thickBot="1" x14ac:dyDescent="0.3">
      <c r="A91" s="260"/>
      <c r="B91" s="316"/>
      <c r="C91" s="238">
        <v>2212</v>
      </c>
      <c r="D91" s="238">
        <v>6121</v>
      </c>
      <c r="E91" s="98" t="s">
        <v>270</v>
      </c>
      <c r="F91" s="239" t="s">
        <v>229</v>
      </c>
      <c r="G91" s="486">
        <v>0</v>
      </c>
      <c r="H91" s="486">
        <v>3561.5</v>
      </c>
      <c r="I91" s="488">
        <f t="shared" si="22"/>
        <v>3561.5</v>
      </c>
    </row>
    <row r="96" spans="1:9" x14ac:dyDescent="0.25">
      <c r="G96" s="33"/>
      <c r="H96" s="32"/>
      <c r="I96" s="32"/>
    </row>
  </sheetData>
  <mergeCells count="3">
    <mergeCell ref="A2:I2"/>
    <mergeCell ref="A4:I4"/>
    <mergeCell ref="A6:I6"/>
  </mergeCells>
  <printOptions horizontalCentered="1"/>
  <pageMargins left="0.19685039370078741" right="0.19685039370078741" top="0.19685039370078741" bottom="0.19685039370078741" header="0.11811023622047245" footer="0.11811023622047245"/>
  <pageSetup scale="95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/>
  </sheetViews>
  <sheetFormatPr defaultRowHeight="12.75" x14ac:dyDescent="0.2"/>
  <cols>
    <col min="1" max="1" width="3.140625" style="2" customWidth="1"/>
    <col min="2" max="2" width="10.7109375" style="2" customWidth="1"/>
    <col min="3" max="3" width="4.42578125" style="2" customWidth="1"/>
    <col min="4" max="4" width="4.7109375" style="2" customWidth="1"/>
    <col min="5" max="5" width="10.140625" style="2" customWidth="1"/>
    <col min="6" max="6" width="39.85546875" style="2" customWidth="1"/>
    <col min="7" max="7" width="9.140625" style="3" customWidth="1"/>
    <col min="8" max="8" width="9.85546875" style="2" customWidth="1"/>
    <col min="9" max="9" width="9.42578125" style="2" customWidth="1"/>
    <col min="10" max="200" width="9.140625" style="2"/>
    <col min="201" max="201" width="3.140625" style="2" customWidth="1"/>
    <col min="202" max="202" width="9.28515625" style="2" customWidth="1"/>
    <col min="203" max="204" width="4.7109375" style="2" customWidth="1"/>
    <col min="205" max="205" width="7.85546875" style="2" customWidth="1"/>
    <col min="206" max="206" width="40.85546875" style="2" customWidth="1"/>
    <col min="207" max="207" width="8.7109375" style="2" customWidth="1"/>
    <col min="208" max="209" width="7.7109375" style="2" customWidth="1"/>
    <col min="210" max="210" width="9.140625" style="2"/>
    <col min="211" max="211" width="12.28515625" style="2" customWidth="1"/>
    <col min="212" max="212" width="11.7109375" style="2" bestFit="1" customWidth="1"/>
    <col min="213" max="215" width="9.140625" style="2"/>
    <col min="216" max="216" width="12.140625" style="2" customWidth="1"/>
    <col min="217" max="456" width="9.140625" style="2"/>
    <col min="457" max="457" width="3.140625" style="2" customWidth="1"/>
    <col min="458" max="458" width="9.28515625" style="2" customWidth="1"/>
    <col min="459" max="460" width="4.7109375" style="2" customWidth="1"/>
    <col min="461" max="461" width="7.85546875" style="2" customWidth="1"/>
    <col min="462" max="462" width="40.85546875" style="2" customWidth="1"/>
    <col min="463" max="463" width="8.7109375" style="2" customWidth="1"/>
    <col min="464" max="465" width="7.7109375" style="2" customWidth="1"/>
    <col min="466" max="466" width="9.140625" style="2"/>
    <col min="467" max="467" width="12.28515625" style="2" customWidth="1"/>
    <col min="468" max="468" width="11.7109375" style="2" bestFit="1" customWidth="1"/>
    <col min="469" max="471" width="9.140625" style="2"/>
    <col min="472" max="472" width="12.140625" style="2" customWidth="1"/>
    <col min="473" max="712" width="9.140625" style="2"/>
    <col min="713" max="713" width="3.140625" style="2" customWidth="1"/>
    <col min="714" max="714" width="9.28515625" style="2" customWidth="1"/>
    <col min="715" max="716" width="4.7109375" style="2" customWidth="1"/>
    <col min="717" max="717" width="7.85546875" style="2" customWidth="1"/>
    <col min="718" max="718" width="40.85546875" style="2" customWidth="1"/>
    <col min="719" max="719" width="8.7109375" style="2" customWidth="1"/>
    <col min="720" max="721" width="7.7109375" style="2" customWidth="1"/>
    <col min="722" max="722" width="9.140625" style="2"/>
    <col min="723" max="723" width="12.28515625" style="2" customWidth="1"/>
    <col min="724" max="724" width="11.7109375" style="2" bestFit="1" customWidth="1"/>
    <col min="725" max="727" width="9.140625" style="2"/>
    <col min="728" max="728" width="12.140625" style="2" customWidth="1"/>
    <col min="729" max="968" width="9.140625" style="2"/>
    <col min="969" max="969" width="3.140625" style="2" customWidth="1"/>
    <col min="970" max="970" width="9.28515625" style="2" customWidth="1"/>
    <col min="971" max="972" width="4.7109375" style="2" customWidth="1"/>
    <col min="973" max="973" width="7.85546875" style="2" customWidth="1"/>
    <col min="974" max="974" width="40.85546875" style="2" customWidth="1"/>
    <col min="975" max="975" width="8.7109375" style="2" customWidth="1"/>
    <col min="976" max="977" width="7.7109375" style="2" customWidth="1"/>
    <col min="978" max="978" width="9.140625" style="2"/>
    <col min="979" max="979" width="12.28515625" style="2" customWidth="1"/>
    <col min="980" max="980" width="11.7109375" style="2" bestFit="1" customWidth="1"/>
    <col min="981" max="983" width="9.140625" style="2"/>
    <col min="984" max="984" width="12.140625" style="2" customWidth="1"/>
    <col min="985" max="1224" width="9.140625" style="2"/>
    <col min="1225" max="1225" width="3.140625" style="2" customWidth="1"/>
    <col min="1226" max="1226" width="9.28515625" style="2" customWidth="1"/>
    <col min="1227" max="1228" width="4.7109375" style="2" customWidth="1"/>
    <col min="1229" max="1229" width="7.85546875" style="2" customWidth="1"/>
    <col min="1230" max="1230" width="40.85546875" style="2" customWidth="1"/>
    <col min="1231" max="1231" width="8.7109375" style="2" customWidth="1"/>
    <col min="1232" max="1233" width="7.7109375" style="2" customWidth="1"/>
    <col min="1234" max="1234" width="9.140625" style="2"/>
    <col min="1235" max="1235" width="12.28515625" style="2" customWidth="1"/>
    <col min="1236" max="1236" width="11.7109375" style="2" bestFit="1" customWidth="1"/>
    <col min="1237" max="1239" width="9.140625" style="2"/>
    <col min="1240" max="1240" width="12.140625" style="2" customWidth="1"/>
    <col min="1241" max="1480" width="9.140625" style="2"/>
    <col min="1481" max="1481" width="3.140625" style="2" customWidth="1"/>
    <col min="1482" max="1482" width="9.28515625" style="2" customWidth="1"/>
    <col min="1483" max="1484" width="4.7109375" style="2" customWidth="1"/>
    <col min="1485" max="1485" width="7.85546875" style="2" customWidth="1"/>
    <col min="1486" max="1486" width="40.85546875" style="2" customWidth="1"/>
    <col min="1487" max="1487" width="8.7109375" style="2" customWidth="1"/>
    <col min="1488" max="1489" width="7.7109375" style="2" customWidth="1"/>
    <col min="1490" max="1490" width="9.140625" style="2"/>
    <col min="1491" max="1491" width="12.28515625" style="2" customWidth="1"/>
    <col min="1492" max="1492" width="11.7109375" style="2" bestFit="1" customWidth="1"/>
    <col min="1493" max="1495" width="9.140625" style="2"/>
    <col min="1496" max="1496" width="12.140625" style="2" customWidth="1"/>
    <col min="1497" max="1736" width="9.140625" style="2"/>
    <col min="1737" max="1737" width="3.140625" style="2" customWidth="1"/>
    <col min="1738" max="1738" width="9.28515625" style="2" customWidth="1"/>
    <col min="1739" max="1740" width="4.7109375" style="2" customWidth="1"/>
    <col min="1741" max="1741" width="7.85546875" style="2" customWidth="1"/>
    <col min="1742" max="1742" width="40.85546875" style="2" customWidth="1"/>
    <col min="1743" max="1743" width="8.7109375" style="2" customWidth="1"/>
    <col min="1744" max="1745" width="7.7109375" style="2" customWidth="1"/>
    <col min="1746" max="1746" width="9.140625" style="2"/>
    <col min="1747" max="1747" width="12.28515625" style="2" customWidth="1"/>
    <col min="1748" max="1748" width="11.7109375" style="2" bestFit="1" customWidth="1"/>
    <col min="1749" max="1751" width="9.140625" style="2"/>
    <col min="1752" max="1752" width="12.140625" style="2" customWidth="1"/>
    <col min="1753" max="1992" width="9.140625" style="2"/>
    <col min="1993" max="1993" width="3.140625" style="2" customWidth="1"/>
    <col min="1994" max="1994" width="9.28515625" style="2" customWidth="1"/>
    <col min="1995" max="1996" width="4.7109375" style="2" customWidth="1"/>
    <col min="1997" max="1997" width="7.85546875" style="2" customWidth="1"/>
    <col min="1998" max="1998" width="40.85546875" style="2" customWidth="1"/>
    <col min="1999" max="1999" width="8.7109375" style="2" customWidth="1"/>
    <col min="2000" max="2001" width="7.7109375" style="2" customWidth="1"/>
    <col min="2002" max="2002" width="9.140625" style="2"/>
    <col min="2003" max="2003" width="12.28515625" style="2" customWidth="1"/>
    <col min="2004" max="2004" width="11.7109375" style="2" bestFit="1" customWidth="1"/>
    <col min="2005" max="2007" width="9.140625" style="2"/>
    <col min="2008" max="2008" width="12.140625" style="2" customWidth="1"/>
    <col min="2009" max="2248" width="9.140625" style="2"/>
    <col min="2249" max="2249" width="3.140625" style="2" customWidth="1"/>
    <col min="2250" max="2250" width="9.28515625" style="2" customWidth="1"/>
    <col min="2251" max="2252" width="4.7109375" style="2" customWidth="1"/>
    <col min="2253" max="2253" width="7.85546875" style="2" customWidth="1"/>
    <col min="2254" max="2254" width="40.85546875" style="2" customWidth="1"/>
    <col min="2255" max="2255" width="8.7109375" style="2" customWidth="1"/>
    <col min="2256" max="2257" width="7.7109375" style="2" customWidth="1"/>
    <col min="2258" max="2258" width="9.140625" style="2"/>
    <col min="2259" max="2259" width="12.28515625" style="2" customWidth="1"/>
    <col min="2260" max="2260" width="11.7109375" style="2" bestFit="1" customWidth="1"/>
    <col min="2261" max="2263" width="9.140625" style="2"/>
    <col min="2264" max="2264" width="12.140625" style="2" customWidth="1"/>
    <col min="2265" max="2504" width="9.140625" style="2"/>
    <col min="2505" max="2505" width="3.140625" style="2" customWidth="1"/>
    <col min="2506" max="2506" width="9.28515625" style="2" customWidth="1"/>
    <col min="2507" max="2508" width="4.7109375" style="2" customWidth="1"/>
    <col min="2509" max="2509" width="7.85546875" style="2" customWidth="1"/>
    <col min="2510" max="2510" width="40.85546875" style="2" customWidth="1"/>
    <col min="2511" max="2511" width="8.7109375" style="2" customWidth="1"/>
    <col min="2512" max="2513" width="7.7109375" style="2" customWidth="1"/>
    <col min="2514" max="2514" width="9.140625" style="2"/>
    <col min="2515" max="2515" width="12.28515625" style="2" customWidth="1"/>
    <col min="2516" max="2516" width="11.7109375" style="2" bestFit="1" customWidth="1"/>
    <col min="2517" max="2519" width="9.140625" style="2"/>
    <col min="2520" max="2520" width="12.140625" style="2" customWidth="1"/>
    <col min="2521" max="2760" width="9.140625" style="2"/>
    <col min="2761" max="2761" width="3.140625" style="2" customWidth="1"/>
    <col min="2762" max="2762" width="9.28515625" style="2" customWidth="1"/>
    <col min="2763" max="2764" width="4.7109375" style="2" customWidth="1"/>
    <col min="2765" max="2765" width="7.85546875" style="2" customWidth="1"/>
    <col min="2766" max="2766" width="40.85546875" style="2" customWidth="1"/>
    <col min="2767" max="2767" width="8.7109375" style="2" customWidth="1"/>
    <col min="2768" max="2769" width="7.7109375" style="2" customWidth="1"/>
    <col min="2770" max="2770" width="9.140625" style="2"/>
    <col min="2771" max="2771" width="12.28515625" style="2" customWidth="1"/>
    <col min="2772" max="2772" width="11.7109375" style="2" bestFit="1" customWidth="1"/>
    <col min="2773" max="2775" width="9.140625" style="2"/>
    <col min="2776" max="2776" width="12.140625" style="2" customWidth="1"/>
    <col min="2777" max="3016" width="9.140625" style="2"/>
    <col min="3017" max="3017" width="3.140625" style="2" customWidth="1"/>
    <col min="3018" max="3018" width="9.28515625" style="2" customWidth="1"/>
    <col min="3019" max="3020" width="4.7109375" style="2" customWidth="1"/>
    <col min="3021" max="3021" width="7.85546875" style="2" customWidth="1"/>
    <col min="3022" max="3022" width="40.85546875" style="2" customWidth="1"/>
    <col min="3023" max="3023" width="8.7109375" style="2" customWidth="1"/>
    <col min="3024" max="3025" width="7.7109375" style="2" customWidth="1"/>
    <col min="3026" max="3026" width="9.140625" style="2"/>
    <col min="3027" max="3027" width="12.28515625" style="2" customWidth="1"/>
    <col min="3028" max="3028" width="11.7109375" style="2" bestFit="1" customWidth="1"/>
    <col min="3029" max="3031" width="9.140625" style="2"/>
    <col min="3032" max="3032" width="12.140625" style="2" customWidth="1"/>
    <col min="3033" max="3272" width="9.140625" style="2"/>
    <col min="3273" max="3273" width="3.140625" style="2" customWidth="1"/>
    <col min="3274" max="3274" width="9.28515625" style="2" customWidth="1"/>
    <col min="3275" max="3276" width="4.7109375" style="2" customWidth="1"/>
    <col min="3277" max="3277" width="7.85546875" style="2" customWidth="1"/>
    <col min="3278" max="3278" width="40.85546875" style="2" customWidth="1"/>
    <col min="3279" max="3279" width="8.7109375" style="2" customWidth="1"/>
    <col min="3280" max="3281" width="7.7109375" style="2" customWidth="1"/>
    <col min="3282" max="3282" width="9.140625" style="2"/>
    <col min="3283" max="3283" width="12.28515625" style="2" customWidth="1"/>
    <col min="3284" max="3284" width="11.7109375" style="2" bestFit="1" customWidth="1"/>
    <col min="3285" max="3287" width="9.140625" style="2"/>
    <col min="3288" max="3288" width="12.140625" style="2" customWidth="1"/>
    <col min="3289" max="3528" width="9.140625" style="2"/>
    <col min="3529" max="3529" width="3.140625" style="2" customWidth="1"/>
    <col min="3530" max="3530" width="9.28515625" style="2" customWidth="1"/>
    <col min="3531" max="3532" width="4.7109375" style="2" customWidth="1"/>
    <col min="3533" max="3533" width="7.85546875" style="2" customWidth="1"/>
    <col min="3534" max="3534" width="40.85546875" style="2" customWidth="1"/>
    <col min="3535" max="3535" width="8.7109375" style="2" customWidth="1"/>
    <col min="3536" max="3537" width="7.7109375" style="2" customWidth="1"/>
    <col min="3538" max="3538" width="9.140625" style="2"/>
    <col min="3539" max="3539" width="12.28515625" style="2" customWidth="1"/>
    <col min="3540" max="3540" width="11.7109375" style="2" bestFit="1" customWidth="1"/>
    <col min="3541" max="3543" width="9.140625" style="2"/>
    <col min="3544" max="3544" width="12.140625" style="2" customWidth="1"/>
    <col min="3545" max="3784" width="9.140625" style="2"/>
    <col min="3785" max="3785" width="3.140625" style="2" customWidth="1"/>
    <col min="3786" max="3786" width="9.28515625" style="2" customWidth="1"/>
    <col min="3787" max="3788" width="4.7109375" style="2" customWidth="1"/>
    <col min="3789" max="3789" width="7.85546875" style="2" customWidth="1"/>
    <col min="3790" max="3790" width="40.85546875" style="2" customWidth="1"/>
    <col min="3791" max="3791" width="8.7109375" style="2" customWidth="1"/>
    <col min="3792" max="3793" width="7.7109375" style="2" customWidth="1"/>
    <col min="3794" max="3794" width="9.140625" style="2"/>
    <col min="3795" max="3795" width="12.28515625" style="2" customWidth="1"/>
    <col min="3796" max="3796" width="11.7109375" style="2" bestFit="1" customWidth="1"/>
    <col min="3797" max="3799" width="9.140625" style="2"/>
    <col min="3800" max="3800" width="12.140625" style="2" customWidth="1"/>
    <col min="3801" max="4040" width="9.140625" style="2"/>
    <col min="4041" max="4041" width="3.140625" style="2" customWidth="1"/>
    <col min="4042" max="4042" width="9.28515625" style="2" customWidth="1"/>
    <col min="4043" max="4044" width="4.7109375" style="2" customWidth="1"/>
    <col min="4045" max="4045" width="7.85546875" style="2" customWidth="1"/>
    <col min="4046" max="4046" width="40.85546875" style="2" customWidth="1"/>
    <col min="4047" max="4047" width="8.7109375" style="2" customWidth="1"/>
    <col min="4048" max="4049" width="7.7109375" style="2" customWidth="1"/>
    <col min="4050" max="4050" width="9.140625" style="2"/>
    <col min="4051" max="4051" width="12.28515625" style="2" customWidth="1"/>
    <col min="4052" max="4052" width="11.7109375" style="2" bestFit="1" customWidth="1"/>
    <col min="4053" max="4055" width="9.140625" style="2"/>
    <col min="4056" max="4056" width="12.140625" style="2" customWidth="1"/>
    <col min="4057" max="4296" width="9.140625" style="2"/>
    <col min="4297" max="4297" width="3.140625" style="2" customWidth="1"/>
    <col min="4298" max="4298" width="9.28515625" style="2" customWidth="1"/>
    <col min="4299" max="4300" width="4.7109375" style="2" customWidth="1"/>
    <col min="4301" max="4301" width="7.85546875" style="2" customWidth="1"/>
    <col min="4302" max="4302" width="40.85546875" style="2" customWidth="1"/>
    <col min="4303" max="4303" width="8.7109375" style="2" customWidth="1"/>
    <col min="4304" max="4305" width="7.7109375" style="2" customWidth="1"/>
    <col min="4306" max="4306" width="9.140625" style="2"/>
    <col min="4307" max="4307" width="12.28515625" style="2" customWidth="1"/>
    <col min="4308" max="4308" width="11.7109375" style="2" bestFit="1" customWidth="1"/>
    <col min="4309" max="4311" width="9.140625" style="2"/>
    <col min="4312" max="4312" width="12.140625" style="2" customWidth="1"/>
    <col min="4313" max="4552" width="9.140625" style="2"/>
    <col min="4553" max="4553" width="3.140625" style="2" customWidth="1"/>
    <col min="4554" max="4554" width="9.28515625" style="2" customWidth="1"/>
    <col min="4555" max="4556" width="4.7109375" style="2" customWidth="1"/>
    <col min="4557" max="4557" width="7.85546875" style="2" customWidth="1"/>
    <col min="4558" max="4558" width="40.85546875" style="2" customWidth="1"/>
    <col min="4559" max="4559" width="8.7109375" style="2" customWidth="1"/>
    <col min="4560" max="4561" width="7.7109375" style="2" customWidth="1"/>
    <col min="4562" max="4562" width="9.140625" style="2"/>
    <col min="4563" max="4563" width="12.28515625" style="2" customWidth="1"/>
    <col min="4564" max="4564" width="11.7109375" style="2" bestFit="1" customWidth="1"/>
    <col min="4565" max="4567" width="9.140625" style="2"/>
    <col min="4568" max="4568" width="12.140625" style="2" customWidth="1"/>
    <col min="4569" max="4808" width="9.140625" style="2"/>
    <col min="4809" max="4809" width="3.140625" style="2" customWidth="1"/>
    <col min="4810" max="4810" width="9.28515625" style="2" customWidth="1"/>
    <col min="4811" max="4812" width="4.7109375" style="2" customWidth="1"/>
    <col min="4813" max="4813" width="7.85546875" style="2" customWidth="1"/>
    <col min="4814" max="4814" width="40.85546875" style="2" customWidth="1"/>
    <col min="4815" max="4815" width="8.7109375" style="2" customWidth="1"/>
    <col min="4816" max="4817" width="7.7109375" style="2" customWidth="1"/>
    <col min="4818" max="4818" width="9.140625" style="2"/>
    <col min="4819" max="4819" width="12.28515625" style="2" customWidth="1"/>
    <col min="4820" max="4820" width="11.7109375" style="2" bestFit="1" customWidth="1"/>
    <col min="4821" max="4823" width="9.140625" style="2"/>
    <col min="4824" max="4824" width="12.140625" style="2" customWidth="1"/>
    <col min="4825" max="5064" width="9.140625" style="2"/>
    <col min="5065" max="5065" width="3.140625" style="2" customWidth="1"/>
    <col min="5066" max="5066" width="9.28515625" style="2" customWidth="1"/>
    <col min="5067" max="5068" width="4.7109375" style="2" customWidth="1"/>
    <col min="5069" max="5069" width="7.85546875" style="2" customWidth="1"/>
    <col min="5070" max="5070" width="40.85546875" style="2" customWidth="1"/>
    <col min="5071" max="5071" width="8.7109375" style="2" customWidth="1"/>
    <col min="5072" max="5073" width="7.7109375" style="2" customWidth="1"/>
    <col min="5074" max="5074" width="9.140625" style="2"/>
    <col min="5075" max="5075" width="12.28515625" style="2" customWidth="1"/>
    <col min="5076" max="5076" width="11.7109375" style="2" bestFit="1" customWidth="1"/>
    <col min="5077" max="5079" width="9.140625" style="2"/>
    <col min="5080" max="5080" width="12.140625" style="2" customWidth="1"/>
    <col min="5081" max="5320" width="9.140625" style="2"/>
    <col min="5321" max="5321" width="3.140625" style="2" customWidth="1"/>
    <col min="5322" max="5322" width="9.28515625" style="2" customWidth="1"/>
    <col min="5323" max="5324" width="4.7109375" style="2" customWidth="1"/>
    <col min="5325" max="5325" width="7.85546875" style="2" customWidth="1"/>
    <col min="5326" max="5326" width="40.85546875" style="2" customWidth="1"/>
    <col min="5327" max="5327" width="8.7109375" style="2" customWidth="1"/>
    <col min="5328" max="5329" width="7.7109375" style="2" customWidth="1"/>
    <col min="5330" max="5330" width="9.140625" style="2"/>
    <col min="5331" max="5331" width="12.28515625" style="2" customWidth="1"/>
    <col min="5332" max="5332" width="11.7109375" style="2" bestFit="1" customWidth="1"/>
    <col min="5333" max="5335" width="9.140625" style="2"/>
    <col min="5336" max="5336" width="12.140625" style="2" customWidth="1"/>
    <col min="5337" max="5576" width="9.140625" style="2"/>
    <col min="5577" max="5577" width="3.140625" style="2" customWidth="1"/>
    <col min="5578" max="5578" width="9.28515625" style="2" customWidth="1"/>
    <col min="5579" max="5580" width="4.7109375" style="2" customWidth="1"/>
    <col min="5581" max="5581" width="7.85546875" style="2" customWidth="1"/>
    <col min="5582" max="5582" width="40.85546875" style="2" customWidth="1"/>
    <col min="5583" max="5583" width="8.7109375" style="2" customWidth="1"/>
    <col min="5584" max="5585" width="7.7109375" style="2" customWidth="1"/>
    <col min="5586" max="5586" width="9.140625" style="2"/>
    <col min="5587" max="5587" width="12.28515625" style="2" customWidth="1"/>
    <col min="5588" max="5588" width="11.7109375" style="2" bestFit="1" customWidth="1"/>
    <col min="5589" max="5591" width="9.140625" style="2"/>
    <col min="5592" max="5592" width="12.140625" style="2" customWidth="1"/>
    <col min="5593" max="5832" width="9.140625" style="2"/>
    <col min="5833" max="5833" width="3.140625" style="2" customWidth="1"/>
    <col min="5834" max="5834" width="9.28515625" style="2" customWidth="1"/>
    <col min="5835" max="5836" width="4.7109375" style="2" customWidth="1"/>
    <col min="5837" max="5837" width="7.85546875" style="2" customWidth="1"/>
    <col min="5838" max="5838" width="40.85546875" style="2" customWidth="1"/>
    <col min="5839" max="5839" width="8.7109375" style="2" customWidth="1"/>
    <col min="5840" max="5841" width="7.7109375" style="2" customWidth="1"/>
    <col min="5842" max="5842" width="9.140625" style="2"/>
    <col min="5843" max="5843" width="12.28515625" style="2" customWidth="1"/>
    <col min="5844" max="5844" width="11.7109375" style="2" bestFit="1" customWidth="1"/>
    <col min="5845" max="5847" width="9.140625" style="2"/>
    <col min="5848" max="5848" width="12.140625" style="2" customWidth="1"/>
    <col min="5849" max="6088" width="9.140625" style="2"/>
    <col min="6089" max="6089" width="3.140625" style="2" customWidth="1"/>
    <col min="6090" max="6090" width="9.28515625" style="2" customWidth="1"/>
    <col min="6091" max="6092" width="4.7109375" style="2" customWidth="1"/>
    <col min="6093" max="6093" width="7.85546875" style="2" customWidth="1"/>
    <col min="6094" max="6094" width="40.85546875" style="2" customWidth="1"/>
    <col min="6095" max="6095" width="8.7109375" style="2" customWidth="1"/>
    <col min="6096" max="6097" width="7.7109375" style="2" customWidth="1"/>
    <col min="6098" max="6098" width="9.140625" style="2"/>
    <col min="6099" max="6099" width="12.28515625" style="2" customWidth="1"/>
    <col min="6100" max="6100" width="11.7109375" style="2" bestFit="1" customWidth="1"/>
    <col min="6101" max="6103" width="9.140625" style="2"/>
    <col min="6104" max="6104" width="12.140625" style="2" customWidth="1"/>
    <col min="6105" max="6344" width="9.140625" style="2"/>
    <col min="6345" max="6345" width="3.140625" style="2" customWidth="1"/>
    <col min="6346" max="6346" width="9.28515625" style="2" customWidth="1"/>
    <col min="6347" max="6348" width="4.7109375" style="2" customWidth="1"/>
    <col min="6349" max="6349" width="7.85546875" style="2" customWidth="1"/>
    <col min="6350" max="6350" width="40.85546875" style="2" customWidth="1"/>
    <col min="6351" max="6351" width="8.7109375" style="2" customWidth="1"/>
    <col min="6352" max="6353" width="7.7109375" style="2" customWidth="1"/>
    <col min="6354" max="6354" width="9.140625" style="2"/>
    <col min="6355" max="6355" width="12.28515625" style="2" customWidth="1"/>
    <col min="6356" max="6356" width="11.7109375" style="2" bestFit="1" customWidth="1"/>
    <col min="6357" max="6359" width="9.140625" style="2"/>
    <col min="6360" max="6360" width="12.140625" style="2" customWidth="1"/>
    <col min="6361" max="6600" width="9.140625" style="2"/>
    <col min="6601" max="6601" width="3.140625" style="2" customWidth="1"/>
    <col min="6602" max="6602" width="9.28515625" style="2" customWidth="1"/>
    <col min="6603" max="6604" width="4.7109375" style="2" customWidth="1"/>
    <col min="6605" max="6605" width="7.85546875" style="2" customWidth="1"/>
    <col min="6606" max="6606" width="40.85546875" style="2" customWidth="1"/>
    <col min="6607" max="6607" width="8.7109375" style="2" customWidth="1"/>
    <col min="6608" max="6609" width="7.7109375" style="2" customWidth="1"/>
    <col min="6610" max="6610" width="9.140625" style="2"/>
    <col min="6611" max="6611" width="12.28515625" style="2" customWidth="1"/>
    <col min="6612" max="6612" width="11.7109375" style="2" bestFit="1" customWidth="1"/>
    <col min="6613" max="6615" width="9.140625" style="2"/>
    <col min="6616" max="6616" width="12.140625" style="2" customWidth="1"/>
    <col min="6617" max="6856" width="9.140625" style="2"/>
    <col min="6857" max="6857" width="3.140625" style="2" customWidth="1"/>
    <col min="6858" max="6858" width="9.28515625" style="2" customWidth="1"/>
    <col min="6859" max="6860" width="4.7109375" style="2" customWidth="1"/>
    <col min="6861" max="6861" width="7.85546875" style="2" customWidth="1"/>
    <col min="6862" max="6862" width="40.85546875" style="2" customWidth="1"/>
    <col min="6863" max="6863" width="8.7109375" style="2" customWidth="1"/>
    <col min="6864" max="6865" width="7.7109375" style="2" customWidth="1"/>
    <col min="6866" max="6866" width="9.140625" style="2"/>
    <col min="6867" max="6867" width="12.28515625" style="2" customWidth="1"/>
    <col min="6868" max="6868" width="11.7109375" style="2" bestFit="1" customWidth="1"/>
    <col min="6869" max="6871" width="9.140625" style="2"/>
    <col min="6872" max="6872" width="12.140625" style="2" customWidth="1"/>
    <col min="6873" max="7112" width="9.140625" style="2"/>
    <col min="7113" max="7113" width="3.140625" style="2" customWidth="1"/>
    <col min="7114" max="7114" width="9.28515625" style="2" customWidth="1"/>
    <col min="7115" max="7116" width="4.7109375" style="2" customWidth="1"/>
    <col min="7117" max="7117" width="7.85546875" style="2" customWidth="1"/>
    <col min="7118" max="7118" width="40.85546875" style="2" customWidth="1"/>
    <col min="7119" max="7119" width="8.7109375" style="2" customWidth="1"/>
    <col min="7120" max="7121" width="7.7109375" style="2" customWidth="1"/>
    <col min="7122" max="7122" width="9.140625" style="2"/>
    <col min="7123" max="7123" width="12.28515625" style="2" customWidth="1"/>
    <col min="7124" max="7124" width="11.7109375" style="2" bestFit="1" customWidth="1"/>
    <col min="7125" max="7127" width="9.140625" style="2"/>
    <col min="7128" max="7128" width="12.140625" style="2" customWidth="1"/>
    <col min="7129" max="7368" width="9.140625" style="2"/>
    <col min="7369" max="7369" width="3.140625" style="2" customWidth="1"/>
    <col min="7370" max="7370" width="9.28515625" style="2" customWidth="1"/>
    <col min="7371" max="7372" width="4.7109375" style="2" customWidth="1"/>
    <col min="7373" max="7373" width="7.85546875" style="2" customWidth="1"/>
    <col min="7374" max="7374" width="40.85546875" style="2" customWidth="1"/>
    <col min="7375" max="7375" width="8.7109375" style="2" customWidth="1"/>
    <col min="7376" max="7377" width="7.7109375" style="2" customWidth="1"/>
    <col min="7378" max="7378" width="9.140625" style="2"/>
    <col min="7379" max="7379" width="12.28515625" style="2" customWidth="1"/>
    <col min="7380" max="7380" width="11.7109375" style="2" bestFit="1" customWidth="1"/>
    <col min="7381" max="7383" width="9.140625" style="2"/>
    <col min="7384" max="7384" width="12.140625" style="2" customWidth="1"/>
    <col min="7385" max="7624" width="9.140625" style="2"/>
    <col min="7625" max="7625" width="3.140625" style="2" customWidth="1"/>
    <col min="7626" max="7626" width="9.28515625" style="2" customWidth="1"/>
    <col min="7627" max="7628" width="4.7109375" style="2" customWidth="1"/>
    <col min="7629" max="7629" width="7.85546875" style="2" customWidth="1"/>
    <col min="7630" max="7630" width="40.85546875" style="2" customWidth="1"/>
    <col min="7631" max="7631" width="8.7109375" style="2" customWidth="1"/>
    <col min="7632" max="7633" width="7.7109375" style="2" customWidth="1"/>
    <col min="7634" max="7634" width="9.140625" style="2"/>
    <col min="7635" max="7635" width="12.28515625" style="2" customWidth="1"/>
    <col min="7636" max="7636" width="11.7109375" style="2" bestFit="1" customWidth="1"/>
    <col min="7637" max="7639" width="9.140625" style="2"/>
    <col min="7640" max="7640" width="12.140625" style="2" customWidth="1"/>
    <col min="7641" max="7880" width="9.140625" style="2"/>
    <col min="7881" max="7881" width="3.140625" style="2" customWidth="1"/>
    <col min="7882" max="7882" width="9.28515625" style="2" customWidth="1"/>
    <col min="7883" max="7884" width="4.7109375" style="2" customWidth="1"/>
    <col min="7885" max="7885" width="7.85546875" style="2" customWidth="1"/>
    <col min="7886" max="7886" width="40.85546875" style="2" customWidth="1"/>
    <col min="7887" max="7887" width="8.7109375" style="2" customWidth="1"/>
    <col min="7888" max="7889" width="7.7109375" style="2" customWidth="1"/>
    <col min="7890" max="7890" width="9.140625" style="2"/>
    <col min="7891" max="7891" width="12.28515625" style="2" customWidth="1"/>
    <col min="7892" max="7892" width="11.7109375" style="2" bestFit="1" customWidth="1"/>
    <col min="7893" max="7895" width="9.140625" style="2"/>
    <col min="7896" max="7896" width="12.140625" style="2" customWidth="1"/>
    <col min="7897" max="8136" width="9.140625" style="2"/>
    <col min="8137" max="8137" width="3.140625" style="2" customWidth="1"/>
    <col min="8138" max="8138" width="9.28515625" style="2" customWidth="1"/>
    <col min="8139" max="8140" width="4.7109375" style="2" customWidth="1"/>
    <col min="8141" max="8141" width="7.85546875" style="2" customWidth="1"/>
    <col min="8142" max="8142" width="40.85546875" style="2" customWidth="1"/>
    <col min="8143" max="8143" width="8.7109375" style="2" customWidth="1"/>
    <col min="8144" max="8145" width="7.7109375" style="2" customWidth="1"/>
    <col min="8146" max="8146" width="9.140625" style="2"/>
    <col min="8147" max="8147" width="12.28515625" style="2" customWidth="1"/>
    <col min="8148" max="8148" width="11.7109375" style="2" bestFit="1" customWidth="1"/>
    <col min="8149" max="8151" width="9.140625" style="2"/>
    <col min="8152" max="8152" width="12.140625" style="2" customWidth="1"/>
    <col min="8153" max="8392" width="9.140625" style="2"/>
    <col min="8393" max="8393" width="3.140625" style="2" customWidth="1"/>
    <col min="8394" max="8394" width="9.28515625" style="2" customWidth="1"/>
    <col min="8395" max="8396" width="4.7109375" style="2" customWidth="1"/>
    <col min="8397" max="8397" width="7.85546875" style="2" customWidth="1"/>
    <col min="8398" max="8398" width="40.85546875" style="2" customWidth="1"/>
    <col min="8399" max="8399" width="8.7109375" style="2" customWidth="1"/>
    <col min="8400" max="8401" width="7.7109375" style="2" customWidth="1"/>
    <col min="8402" max="8402" width="9.140625" style="2"/>
    <col min="8403" max="8403" width="12.28515625" style="2" customWidth="1"/>
    <col min="8404" max="8404" width="11.7109375" style="2" bestFit="1" customWidth="1"/>
    <col min="8405" max="8407" width="9.140625" style="2"/>
    <col min="8408" max="8408" width="12.140625" style="2" customWidth="1"/>
    <col min="8409" max="8648" width="9.140625" style="2"/>
    <col min="8649" max="8649" width="3.140625" style="2" customWidth="1"/>
    <col min="8650" max="8650" width="9.28515625" style="2" customWidth="1"/>
    <col min="8651" max="8652" width="4.7109375" style="2" customWidth="1"/>
    <col min="8653" max="8653" width="7.85546875" style="2" customWidth="1"/>
    <col min="8654" max="8654" width="40.85546875" style="2" customWidth="1"/>
    <col min="8655" max="8655" width="8.7109375" style="2" customWidth="1"/>
    <col min="8656" max="8657" width="7.7109375" style="2" customWidth="1"/>
    <col min="8658" max="8658" width="9.140625" style="2"/>
    <col min="8659" max="8659" width="12.28515625" style="2" customWidth="1"/>
    <col min="8660" max="8660" width="11.7109375" style="2" bestFit="1" customWidth="1"/>
    <col min="8661" max="8663" width="9.140625" style="2"/>
    <col min="8664" max="8664" width="12.140625" style="2" customWidth="1"/>
    <col min="8665" max="8904" width="9.140625" style="2"/>
    <col min="8905" max="8905" width="3.140625" style="2" customWidth="1"/>
    <col min="8906" max="8906" width="9.28515625" style="2" customWidth="1"/>
    <col min="8907" max="8908" width="4.7109375" style="2" customWidth="1"/>
    <col min="8909" max="8909" width="7.85546875" style="2" customWidth="1"/>
    <col min="8910" max="8910" width="40.85546875" style="2" customWidth="1"/>
    <col min="8911" max="8911" width="8.7109375" style="2" customWidth="1"/>
    <col min="8912" max="8913" width="7.7109375" style="2" customWidth="1"/>
    <col min="8914" max="8914" width="9.140625" style="2"/>
    <col min="8915" max="8915" width="12.28515625" style="2" customWidth="1"/>
    <col min="8916" max="8916" width="11.7109375" style="2" bestFit="1" customWidth="1"/>
    <col min="8917" max="8919" width="9.140625" style="2"/>
    <col min="8920" max="8920" width="12.140625" style="2" customWidth="1"/>
    <col min="8921" max="9160" width="9.140625" style="2"/>
    <col min="9161" max="9161" width="3.140625" style="2" customWidth="1"/>
    <col min="9162" max="9162" width="9.28515625" style="2" customWidth="1"/>
    <col min="9163" max="9164" width="4.7109375" style="2" customWidth="1"/>
    <col min="9165" max="9165" width="7.85546875" style="2" customWidth="1"/>
    <col min="9166" max="9166" width="40.85546875" style="2" customWidth="1"/>
    <col min="9167" max="9167" width="8.7109375" style="2" customWidth="1"/>
    <col min="9168" max="9169" width="7.7109375" style="2" customWidth="1"/>
    <col min="9170" max="9170" width="9.140625" style="2"/>
    <col min="9171" max="9171" width="12.28515625" style="2" customWidth="1"/>
    <col min="9172" max="9172" width="11.7109375" style="2" bestFit="1" customWidth="1"/>
    <col min="9173" max="9175" width="9.140625" style="2"/>
    <col min="9176" max="9176" width="12.140625" style="2" customWidth="1"/>
    <col min="9177" max="9416" width="9.140625" style="2"/>
    <col min="9417" max="9417" width="3.140625" style="2" customWidth="1"/>
    <col min="9418" max="9418" width="9.28515625" style="2" customWidth="1"/>
    <col min="9419" max="9420" width="4.7109375" style="2" customWidth="1"/>
    <col min="9421" max="9421" width="7.85546875" style="2" customWidth="1"/>
    <col min="9422" max="9422" width="40.85546875" style="2" customWidth="1"/>
    <col min="9423" max="9423" width="8.7109375" style="2" customWidth="1"/>
    <col min="9424" max="9425" width="7.7109375" style="2" customWidth="1"/>
    <col min="9426" max="9426" width="9.140625" style="2"/>
    <col min="9427" max="9427" width="12.28515625" style="2" customWidth="1"/>
    <col min="9428" max="9428" width="11.7109375" style="2" bestFit="1" customWidth="1"/>
    <col min="9429" max="9431" width="9.140625" style="2"/>
    <col min="9432" max="9432" width="12.140625" style="2" customWidth="1"/>
    <col min="9433" max="9672" width="9.140625" style="2"/>
    <col min="9673" max="9673" width="3.140625" style="2" customWidth="1"/>
    <col min="9674" max="9674" width="9.28515625" style="2" customWidth="1"/>
    <col min="9675" max="9676" width="4.7109375" style="2" customWidth="1"/>
    <col min="9677" max="9677" width="7.85546875" style="2" customWidth="1"/>
    <col min="9678" max="9678" width="40.85546875" style="2" customWidth="1"/>
    <col min="9679" max="9679" width="8.7109375" style="2" customWidth="1"/>
    <col min="9680" max="9681" width="7.7109375" style="2" customWidth="1"/>
    <col min="9682" max="9682" width="9.140625" style="2"/>
    <col min="9683" max="9683" width="12.28515625" style="2" customWidth="1"/>
    <col min="9684" max="9684" width="11.7109375" style="2" bestFit="1" customWidth="1"/>
    <col min="9685" max="9687" width="9.140625" style="2"/>
    <col min="9688" max="9688" width="12.140625" style="2" customWidth="1"/>
    <col min="9689" max="9928" width="9.140625" style="2"/>
    <col min="9929" max="9929" width="3.140625" style="2" customWidth="1"/>
    <col min="9930" max="9930" width="9.28515625" style="2" customWidth="1"/>
    <col min="9931" max="9932" width="4.7109375" style="2" customWidth="1"/>
    <col min="9933" max="9933" width="7.85546875" style="2" customWidth="1"/>
    <col min="9934" max="9934" width="40.85546875" style="2" customWidth="1"/>
    <col min="9935" max="9935" width="8.7109375" style="2" customWidth="1"/>
    <col min="9936" max="9937" width="7.7109375" style="2" customWidth="1"/>
    <col min="9938" max="9938" width="9.140625" style="2"/>
    <col min="9939" max="9939" width="12.28515625" style="2" customWidth="1"/>
    <col min="9940" max="9940" width="11.7109375" style="2" bestFit="1" customWidth="1"/>
    <col min="9941" max="9943" width="9.140625" style="2"/>
    <col min="9944" max="9944" width="12.140625" style="2" customWidth="1"/>
    <col min="9945" max="10184" width="9.140625" style="2"/>
    <col min="10185" max="10185" width="3.140625" style="2" customWidth="1"/>
    <col min="10186" max="10186" width="9.28515625" style="2" customWidth="1"/>
    <col min="10187" max="10188" width="4.7109375" style="2" customWidth="1"/>
    <col min="10189" max="10189" width="7.85546875" style="2" customWidth="1"/>
    <col min="10190" max="10190" width="40.85546875" style="2" customWidth="1"/>
    <col min="10191" max="10191" width="8.7109375" style="2" customWidth="1"/>
    <col min="10192" max="10193" width="7.7109375" style="2" customWidth="1"/>
    <col min="10194" max="10194" width="9.140625" style="2"/>
    <col min="10195" max="10195" width="12.28515625" style="2" customWidth="1"/>
    <col min="10196" max="10196" width="11.7109375" style="2" bestFit="1" customWidth="1"/>
    <col min="10197" max="10199" width="9.140625" style="2"/>
    <col min="10200" max="10200" width="12.140625" style="2" customWidth="1"/>
    <col min="10201" max="10440" width="9.140625" style="2"/>
    <col min="10441" max="10441" width="3.140625" style="2" customWidth="1"/>
    <col min="10442" max="10442" width="9.28515625" style="2" customWidth="1"/>
    <col min="10443" max="10444" width="4.7109375" style="2" customWidth="1"/>
    <col min="10445" max="10445" width="7.85546875" style="2" customWidth="1"/>
    <col min="10446" max="10446" width="40.85546875" style="2" customWidth="1"/>
    <col min="10447" max="10447" width="8.7109375" style="2" customWidth="1"/>
    <col min="10448" max="10449" width="7.7109375" style="2" customWidth="1"/>
    <col min="10450" max="10450" width="9.140625" style="2"/>
    <col min="10451" max="10451" width="12.28515625" style="2" customWidth="1"/>
    <col min="10452" max="10452" width="11.7109375" style="2" bestFit="1" customWidth="1"/>
    <col min="10453" max="10455" width="9.140625" style="2"/>
    <col min="10456" max="10456" width="12.140625" style="2" customWidth="1"/>
    <col min="10457" max="10696" width="9.140625" style="2"/>
    <col min="10697" max="10697" width="3.140625" style="2" customWidth="1"/>
    <col min="10698" max="10698" width="9.28515625" style="2" customWidth="1"/>
    <col min="10699" max="10700" width="4.7109375" style="2" customWidth="1"/>
    <col min="10701" max="10701" width="7.85546875" style="2" customWidth="1"/>
    <col min="10702" max="10702" width="40.85546875" style="2" customWidth="1"/>
    <col min="10703" max="10703" width="8.7109375" style="2" customWidth="1"/>
    <col min="10704" max="10705" width="7.7109375" style="2" customWidth="1"/>
    <col min="10706" max="10706" width="9.140625" style="2"/>
    <col min="10707" max="10707" width="12.28515625" style="2" customWidth="1"/>
    <col min="10708" max="10708" width="11.7109375" style="2" bestFit="1" customWidth="1"/>
    <col min="10709" max="10711" width="9.140625" style="2"/>
    <col min="10712" max="10712" width="12.140625" style="2" customWidth="1"/>
    <col min="10713" max="10952" width="9.140625" style="2"/>
    <col min="10953" max="10953" width="3.140625" style="2" customWidth="1"/>
    <col min="10954" max="10954" width="9.28515625" style="2" customWidth="1"/>
    <col min="10955" max="10956" width="4.7109375" style="2" customWidth="1"/>
    <col min="10957" max="10957" width="7.85546875" style="2" customWidth="1"/>
    <col min="10958" max="10958" width="40.85546875" style="2" customWidth="1"/>
    <col min="10959" max="10959" width="8.7109375" style="2" customWidth="1"/>
    <col min="10960" max="10961" width="7.7109375" style="2" customWidth="1"/>
    <col min="10962" max="10962" width="9.140625" style="2"/>
    <col min="10963" max="10963" width="12.28515625" style="2" customWidth="1"/>
    <col min="10964" max="10964" width="11.7109375" style="2" bestFit="1" customWidth="1"/>
    <col min="10965" max="10967" width="9.140625" style="2"/>
    <col min="10968" max="10968" width="12.140625" style="2" customWidth="1"/>
    <col min="10969" max="11208" width="9.140625" style="2"/>
    <col min="11209" max="11209" width="3.140625" style="2" customWidth="1"/>
    <col min="11210" max="11210" width="9.28515625" style="2" customWidth="1"/>
    <col min="11211" max="11212" width="4.7109375" style="2" customWidth="1"/>
    <col min="11213" max="11213" width="7.85546875" style="2" customWidth="1"/>
    <col min="11214" max="11214" width="40.85546875" style="2" customWidth="1"/>
    <col min="11215" max="11215" width="8.7109375" style="2" customWidth="1"/>
    <col min="11216" max="11217" width="7.7109375" style="2" customWidth="1"/>
    <col min="11218" max="11218" width="9.140625" style="2"/>
    <col min="11219" max="11219" width="12.28515625" style="2" customWidth="1"/>
    <col min="11220" max="11220" width="11.7109375" style="2" bestFit="1" customWidth="1"/>
    <col min="11221" max="11223" width="9.140625" style="2"/>
    <col min="11224" max="11224" width="12.140625" style="2" customWidth="1"/>
    <col min="11225" max="11464" width="9.140625" style="2"/>
    <col min="11465" max="11465" width="3.140625" style="2" customWidth="1"/>
    <col min="11466" max="11466" width="9.28515625" style="2" customWidth="1"/>
    <col min="11467" max="11468" width="4.7109375" style="2" customWidth="1"/>
    <col min="11469" max="11469" width="7.85546875" style="2" customWidth="1"/>
    <col min="11470" max="11470" width="40.85546875" style="2" customWidth="1"/>
    <col min="11471" max="11471" width="8.7109375" style="2" customWidth="1"/>
    <col min="11472" max="11473" width="7.7109375" style="2" customWidth="1"/>
    <col min="11474" max="11474" width="9.140625" style="2"/>
    <col min="11475" max="11475" width="12.28515625" style="2" customWidth="1"/>
    <col min="11476" max="11476" width="11.7109375" style="2" bestFit="1" customWidth="1"/>
    <col min="11477" max="11479" width="9.140625" style="2"/>
    <col min="11480" max="11480" width="12.140625" style="2" customWidth="1"/>
    <col min="11481" max="11720" width="9.140625" style="2"/>
    <col min="11721" max="11721" width="3.140625" style="2" customWidth="1"/>
    <col min="11722" max="11722" width="9.28515625" style="2" customWidth="1"/>
    <col min="11723" max="11724" width="4.7109375" style="2" customWidth="1"/>
    <col min="11725" max="11725" width="7.85546875" style="2" customWidth="1"/>
    <col min="11726" max="11726" width="40.85546875" style="2" customWidth="1"/>
    <col min="11727" max="11727" width="8.7109375" style="2" customWidth="1"/>
    <col min="11728" max="11729" width="7.7109375" style="2" customWidth="1"/>
    <col min="11730" max="11730" width="9.140625" style="2"/>
    <col min="11731" max="11731" width="12.28515625" style="2" customWidth="1"/>
    <col min="11732" max="11732" width="11.7109375" style="2" bestFit="1" customWidth="1"/>
    <col min="11733" max="11735" width="9.140625" style="2"/>
    <col min="11736" max="11736" width="12.140625" style="2" customWidth="1"/>
    <col min="11737" max="11976" width="9.140625" style="2"/>
    <col min="11977" max="11977" width="3.140625" style="2" customWidth="1"/>
    <col min="11978" max="11978" width="9.28515625" style="2" customWidth="1"/>
    <col min="11979" max="11980" width="4.7109375" style="2" customWidth="1"/>
    <col min="11981" max="11981" width="7.85546875" style="2" customWidth="1"/>
    <col min="11982" max="11982" width="40.85546875" style="2" customWidth="1"/>
    <col min="11983" max="11983" width="8.7109375" style="2" customWidth="1"/>
    <col min="11984" max="11985" width="7.7109375" style="2" customWidth="1"/>
    <col min="11986" max="11986" width="9.140625" style="2"/>
    <col min="11987" max="11987" width="12.28515625" style="2" customWidth="1"/>
    <col min="11988" max="11988" width="11.7109375" style="2" bestFit="1" customWidth="1"/>
    <col min="11989" max="11991" width="9.140625" style="2"/>
    <col min="11992" max="11992" width="12.140625" style="2" customWidth="1"/>
    <col min="11993" max="12232" width="9.140625" style="2"/>
    <col min="12233" max="12233" width="3.140625" style="2" customWidth="1"/>
    <col min="12234" max="12234" width="9.28515625" style="2" customWidth="1"/>
    <col min="12235" max="12236" width="4.7109375" style="2" customWidth="1"/>
    <col min="12237" max="12237" width="7.85546875" style="2" customWidth="1"/>
    <col min="12238" max="12238" width="40.85546875" style="2" customWidth="1"/>
    <col min="12239" max="12239" width="8.7109375" style="2" customWidth="1"/>
    <col min="12240" max="12241" width="7.7109375" style="2" customWidth="1"/>
    <col min="12242" max="12242" width="9.140625" style="2"/>
    <col min="12243" max="12243" width="12.28515625" style="2" customWidth="1"/>
    <col min="12244" max="12244" width="11.7109375" style="2" bestFit="1" customWidth="1"/>
    <col min="12245" max="12247" width="9.140625" style="2"/>
    <col min="12248" max="12248" width="12.140625" style="2" customWidth="1"/>
    <col min="12249" max="12488" width="9.140625" style="2"/>
    <col min="12489" max="12489" width="3.140625" style="2" customWidth="1"/>
    <col min="12490" max="12490" width="9.28515625" style="2" customWidth="1"/>
    <col min="12491" max="12492" width="4.7109375" style="2" customWidth="1"/>
    <col min="12493" max="12493" width="7.85546875" style="2" customWidth="1"/>
    <col min="12494" max="12494" width="40.85546875" style="2" customWidth="1"/>
    <col min="12495" max="12495" width="8.7109375" style="2" customWidth="1"/>
    <col min="12496" max="12497" width="7.7109375" style="2" customWidth="1"/>
    <col min="12498" max="12498" width="9.140625" style="2"/>
    <col min="12499" max="12499" width="12.28515625" style="2" customWidth="1"/>
    <col min="12500" max="12500" width="11.7109375" style="2" bestFit="1" customWidth="1"/>
    <col min="12501" max="12503" width="9.140625" style="2"/>
    <col min="12504" max="12504" width="12.140625" style="2" customWidth="1"/>
    <col min="12505" max="12744" width="9.140625" style="2"/>
    <col min="12745" max="12745" width="3.140625" style="2" customWidth="1"/>
    <col min="12746" max="12746" width="9.28515625" style="2" customWidth="1"/>
    <col min="12747" max="12748" width="4.7109375" style="2" customWidth="1"/>
    <col min="12749" max="12749" width="7.85546875" style="2" customWidth="1"/>
    <col min="12750" max="12750" width="40.85546875" style="2" customWidth="1"/>
    <col min="12751" max="12751" width="8.7109375" style="2" customWidth="1"/>
    <col min="12752" max="12753" width="7.7109375" style="2" customWidth="1"/>
    <col min="12754" max="12754" width="9.140625" style="2"/>
    <col min="12755" max="12755" width="12.28515625" style="2" customWidth="1"/>
    <col min="12756" max="12756" width="11.7109375" style="2" bestFit="1" customWidth="1"/>
    <col min="12757" max="12759" width="9.140625" style="2"/>
    <col min="12760" max="12760" width="12.140625" style="2" customWidth="1"/>
    <col min="12761" max="13000" width="9.140625" style="2"/>
    <col min="13001" max="13001" width="3.140625" style="2" customWidth="1"/>
    <col min="13002" max="13002" width="9.28515625" style="2" customWidth="1"/>
    <col min="13003" max="13004" width="4.7109375" style="2" customWidth="1"/>
    <col min="13005" max="13005" width="7.85546875" style="2" customWidth="1"/>
    <col min="13006" max="13006" width="40.85546875" style="2" customWidth="1"/>
    <col min="13007" max="13007" width="8.7109375" style="2" customWidth="1"/>
    <col min="13008" max="13009" width="7.7109375" style="2" customWidth="1"/>
    <col min="13010" max="13010" width="9.140625" style="2"/>
    <col min="13011" max="13011" width="12.28515625" style="2" customWidth="1"/>
    <col min="13012" max="13012" width="11.7109375" style="2" bestFit="1" customWidth="1"/>
    <col min="13013" max="13015" width="9.140625" style="2"/>
    <col min="13016" max="13016" width="12.140625" style="2" customWidth="1"/>
    <col min="13017" max="13256" width="9.140625" style="2"/>
    <col min="13257" max="13257" width="3.140625" style="2" customWidth="1"/>
    <col min="13258" max="13258" width="9.28515625" style="2" customWidth="1"/>
    <col min="13259" max="13260" width="4.7109375" style="2" customWidth="1"/>
    <col min="13261" max="13261" width="7.85546875" style="2" customWidth="1"/>
    <col min="13262" max="13262" width="40.85546875" style="2" customWidth="1"/>
    <col min="13263" max="13263" width="8.7109375" style="2" customWidth="1"/>
    <col min="13264" max="13265" width="7.7109375" style="2" customWidth="1"/>
    <col min="13266" max="13266" width="9.140625" style="2"/>
    <col min="13267" max="13267" width="12.28515625" style="2" customWidth="1"/>
    <col min="13268" max="13268" width="11.7109375" style="2" bestFit="1" customWidth="1"/>
    <col min="13269" max="13271" width="9.140625" style="2"/>
    <col min="13272" max="13272" width="12.140625" style="2" customWidth="1"/>
    <col min="13273" max="13512" width="9.140625" style="2"/>
    <col min="13513" max="13513" width="3.140625" style="2" customWidth="1"/>
    <col min="13514" max="13514" width="9.28515625" style="2" customWidth="1"/>
    <col min="13515" max="13516" width="4.7109375" style="2" customWidth="1"/>
    <col min="13517" max="13517" width="7.85546875" style="2" customWidth="1"/>
    <col min="13518" max="13518" width="40.85546875" style="2" customWidth="1"/>
    <col min="13519" max="13519" width="8.7109375" style="2" customWidth="1"/>
    <col min="13520" max="13521" width="7.7109375" style="2" customWidth="1"/>
    <col min="13522" max="13522" width="9.140625" style="2"/>
    <col min="13523" max="13523" width="12.28515625" style="2" customWidth="1"/>
    <col min="13524" max="13524" width="11.7109375" style="2" bestFit="1" customWidth="1"/>
    <col min="13525" max="13527" width="9.140625" style="2"/>
    <col min="13528" max="13528" width="12.140625" style="2" customWidth="1"/>
    <col min="13529" max="13768" width="9.140625" style="2"/>
    <col min="13769" max="13769" width="3.140625" style="2" customWidth="1"/>
    <col min="13770" max="13770" width="9.28515625" style="2" customWidth="1"/>
    <col min="13771" max="13772" width="4.7109375" style="2" customWidth="1"/>
    <col min="13773" max="13773" width="7.85546875" style="2" customWidth="1"/>
    <col min="13774" max="13774" width="40.85546875" style="2" customWidth="1"/>
    <col min="13775" max="13775" width="8.7109375" style="2" customWidth="1"/>
    <col min="13776" max="13777" width="7.7109375" style="2" customWidth="1"/>
    <col min="13778" max="13778" width="9.140625" style="2"/>
    <col min="13779" max="13779" width="12.28515625" style="2" customWidth="1"/>
    <col min="13780" max="13780" width="11.7109375" style="2" bestFit="1" customWidth="1"/>
    <col min="13781" max="13783" width="9.140625" style="2"/>
    <col min="13784" max="13784" width="12.140625" style="2" customWidth="1"/>
    <col min="13785" max="14024" width="9.140625" style="2"/>
    <col min="14025" max="14025" width="3.140625" style="2" customWidth="1"/>
    <col min="14026" max="14026" width="9.28515625" style="2" customWidth="1"/>
    <col min="14027" max="14028" width="4.7109375" style="2" customWidth="1"/>
    <col min="14029" max="14029" width="7.85546875" style="2" customWidth="1"/>
    <col min="14030" max="14030" width="40.85546875" style="2" customWidth="1"/>
    <col min="14031" max="14031" width="8.7109375" style="2" customWidth="1"/>
    <col min="14032" max="14033" width="7.7109375" style="2" customWidth="1"/>
    <col min="14034" max="14034" width="9.140625" style="2"/>
    <col min="14035" max="14035" width="12.28515625" style="2" customWidth="1"/>
    <col min="14036" max="14036" width="11.7109375" style="2" bestFit="1" customWidth="1"/>
    <col min="14037" max="14039" width="9.140625" style="2"/>
    <col min="14040" max="14040" width="12.140625" style="2" customWidth="1"/>
    <col min="14041" max="14280" width="9.140625" style="2"/>
    <col min="14281" max="14281" width="3.140625" style="2" customWidth="1"/>
    <col min="14282" max="14282" width="9.28515625" style="2" customWidth="1"/>
    <col min="14283" max="14284" width="4.7109375" style="2" customWidth="1"/>
    <col min="14285" max="14285" width="7.85546875" style="2" customWidth="1"/>
    <col min="14286" max="14286" width="40.85546875" style="2" customWidth="1"/>
    <col min="14287" max="14287" width="8.7109375" style="2" customWidth="1"/>
    <col min="14288" max="14289" width="7.7109375" style="2" customWidth="1"/>
    <col min="14290" max="14290" width="9.140625" style="2"/>
    <col min="14291" max="14291" width="12.28515625" style="2" customWidth="1"/>
    <col min="14292" max="14292" width="11.7109375" style="2" bestFit="1" customWidth="1"/>
    <col min="14293" max="14295" width="9.140625" style="2"/>
    <col min="14296" max="14296" width="12.140625" style="2" customWidth="1"/>
    <col min="14297" max="14536" width="9.140625" style="2"/>
    <col min="14537" max="14537" width="3.140625" style="2" customWidth="1"/>
    <col min="14538" max="14538" width="9.28515625" style="2" customWidth="1"/>
    <col min="14539" max="14540" width="4.7109375" style="2" customWidth="1"/>
    <col min="14541" max="14541" width="7.85546875" style="2" customWidth="1"/>
    <col min="14542" max="14542" width="40.85546875" style="2" customWidth="1"/>
    <col min="14543" max="14543" width="8.7109375" style="2" customWidth="1"/>
    <col min="14544" max="14545" width="7.7109375" style="2" customWidth="1"/>
    <col min="14546" max="14546" width="9.140625" style="2"/>
    <col min="14547" max="14547" width="12.28515625" style="2" customWidth="1"/>
    <col min="14548" max="14548" width="11.7109375" style="2" bestFit="1" customWidth="1"/>
    <col min="14549" max="14551" width="9.140625" style="2"/>
    <col min="14552" max="14552" width="12.140625" style="2" customWidth="1"/>
    <col min="14553" max="14792" width="9.140625" style="2"/>
    <col min="14793" max="14793" width="3.140625" style="2" customWidth="1"/>
    <col min="14794" max="14794" width="9.28515625" style="2" customWidth="1"/>
    <col min="14795" max="14796" width="4.7109375" style="2" customWidth="1"/>
    <col min="14797" max="14797" width="7.85546875" style="2" customWidth="1"/>
    <col min="14798" max="14798" width="40.85546875" style="2" customWidth="1"/>
    <col min="14799" max="14799" width="8.7109375" style="2" customWidth="1"/>
    <col min="14800" max="14801" width="7.7109375" style="2" customWidth="1"/>
    <col min="14802" max="14802" width="9.140625" style="2"/>
    <col min="14803" max="14803" width="12.28515625" style="2" customWidth="1"/>
    <col min="14804" max="14804" width="11.7109375" style="2" bestFit="1" customWidth="1"/>
    <col min="14805" max="14807" width="9.140625" style="2"/>
    <col min="14808" max="14808" width="12.140625" style="2" customWidth="1"/>
    <col min="14809" max="15048" width="9.140625" style="2"/>
    <col min="15049" max="15049" width="3.140625" style="2" customWidth="1"/>
    <col min="15050" max="15050" width="9.28515625" style="2" customWidth="1"/>
    <col min="15051" max="15052" width="4.7109375" style="2" customWidth="1"/>
    <col min="15053" max="15053" width="7.85546875" style="2" customWidth="1"/>
    <col min="15054" max="15054" width="40.85546875" style="2" customWidth="1"/>
    <col min="15055" max="15055" width="8.7109375" style="2" customWidth="1"/>
    <col min="15056" max="15057" width="7.7109375" style="2" customWidth="1"/>
    <col min="15058" max="15058" width="9.140625" style="2"/>
    <col min="15059" max="15059" width="12.28515625" style="2" customWidth="1"/>
    <col min="15060" max="15060" width="11.7109375" style="2" bestFit="1" customWidth="1"/>
    <col min="15061" max="15063" width="9.140625" style="2"/>
    <col min="15064" max="15064" width="12.140625" style="2" customWidth="1"/>
    <col min="15065" max="15304" width="9.140625" style="2"/>
    <col min="15305" max="15305" width="3.140625" style="2" customWidth="1"/>
    <col min="15306" max="15306" width="9.28515625" style="2" customWidth="1"/>
    <col min="15307" max="15308" width="4.7109375" style="2" customWidth="1"/>
    <col min="15309" max="15309" width="7.85546875" style="2" customWidth="1"/>
    <col min="15310" max="15310" width="40.85546875" style="2" customWidth="1"/>
    <col min="15311" max="15311" width="8.7109375" style="2" customWidth="1"/>
    <col min="15312" max="15313" width="7.7109375" style="2" customWidth="1"/>
    <col min="15314" max="15314" width="9.140625" style="2"/>
    <col min="15315" max="15315" width="12.28515625" style="2" customWidth="1"/>
    <col min="15316" max="15316" width="11.7109375" style="2" bestFit="1" customWidth="1"/>
    <col min="15317" max="15319" width="9.140625" style="2"/>
    <col min="15320" max="15320" width="12.140625" style="2" customWidth="1"/>
    <col min="15321" max="15560" width="9.140625" style="2"/>
    <col min="15561" max="15561" width="3.140625" style="2" customWidth="1"/>
    <col min="15562" max="15562" width="9.28515625" style="2" customWidth="1"/>
    <col min="15563" max="15564" width="4.7109375" style="2" customWidth="1"/>
    <col min="15565" max="15565" width="7.85546875" style="2" customWidth="1"/>
    <col min="15566" max="15566" width="40.85546875" style="2" customWidth="1"/>
    <col min="15567" max="15567" width="8.7109375" style="2" customWidth="1"/>
    <col min="15568" max="15569" width="7.7109375" style="2" customWidth="1"/>
    <col min="15570" max="15570" width="9.140625" style="2"/>
    <col min="15571" max="15571" width="12.28515625" style="2" customWidth="1"/>
    <col min="15572" max="15572" width="11.7109375" style="2" bestFit="1" customWidth="1"/>
    <col min="15573" max="15575" width="9.140625" style="2"/>
    <col min="15576" max="15576" width="12.140625" style="2" customWidth="1"/>
    <col min="15577" max="15816" width="9.140625" style="2"/>
    <col min="15817" max="15817" width="3.140625" style="2" customWidth="1"/>
    <col min="15818" max="15818" width="9.28515625" style="2" customWidth="1"/>
    <col min="15819" max="15820" width="4.7109375" style="2" customWidth="1"/>
    <col min="15821" max="15821" width="7.85546875" style="2" customWidth="1"/>
    <col min="15822" max="15822" width="40.85546875" style="2" customWidth="1"/>
    <col min="15823" max="15823" width="8.7109375" style="2" customWidth="1"/>
    <col min="15824" max="15825" width="7.7109375" style="2" customWidth="1"/>
    <col min="15826" max="15826" width="9.140625" style="2"/>
    <col min="15827" max="15827" width="12.28515625" style="2" customWidth="1"/>
    <col min="15828" max="15828" width="11.7109375" style="2" bestFit="1" customWidth="1"/>
    <col min="15829" max="15831" width="9.140625" style="2"/>
    <col min="15832" max="15832" width="12.140625" style="2" customWidth="1"/>
    <col min="15833" max="16072" width="9.140625" style="2"/>
    <col min="16073" max="16073" width="3.140625" style="2" customWidth="1"/>
    <col min="16074" max="16074" width="9.28515625" style="2" customWidth="1"/>
    <col min="16075" max="16076" width="4.7109375" style="2" customWidth="1"/>
    <col min="16077" max="16077" width="7.85546875" style="2" customWidth="1"/>
    <col min="16078" max="16078" width="40.85546875" style="2" customWidth="1"/>
    <col min="16079" max="16079" width="8.7109375" style="2" customWidth="1"/>
    <col min="16080" max="16081" width="7.7109375" style="2" customWidth="1"/>
    <col min="16082" max="16082" width="9.140625" style="2"/>
    <col min="16083" max="16083" width="12.28515625" style="2" customWidth="1"/>
    <col min="16084" max="16084" width="11.7109375" style="2" bestFit="1" customWidth="1"/>
    <col min="16085" max="16087" width="9.140625" style="2"/>
    <col min="16088" max="16088" width="12.140625" style="2" customWidth="1"/>
    <col min="16089" max="16384" width="9.140625" style="2"/>
  </cols>
  <sheetData>
    <row r="1" spans="1:10" x14ac:dyDescent="0.2">
      <c r="H1" s="59"/>
      <c r="I1" s="396" t="s">
        <v>344</v>
      </c>
      <c r="J1" s="396"/>
    </row>
    <row r="2" spans="1:10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0" x14ac:dyDescent="0.2">
      <c r="A3" s="4"/>
      <c r="B3" s="4"/>
      <c r="C3" s="4"/>
      <c r="D3" s="4"/>
      <c r="E3" s="4"/>
      <c r="F3" s="4"/>
      <c r="G3" s="4"/>
      <c r="H3" s="4"/>
      <c r="I3" s="5"/>
    </row>
    <row r="4" spans="1:10" ht="15.75" x14ac:dyDescent="0.25">
      <c r="A4" s="743" t="s">
        <v>23</v>
      </c>
      <c r="B4" s="743"/>
      <c r="C4" s="743"/>
      <c r="D4" s="743"/>
      <c r="E4" s="743"/>
      <c r="F4" s="743"/>
      <c r="G4" s="743"/>
      <c r="H4" s="743"/>
      <c r="I4" s="743"/>
    </row>
    <row r="5" spans="1:10" x14ac:dyDescent="0.2">
      <c r="A5" s="4"/>
      <c r="B5" s="4"/>
      <c r="C5" s="4"/>
      <c r="D5" s="4"/>
      <c r="E5" s="4"/>
      <c r="F5" s="4"/>
      <c r="G5" s="4"/>
      <c r="H5" s="4"/>
      <c r="I5" s="5"/>
    </row>
    <row r="6" spans="1:10" ht="15.75" x14ac:dyDescent="0.25">
      <c r="A6" s="744" t="s">
        <v>53</v>
      </c>
      <c r="B6" s="744"/>
      <c r="C6" s="744"/>
      <c r="D6" s="744"/>
      <c r="E6" s="744"/>
      <c r="F6" s="744"/>
      <c r="G6" s="744"/>
      <c r="H6" s="744"/>
      <c r="I6" s="744"/>
    </row>
    <row r="7" spans="1:10" ht="13.5" thickBot="1" x14ac:dyDescent="0.25">
      <c r="A7" s="8"/>
      <c r="B7" s="8"/>
      <c r="C7" s="8"/>
      <c r="D7" s="8"/>
      <c r="E7" s="8"/>
      <c r="F7" s="8"/>
      <c r="G7" s="9"/>
      <c r="H7" s="8"/>
      <c r="I7" s="10" t="s">
        <v>0</v>
      </c>
    </row>
    <row r="8" spans="1:10" s="32" customFormat="1" ht="28.5" customHeight="1" thickBot="1" x14ac:dyDescent="0.3">
      <c r="A8" s="346" t="s">
        <v>1</v>
      </c>
      <c r="B8" s="347" t="s">
        <v>10</v>
      </c>
      <c r="C8" s="348" t="s">
        <v>9</v>
      </c>
      <c r="D8" s="347" t="s">
        <v>11</v>
      </c>
      <c r="E8" s="349" t="s">
        <v>13</v>
      </c>
      <c r="F8" s="348" t="s">
        <v>52</v>
      </c>
      <c r="G8" s="350" t="s">
        <v>55</v>
      </c>
      <c r="H8" s="351" t="s">
        <v>343</v>
      </c>
      <c r="I8" s="352" t="s">
        <v>56</v>
      </c>
    </row>
    <row r="9" spans="1:10" ht="13.5" thickBot="1" x14ac:dyDescent="0.25">
      <c r="A9" s="94" t="s">
        <v>4</v>
      </c>
      <c r="B9" s="96" t="s">
        <v>2</v>
      </c>
      <c r="C9" s="96" t="s">
        <v>2</v>
      </c>
      <c r="D9" s="96" t="s">
        <v>2</v>
      </c>
      <c r="E9" s="96" t="s">
        <v>2</v>
      </c>
      <c r="F9" s="97" t="s">
        <v>14</v>
      </c>
      <c r="G9" s="151">
        <f>G10+G21+G34+G50</f>
        <v>4361.3099999999995</v>
      </c>
      <c r="H9" s="399">
        <f>H10+H21+H34+H50</f>
        <v>585.46900000000005</v>
      </c>
      <c r="I9" s="408">
        <f>G9+H9</f>
        <v>4946.7789999999995</v>
      </c>
    </row>
    <row r="10" spans="1:10" x14ac:dyDescent="0.2">
      <c r="A10" s="14" t="s">
        <v>4</v>
      </c>
      <c r="B10" s="266" t="s">
        <v>210</v>
      </c>
      <c r="C10" s="16" t="s">
        <v>2</v>
      </c>
      <c r="D10" s="16" t="s">
        <v>2</v>
      </c>
      <c r="E10" s="16" t="s">
        <v>2</v>
      </c>
      <c r="F10" s="17" t="s">
        <v>211</v>
      </c>
      <c r="G10" s="25">
        <f>SUM(G11:G20)</f>
        <v>114.31</v>
      </c>
      <c r="H10" s="400">
        <f>SUM(H11:H20)</f>
        <v>85.468999999999994</v>
      </c>
      <c r="I10" s="409">
        <f t="shared" ref="I10:I62" si="0">G10+H10</f>
        <v>199.779</v>
      </c>
    </row>
    <row r="11" spans="1:10" x14ac:dyDescent="0.2">
      <c r="A11" s="6"/>
      <c r="B11" s="269"/>
      <c r="C11" s="117" t="s">
        <v>212</v>
      </c>
      <c r="D11" s="199">
        <v>5021</v>
      </c>
      <c r="E11" s="200" t="s">
        <v>63</v>
      </c>
      <c r="F11" s="201" t="s">
        <v>213</v>
      </c>
      <c r="G11" s="104">
        <v>0.3</v>
      </c>
      <c r="H11" s="410">
        <v>7.05</v>
      </c>
      <c r="I11" s="411">
        <f t="shared" si="0"/>
        <v>7.35</v>
      </c>
    </row>
    <row r="12" spans="1:10" x14ac:dyDescent="0.2">
      <c r="A12" s="6"/>
      <c r="B12" s="269"/>
      <c r="C12" s="202" t="s">
        <v>212</v>
      </c>
      <c r="D12" s="203">
        <v>5021</v>
      </c>
      <c r="E12" s="200" t="s">
        <v>67</v>
      </c>
      <c r="F12" s="201" t="s">
        <v>213</v>
      </c>
      <c r="G12" s="104">
        <v>1.7</v>
      </c>
      <c r="H12" s="410">
        <v>39.950000000000003</v>
      </c>
      <c r="I12" s="411">
        <f t="shared" si="0"/>
        <v>41.650000000000006</v>
      </c>
    </row>
    <row r="13" spans="1:10" x14ac:dyDescent="0.2">
      <c r="A13" s="6"/>
      <c r="B13" s="269"/>
      <c r="C13" s="202" t="s">
        <v>212</v>
      </c>
      <c r="D13" s="203">
        <v>5139</v>
      </c>
      <c r="E13" s="200" t="s">
        <v>63</v>
      </c>
      <c r="F13" s="201" t="s">
        <v>214</v>
      </c>
      <c r="G13" s="104">
        <v>0.75</v>
      </c>
      <c r="H13" s="410">
        <v>-0.75</v>
      </c>
      <c r="I13" s="411">
        <f t="shared" si="0"/>
        <v>0</v>
      </c>
    </row>
    <row r="14" spans="1:10" x14ac:dyDescent="0.2">
      <c r="A14" s="6"/>
      <c r="B14" s="269"/>
      <c r="C14" s="202" t="s">
        <v>212</v>
      </c>
      <c r="D14" s="203">
        <v>5139</v>
      </c>
      <c r="E14" s="200" t="s">
        <v>67</v>
      </c>
      <c r="F14" s="201" t="s">
        <v>214</v>
      </c>
      <c r="G14" s="104">
        <v>4.25</v>
      </c>
      <c r="H14" s="410">
        <v>-4.25</v>
      </c>
      <c r="I14" s="411">
        <f t="shared" si="0"/>
        <v>0</v>
      </c>
    </row>
    <row r="15" spans="1:10" x14ac:dyDescent="0.2">
      <c r="A15" s="6"/>
      <c r="B15" s="269"/>
      <c r="C15" s="202" t="s">
        <v>212</v>
      </c>
      <c r="D15" s="203">
        <v>5164</v>
      </c>
      <c r="E15" s="200" t="s">
        <v>63</v>
      </c>
      <c r="F15" s="201" t="s">
        <v>215</v>
      </c>
      <c r="G15" s="104">
        <v>6</v>
      </c>
      <c r="H15" s="410">
        <v>-5.25</v>
      </c>
      <c r="I15" s="411">
        <f t="shared" si="0"/>
        <v>0.75</v>
      </c>
    </row>
    <row r="16" spans="1:10" x14ac:dyDescent="0.2">
      <c r="A16" s="6"/>
      <c r="B16" s="269"/>
      <c r="C16" s="202" t="s">
        <v>212</v>
      </c>
      <c r="D16" s="203">
        <v>5164</v>
      </c>
      <c r="E16" s="200" t="s">
        <v>67</v>
      </c>
      <c r="F16" s="201" t="s">
        <v>215</v>
      </c>
      <c r="G16" s="104">
        <v>34</v>
      </c>
      <c r="H16" s="410">
        <v>-29.75</v>
      </c>
      <c r="I16" s="411">
        <f t="shared" si="0"/>
        <v>4.25</v>
      </c>
    </row>
    <row r="17" spans="1:9" x14ac:dyDescent="0.2">
      <c r="A17" s="6"/>
      <c r="B17" s="269"/>
      <c r="C17" s="202" t="s">
        <v>212</v>
      </c>
      <c r="D17" s="133" t="s">
        <v>110</v>
      </c>
      <c r="E17" s="303" t="s">
        <v>63</v>
      </c>
      <c r="F17" s="204" t="s">
        <v>112</v>
      </c>
      <c r="G17" s="304">
        <v>9.1965000000000003</v>
      </c>
      <c r="H17" s="410">
        <v>12.22035</v>
      </c>
      <c r="I17" s="411">
        <f t="shared" si="0"/>
        <v>21.41685</v>
      </c>
    </row>
    <row r="18" spans="1:9" x14ac:dyDescent="0.2">
      <c r="A18" s="6"/>
      <c r="B18" s="269"/>
      <c r="C18" s="202" t="s">
        <v>212</v>
      </c>
      <c r="D18" s="203">
        <v>5169</v>
      </c>
      <c r="E18" s="303" t="s">
        <v>216</v>
      </c>
      <c r="F18" s="204" t="s">
        <v>112</v>
      </c>
      <c r="G18" s="304">
        <v>52.113500000000002</v>
      </c>
      <c r="H18" s="410">
        <v>69.248649999999998</v>
      </c>
      <c r="I18" s="411">
        <f t="shared" si="0"/>
        <v>121.36215</v>
      </c>
    </row>
    <row r="19" spans="1:9" x14ac:dyDescent="0.2">
      <c r="A19" s="6"/>
      <c r="B19" s="269"/>
      <c r="C19" s="202" t="s">
        <v>212</v>
      </c>
      <c r="D19" s="113">
        <v>5175</v>
      </c>
      <c r="E19" s="200" t="s">
        <v>63</v>
      </c>
      <c r="F19" s="201" t="s">
        <v>217</v>
      </c>
      <c r="G19" s="104">
        <v>0.9</v>
      </c>
      <c r="H19" s="410">
        <v>-0.45</v>
      </c>
      <c r="I19" s="411">
        <f t="shared" si="0"/>
        <v>0.45</v>
      </c>
    </row>
    <row r="20" spans="1:9" ht="13.5" thickBot="1" x14ac:dyDescent="0.25">
      <c r="A20" s="205"/>
      <c r="B20" s="305"/>
      <c r="C20" s="117" t="s">
        <v>212</v>
      </c>
      <c r="D20" s="101">
        <v>5175</v>
      </c>
      <c r="E20" s="206" t="s">
        <v>67</v>
      </c>
      <c r="F20" s="207" t="s">
        <v>217</v>
      </c>
      <c r="G20" s="306">
        <v>5.0999999999999996</v>
      </c>
      <c r="H20" s="412">
        <v>-2.5499999999999998</v>
      </c>
      <c r="I20" s="413">
        <f t="shared" si="0"/>
        <v>2.5499999999999998</v>
      </c>
    </row>
    <row r="21" spans="1:9" ht="22.5" x14ac:dyDescent="0.2">
      <c r="A21" s="14" t="s">
        <v>4</v>
      </c>
      <c r="B21" s="266" t="s">
        <v>218</v>
      </c>
      <c r="C21" s="16" t="s">
        <v>2</v>
      </c>
      <c r="D21" s="16" t="s">
        <v>2</v>
      </c>
      <c r="E21" s="16" t="s">
        <v>2</v>
      </c>
      <c r="F21" s="267" t="s">
        <v>219</v>
      </c>
      <c r="G21" s="25">
        <f>SUM(G22:G33)</f>
        <v>1500</v>
      </c>
      <c r="H21" s="343">
        <f>SUM(H22:H33)</f>
        <v>500</v>
      </c>
      <c r="I21" s="409">
        <f t="shared" si="0"/>
        <v>2000</v>
      </c>
    </row>
    <row r="22" spans="1:9" x14ac:dyDescent="0.2">
      <c r="A22" s="6"/>
      <c r="B22" s="269"/>
      <c r="C22" s="202" t="s">
        <v>212</v>
      </c>
      <c r="D22" s="133" t="s">
        <v>167</v>
      </c>
      <c r="E22" s="208" t="s">
        <v>63</v>
      </c>
      <c r="F22" s="201" t="s">
        <v>214</v>
      </c>
      <c r="G22" s="104">
        <v>2.5</v>
      </c>
      <c r="H22" s="104">
        <v>0</v>
      </c>
      <c r="I22" s="411">
        <f t="shared" si="0"/>
        <v>2.5</v>
      </c>
    </row>
    <row r="23" spans="1:9" x14ac:dyDescent="0.2">
      <c r="A23" s="6"/>
      <c r="B23" s="269"/>
      <c r="C23" s="202" t="s">
        <v>212</v>
      </c>
      <c r="D23" s="133" t="s">
        <v>167</v>
      </c>
      <c r="E23" s="208" t="s">
        <v>220</v>
      </c>
      <c r="F23" s="201" t="s">
        <v>214</v>
      </c>
      <c r="G23" s="104">
        <v>5</v>
      </c>
      <c r="H23" s="104">
        <v>0</v>
      </c>
      <c r="I23" s="411">
        <f t="shared" si="0"/>
        <v>5</v>
      </c>
    </row>
    <row r="24" spans="1:9" x14ac:dyDescent="0.2">
      <c r="A24" s="6"/>
      <c r="B24" s="269"/>
      <c r="C24" s="202" t="s">
        <v>212</v>
      </c>
      <c r="D24" s="133" t="s">
        <v>167</v>
      </c>
      <c r="E24" s="208" t="s">
        <v>67</v>
      </c>
      <c r="F24" s="201" t="s">
        <v>214</v>
      </c>
      <c r="G24" s="104">
        <v>42.5</v>
      </c>
      <c r="H24" s="104">
        <v>0</v>
      </c>
      <c r="I24" s="411">
        <f t="shared" si="0"/>
        <v>42.5</v>
      </c>
    </row>
    <row r="25" spans="1:9" x14ac:dyDescent="0.2">
      <c r="A25" s="6"/>
      <c r="B25" s="269"/>
      <c r="C25" s="202" t="s">
        <v>212</v>
      </c>
      <c r="D25" s="209">
        <v>5168</v>
      </c>
      <c r="E25" s="208" t="s">
        <v>63</v>
      </c>
      <c r="F25" s="230" t="s">
        <v>221</v>
      </c>
      <c r="G25" s="104">
        <v>35</v>
      </c>
      <c r="H25" s="104">
        <v>32.5</v>
      </c>
      <c r="I25" s="411">
        <f t="shared" si="0"/>
        <v>67.5</v>
      </c>
    </row>
    <row r="26" spans="1:9" x14ac:dyDescent="0.2">
      <c r="A26" s="6"/>
      <c r="B26" s="269"/>
      <c r="C26" s="202" t="s">
        <v>212</v>
      </c>
      <c r="D26" s="209">
        <v>5168</v>
      </c>
      <c r="E26" s="208" t="s">
        <v>220</v>
      </c>
      <c r="F26" s="230" t="s">
        <v>221</v>
      </c>
      <c r="G26" s="104">
        <v>70</v>
      </c>
      <c r="H26" s="104">
        <v>16.25</v>
      </c>
      <c r="I26" s="411">
        <f t="shared" si="0"/>
        <v>86.25</v>
      </c>
    </row>
    <row r="27" spans="1:9" x14ac:dyDescent="0.2">
      <c r="A27" s="6"/>
      <c r="B27" s="269"/>
      <c r="C27" s="202" t="s">
        <v>212</v>
      </c>
      <c r="D27" s="209">
        <v>5168</v>
      </c>
      <c r="E27" s="208" t="s">
        <v>67</v>
      </c>
      <c r="F27" s="230" t="s">
        <v>221</v>
      </c>
      <c r="G27" s="104">
        <v>595</v>
      </c>
      <c r="H27" s="104">
        <v>276.25</v>
      </c>
      <c r="I27" s="411">
        <f t="shared" si="0"/>
        <v>871.25</v>
      </c>
    </row>
    <row r="28" spans="1:9" x14ac:dyDescent="0.2">
      <c r="A28" s="6"/>
      <c r="B28" s="269"/>
      <c r="C28" s="202" t="s">
        <v>212</v>
      </c>
      <c r="D28" s="209">
        <v>5169</v>
      </c>
      <c r="E28" s="208" t="s">
        <v>63</v>
      </c>
      <c r="F28" s="230" t="s">
        <v>112</v>
      </c>
      <c r="G28" s="104">
        <v>35</v>
      </c>
      <c r="H28" s="104">
        <v>15</v>
      </c>
      <c r="I28" s="411">
        <f t="shared" si="0"/>
        <v>50</v>
      </c>
    </row>
    <row r="29" spans="1:9" x14ac:dyDescent="0.2">
      <c r="A29" s="6"/>
      <c r="B29" s="269"/>
      <c r="C29" s="202" t="s">
        <v>212</v>
      </c>
      <c r="D29" s="209">
        <v>5169</v>
      </c>
      <c r="E29" s="208" t="s">
        <v>220</v>
      </c>
      <c r="F29" s="230" t="s">
        <v>112</v>
      </c>
      <c r="G29" s="104">
        <v>70</v>
      </c>
      <c r="H29" s="104">
        <v>7.5</v>
      </c>
      <c r="I29" s="411">
        <f t="shared" si="0"/>
        <v>77.5</v>
      </c>
    </row>
    <row r="30" spans="1:9" x14ac:dyDescent="0.2">
      <c r="A30" s="6"/>
      <c r="B30" s="269"/>
      <c r="C30" s="202" t="s">
        <v>212</v>
      </c>
      <c r="D30" s="209">
        <v>5169</v>
      </c>
      <c r="E30" s="208" t="s">
        <v>67</v>
      </c>
      <c r="F30" s="230" t="s">
        <v>112</v>
      </c>
      <c r="G30" s="104">
        <v>595</v>
      </c>
      <c r="H30" s="104">
        <v>127.5</v>
      </c>
      <c r="I30" s="411">
        <f t="shared" si="0"/>
        <v>722.5</v>
      </c>
    </row>
    <row r="31" spans="1:9" x14ac:dyDescent="0.2">
      <c r="A31" s="6"/>
      <c r="B31" s="269"/>
      <c r="C31" s="202" t="s">
        <v>212</v>
      </c>
      <c r="D31" s="209">
        <v>5175</v>
      </c>
      <c r="E31" s="208" t="s">
        <v>63</v>
      </c>
      <c r="F31" s="230" t="s">
        <v>217</v>
      </c>
      <c r="G31" s="104">
        <v>2.5</v>
      </c>
      <c r="H31" s="104">
        <v>2.5</v>
      </c>
      <c r="I31" s="411">
        <f t="shared" si="0"/>
        <v>5</v>
      </c>
    </row>
    <row r="32" spans="1:9" x14ac:dyDescent="0.2">
      <c r="A32" s="6"/>
      <c r="B32" s="269"/>
      <c r="C32" s="202" t="s">
        <v>212</v>
      </c>
      <c r="D32" s="209">
        <v>5175</v>
      </c>
      <c r="E32" s="208" t="s">
        <v>220</v>
      </c>
      <c r="F32" s="230" t="s">
        <v>217</v>
      </c>
      <c r="G32" s="104">
        <v>5</v>
      </c>
      <c r="H32" s="104">
        <v>1.25</v>
      </c>
      <c r="I32" s="411">
        <f t="shared" si="0"/>
        <v>6.25</v>
      </c>
    </row>
    <row r="33" spans="1:9" ht="13.5" thickBot="1" x14ac:dyDescent="0.25">
      <c r="A33" s="6"/>
      <c r="B33" s="269"/>
      <c r="C33" s="202" t="s">
        <v>212</v>
      </c>
      <c r="D33" s="210">
        <v>5175</v>
      </c>
      <c r="E33" s="211" t="s">
        <v>67</v>
      </c>
      <c r="F33" s="212" t="s">
        <v>217</v>
      </c>
      <c r="G33" s="104">
        <v>42.5</v>
      </c>
      <c r="H33" s="104">
        <v>21.25</v>
      </c>
      <c r="I33" s="411">
        <f t="shared" si="0"/>
        <v>63.75</v>
      </c>
    </row>
    <row r="34" spans="1:9" x14ac:dyDescent="0.2">
      <c r="A34" s="14" t="s">
        <v>4</v>
      </c>
      <c r="B34" s="266" t="s">
        <v>361</v>
      </c>
      <c r="C34" s="16" t="s">
        <v>2</v>
      </c>
      <c r="D34" s="16" t="s">
        <v>2</v>
      </c>
      <c r="E34" s="16" t="s">
        <v>2</v>
      </c>
      <c r="F34" s="267" t="s">
        <v>222</v>
      </c>
      <c r="G34" s="25">
        <f>SUM(G35:G49)</f>
        <v>1877</v>
      </c>
      <c r="H34" s="343">
        <v>0</v>
      </c>
      <c r="I34" s="76">
        <f t="shared" si="0"/>
        <v>1877</v>
      </c>
    </row>
    <row r="35" spans="1:9" x14ac:dyDescent="0.2">
      <c r="A35" s="6"/>
      <c r="B35" s="269"/>
      <c r="C35" s="202" t="s">
        <v>212</v>
      </c>
      <c r="D35" s="133" t="s">
        <v>167</v>
      </c>
      <c r="E35" s="208" t="s">
        <v>63</v>
      </c>
      <c r="F35" s="201" t="s">
        <v>214</v>
      </c>
      <c r="G35" s="104">
        <v>22.5</v>
      </c>
      <c r="H35" s="104">
        <v>0</v>
      </c>
      <c r="I35" s="285">
        <f t="shared" si="0"/>
        <v>22.5</v>
      </c>
    </row>
    <row r="36" spans="1:9" x14ac:dyDescent="0.2">
      <c r="A36" s="6"/>
      <c r="B36" s="269"/>
      <c r="C36" s="202" t="s">
        <v>212</v>
      </c>
      <c r="D36" s="133" t="s">
        <v>167</v>
      </c>
      <c r="E36" s="208" t="s">
        <v>220</v>
      </c>
      <c r="F36" s="201" t="s">
        <v>214</v>
      </c>
      <c r="G36" s="104">
        <v>45</v>
      </c>
      <c r="H36" s="104">
        <v>0</v>
      </c>
      <c r="I36" s="285">
        <f t="shared" si="0"/>
        <v>45</v>
      </c>
    </row>
    <row r="37" spans="1:9" x14ac:dyDescent="0.2">
      <c r="A37" s="6"/>
      <c r="B37" s="269"/>
      <c r="C37" s="202" t="s">
        <v>212</v>
      </c>
      <c r="D37" s="133" t="s">
        <v>167</v>
      </c>
      <c r="E37" s="208" t="s">
        <v>67</v>
      </c>
      <c r="F37" s="201" t="s">
        <v>214</v>
      </c>
      <c r="G37" s="104">
        <v>382.5</v>
      </c>
      <c r="H37" s="104">
        <v>0</v>
      </c>
      <c r="I37" s="285">
        <f t="shared" si="0"/>
        <v>382.5</v>
      </c>
    </row>
    <row r="38" spans="1:9" x14ac:dyDescent="0.2">
      <c r="A38" s="6"/>
      <c r="B38" s="269"/>
      <c r="C38" s="202" t="s">
        <v>212</v>
      </c>
      <c r="D38" s="209">
        <v>5168</v>
      </c>
      <c r="E38" s="208" t="s">
        <v>63</v>
      </c>
      <c r="F38" s="230" t="s">
        <v>221</v>
      </c>
      <c r="G38" s="104">
        <v>5.5</v>
      </c>
      <c r="H38" s="104">
        <v>0</v>
      </c>
      <c r="I38" s="285">
        <f t="shared" si="0"/>
        <v>5.5</v>
      </c>
    </row>
    <row r="39" spans="1:9" x14ac:dyDescent="0.2">
      <c r="A39" s="6"/>
      <c r="B39" s="269"/>
      <c r="C39" s="202" t="s">
        <v>212</v>
      </c>
      <c r="D39" s="209">
        <v>5168</v>
      </c>
      <c r="E39" s="208" t="s">
        <v>220</v>
      </c>
      <c r="F39" s="230" t="s">
        <v>221</v>
      </c>
      <c r="G39" s="104">
        <v>11</v>
      </c>
      <c r="H39" s="104">
        <v>0</v>
      </c>
      <c r="I39" s="285">
        <f t="shared" si="0"/>
        <v>11</v>
      </c>
    </row>
    <row r="40" spans="1:9" x14ac:dyDescent="0.2">
      <c r="A40" s="6"/>
      <c r="B40" s="269"/>
      <c r="C40" s="202" t="s">
        <v>212</v>
      </c>
      <c r="D40" s="209">
        <v>5168</v>
      </c>
      <c r="E40" s="208" t="s">
        <v>67</v>
      </c>
      <c r="F40" s="230" t="s">
        <v>221</v>
      </c>
      <c r="G40" s="104">
        <v>93.5</v>
      </c>
      <c r="H40" s="104">
        <v>0</v>
      </c>
      <c r="I40" s="285">
        <f t="shared" si="0"/>
        <v>93.5</v>
      </c>
    </row>
    <row r="41" spans="1:9" x14ac:dyDescent="0.2">
      <c r="A41" s="6"/>
      <c r="B41" s="269"/>
      <c r="C41" s="202" t="s">
        <v>212</v>
      </c>
      <c r="D41" s="209">
        <v>5169</v>
      </c>
      <c r="E41" s="208" t="s">
        <v>63</v>
      </c>
      <c r="F41" s="230" t="s">
        <v>112</v>
      </c>
      <c r="G41" s="104">
        <v>64.7</v>
      </c>
      <c r="H41" s="104">
        <v>0</v>
      </c>
      <c r="I41" s="285">
        <f t="shared" si="0"/>
        <v>64.7</v>
      </c>
    </row>
    <row r="42" spans="1:9" x14ac:dyDescent="0.2">
      <c r="A42" s="6"/>
      <c r="B42" s="269"/>
      <c r="C42" s="202" t="s">
        <v>212</v>
      </c>
      <c r="D42" s="209">
        <v>5169</v>
      </c>
      <c r="E42" s="208" t="s">
        <v>220</v>
      </c>
      <c r="F42" s="230" t="s">
        <v>112</v>
      </c>
      <c r="G42" s="104">
        <v>129.4</v>
      </c>
      <c r="H42" s="104">
        <v>0</v>
      </c>
      <c r="I42" s="285">
        <f t="shared" si="0"/>
        <v>129.4</v>
      </c>
    </row>
    <row r="43" spans="1:9" x14ac:dyDescent="0.2">
      <c r="A43" s="6"/>
      <c r="B43" s="269"/>
      <c r="C43" s="202" t="s">
        <v>212</v>
      </c>
      <c r="D43" s="209">
        <v>5169</v>
      </c>
      <c r="E43" s="208" t="s">
        <v>67</v>
      </c>
      <c r="F43" s="230" t="s">
        <v>112</v>
      </c>
      <c r="G43" s="104">
        <v>1099.9000000000001</v>
      </c>
      <c r="H43" s="104">
        <v>0</v>
      </c>
      <c r="I43" s="285">
        <f t="shared" si="0"/>
        <v>1099.9000000000001</v>
      </c>
    </row>
    <row r="44" spans="1:9" x14ac:dyDescent="0.2">
      <c r="A44" s="6"/>
      <c r="B44" s="269"/>
      <c r="C44" s="202" t="s">
        <v>212</v>
      </c>
      <c r="D44" s="209">
        <v>5173</v>
      </c>
      <c r="E44" s="208" t="s">
        <v>63</v>
      </c>
      <c r="F44" s="230" t="s">
        <v>223</v>
      </c>
      <c r="G44" s="104">
        <v>1</v>
      </c>
      <c r="H44" s="104">
        <v>0</v>
      </c>
      <c r="I44" s="285">
        <f t="shared" si="0"/>
        <v>1</v>
      </c>
    </row>
    <row r="45" spans="1:9" x14ac:dyDescent="0.2">
      <c r="A45" s="6"/>
      <c r="B45" s="269"/>
      <c r="C45" s="202" t="s">
        <v>212</v>
      </c>
      <c r="D45" s="209">
        <v>5173</v>
      </c>
      <c r="E45" s="208" t="s">
        <v>220</v>
      </c>
      <c r="F45" s="230" t="s">
        <v>223</v>
      </c>
      <c r="G45" s="104">
        <v>2</v>
      </c>
      <c r="H45" s="27">
        <v>0</v>
      </c>
      <c r="I45" s="285">
        <f t="shared" si="0"/>
        <v>2</v>
      </c>
    </row>
    <row r="46" spans="1:9" x14ac:dyDescent="0.2">
      <c r="A46" s="6"/>
      <c r="B46" s="269"/>
      <c r="C46" s="117" t="s">
        <v>212</v>
      </c>
      <c r="D46" s="210">
        <v>5173</v>
      </c>
      <c r="E46" s="211" t="s">
        <v>67</v>
      </c>
      <c r="F46" s="230" t="s">
        <v>223</v>
      </c>
      <c r="G46" s="213">
        <v>17</v>
      </c>
      <c r="H46" s="27">
        <v>0</v>
      </c>
      <c r="I46" s="285">
        <f t="shared" si="0"/>
        <v>17</v>
      </c>
    </row>
    <row r="47" spans="1:9" x14ac:dyDescent="0.2">
      <c r="A47" s="6"/>
      <c r="B47" s="269"/>
      <c r="C47" s="202" t="s">
        <v>212</v>
      </c>
      <c r="D47" s="209">
        <v>5175</v>
      </c>
      <c r="E47" s="208" t="s">
        <v>63</v>
      </c>
      <c r="F47" s="230" t="s">
        <v>217</v>
      </c>
      <c r="G47" s="104">
        <v>0.15</v>
      </c>
      <c r="H47" s="27">
        <v>0</v>
      </c>
      <c r="I47" s="285">
        <f t="shared" si="0"/>
        <v>0.15</v>
      </c>
    </row>
    <row r="48" spans="1:9" x14ac:dyDescent="0.2">
      <c r="A48" s="6"/>
      <c r="B48" s="269"/>
      <c r="C48" s="202" t="s">
        <v>212</v>
      </c>
      <c r="D48" s="209">
        <v>5175</v>
      </c>
      <c r="E48" s="208" t="s">
        <v>220</v>
      </c>
      <c r="F48" s="230" t="s">
        <v>217</v>
      </c>
      <c r="G48" s="104">
        <v>0.3</v>
      </c>
      <c r="H48" s="27">
        <v>0</v>
      </c>
      <c r="I48" s="285">
        <f t="shared" si="0"/>
        <v>0.3</v>
      </c>
    </row>
    <row r="49" spans="1:9" ht="13.5" thickBot="1" x14ac:dyDescent="0.25">
      <c r="A49" s="107"/>
      <c r="B49" s="270"/>
      <c r="C49" s="130" t="s">
        <v>212</v>
      </c>
      <c r="D49" s="214">
        <v>5175</v>
      </c>
      <c r="E49" s="215" t="s">
        <v>67</v>
      </c>
      <c r="F49" s="216" t="s">
        <v>217</v>
      </c>
      <c r="G49" s="217">
        <v>2.5499999999999998</v>
      </c>
      <c r="H49" s="271">
        <v>0</v>
      </c>
      <c r="I49" s="286">
        <f t="shared" si="0"/>
        <v>2.5499999999999998</v>
      </c>
    </row>
    <row r="50" spans="1:9" ht="22.5" x14ac:dyDescent="0.2">
      <c r="A50" s="14" t="s">
        <v>4</v>
      </c>
      <c r="B50" s="266" t="s">
        <v>224</v>
      </c>
      <c r="C50" s="16" t="s">
        <v>2</v>
      </c>
      <c r="D50" s="16" t="s">
        <v>2</v>
      </c>
      <c r="E50" s="16" t="s">
        <v>2</v>
      </c>
      <c r="F50" s="267" t="s">
        <v>225</v>
      </c>
      <c r="G50" s="25">
        <f>SUM(G51:G62)</f>
        <v>870</v>
      </c>
      <c r="H50" s="343">
        <v>0</v>
      </c>
      <c r="I50" s="76">
        <f t="shared" si="0"/>
        <v>870</v>
      </c>
    </row>
    <row r="51" spans="1:9" x14ac:dyDescent="0.2">
      <c r="A51" s="6"/>
      <c r="B51" s="269"/>
      <c r="C51" s="202" t="s">
        <v>212</v>
      </c>
      <c r="D51" s="133" t="s">
        <v>167</v>
      </c>
      <c r="E51" s="208" t="s">
        <v>63</v>
      </c>
      <c r="F51" s="201" t="s">
        <v>214</v>
      </c>
      <c r="G51" s="104">
        <v>3.5</v>
      </c>
      <c r="H51" s="104">
        <v>0</v>
      </c>
      <c r="I51" s="285">
        <f t="shared" si="0"/>
        <v>3.5</v>
      </c>
    </row>
    <row r="52" spans="1:9" x14ac:dyDescent="0.2">
      <c r="A52" s="6"/>
      <c r="B52" s="269"/>
      <c r="C52" s="202" t="s">
        <v>212</v>
      </c>
      <c r="D52" s="133" t="s">
        <v>167</v>
      </c>
      <c r="E52" s="208" t="s">
        <v>220</v>
      </c>
      <c r="F52" s="201" t="s">
        <v>214</v>
      </c>
      <c r="G52" s="104">
        <v>7</v>
      </c>
      <c r="H52" s="104">
        <v>0</v>
      </c>
      <c r="I52" s="285">
        <f t="shared" si="0"/>
        <v>7</v>
      </c>
    </row>
    <row r="53" spans="1:9" x14ac:dyDescent="0.2">
      <c r="A53" s="6"/>
      <c r="B53" s="269"/>
      <c r="C53" s="202" t="s">
        <v>212</v>
      </c>
      <c r="D53" s="133" t="s">
        <v>167</v>
      </c>
      <c r="E53" s="208" t="s">
        <v>67</v>
      </c>
      <c r="F53" s="201" t="s">
        <v>214</v>
      </c>
      <c r="G53" s="104">
        <v>59.5</v>
      </c>
      <c r="H53" s="104">
        <v>0</v>
      </c>
      <c r="I53" s="285">
        <f t="shared" si="0"/>
        <v>59.5</v>
      </c>
    </row>
    <row r="54" spans="1:9" x14ac:dyDescent="0.2">
      <c r="A54" s="6"/>
      <c r="B54" s="269"/>
      <c r="C54" s="202" t="s">
        <v>212</v>
      </c>
      <c r="D54" s="209">
        <v>5168</v>
      </c>
      <c r="E54" s="208" t="s">
        <v>63</v>
      </c>
      <c r="F54" s="230" t="s">
        <v>221</v>
      </c>
      <c r="G54" s="104">
        <v>20</v>
      </c>
      <c r="H54" s="104">
        <v>0</v>
      </c>
      <c r="I54" s="285">
        <f t="shared" si="0"/>
        <v>20</v>
      </c>
    </row>
    <row r="55" spans="1:9" x14ac:dyDescent="0.2">
      <c r="A55" s="6"/>
      <c r="B55" s="269"/>
      <c r="C55" s="202" t="s">
        <v>212</v>
      </c>
      <c r="D55" s="209">
        <v>5168</v>
      </c>
      <c r="E55" s="208" t="s">
        <v>220</v>
      </c>
      <c r="F55" s="230" t="s">
        <v>221</v>
      </c>
      <c r="G55" s="104">
        <v>40</v>
      </c>
      <c r="H55" s="104">
        <v>0</v>
      </c>
      <c r="I55" s="285">
        <f t="shared" si="0"/>
        <v>40</v>
      </c>
    </row>
    <row r="56" spans="1:9" x14ac:dyDescent="0.2">
      <c r="A56" s="6"/>
      <c r="B56" s="269"/>
      <c r="C56" s="202" t="s">
        <v>212</v>
      </c>
      <c r="D56" s="209">
        <v>5168</v>
      </c>
      <c r="E56" s="208" t="s">
        <v>67</v>
      </c>
      <c r="F56" s="230" t="s">
        <v>221</v>
      </c>
      <c r="G56" s="104">
        <v>340</v>
      </c>
      <c r="H56" s="104">
        <v>0</v>
      </c>
      <c r="I56" s="285">
        <f t="shared" si="0"/>
        <v>340</v>
      </c>
    </row>
    <row r="57" spans="1:9" x14ac:dyDescent="0.2">
      <c r="A57" s="6"/>
      <c r="B57" s="269"/>
      <c r="C57" s="202" t="s">
        <v>212</v>
      </c>
      <c r="D57" s="209">
        <v>5169</v>
      </c>
      <c r="E57" s="208" t="s">
        <v>63</v>
      </c>
      <c r="F57" s="230" t="s">
        <v>112</v>
      </c>
      <c r="G57" s="104">
        <v>15</v>
      </c>
      <c r="H57" s="104">
        <v>0</v>
      </c>
      <c r="I57" s="285">
        <f t="shared" si="0"/>
        <v>15</v>
      </c>
    </row>
    <row r="58" spans="1:9" x14ac:dyDescent="0.2">
      <c r="A58" s="6"/>
      <c r="B58" s="269"/>
      <c r="C58" s="202" t="s">
        <v>212</v>
      </c>
      <c r="D58" s="209">
        <v>5169</v>
      </c>
      <c r="E58" s="208" t="s">
        <v>220</v>
      </c>
      <c r="F58" s="230" t="s">
        <v>112</v>
      </c>
      <c r="G58" s="104">
        <v>30</v>
      </c>
      <c r="H58" s="104">
        <v>0</v>
      </c>
      <c r="I58" s="285">
        <f t="shared" si="0"/>
        <v>30</v>
      </c>
    </row>
    <row r="59" spans="1:9" x14ac:dyDescent="0.2">
      <c r="A59" s="6"/>
      <c r="B59" s="269"/>
      <c r="C59" s="202" t="s">
        <v>212</v>
      </c>
      <c r="D59" s="209">
        <v>5169</v>
      </c>
      <c r="E59" s="208" t="s">
        <v>67</v>
      </c>
      <c r="F59" s="230" t="s">
        <v>112</v>
      </c>
      <c r="G59" s="104">
        <v>255</v>
      </c>
      <c r="H59" s="104">
        <v>0</v>
      </c>
      <c r="I59" s="285">
        <f t="shared" si="0"/>
        <v>255</v>
      </c>
    </row>
    <row r="60" spans="1:9" x14ac:dyDescent="0.2">
      <c r="A60" s="6"/>
      <c r="B60" s="269"/>
      <c r="C60" s="202" t="s">
        <v>212</v>
      </c>
      <c r="D60" s="209">
        <v>5175</v>
      </c>
      <c r="E60" s="208" t="s">
        <v>63</v>
      </c>
      <c r="F60" s="230" t="s">
        <v>217</v>
      </c>
      <c r="G60" s="104">
        <v>5</v>
      </c>
      <c r="H60" s="104">
        <v>0</v>
      </c>
      <c r="I60" s="285">
        <f t="shared" si="0"/>
        <v>5</v>
      </c>
    </row>
    <row r="61" spans="1:9" x14ac:dyDescent="0.2">
      <c r="A61" s="218"/>
      <c r="B61" s="287"/>
      <c r="C61" s="117" t="s">
        <v>212</v>
      </c>
      <c r="D61" s="210">
        <v>5175</v>
      </c>
      <c r="E61" s="211" t="s">
        <v>220</v>
      </c>
      <c r="F61" s="212" t="s">
        <v>217</v>
      </c>
      <c r="G61" s="27">
        <v>10</v>
      </c>
      <c r="H61" s="27">
        <v>0</v>
      </c>
      <c r="I61" s="77">
        <f t="shared" si="0"/>
        <v>10</v>
      </c>
    </row>
    <row r="62" spans="1:9" ht="13.5" thickBot="1" x14ac:dyDescent="0.25">
      <c r="A62" s="107"/>
      <c r="B62" s="270"/>
      <c r="C62" s="130" t="s">
        <v>212</v>
      </c>
      <c r="D62" s="219">
        <v>5175</v>
      </c>
      <c r="E62" s="220" t="s">
        <v>67</v>
      </c>
      <c r="F62" s="221" t="s">
        <v>217</v>
      </c>
      <c r="G62" s="112">
        <v>85</v>
      </c>
      <c r="H62" s="271">
        <v>0</v>
      </c>
      <c r="I62" s="286">
        <f t="shared" si="0"/>
        <v>85</v>
      </c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51181102362204722" footer="0.51181102362204722"/>
  <pageSetup scale="95" orientation="portrait" r:id="rId1"/>
  <headerFooter alignWithMargins="0"/>
  <rowBreaks count="1" manualBreakCount="1"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/>
  </sheetViews>
  <sheetFormatPr defaultRowHeight="12.75" x14ac:dyDescent="0.2"/>
  <cols>
    <col min="1" max="1" width="3.140625" style="2" customWidth="1"/>
    <col min="2" max="2" width="10.7109375" style="2" customWidth="1"/>
    <col min="3" max="3" width="4.42578125" style="2" customWidth="1"/>
    <col min="4" max="4" width="4.7109375" style="2" customWidth="1"/>
    <col min="5" max="5" width="10.140625" style="2" customWidth="1"/>
    <col min="6" max="6" width="39.85546875" style="2" customWidth="1"/>
    <col min="7" max="7" width="9.140625" style="3" customWidth="1"/>
    <col min="8" max="8" width="9.85546875" style="2" customWidth="1"/>
    <col min="9" max="9" width="8.5703125" style="2" customWidth="1"/>
    <col min="10" max="232" width="9.140625" style="2"/>
    <col min="233" max="233" width="3.140625" style="2" customWidth="1"/>
    <col min="234" max="234" width="9.28515625" style="2" customWidth="1"/>
    <col min="235" max="236" width="4.7109375" style="2" customWidth="1"/>
    <col min="237" max="237" width="7.85546875" style="2" customWidth="1"/>
    <col min="238" max="238" width="40.85546875" style="2" customWidth="1"/>
    <col min="239" max="239" width="8.7109375" style="2" customWidth="1"/>
    <col min="240" max="241" width="7.7109375" style="2" customWidth="1"/>
    <col min="242" max="242" width="9.140625" style="2"/>
    <col min="243" max="243" width="12.28515625" style="2" customWidth="1"/>
    <col min="244" max="244" width="11.7109375" style="2" bestFit="1" customWidth="1"/>
    <col min="245" max="247" width="9.140625" style="2"/>
    <col min="248" max="248" width="12.140625" style="2" customWidth="1"/>
    <col min="249" max="488" width="9.140625" style="2"/>
    <col min="489" max="489" width="3.140625" style="2" customWidth="1"/>
    <col min="490" max="490" width="9.28515625" style="2" customWidth="1"/>
    <col min="491" max="492" width="4.7109375" style="2" customWidth="1"/>
    <col min="493" max="493" width="7.85546875" style="2" customWidth="1"/>
    <col min="494" max="494" width="40.85546875" style="2" customWidth="1"/>
    <col min="495" max="495" width="8.7109375" style="2" customWidth="1"/>
    <col min="496" max="497" width="7.7109375" style="2" customWidth="1"/>
    <col min="498" max="498" width="9.140625" style="2"/>
    <col min="499" max="499" width="12.28515625" style="2" customWidth="1"/>
    <col min="500" max="500" width="11.7109375" style="2" bestFit="1" customWidth="1"/>
    <col min="501" max="503" width="9.140625" style="2"/>
    <col min="504" max="504" width="12.140625" style="2" customWidth="1"/>
    <col min="505" max="744" width="9.140625" style="2"/>
    <col min="745" max="745" width="3.140625" style="2" customWidth="1"/>
    <col min="746" max="746" width="9.28515625" style="2" customWidth="1"/>
    <col min="747" max="748" width="4.7109375" style="2" customWidth="1"/>
    <col min="749" max="749" width="7.85546875" style="2" customWidth="1"/>
    <col min="750" max="750" width="40.85546875" style="2" customWidth="1"/>
    <col min="751" max="751" width="8.7109375" style="2" customWidth="1"/>
    <col min="752" max="753" width="7.7109375" style="2" customWidth="1"/>
    <col min="754" max="754" width="9.140625" style="2"/>
    <col min="755" max="755" width="12.28515625" style="2" customWidth="1"/>
    <col min="756" max="756" width="11.7109375" style="2" bestFit="1" customWidth="1"/>
    <col min="757" max="759" width="9.140625" style="2"/>
    <col min="760" max="760" width="12.140625" style="2" customWidth="1"/>
    <col min="761" max="1000" width="9.140625" style="2"/>
    <col min="1001" max="1001" width="3.140625" style="2" customWidth="1"/>
    <col min="1002" max="1002" width="9.28515625" style="2" customWidth="1"/>
    <col min="1003" max="1004" width="4.7109375" style="2" customWidth="1"/>
    <col min="1005" max="1005" width="7.85546875" style="2" customWidth="1"/>
    <col min="1006" max="1006" width="40.85546875" style="2" customWidth="1"/>
    <col min="1007" max="1007" width="8.7109375" style="2" customWidth="1"/>
    <col min="1008" max="1009" width="7.7109375" style="2" customWidth="1"/>
    <col min="1010" max="1010" width="9.140625" style="2"/>
    <col min="1011" max="1011" width="12.28515625" style="2" customWidth="1"/>
    <col min="1012" max="1012" width="11.7109375" style="2" bestFit="1" customWidth="1"/>
    <col min="1013" max="1015" width="9.140625" style="2"/>
    <col min="1016" max="1016" width="12.140625" style="2" customWidth="1"/>
    <col min="1017" max="1256" width="9.140625" style="2"/>
    <col min="1257" max="1257" width="3.140625" style="2" customWidth="1"/>
    <col min="1258" max="1258" width="9.28515625" style="2" customWidth="1"/>
    <col min="1259" max="1260" width="4.7109375" style="2" customWidth="1"/>
    <col min="1261" max="1261" width="7.85546875" style="2" customWidth="1"/>
    <col min="1262" max="1262" width="40.85546875" style="2" customWidth="1"/>
    <col min="1263" max="1263" width="8.7109375" style="2" customWidth="1"/>
    <col min="1264" max="1265" width="7.7109375" style="2" customWidth="1"/>
    <col min="1266" max="1266" width="9.140625" style="2"/>
    <col min="1267" max="1267" width="12.28515625" style="2" customWidth="1"/>
    <col min="1268" max="1268" width="11.7109375" style="2" bestFit="1" customWidth="1"/>
    <col min="1269" max="1271" width="9.140625" style="2"/>
    <col min="1272" max="1272" width="12.140625" style="2" customWidth="1"/>
    <col min="1273" max="1512" width="9.140625" style="2"/>
    <col min="1513" max="1513" width="3.140625" style="2" customWidth="1"/>
    <col min="1514" max="1514" width="9.28515625" style="2" customWidth="1"/>
    <col min="1515" max="1516" width="4.7109375" style="2" customWidth="1"/>
    <col min="1517" max="1517" width="7.85546875" style="2" customWidth="1"/>
    <col min="1518" max="1518" width="40.85546875" style="2" customWidth="1"/>
    <col min="1519" max="1519" width="8.7109375" style="2" customWidth="1"/>
    <col min="1520" max="1521" width="7.7109375" style="2" customWidth="1"/>
    <col min="1522" max="1522" width="9.140625" style="2"/>
    <col min="1523" max="1523" width="12.28515625" style="2" customWidth="1"/>
    <col min="1524" max="1524" width="11.7109375" style="2" bestFit="1" customWidth="1"/>
    <col min="1525" max="1527" width="9.140625" style="2"/>
    <col min="1528" max="1528" width="12.140625" style="2" customWidth="1"/>
    <col min="1529" max="1768" width="9.140625" style="2"/>
    <col min="1769" max="1769" width="3.140625" style="2" customWidth="1"/>
    <col min="1770" max="1770" width="9.28515625" style="2" customWidth="1"/>
    <col min="1771" max="1772" width="4.7109375" style="2" customWidth="1"/>
    <col min="1773" max="1773" width="7.85546875" style="2" customWidth="1"/>
    <col min="1774" max="1774" width="40.85546875" style="2" customWidth="1"/>
    <col min="1775" max="1775" width="8.7109375" style="2" customWidth="1"/>
    <col min="1776" max="1777" width="7.7109375" style="2" customWidth="1"/>
    <col min="1778" max="1778" width="9.140625" style="2"/>
    <col min="1779" max="1779" width="12.28515625" style="2" customWidth="1"/>
    <col min="1780" max="1780" width="11.7109375" style="2" bestFit="1" customWidth="1"/>
    <col min="1781" max="1783" width="9.140625" style="2"/>
    <col min="1784" max="1784" width="12.140625" style="2" customWidth="1"/>
    <col min="1785" max="2024" width="9.140625" style="2"/>
    <col min="2025" max="2025" width="3.140625" style="2" customWidth="1"/>
    <col min="2026" max="2026" width="9.28515625" style="2" customWidth="1"/>
    <col min="2027" max="2028" width="4.7109375" style="2" customWidth="1"/>
    <col min="2029" max="2029" width="7.85546875" style="2" customWidth="1"/>
    <col min="2030" max="2030" width="40.85546875" style="2" customWidth="1"/>
    <col min="2031" max="2031" width="8.7109375" style="2" customWidth="1"/>
    <col min="2032" max="2033" width="7.7109375" style="2" customWidth="1"/>
    <col min="2034" max="2034" width="9.140625" style="2"/>
    <col min="2035" max="2035" width="12.28515625" style="2" customWidth="1"/>
    <col min="2036" max="2036" width="11.7109375" style="2" bestFit="1" customWidth="1"/>
    <col min="2037" max="2039" width="9.140625" style="2"/>
    <col min="2040" max="2040" width="12.140625" style="2" customWidth="1"/>
    <col min="2041" max="2280" width="9.140625" style="2"/>
    <col min="2281" max="2281" width="3.140625" style="2" customWidth="1"/>
    <col min="2282" max="2282" width="9.28515625" style="2" customWidth="1"/>
    <col min="2283" max="2284" width="4.7109375" style="2" customWidth="1"/>
    <col min="2285" max="2285" width="7.85546875" style="2" customWidth="1"/>
    <col min="2286" max="2286" width="40.85546875" style="2" customWidth="1"/>
    <col min="2287" max="2287" width="8.7109375" style="2" customWidth="1"/>
    <col min="2288" max="2289" width="7.7109375" style="2" customWidth="1"/>
    <col min="2290" max="2290" width="9.140625" style="2"/>
    <col min="2291" max="2291" width="12.28515625" style="2" customWidth="1"/>
    <col min="2292" max="2292" width="11.7109375" style="2" bestFit="1" customWidth="1"/>
    <col min="2293" max="2295" width="9.140625" style="2"/>
    <col min="2296" max="2296" width="12.140625" style="2" customWidth="1"/>
    <col min="2297" max="2536" width="9.140625" style="2"/>
    <col min="2537" max="2537" width="3.140625" style="2" customWidth="1"/>
    <col min="2538" max="2538" width="9.28515625" style="2" customWidth="1"/>
    <col min="2539" max="2540" width="4.7109375" style="2" customWidth="1"/>
    <col min="2541" max="2541" width="7.85546875" style="2" customWidth="1"/>
    <col min="2542" max="2542" width="40.85546875" style="2" customWidth="1"/>
    <col min="2543" max="2543" width="8.7109375" style="2" customWidth="1"/>
    <col min="2544" max="2545" width="7.7109375" style="2" customWidth="1"/>
    <col min="2546" max="2546" width="9.140625" style="2"/>
    <col min="2547" max="2547" width="12.28515625" style="2" customWidth="1"/>
    <col min="2548" max="2548" width="11.7109375" style="2" bestFit="1" customWidth="1"/>
    <col min="2549" max="2551" width="9.140625" style="2"/>
    <col min="2552" max="2552" width="12.140625" style="2" customWidth="1"/>
    <col min="2553" max="2792" width="9.140625" style="2"/>
    <col min="2793" max="2793" width="3.140625" style="2" customWidth="1"/>
    <col min="2794" max="2794" width="9.28515625" style="2" customWidth="1"/>
    <col min="2795" max="2796" width="4.7109375" style="2" customWidth="1"/>
    <col min="2797" max="2797" width="7.85546875" style="2" customWidth="1"/>
    <col min="2798" max="2798" width="40.85546875" style="2" customWidth="1"/>
    <col min="2799" max="2799" width="8.7109375" style="2" customWidth="1"/>
    <col min="2800" max="2801" width="7.7109375" style="2" customWidth="1"/>
    <col min="2802" max="2802" width="9.140625" style="2"/>
    <col min="2803" max="2803" width="12.28515625" style="2" customWidth="1"/>
    <col min="2804" max="2804" width="11.7109375" style="2" bestFit="1" customWidth="1"/>
    <col min="2805" max="2807" width="9.140625" style="2"/>
    <col min="2808" max="2808" width="12.140625" style="2" customWidth="1"/>
    <col min="2809" max="3048" width="9.140625" style="2"/>
    <col min="3049" max="3049" width="3.140625" style="2" customWidth="1"/>
    <col min="3050" max="3050" width="9.28515625" style="2" customWidth="1"/>
    <col min="3051" max="3052" width="4.7109375" style="2" customWidth="1"/>
    <col min="3053" max="3053" width="7.85546875" style="2" customWidth="1"/>
    <col min="3054" max="3054" width="40.85546875" style="2" customWidth="1"/>
    <col min="3055" max="3055" width="8.7109375" style="2" customWidth="1"/>
    <col min="3056" max="3057" width="7.7109375" style="2" customWidth="1"/>
    <col min="3058" max="3058" width="9.140625" style="2"/>
    <col min="3059" max="3059" width="12.28515625" style="2" customWidth="1"/>
    <col min="3060" max="3060" width="11.7109375" style="2" bestFit="1" customWidth="1"/>
    <col min="3061" max="3063" width="9.140625" style="2"/>
    <col min="3064" max="3064" width="12.140625" style="2" customWidth="1"/>
    <col min="3065" max="3304" width="9.140625" style="2"/>
    <col min="3305" max="3305" width="3.140625" style="2" customWidth="1"/>
    <col min="3306" max="3306" width="9.28515625" style="2" customWidth="1"/>
    <col min="3307" max="3308" width="4.7109375" style="2" customWidth="1"/>
    <col min="3309" max="3309" width="7.85546875" style="2" customWidth="1"/>
    <col min="3310" max="3310" width="40.85546875" style="2" customWidth="1"/>
    <col min="3311" max="3311" width="8.7109375" style="2" customWidth="1"/>
    <col min="3312" max="3313" width="7.7109375" style="2" customWidth="1"/>
    <col min="3314" max="3314" width="9.140625" style="2"/>
    <col min="3315" max="3315" width="12.28515625" style="2" customWidth="1"/>
    <col min="3316" max="3316" width="11.7109375" style="2" bestFit="1" customWidth="1"/>
    <col min="3317" max="3319" width="9.140625" style="2"/>
    <col min="3320" max="3320" width="12.140625" style="2" customWidth="1"/>
    <col min="3321" max="3560" width="9.140625" style="2"/>
    <col min="3561" max="3561" width="3.140625" style="2" customWidth="1"/>
    <col min="3562" max="3562" width="9.28515625" style="2" customWidth="1"/>
    <col min="3563" max="3564" width="4.7109375" style="2" customWidth="1"/>
    <col min="3565" max="3565" width="7.85546875" style="2" customWidth="1"/>
    <col min="3566" max="3566" width="40.85546875" style="2" customWidth="1"/>
    <col min="3567" max="3567" width="8.7109375" style="2" customWidth="1"/>
    <col min="3568" max="3569" width="7.7109375" style="2" customWidth="1"/>
    <col min="3570" max="3570" width="9.140625" style="2"/>
    <col min="3571" max="3571" width="12.28515625" style="2" customWidth="1"/>
    <col min="3572" max="3572" width="11.7109375" style="2" bestFit="1" customWidth="1"/>
    <col min="3573" max="3575" width="9.140625" style="2"/>
    <col min="3576" max="3576" width="12.140625" style="2" customWidth="1"/>
    <col min="3577" max="3816" width="9.140625" style="2"/>
    <col min="3817" max="3817" width="3.140625" style="2" customWidth="1"/>
    <col min="3818" max="3818" width="9.28515625" style="2" customWidth="1"/>
    <col min="3819" max="3820" width="4.7109375" style="2" customWidth="1"/>
    <col min="3821" max="3821" width="7.85546875" style="2" customWidth="1"/>
    <col min="3822" max="3822" width="40.85546875" style="2" customWidth="1"/>
    <col min="3823" max="3823" width="8.7109375" style="2" customWidth="1"/>
    <col min="3824" max="3825" width="7.7109375" style="2" customWidth="1"/>
    <col min="3826" max="3826" width="9.140625" style="2"/>
    <col min="3827" max="3827" width="12.28515625" style="2" customWidth="1"/>
    <col min="3828" max="3828" width="11.7109375" style="2" bestFit="1" customWidth="1"/>
    <col min="3829" max="3831" width="9.140625" style="2"/>
    <col min="3832" max="3832" width="12.140625" style="2" customWidth="1"/>
    <col min="3833" max="4072" width="9.140625" style="2"/>
    <col min="4073" max="4073" width="3.140625" style="2" customWidth="1"/>
    <col min="4074" max="4074" width="9.28515625" style="2" customWidth="1"/>
    <col min="4075" max="4076" width="4.7109375" style="2" customWidth="1"/>
    <col min="4077" max="4077" width="7.85546875" style="2" customWidth="1"/>
    <col min="4078" max="4078" width="40.85546875" style="2" customWidth="1"/>
    <col min="4079" max="4079" width="8.7109375" style="2" customWidth="1"/>
    <col min="4080" max="4081" width="7.7109375" style="2" customWidth="1"/>
    <col min="4082" max="4082" width="9.140625" style="2"/>
    <col min="4083" max="4083" width="12.28515625" style="2" customWidth="1"/>
    <col min="4084" max="4084" width="11.7109375" style="2" bestFit="1" customWidth="1"/>
    <col min="4085" max="4087" width="9.140625" style="2"/>
    <col min="4088" max="4088" width="12.140625" style="2" customWidth="1"/>
    <col min="4089" max="4328" width="9.140625" style="2"/>
    <col min="4329" max="4329" width="3.140625" style="2" customWidth="1"/>
    <col min="4330" max="4330" width="9.28515625" style="2" customWidth="1"/>
    <col min="4331" max="4332" width="4.7109375" style="2" customWidth="1"/>
    <col min="4333" max="4333" width="7.85546875" style="2" customWidth="1"/>
    <col min="4334" max="4334" width="40.85546875" style="2" customWidth="1"/>
    <col min="4335" max="4335" width="8.7109375" style="2" customWidth="1"/>
    <col min="4336" max="4337" width="7.7109375" style="2" customWidth="1"/>
    <col min="4338" max="4338" width="9.140625" style="2"/>
    <col min="4339" max="4339" width="12.28515625" style="2" customWidth="1"/>
    <col min="4340" max="4340" width="11.7109375" style="2" bestFit="1" customWidth="1"/>
    <col min="4341" max="4343" width="9.140625" style="2"/>
    <col min="4344" max="4344" width="12.140625" style="2" customWidth="1"/>
    <col min="4345" max="4584" width="9.140625" style="2"/>
    <col min="4585" max="4585" width="3.140625" style="2" customWidth="1"/>
    <col min="4586" max="4586" width="9.28515625" style="2" customWidth="1"/>
    <col min="4587" max="4588" width="4.7109375" style="2" customWidth="1"/>
    <col min="4589" max="4589" width="7.85546875" style="2" customWidth="1"/>
    <col min="4590" max="4590" width="40.85546875" style="2" customWidth="1"/>
    <col min="4591" max="4591" width="8.7109375" style="2" customWidth="1"/>
    <col min="4592" max="4593" width="7.7109375" style="2" customWidth="1"/>
    <col min="4594" max="4594" width="9.140625" style="2"/>
    <col min="4595" max="4595" width="12.28515625" style="2" customWidth="1"/>
    <col min="4596" max="4596" width="11.7109375" style="2" bestFit="1" customWidth="1"/>
    <col min="4597" max="4599" width="9.140625" style="2"/>
    <col min="4600" max="4600" width="12.140625" style="2" customWidth="1"/>
    <col min="4601" max="4840" width="9.140625" style="2"/>
    <col min="4841" max="4841" width="3.140625" style="2" customWidth="1"/>
    <col min="4842" max="4842" width="9.28515625" style="2" customWidth="1"/>
    <col min="4843" max="4844" width="4.7109375" style="2" customWidth="1"/>
    <col min="4845" max="4845" width="7.85546875" style="2" customWidth="1"/>
    <col min="4846" max="4846" width="40.85546875" style="2" customWidth="1"/>
    <col min="4847" max="4847" width="8.7109375" style="2" customWidth="1"/>
    <col min="4848" max="4849" width="7.7109375" style="2" customWidth="1"/>
    <col min="4850" max="4850" width="9.140625" style="2"/>
    <col min="4851" max="4851" width="12.28515625" style="2" customWidth="1"/>
    <col min="4852" max="4852" width="11.7109375" style="2" bestFit="1" customWidth="1"/>
    <col min="4853" max="4855" width="9.140625" style="2"/>
    <col min="4856" max="4856" width="12.140625" style="2" customWidth="1"/>
    <col min="4857" max="5096" width="9.140625" style="2"/>
    <col min="5097" max="5097" width="3.140625" style="2" customWidth="1"/>
    <col min="5098" max="5098" width="9.28515625" style="2" customWidth="1"/>
    <col min="5099" max="5100" width="4.7109375" style="2" customWidth="1"/>
    <col min="5101" max="5101" width="7.85546875" style="2" customWidth="1"/>
    <col min="5102" max="5102" width="40.85546875" style="2" customWidth="1"/>
    <col min="5103" max="5103" width="8.7109375" style="2" customWidth="1"/>
    <col min="5104" max="5105" width="7.7109375" style="2" customWidth="1"/>
    <col min="5106" max="5106" width="9.140625" style="2"/>
    <col min="5107" max="5107" width="12.28515625" style="2" customWidth="1"/>
    <col min="5108" max="5108" width="11.7109375" style="2" bestFit="1" customWidth="1"/>
    <col min="5109" max="5111" width="9.140625" style="2"/>
    <col min="5112" max="5112" width="12.140625" style="2" customWidth="1"/>
    <col min="5113" max="5352" width="9.140625" style="2"/>
    <col min="5353" max="5353" width="3.140625" style="2" customWidth="1"/>
    <col min="5354" max="5354" width="9.28515625" style="2" customWidth="1"/>
    <col min="5355" max="5356" width="4.7109375" style="2" customWidth="1"/>
    <col min="5357" max="5357" width="7.85546875" style="2" customWidth="1"/>
    <col min="5358" max="5358" width="40.85546875" style="2" customWidth="1"/>
    <col min="5359" max="5359" width="8.7109375" style="2" customWidth="1"/>
    <col min="5360" max="5361" width="7.7109375" style="2" customWidth="1"/>
    <col min="5362" max="5362" width="9.140625" style="2"/>
    <col min="5363" max="5363" width="12.28515625" style="2" customWidth="1"/>
    <col min="5364" max="5364" width="11.7109375" style="2" bestFit="1" customWidth="1"/>
    <col min="5365" max="5367" width="9.140625" style="2"/>
    <col min="5368" max="5368" width="12.140625" style="2" customWidth="1"/>
    <col min="5369" max="5608" width="9.140625" style="2"/>
    <col min="5609" max="5609" width="3.140625" style="2" customWidth="1"/>
    <col min="5610" max="5610" width="9.28515625" style="2" customWidth="1"/>
    <col min="5611" max="5612" width="4.7109375" style="2" customWidth="1"/>
    <col min="5613" max="5613" width="7.85546875" style="2" customWidth="1"/>
    <col min="5614" max="5614" width="40.85546875" style="2" customWidth="1"/>
    <col min="5615" max="5615" width="8.7109375" style="2" customWidth="1"/>
    <col min="5616" max="5617" width="7.7109375" style="2" customWidth="1"/>
    <col min="5618" max="5618" width="9.140625" style="2"/>
    <col min="5619" max="5619" width="12.28515625" style="2" customWidth="1"/>
    <col min="5620" max="5620" width="11.7109375" style="2" bestFit="1" customWidth="1"/>
    <col min="5621" max="5623" width="9.140625" style="2"/>
    <col min="5624" max="5624" width="12.140625" style="2" customWidth="1"/>
    <col min="5625" max="5864" width="9.140625" style="2"/>
    <col min="5865" max="5865" width="3.140625" style="2" customWidth="1"/>
    <col min="5866" max="5866" width="9.28515625" style="2" customWidth="1"/>
    <col min="5867" max="5868" width="4.7109375" style="2" customWidth="1"/>
    <col min="5869" max="5869" width="7.85546875" style="2" customWidth="1"/>
    <col min="5870" max="5870" width="40.85546875" style="2" customWidth="1"/>
    <col min="5871" max="5871" width="8.7109375" style="2" customWidth="1"/>
    <col min="5872" max="5873" width="7.7109375" style="2" customWidth="1"/>
    <col min="5874" max="5874" width="9.140625" style="2"/>
    <col min="5875" max="5875" width="12.28515625" style="2" customWidth="1"/>
    <col min="5876" max="5876" width="11.7109375" style="2" bestFit="1" customWidth="1"/>
    <col min="5877" max="5879" width="9.140625" style="2"/>
    <col min="5880" max="5880" width="12.140625" style="2" customWidth="1"/>
    <col min="5881" max="6120" width="9.140625" style="2"/>
    <col min="6121" max="6121" width="3.140625" style="2" customWidth="1"/>
    <col min="6122" max="6122" width="9.28515625" style="2" customWidth="1"/>
    <col min="6123" max="6124" width="4.7109375" style="2" customWidth="1"/>
    <col min="6125" max="6125" width="7.85546875" style="2" customWidth="1"/>
    <col min="6126" max="6126" width="40.85546875" style="2" customWidth="1"/>
    <col min="6127" max="6127" width="8.7109375" style="2" customWidth="1"/>
    <col min="6128" max="6129" width="7.7109375" style="2" customWidth="1"/>
    <col min="6130" max="6130" width="9.140625" style="2"/>
    <col min="6131" max="6131" width="12.28515625" style="2" customWidth="1"/>
    <col min="6132" max="6132" width="11.7109375" style="2" bestFit="1" customWidth="1"/>
    <col min="6133" max="6135" width="9.140625" style="2"/>
    <col min="6136" max="6136" width="12.140625" style="2" customWidth="1"/>
    <col min="6137" max="6376" width="9.140625" style="2"/>
    <col min="6377" max="6377" width="3.140625" style="2" customWidth="1"/>
    <col min="6378" max="6378" width="9.28515625" style="2" customWidth="1"/>
    <col min="6379" max="6380" width="4.7109375" style="2" customWidth="1"/>
    <col min="6381" max="6381" width="7.85546875" style="2" customWidth="1"/>
    <col min="6382" max="6382" width="40.85546875" style="2" customWidth="1"/>
    <col min="6383" max="6383" width="8.7109375" style="2" customWidth="1"/>
    <col min="6384" max="6385" width="7.7109375" style="2" customWidth="1"/>
    <col min="6386" max="6386" width="9.140625" style="2"/>
    <col min="6387" max="6387" width="12.28515625" style="2" customWidth="1"/>
    <col min="6388" max="6388" width="11.7109375" style="2" bestFit="1" customWidth="1"/>
    <col min="6389" max="6391" width="9.140625" style="2"/>
    <col min="6392" max="6392" width="12.140625" style="2" customWidth="1"/>
    <col min="6393" max="6632" width="9.140625" style="2"/>
    <col min="6633" max="6633" width="3.140625" style="2" customWidth="1"/>
    <col min="6634" max="6634" width="9.28515625" style="2" customWidth="1"/>
    <col min="6635" max="6636" width="4.7109375" style="2" customWidth="1"/>
    <col min="6637" max="6637" width="7.85546875" style="2" customWidth="1"/>
    <col min="6638" max="6638" width="40.85546875" style="2" customWidth="1"/>
    <col min="6639" max="6639" width="8.7109375" style="2" customWidth="1"/>
    <col min="6640" max="6641" width="7.7109375" style="2" customWidth="1"/>
    <col min="6642" max="6642" width="9.140625" style="2"/>
    <col min="6643" max="6643" width="12.28515625" style="2" customWidth="1"/>
    <col min="6644" max="6644" width="11.7109375" style="2" bestFit="1" customWidth="1"/>
    <col min="6645" max="6647" width="9.140625" style="2"/>
    <col min="6648" max="6648" width="12.140625" style="2" customWidth="1"/>
    <col min="6649" max="6888" width="9.140625" style="2"/>
    <col min="6889" max="6889" width="3.140625" style="2" customWidth="1"/>
    <col min="6890" max="6890" width="9.28515625" style="2" customWidth="1"/>
    <col min="6891" max="6892" width="4.7109375" style="2" customWidth="1"/>
    <col min="6893" max="6893" width="7.85546875" style="2" customWidth="1"/>
    <col min="6894" max="6894" width="40.85546875" style="2" customWidth="1"/>
    <col min="6895" max="6895" width="8.7109375" style="2" customWidth="1"/>
    <col min="6896" max="6897" width="7.7109375" style="2" customWidth="1"/>
    <col min="6898" max="6898" width="9.140625" style="2"/>
    <col min="6899" max="6899" width="12.28515625" style="2" customWidth="1"/>
    <col min="6900" max="6900" width="11.7109375" style="2" bestFit="1" customWidth="1"/>
    <col min="6901" max="6903" width="9.140625" style="2"/>
    <col min="6904" max="6904" width="12.140625" style="2" customWidth="1"/>
    <col min="6905" max="7144" width="9.140625" style="2"/>
    <col min="7145" max="7145" width="3.140625" style="2" customWidth="1"/>
    <col min="7146" max="7146" width="9.28515625" style="2" customWidth="1"/>
    <col min="7147" max="7148" width="4.7109375" style="2" customWidth="1"/>
    <col min="7149" max="7149" width="7.85546875" style="2" customWidth="1"/>
    <col min="7150" max="7150" width="40.85546875" style="2" customWidth="1"/>
    <col min="7151" max="7151" width="8.7109375" style="2" customWidth="1"/>
    <col min="7152" max="7153" width="7.7109375" style="2" customWidth="1"/>
    <col min="7154" max="7154" width="9.140625" style="2"/>
    <col min="7155" max="7155" width="12.28515625" style="2" customWidth="1"/>
    <col min="7156" max="7156" width="11.7109375" style="2" bestFit="1" customWidth="1"/>
    <col min="7157" max="7159" width="9.140625" style="2"/>
    <col min="7160" max="7160" width="12.140625" style="2" customWidth="1"/>
    <col min="7161" max="7400" width="9.140625" style="2"/>
    <col min="7401" max="7401" width="3.140625" style="2" customWidth="1"/>
    <col min="7402" max="7402" width="9.28515625" style="2" customWidth="1"/>
    <col min="7403" max="7404" width="4.7109375" style="2" customWidth="1"/>
    <col min="7405" max="7405" width="7.85546875" style="2" customWidth="1"/>
    <col min="7406" max="7406" width="40.85546875" style="2" customWidth="1"/>
    <col min="7407" max="7407" width="8.7109375" style="2" customWidth="1"/>
    <col min="7408" max="7409" width="7.7109375" style="2" customWidth="1"/>
    <col min="7410" max="7410" width="9.140625" style="2"/>
    <col min="7411" max="7411" width="12.28515625" style="2" customWidth="1"/>
    <col min="7412" max="7412" width="11.7109375" style="2" bestFit="1" customWidth="1"/>
    <col min="7413" max="7415" width="9.140625" style="2"/>
    <col min="7416" max="7416" width="12.140625" style="2" customWidth="1"/>
    <col min="7417" max="7656" width="9.140625" style="2"/>
    <col min="7657" max="7657" width="3.140625" style="2" customWidth="1"/>
    <col min="7658" max="7658" width="9.28515625" style="2" customWidth="1"/>
    <col min="7659" max="7660" width="4.7109375" style="2" customWidth="1"/>
    <col min="7661" max="7661" width="7.85546875" style="2" customWidth="1"/>
    <col min="7662" max="7662" width="40.85546875" style="2" customWidth="1"/>
    <col min="7663" max="7663" width="8.7109375" style="2" customWidth="1"/>
    <col min="7664" max="7665" width="7.7109375" style="2" customWidth="1"/>
    <col min="7666" max="7666" width="9.140625" style="2"/>
    <col min="7667" max="7667" width="12.28515625" style="2" customWidth="1"/>
    <col min="7668" max="7668" width="11.7109375" style="2" bestFit="1" customWidth="1"/>
    <col min="7669" max="7671" width="9.140625" style="2"/>
    <col min="7672" max="7672" width="12.140625" style="2" customWidth="1"/>
    <col min="7673" max="7912" width="9.140625" style="2"/>
    <col min="7913" max="7913" width="3.140625" style="2" customWidth="1"/>
    <col min="7914" max="7914" width="9.28515625" style="2" customWidth="1"/>
    <col min="7915" max="7916" width="4.7109375" style="2" customWidth="1"/>
    <col min="7917" max="7917" width="7.85546875" style="2" customWidth="1"/>
    <col min="7918" max="7918" width="40.85546875" style="2" customWidth="1"/>
    <col min="7919" max="7919" width="8.7109375" style="2" customWidth="1"/>
    <col min="7920" max="7921" width="7.7109375" style="2" customWidth="1"/>
    <col min="7922" max="7922" width="9.140625" style="2"/>
    <col min="7923" max="7923" width="12.28515625" style="2" customWidth="1"/>
    <col min="7924" max="7924" width="11.7109375" style="2" bestFit="1" customWidth="1"/>
    <col min="7925" max="7927" width="9.140625" style="2"/>
    <col min="7928" max="7928" width="12.140625" style="2" customWidth="1"/>
    <col min="7929" max="8168" width="9.140625" style="2"/>
    <col min="8169" max="8169" width="3.140625" style="2" customWidth="1"/>
    <col min="8170" max="8170" width="9.28515625" style="2" customWidth="1"/>
    <col min="8171" max="8172" width="4.7109375" style="2" customWidth="1"/>
    <col min="8173" max="8173" width="7.85546875" style="2" customWidth="1"/>
    <col min="8174" max="8174" width="40.85546875" style="2" customWidth="1"/>
    <col min="8175" max="8175" width="8.7109375" style="2" customWidth="1"/>
    <col min="8176" max="8177" width="7.7109375" style="2" customWidth="1"/>
    <col min="8178" max="8178" width="9.140625" style="2"/>
    <col min="8179" max="8179" width="12.28515625" style="2" customWidth="1"/>
    <col min="8180" max="8180" width="11.7109375" style="2" bestFit="1" customWidth="1"/>
    <col min="8181" max="8183" width="9.140625" style="2"/>
    <col min="8184" max="8184" width="12.140625" style="2" customWidth="1"/>
    <col min="8185" max="8424" width="9.140625" style="2"/>
    <col min="8425" max="8425" width="3.140625" style="2" customWidth="1"/>
    <col min="8426" max="8426" width="9.28515625" style="2" customWidth="1"/>
    <col min="8427" max="8428" width="4.7109375" style="2" customWidth="1"/>
    <col min="8429" max="8429" width="7.85546875" style="2" customWidth="1"/>
    <col min="8430" max="8430" width="40.85546875" style="2" customWidth="1"/>
    <col min="8431" max="8431" width="8.7109375" style="2" customWidth="1"/>
    <col min="8432" max="8433" width="7.7109375" style="2" customWidth="1"/>
    <col min="8434" max="8434" width="9.140625" style="2"/>
    <col min="8435" max="8435" width="12.28515625" style="2" customWidth="1"/>
    <col min="8436" max="8436" width="11.7109375" style="2" bestFit="1" customWidth="1"/>
    <col min="8437" max="8439" width="9.140625" style="2"/>
    <col min="8440" max="8440" width="12.140625" style="2" customWidth="1"/>
    <col min="8441" max="8680" width="9.140625" style="2"/>
    <col min="8681" max="8681" width="3.140625" style="2" customWidth="1"/>
    <col min="8682" max="8682" width="9.28515625" style="2" customWidth="1"/>
    <col min="8683" max="8684" width="4.7109375" style="2" customWidth="1"/>
    <col min="8685" max="8685" width="7.85546875" style="2" customWidth="1"/>
    <col min="8686" max="8686" width="40.85546875" style="2" customWidth="1"/>
    <col min="8687" max="8687" width="8.7109375" style="2" customWidth="1"/>
    <col min="8688" max="8689" width="7.7109375" style="2" customWidth="1"/>
    <col min="8690" max="8690" width="9.140625" style="2"/>
    <col min="8691" max="8691" width="12.28515625" style="2" customWidth="1"/>
    <col min="8692" max="8692" width="11.7109375" style="2" bestFit="1" customWidth="1"/>
    <col min="8693" max="8695" width="9.140625" style="2"/>
    <col min="8696" max="8696" width="12.140625" style="2" customWidth="1"/>
    <col min="8697" max="8936" width="9.140625" style="2"/>
    <col min="8937" max="8937" width="3.140625" style="2" customWidth="1"/>
    <col min="8938" max="8938" width="9.28515625" style="2" customWidth="1"/>
    <col min="8939" max="8940" width="4.7109375" style="2" customWidth="1"/>
    <col min="8941" max="8941" width="7.85546875" style="2" customWidth="1"/>
    <col min="8942" max="8942" width="40.85546875" style="2" customWidth="1"/>
    <col min="8943" max="8943" width="8.7109375" style="2" customWidth="1"/>
    <col min="8944" max="8945" width="7.7109375" style="2" customWidth="1"/>
    <col min="8946" max="8946" width="9.140625" style="2"/>
    <col min="8947" max="8947" width="12.28515625" style="2" customWidth="1"/>
    <col min="8948" max="8948" width="11.7109375" style="2" bestFit="1" customWidth="1"/>
    <col min="8949" max="8951" width="9.140625" style="2"/>
    <col min="8952" max="8952" width="12.140625" style="2" customWidth="1"/>
    <col min="8953" max="9192" width="9.140625" style="2"/>
    <col min="9193" max="9193" width="3.140625" style="2" customWidth="1"/>
    <col min="9194" max="9194" width="9.28515625" style="2" customWidth="1"/>
    <col min="9195" max="9196" width="4.7109375" style="2" customWidth="1"/>
    <col min="9197" max="9197" width="7.85546875" style="2" customWidth="1"/>
    <col min="9198" max="9198" width="40.85546875" style="2" customWidth="1"/>
    <col min="9199" max="9199" width="8.7109375" style="2" customWidth="1"/>
    <col min="9200" max="9201" width="7.7109375" style="2" customWidth="1"/>
    <col min="9202" max="9202" width="9.140625" style="2"/>
    <col min="9203" max="9203" width="12.28515625" style="2" customWidth="1"/>
    <col min="9204" max="9204" width="11.7109375" style="2" bestFit="1" customWidth="1"/>
    <col min="9205" max="9207" width="9.140625" style="2"/>
    <col min="9208" max="9208" width="12.140625" style="2" customWidth="1"/>
    <col min="9209" max="9448" width="9.140625" style="2"/>
    <col min="9449" max="9449" width="3.140625" style="2" customWidth="1"/>
    <col min="9450" max="9450" width="9.28515625" style="2" customWidth="1"/>
    <col min="9451" max="9452" width="4.7109375" style="2" customWidth="1"/>
    <col min="9453" max="9453" width="7.85546875" style="2" customWidth="1"/>
    <col min="9454" max="9454" width="40.85546875" style="2" customWidth="1"/>
    <col min="9455" max="9455" width="8.7109375" style="2" customWidth="1"/>
    <col min="9456" max="9457" width="7.7109375" style="2" customWidth="1"/>
    <col min="9458" max="9458" width="9.140625" style="2"/>
    <col min="9459" max="9459" width="12.28515625" style="2" customWidth="1"/>
    <col min="9460" max="9460" width="11.7109375" style="2" bestFit="1" customWidth="1"/>
    <col min="9461" max="9463" width="9.140625" style="2"/>
    <col min="9464" max="9464" width="12.140625" style="2" customWidth="1"/>
    <col min="9465" max="9704" width="9.140625" style="2"/>
    <col min="9705" max="9705" width="3.140625" style="2" customWidth="1"/>
    <col min="9706" max="9706" width="9.28515625" style="2" customWidth="1"/>
    <col min="9707" max="9708" width="4.7109375" style="2" customWidth="1"/>
    <col min="9709" max="9709" width="7.85546875" style="2" customWidth="1"/>
    <col min="9710" max="9710" width="40.85546875" style="2" customWidth="1"/>
    <col min="9711" max="9711" width="8.7109375" style="2" customWidth="1"/>
    <col min="9712" max="9713" width="7.7109375" style="2" customWidth="1"/>
    <col min="9714" max="9714" width="9.140625" style="2"/>
    <col min="9715" max="9715" width="12.28515625" style="2" customWidth="1"/>
    <col min="9716" max="9716" width="11.7109375" style="2" bestFit="1" customWidth="1"/>
    <col min="9717" max="9719" width="9.140625" style="2"/>
    <col min="9720" max="9720" width="12.140625" style="2" customWidth="1"/>
    <col min="9721" max="9960" width="9.140625" style="2"/>
    <col min="9961" max="9961" width="3.140625" style="2" customWidth="1"/>
    <col min="9962" max="9962" width="9.28515625" style="2" customWidth="1"/>
    <col min="9963" max="9964" width="4.7109375" style="2" customWidth="1"/>
    <col min="9965" max="9965" width="7.85546875" style="2" customWidth="1"/>
    <col min="9966" max="9966" width="40.85546875" style="2" customWidth="1"/>
    <col min="9967" max="9967" width="8.7109375" style="2" customWidth="1"/>
    <col min="9968" max="9969" width="7.7109375" style="2" customWidth="1"/>
    <col min="9970" max="9970" width="9.140625" style="2"/>
    <col min="9971" max="9971" width="12.28515625" style="2" customWidth="1"/>
    <col min="9972" max="9972" width="11.7109375" style="2" bestFit="1" customWidth="1"/>
    <col min="9973" max="9975" width="9.140625" style="2"/>
    <col min="9976" max="9976" width="12.140625" style="2" customWidth="1"/>
    <col min="9977" max="10216" width="9.140625" style="2"/>
    <col min="10217" max="10217" width="3.140625" style="2" customWidth="1"/>
    <col min="10218" max="10218" width="9.28515625" style="2" customWidth="1"/>
    <col min="10219" max="10220" width="4.7109375" style="2" customWidth="1"/>
    <col min="10221" max="10221" width="7.85546875" style="2" customWidth="1"/>
    <col min="10222" max="10222" width="40.85546875" style="2" customWidth="1"/>
    <col min="10223" max="10223" width="8.7109375" style="2" customWidth="1"/>
    <col min="10224" max="10225" width="7.7109375" style="2" customWidth="1"/>
    <col min="10226" max="10226" width="9.140625" style="2"/>
    <col min="10227" max="10227" width="12.28515625" style="2" customWidth="1"/>
    <col min="10228" max="10228" width="11.7109375" style="2" bestFit="1" customWidth="1"/>
    <col min="10229" max="10231" width="9.140625" style="2"/>
    <col min="10232" max="10232" width="12.140625" style="2" customWidth="1"/>
    <col min="10233" max="10472" width="9.140625" style="2"/>
    <col min="10473" max="10473" width="3.140625" style="2" customWidth="1"/>
    <col min="10474" max="10474" width="9.28515625" style="2" customWidth="1"/>
    <col min="10475" max="10476" width="4.7109375" style="2" customWidth="1"/>
    <col min="10477" max="10477" width="7.85546875" style="2" customWidth="1"/>
    <col min="10478" max="10478" width="40.85546875" style="2" customWidth="1"/>
    <col min="10479" max="10479" width="8.7109375" style="2" customWidth="1"/>
    <col min="10480" max="10481" width="7.7109375" style="2" customWidth="1"/>
    <col min="10482" max="10482" width="9.140625" style="2"/>
    <col min="10483" max="10483" width="12.28515625" style="2" customWidth="1"/>
    <col min="10484" max="10484" width="11.7109375" style="2" bestFit="1" customWidth="1"/>
    <col min="10485" max="10487" width="9.140625" style="2"/>
    <col min="10488" max="10488" width="12.140625" style="2" customWidth="1"/>
    <col min="10489" max="10728" width="9.140625" style="2"/>
    <col min="10729" max="10729" width="3.140625" style="2" customWidth="1"/>
    <col min="10730" max="10730" width="9.28515625" style="2" customWidth="1"/>
    <col min="10731" max="10732" width="4.7109375" style="2" customWidth="1"/>
    <col min="10733" max="10733" width="7.85546875" style="2" customWidth="1"/>
    <col min="10734" max="10734" width="40.85546875" style="2" customWidth="1"/>
    <col min="10735" max="10735" width="8.7109375" style="2" customWidth="1"/>
    <col min="10736" max="10737" width="7.7109375" style="2" customWidth="1"/>
    <col min="10738" max="10738" width="9.140625" style="2"/>
    <col min="10739" max="10739" width="12.28515625" style="2" customWidth="1"/>
    <col min="10740" max="10740" width="11.7109375" style="2" bestFit="1" customWidth="1"/>
    <col min="10741" max="10743" width="9.140625" style="2"/>
    <col min="10744" max="10744" width="12.140625" style="2" customWidth="1"/>
    <col min="10745" max="10984" width="9.140625" style="2"/>
    <col min="10985" max="10985" width="3.140625" style="2" customWidth="1"/>
    <col min="10986" max="10986" width="9.28515625" style="2" customWidth="1"/>
    <col min="10987" max="10988" width="4.7109375" style="2" customWidth="1"/>
    <col min="10989" max="10989" width="7.85546875" style="2" customWidth="1"/>
    <col min="10990" max="10990" width="40.85546875" style="2" customWidth="1"/>
    <col min="10991" max="10991" width="8.7109375" style="2" customWidth="1"/>
    <col min="10992" max="10993" width="7.7109375" style="2" customWidth="1"/>
    <col min="10994" max="10994" width="9.140625" style="2"/>
    <col min="10995" max="10995" width="12.28515625" style="2" customWidth="1"/>
    <col min="10996" max="10996" width="11.7109375" style="2" bestFit="1" customWidth="1"/>
    <col min="10997" max="10999" width="9.140625" style="2"/>
    <col min="11000" max="11000" width="12.140625" style="2" customWidth="1"/>
    <col min="11001" max="11240" width="9.140625" style="2"/>
    <col min="11241" max="11241" width="3.140625" style="2" customWidth="1"/>
    <col min="11242" max="11242" width="9.28515625" style="2" customWidth="1"/>
    <col min="11243" max="11244" width="4.7109375" style="2" customWidth="1"/>
    <col min="11245" max="11245" width="7.85546875" style="2" customWidth="1"/>
    <col min="11246" max="11246" width="40.85546875" style="2" customWidth="1"/>
    <col min="11247" max="11247" width="8.7109375" style="2" customWidth="1"/>
    <col min="11248" max="11249" width="7.7109375" style="2" customWidth="1"/>
    <col min="11250" max="11250" width="9.140625" style="2"/>
    <col min="11251" max="11251" width="12.28515625" style="2" customWidth="1"/>
    <col min="11252" max="11252" width="11.7109375" style="2" bestFit="1" customWidth="1"/>
    <col min="11253" max="11255" width="9.140625" style="2"/>
    <col min="11256" max="11256" width="12.140625" style="2" customWidth="1"/>
    <col min="11257" max="11496" width="9.140625" style="2"/>
    <col min="11497" max="11497" width="3.140625" style="2" customWidth="1"/>
    <col min="11498" max="11498" width="9.28515625" style="2" customWidth="1"/>
    <col min="11499" max="11500" width="4.7109375" style="2" customWidth="1"/>
    <col min="11501" max="11501" width="7.85546875" style="2" customWidth="1"/>
    <col min="11502" max="11502" width="40.85546875" style="2" customWidth="1"/>
    <col min="11503" max="11503" width="8.7109375" style="2" customWidth="1"/>
    <col min="11504" max="11505" width="7.7109375" style="2" customWidth="1"/>
    <col min="11506" max="11506" width="9.140625" style="2"/>
    <col min="11507" max="11507" width="12.28515625" style="2" customWidth="1"/>
    <col min="11508" max="11508" width="11.7109375" style="2" bestFit="1" customWidth="1"/>
    <col min="11509" max="11511" width="9.140625" style="2"/>
    <col min="11512" max="11512" width="12.140625" style="2" customWidth="1"/>
    <col min="11513" max="11752" width="9.140625" style="2"/>
    <col min="11753" max="11753" width="3.140625" style="2" customWidth="1"/>
    <col min="11754" max="11754" width="9.28515625" style="2" customWidth="1"/>
    <col min="11755" max="11756" width="4.7109375" style="2" customWidth="1"/>
    <col min="11757" max="11757" width="7.85546875" style="2" customWidth="1"/>
    <col min="11758" max="11758" width="40.85546875" style="2" customWidth="1"/>
    <col min="11759" max="11759" width="8.7109375" style="2" customWidth="1"/>
    <col min="11760" max="11761" width="7.7109375" style="2" customWidth="1"/>
    <col min="11762" max="11762" width="9.140625" style="2"/>
    <col min="11763" max="11763" width="12.28515625" style="2" customWidth="1"/>
    <col min="11764" max="11764" width="11.7109375" style="2" bestFit="1" customWidth="1"/>
    <col min="11765" max="11767" width="9.140625" style="2"/>
    <col min="11768" max="11768" width="12.140625" style="2" customWidth="1"/>
    <col min="11769" max="12008" width="9.140625" style="2"/>
    <col min="12009" max="12009" width="3.140625" style="2" customWidth="1"/>
    <col min="12010" max="12010" width="9.28515625" style="2" customWidth="1"/>
    <col min="12011" max="12012" width="4.7109375" style="2" customWidth="1"/>
    <col min="12013" max="12013" width="7.85546875" style="2" customWidth="1"/>
    <col min="12014" max="12014" width="40.85546875" style="2" customWidth="1"/>
    <col min="12015" max="12015" width="8.7109375" style="2" customWidth="1"/>
    <col min="12016" max="12017" width="7.7109375" style="2" customWidth="1"/>
    <col min="12018" max="12018" width="9.140625" style="2"/>
    <col min="12019" max="12019" width="12.28515625" style="2" customWidth="1"/>
    <col min="12020" max="12020" width="11.7109375" style="2" bestFit="1" customWidth="1"/>
    <col min="12021" max="12023" width="9.140625" style="2"/>
    <col min="12024" max="12024" width="12.140625" style="2" customWidth="1"/>
    <col min="12025" max="12264" width="9.140625" style="2"/>
    <col min="12265" max="12265" width="3.140625" style="2" customWidth="1"/>
    <col min="12266" max="12266" width="9.28515625" style="2" customWidth="1"/>
    <col min="12267" max="12268" width="4.7109375" style="2" customWidth="1"/>
    <col min="12269" max="12269" width="7.85546875" style="2" customWidth="1"/>
    <col min="12270" max="12270" width="40.85546875" style="2" customWidth="1"/>
    <col min="12271" max="12271" width="8.7109375" style="2" customWidth="1"/>
    <col min="12272" max="12273" width="7.7109375" style="2" customWidth="1"/>
    <col min="12274" max="12274" width="9.140625" style="2"/>
    <col min="12275" max="12275" width="12.28515625" style="2" customWidth="1"/>
    <col min="12276" max="12276" width="11.7109375" style="2" bestFit="1" customWidth="1"/>
    <col min="12277" max="12279" width="9.140625" style="2"/>
    <col min="12280" max="12280" width="12.140625" style="2" customWidth="1"/>
    <col min="12281" max="12520" width="9.140625" style="2"/>
    <col min="12521" max="12521" width="3.140625" style="2" customWidth="1"/>
    <col min="12522" max="12522" width="9.28515625" style="2" customWidth="1"/>
    <col min="12523" max="12524" width="4.7109375" style="2" customWidth="1"/>
    <col min="12525" max="12525" width="7.85546875" style="2" customWidth="1"/>
    <col min="12526" max="12526" width="40.85546875" style="2" customWidth="1"/>
    <col min="12527" max="12527" width="8.7109375" style="2" customWidth="1"/>
    <col min="12528" max="12529" width="7.7109375" style="2" customWidth="1"/>
    <col min="12530" max="12530" width="9.140625" style="2"/>
    <col min="12531" max="12531" width="12.28515625" style="2" customWidth="1"/>
    <col min="12532" max="12532" width="11.7109375" style="2" bestFit="1" customWidth="1"/>
    <col min="12533" max="12535" width="9.140625" style="2"/>
    <col min="12536" max="12536" width="12.140625" style="2" customWidth="1"/>
    <col min="12537" max="12776" width="9.140625" style="2"/>
    <col min="12777" max="12777" width="3.140625" style="2" customWidth="1"/>
    <col min="12778" max="12778" width="9.28515625" style="2" customWidth="1"/>
    <col min="12779" max="12780" width="4.7109375" style="2" customWidth="1"/>
    <col min="12781" max="12781" width="7.85546875" style="2" customWidth="1"/>
    <col min="12782" max="12782" width="40.85546875" style="2" customWidth="1"/>
    <col min="12783" max="12783" width="8.7109375" style="2" customWidth="1"/>
    <col min="12784" max="12785" width="7.7109375" style="2" customWidth="1"/>
    <col min="12786" max="12786" width="9.140625" style="2"/>
    <col min="12787" max="12787" width="12.28515625" style="2" customWidth="1"/>
    <col min="12788" max="12788" width="11.7109375" style="2" bestFit="1" customWidth="1"/>
    <col min="12789" max="12791" width="9.140625" style="2"/>
    <col min="12792" max="12792" width="12.140625" style="2" customWidth="1"/>
    <col min="12793" max="13032" width="9.140625" style="2"/>
    <col min="13033" max="13033" width="3.140625" style="2" customWidth="1"/>
    <col min="13034" max="13034" width="9.28515625" style="2" customWidth="1"/>
    <col min="13035" max="13036" width="4.7109375" style="2" customWidth="1"/>
    <col min="13037" max="13037" width="7.85546875" style="2" customWidth="1"/>
    <col min="13038" max="13038" width="40.85546875" style="2" customWidth="1"/>
    <col min="13039" max="13039" width="8.7109375" style="2" customWidth="1"/>
    <col min="13040" max="13041" width="7.7109375" style="2" customWidth="1"/>
    <col min="13042" max="13042" width="9.140625" style="2"/>
    <col min="13043" max="13043" width="12.28515625" style="2" customWidth="1"/>
    <col min="13044" max="13044" width="11.7109375" style="2" bestFit="1" customWidth="1"/>
    <col min="13045" max="13047" width="9.140625" style="2"/>
    <col min="13048" max="13048" width="12.140625" style="2" customWidth="1"/>
    <col min="13049" max="13288" width="9.140625" style="2"/>
    <col min="13289" max="13289" width="3.140625" style="2" customWidth="1"/>
    <col min="13290" max="13290" width="9.28515625" style="2" customWidth="1"/>
    <col min="13291" max="13292" width="4.7109375" style="2" customWidth="1"/>
    <col min="13293" max="13293" width="7.85546875" style="2" customWidth="1"/>
    <col min="13294" max="13294" width="40.85546875" style="2" customWidth="1"/>
    <col min="13295" max="13295" width="8.7109375" style="2" customWidth="1"/>
    <col min="13296" max="13297" width="7.7109375" style="2" customWidth="1"/>
    <col min="13298" max="13298" width="9.140625" style="2"/>
    <col min="13299" max="13299" width="12.28515625" style="2" customWidth="1"/>
    <col min="13300" max="13300" width="11.7109375" style="2" bestFit="1" customWidth="1"/>
    <col min="13301" max="13303" width="9.140625" style="2"/>
    <col min="13304" max="13304" width="12.140625" style="2" customWidth="1"/>
    <col min="13305" max="13544" width="9.140625" style="2"/>
    <col min="13545" max="13545" width="3.140625" style="2" customWidth="1"/>
    <col min="13546" max="13546" width="9.28515625" style="2" customWidth="1"/>
    <col min="13547" max="13548" width="4.7109375" style="2" customWidth="1"/>
    <col min="13549" max="13549" width="7.85546875" style="2" customWidth="1"/>
    <col min="13550" max="13550" width="40.85546875" style="2" customWidth="1"/>
    <col min="13551" max="13551" width="8.7109375" style="2" customWidth="1"/>
    <col min="13552" max="13553" width="7.7109375" style="2" customWidth="1"/>
    <col min="13554" max="13554" width="9.140625" style="2"/>
    <col min="13555" max="13555" width="12.28515625" style="2" customWidth="1"/>
    <col min="13556" max="13556" width="11.7109375" style="2" bestFit="1" customWidth="1"/>
    <col min="13557" max="13559" width="9.140625" style="2"/>
    <col min="13560" max="13560" width="12.140625" style="2" customWidth="1"/>
    <col min="13561" max="13800" width="9.140625" style="2"/>
    <col min="13801" max="13801" width="3.140625" style="2" customWidth="1"/>
    <col min="13802" max="13802" width="9.28515625" style="2" customWidth="1"/>
    <col min="13803" max="13804" width="4.7109375" style="2" customWidth="1"/>
    <col min="13805" max="13805" width="7.85546875" style="2" customWidth="1"/>
    <col min="13806" max="13806" width="40.85546875" style="2" customWidth="1"/>
    <col min="13807" max="13807" width="8.7109375" style="2" customWidth="1"/>
    <col min="13808" max="13809" width="7.7109375" style="2" customWidth="1"/>
    <col min="13810" max="13810" width="9.140625" style="2"/>
    <col min="13811" max="13811" width="12.28515625" style="2" customWidth="1"/>
    <col min="13812" max="13812" width="11.7109375" style="2" bestFit="1" customWidth="1"/>
    <col min="13813" max="13815" width="9.140625" style="2"/>
    <col min="13816" max="13816" width="12.140625" style="2" customWidth="1"/>
    <col min="13817" max="14056" width="9.140625" style="2"/>
    <col min="14057" max="14057" width="3.140625" style="2" customWidth="1"/>
    <col min="14058" max="14058" width="9.28515625" style="2" customWidth="1"/>
    <col min="14059" max="14060" width="4.7109375" style="2" customWidth="1"/>
    <col min="14061" max="14061" width="7.85546875" style="2" customWidth="1"/>
    <col min="14062" max="14062" width="40.85546875" style="2" customWidth="1"/>
    <col min="14063" max="14063" width="8.7109375" style="2" customWidth="1"/>
    <col min="14064" max="14065" width="7.7109375" style="2" customWidth="1"/>
    <col min="14066" max="14066" width="9.140625" style="2"/>
    <col min="14067" max="14067" width="12.28515625" style="2" customWidth="1"/>
    <col min="14068" max="14068" width="11.7109375" style="2" bestFit="1" customWidth="1"/>
    <col min="14069" max="14071" width="9.140625" style="2"/>
    <col min="14072" max="14072" width="12.140625" style="2" customWidth="1"/>
    <col min="14073" max="14312" width="9.140625" style="2"/>
    <col min="14313" max="14313" width="3.140625" style="2" customWidth="1"/>
    <col min="14314" max="14314" width="9.28515625" style="2" customWidth="1"/>
    <col min="14315" max="14316" width="4.7109375" style="2" customWidth="1"/>
    <col min="14317" max="14317" width="7.85546875" style="2" customWidth="1"/>
    <col min="14318" max="14318" width="40.85546875" style="2" customWidth="1"/>
    <col min="14319" max="14319" width="8.7109375" style="2" customWidth="1"/>
    <col min="14320" max="14321" width="7.7109375" style="2" customWidth="1"/>
    <col min="14322" max="14322" width="9.140625" style="2"/>
    <col min="14323" max="14323" width="12.28515625" style="2" customWidth="1"/>
    <col min="14324" max="14324" width="11.7109375" style="2" bestFit="1" customWidth="1"/>
    <col min="14325" max="14327" width="9.140625" style="2"/>
    <col min="14328" max="14328" width="12.140625" style="2" customWidth="1"/>
    <col min="14329" max="14568" width="9.140625" style="2"/>
    <col min="14569" max="14569" width="3.140625" style="2" customWidth="1"/>
    <col min="14570" max="14570" width="9.28515625" style="2" customWidth="1"/>
    <col min="14571" max="14572" width="4.7109375" style="2" customWidth="1"/>
    <col min="14573" max="14573" width="7.85546875" style="2" customWidth="1"/>
    <col min="14574" max="14574" width="40.85546875" style="2" customWidth="1"/>
    <col min="14575" max="14575" width="8.7109375" style="2" customWidth="1"/>
    <col min="14576" max="14577" width="7.7109375" style="2" customWidth="1"/>
    <col min="14578" max="14578" width="9.140625" style="2"/>
    <col min="14579" max="14579" width="12.28515625" style="2" customWidth="1"/>
    <col min="14580" max="14580" width="11.7109375" style="2" bestFit="1" customWidth="1"/>
    <col min="14581" max="14583" width="9.140625" style="2"/>
    <col min="14584" max="14584" width="12.140625" style="2" customWidth="1"/>
    <col min="14585" max="14824" width="9.140625" style="2"/>
    <col min="14825" max="14825" width="3.140625" style="2" customWidth="1"/>
    <col min="14826" max="14826" width="9.28515625" style="2" customWidth="1"/>
    <col min="14827" max="14828" width="4.7109375" style="2" customWidth="1"/>
    <col min="14829" max="14829" width="7.85546875" style="2" customWidth="1"/>
    <col min="14830" max="14830" width="40.85546875" style="2" customWidth="1"/>
    <col min="14831" max="14831" width="8.7109375" style="2" customWidth="1"/>
    <col min="14832" max="14833" width="7.7109375" style="2" customWidth="1"/>
    <col min="14834" max="14834" width="9.140625" style="2"/>
    <col min="14835" max="14835" width="12.28515625" style="2" customWidth="1"/>
    <col min="14836" max="14836" width="11.7109375" style="2" bestFit="1" customWidth="1"/>
    <col min="14837" max="14839" width="9.140625" style="2"/>
    <col min="14840" max="14840" width="12.140625" style="2" customWidth="1"/>
    <col min="14841" max="15080" width="9.140625" style="2"/>
    <col min="15081" max="15081" width="3.140625" style="2" customWidth="1"/>
    <col min="15082" max="15082" width="9.28515625" style="2" customWidth="1"/>
    <col min="15083" max="15084" width="4.7109375" style="2" customWidth="1"/>
    <col min="15085" max="15085" width="7.85546875" style="2" customWidth="1"/>
    <col min="15086" max="15086" width="40.85546875" style="2" customWidth="1"/>
    <col min="15087" max="15087" width="8.7109375" style="2" customWidth="1"/>
    <col min="15088" max="15089" width="7.7109375" style="2" customWidth="1"/>
    <col min="15090" max="15090" width="9.140625" style="2"/>
    <col min="15091" max="15091" width="12.28515625" style="2" customWidth="1"/>
    <col min="15092" max="15092" width="11.7109375" style="2" bestFit="1" customWidth="1"/>
    <col min="15093" max="15095" width="9.140625" style="2"/>
    <col min="15096" max="15096" width="12.140625" style="2" customWidth="1"/>
    <col min="15097" max="15336" width="9.140625" style="2"/>
    <col min="15337" max="15337" width="3.140625" style="2" customWidth="1"/>
    <col min="15338" max="15338" width="9.28515625" style="2" customWidth="1"/>
    <col min="15339" max="15340" width="4.7109375" style="2" customWidth="1"/>
    <col min="15341" max="15341" width="7.85546875" style="2" customWidth="1"/>
    <col min="15342" max="15342" width="40.85546875" style="2" customWidth="1"/>
    <col min="15343" max="15343" width="8.7109375" style="2" customWidth="1"/>
    <col min="15344" max="15345" width="7.7109375" style="2" customWidth="1"/>
    <col min="15346" max="15346" width="9.140625" style="2"/>
    <col min="15347" max="15347" width="12.28515625" style="2" customWidth="1"/>
    <col min="15348" max="15348" width="11.7109375" style="2" bestFit="1" customWidth="1"/>
    <col min="15349" max="15351" width="9.140625" style="2"/>
    <col min="15352" max="15352" width="12.140625" style="2" customWidth="1"/>
    <col min="15353" max="15592" width="9.140625" style="2"/>
    <col min="15593" max="15593" width="3.140625" style="2" customWidth="1"/>
    <col min="15594" max="15594" width="9.28515625" style="2" customWidth="1"/>
    <col min="15595" max="15596" width="4.7109375" style="2" customWidth="1"/>
    <col min="15597" max="15597" width="7.85546875" style="2" customWidth="1"/>
    <col min="15598" max="15598" width="40.85546875" style="2" customWidth="1"/>
    <col min="15599" max="15599" width="8.7109375" style="2" customWidth="1"/>
    <col min="15600" max="15601" width="7.7109375" style="2" customWidth="1"/>
    <col min="15602" max="15602" width="9.140625" style="2"/>
    <col min="15603" max="15603" width="12.28515625" style="2" customWidth="1"/>
    <col min="15604" max="15604" width="11.7109375" style="2" bestFit="1" customWidth="1"/>
    <col min="15605" max="15607" width="9.140625" style="2"/>
    <col min="15608" max="15608" width="12.140625" style="2" customWidth="1"/>
    <col min="15609" max="15848" width="9.140625" style="2"/>
    <col min="15849" max="15849" width="3.140625" style="2" customWidth="1"/>
    <col min="15850" max="15850" width="9.28515625" style="2" customWidth="1"/>
    <col min="15851" max="15852" width="4.7109375" style="2" customWidth="1"/>
    <col min="15853" max="15853" width="7.85546875" style="2" customWidth="1"/>
    <col min="15854" max="15854" width="40.85546875" style="2" customWidth="1"/>
    <col min="15855" max="15855" width="8.7109375" style="2" customWidth="1"/>
    <col min="15856" max="15857" width="7.7109375" style="2" customWidth="1"/>
    <col min="15858" max="15858" width="9.140625" style="2"/>
    <col min="15859" max="15859" width="12.28515625" style="2" customWidth="1"/>
    <col min="15860" max="15860" width="11.7109375" style="2" bestFit="1" customWidth="1"/>
    <col min="15861" max="15863" width="9.140625" style="2"/>
    <col min="15864" max="15864" width="12.140625" style="2" customWidth="1"/>
    <col min="15865" max="16104" width="9.140625" style="2"/>
    <col min="16105" max="16105" width="3.140625" style="2" customWidth="1"/>
    <col min="16106" max="16106" width="9.28515625" style="2" customWidth="1"/>
    <col min="16107" max="16108" width="4.7109375" style="2" customWidth="1"/>
    <col min="16109" max="16109" width="7.85546875" style="2" customWidth="1"/>
    <col min="16110" max="16110" width="40.85546875" style="2" customWidth="1"/>
    <col min="16111" max="16111" width="8.7109375" style="2" customWidth="1"/>
    <col min="16112" max="16113" width="7.7109375" style="2" customWidth="1"/>
    <col min="16114" max="16114" width="9.140625" style="2"/>
    <col min="16115" max="16115" width="12.28515625" style="2" customWidth="1"/>
    <col min="16116" max="16116" width="11.7109375" style="2" bestFit="1" customWidth="1"/>
    <col min="16117" max="16119" width="9.140625" style="2"/>
    <col min="16120" max="16120" width="12.140625" style="2" customWidth="1"/>
    <col min="16121" max="16384" width="9.140625" style="2"/>
  </cols>
  <sheetData>
    <row r="1" spans="1:10" x14ac:dyDescent="0.2">
      <c r="H1" s="59"/>
      <c r="I1" s="354" t="s">
        <v>344</v>
      </c>
      <c r="J1" s="354"/>
    </row>
    <row r="2" spans="1:10" ht="18" customHeight="1" x14ac:dyDescent="0.25">
      <c r="A2" s="742" t="s">
        <v>345</v>
      </c>
      <c r="B2" s="742"/>
      <c r="C2" s="742"/>
      <c r="D2" s="742"/>
      <c r="E2" s="742"/>
      <c r="F2" s="742"/>
      <c r="G2" s="742"/>
      <c r="H2" s="742"/>
      <c r="I2" s="742"/>
    </row>
    <row r="3" spans="1:10" x14ac:dyDescent="0.2">
      <c r="A3" s="4"/>
      <c r="B3" s="4"/>
      <c r="C3" s="4"/>
      <c r="D3" s="4"/>
      <c r="E3" s="4"/>
      <c r="F3" s="4"/>
      <c r="G3" s="4"/>
      <c r="H3" s="4"/>
      <c r="I3" s="5"/>
    </row>
    <row r="4" spans="1:10" ht="15.75" x14ac:dyDescent="0.25">
      <c r="A4" s="743" t="s">
        <v>341</v>
      </c>
      <c r="B4" s="743"/>
      <c r="C4" s="743"/>
      <c r="D4" s="743"/>
      <c r="E4" s="743"/>
      <c r="F4" s="743"/>
      <c r="G4" s="743"/>
      <c r="H4" s="743"/>
      <c r="I4" s="743"/>
    </row>
    <row r="5" spans="1:10" x14ac:dyDescent="0.2">
      <c r="A5" s="4"/>
      <c r="B5" s="4"/>
      <c r="C5" s="4"/>
      <c r="D5" s="4"/>
      <c r="E5" s="4"/>
      <c r="F5" s="4"/>
      <c r="G5" s="4"/>
      <c r="H5" s="4"/>
      <c r="I5" s="5"/>
    </row>
    <row r="6" spans="1:10" ht="15.75" x14ac:dyDescent="0.25">
      <c r="A6" s="744" t="s">
        <v>342</v>
      </c>
      <c r="B6" s="744"/>
      <c r="C6" s="744"/>
      <c r="D6" s="744"/>
      <c r="E6" s="744"/>
      <c r="F6" s="744"/>
      <c r="G6" s="744"/>
      <c r="H6" s="744"/>
      <c r="I6" s="744"/>
    </row>
    <row r="7" spans="1:10" ht="13.5" thickBot="1" x14ac:dyDescent="0.25">
      <c r="A7" s="8"/>
      <c r="B7" s="8"/>
      <c r="C7" s="8"/>
      <c r="D7" s="8"/>
      <c r="E7" s="8"/>
      <c r="F7" s="8"/>
      <c r="G7" s="9"/>
      <c r="H7" s="8"/>
      <c r="I7" s="10" t="s">
        <v>0</v>
      </c>
    </row>
    <row r="8" spans="1:10" ht="28.5" customHeight="1" thickBot="1" x14ac:dyDescent="0.25">
      <c r="A8" s="346" t="s">
        <v>1</v>
      </c>
      <c r="B8" s="347" t="s">
        <v>10</v>
      </c>
      <c r="C8" s="348" t="s">
        <v>9</v>
      </c>
      <c r="D8" s="347" t="s">
        <v>11</v>
      </c>
      <c r="E8" s="349" t="s">
        <v>13</v>
      </c>
      <c r="F8" s="348" t="s">
        <v>52</v>
      </c>
      <c r="G8" s="350" t="s">
        <v>55</v>
      </c>
      <c r="H8" s="351" t="s">
        <v>343</v>
      </c>
      <c r="I8" s="352" t="s">
        <v>56</v>
      </c>
    </row>
    <row r="9" spans="1:10" ht="16.5" customHeight="1" thickBot="1" x14ac:dyDescent="0.25">
      <c r="A9" s="183" t="s">
        <v>4</v>
      </c>
      <c r="B9" s="184" t="s">
        <v>2</v>
      </c>
      <c r="C9" s="184" t="s">
        <v>2</v>
      </c>
      <c r="D9" s="184" t="s">
        <v>2</v>
      </c>
      <c r="E9" s="184" t="s">
        <v>2</v>
      </c>
      <c r="F9" s="185" t="s">
        <v>14</v>
      </c>
      <c r="G9" s="289">
        <f>G10</f>
        <v>0</v>
      </c>
      <c r="H9" s="75">
        <f>H10</f>
        <v>720</v>
      </c>
      <c r="I9" s="290">
        <f>G9+H9</f>
        <v>720</v>
      </c>
    </row>
    <row r="10" spans="1:10" ht="33.75" x14ac:dyDescent="0.2">
      <c r="A10" s="222" t="s">
        <v>4</v>
      </c>
      <c r="B10" s="307" t="s">
        <v>226</v>
      </c>
      <c r="C10" s="224" t="s">
        <v>2</v>
      </c>
      <c r="D10" s="224" t="s">
        <v>2</v>
      </c>
      <c r="E10" s="307" t="s">
        <v>2</v>
      </c>
      <c r="F10" s="226" t="s">
        <v>362</v>
      </c>
      <c r="G10" s="228">
        <f>G11</f>
        <v>0</v>
      </c>
      <c r="H10" s="345">
        <v>720</v>
      </c>
      <c r="I10" s="308">
        <f t="shared" ref="I10:I11" si="0">G10+H10</f>
        <v>720</v>
      </c>
    </row>
    <row r="11" spans="1:10" ht="13.5" thickBot="1" x14ac:dyDescent="0.25">
      <c r="A11" s="107"/>
      <c r="B11" s="270"/>
      <c r="C11" s="130" t="s">
        <v>326</v>
      </c>
      <c r="D11" s="219">
        <v>5651</v>
      </c>
      <c r="E11" s="220" t="s">
        <v>327</v>
      </c>
      <c r="F11" s="221" t="s">
        <v>325</v>
      </c>
      <c r="G11" s="112">
        <v>0</v>
      </c>
      <c r="H11" s="112">
        <v>720</v>
      </c>
      <c r="I11" s="286">
        <f t="shared" si="0"/>
        <v>720</v>
      </c>
    </row>
  </sheetData>
  <mergeCells count="3">
    <mergeCell ref="A2:I2"/>
    <mergeCell ref="A4:I4"/>
    <mergeCell ref="A6:I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Bilance PaV</vt:lpstr>
      <vt:lpstr>Bilance ZR-RO 70-17, kap. 923</vt:lpstr>
      <vt:lpstr>923 02 - ORREP</vt:lpstr>
      <vt:lpstr>923 03 - EO rezervy</vt:lpstr>
      <vt:lpstr>923 04 - OŠMTS</vt:lpstr>
      <vt:lpstr>923 05 - OSV</vt:lpstr>
      <vt:lpstr>923 06 - OD</vt:lpstr>
      <vt:lpstr>923 07 - OKPPCR </vt:lpstr>
      <vt:lpstr>923 08 - OŽPZ</vt:lpstr>
      <vt:lpstr>923 14 - OISNM</vt:lpstr>
      <vt:lpstr>převod 92314 do 92306</vt:lpstr>
      <vt:lpstr>'923 02 - ORREP'!Názvy_tisku</vt:lpstr>
      <vt:lpstr>'923 07 - OKPPCR '!Názvy_tisku</vt:lpstr>
      <vt:lpstr>'923 14 - OISNM'!Názvy_tisku</vt:lpstr>
      <vt:lpstr>'923 02 - ORREP'!Oblast_tisku</vt:lpstr>
      <vt:lpstr>'923 03 - EO rezervy'!Oblast_tisku</vt:lpstr>
      <vt:lpstr>'923 04 - OŠMTS'!Oblast_tisku</vt:lpstr>
      <vt:lpstr>'923 06 - OD'!Oblast_tisku</vt:lpstr>
      <vt:lpstr>'Bilance ZR-RO 70-17, kap. 923'!Oblast_tisku</vt:lpstr>
      <vt:lpstr>'převod 92314 do 92306'!Oblast_tisku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Lucie</dc:creator>
  <cp:lastModifiedBy>Fantova Lucie</cp:lastModifiedBy>
  <cp:lastPrinted>2017-02-28T10:00:54Z</cp:lastPrinted>
  <dcterms:created xsi:type="dcterms:W3CDTF">2016-01-02T16:39:38Z</dcterms:created>
  <dcterms:modified xsi:type="dcterms:W3CDTF">2017-03-13T15:13:42Z</dcterms:modified>
</cp:coreProperties>
</file>