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4355" windowHeight="5385" activeTab="2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E36" i="3" l="1"/>
  <c r="E23" i="3"/>
  <c r="D94" i="4"/>
  <c r="D87" i="4"/>
  <c r="E12" i="4"/>
  <c r="E66" i="4" l="1"/>
  <c r="C66" i="4"/>
  <c r="F65" i="4"/>
  <c r="F47" i="4"/>
  <c r="F30" i="4"/>
  <c r="F29" i="4"/>
  <c r="F129" i="4" l="1"/>
  <c r="F126" i="4"/>
  <c r="F123" i="4"/>
  <c r="F120" i="4"/>
  <c r="E117" i="4"/>
  <c r="D117" i="4"/>
  <c r="C117" i="4"/>
  <c r="F116" i="4"/>
  <c r="F115" i="4"/>
  <c r="F114" i="4"/>
  <c r="F113" i="4"/>
  <c r="F112" i="4"/>
  <c r="F111" i="4"/>
  <c r="F110" i="4"/>
  <c r="F107" i="4"/>
  <c r="F104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E26" i="3" s="1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F7" i="3" s="1"/>
  <c r="E8" i="3"/>
  <c r="D8" i="3"/>
  <c r="D7" i="3" s="1"/>
  <c r="G34" i="3" l="1"/>
  <c r="F26" i="3"/>
  <c r="G31" i="3"/>
  <c r="G27" i="3"/>
  <c r="E7" i="3"/>
  <c r="E33" i="3" s="1"/>
  <c r="F37" i="3"/>
  <c r="G8" i="3"/>
  <c r="D37" i="3"/>
  <c r="F9" i="4"/>
  <c r="F95" i="4"/>
  <c r="F117" i="4"/>
  <c r="F49" i="4"/>
  <c r="F18" i="4"/>
  <c r="F82" i="4"/>
  <c r="F66" i="4"/>
  <c r="F31" i="4"/>
  <c r="F21" i="4"/>
  <c r="F61" i="4"/>
  <c r="G26" i="3"/>
  <c r="F33" i="3"/>
  <c r="D33" i="3"/>
  <c r="G33" i="3" l="1"/>
  <c r="E37" i="3"/>
  <c r="G7" i="3"/>
  <c r="F66" i="2"/>
  <c r="G37" i="3" l="1"/>
</calcChain>
</file>

<file path=xl/sharedStrings.xml><?xml version="1.0" encoding="utf-8"?>
<sst xmlns="http://schemas.openxmlformats.org/spreadsheetml/2006/main" count="571" uniqueCount="213">
  <si>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</si>
  <si>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</si>
  <si>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</si>
  <si>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</si>
  <si>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</si>
  <si>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</si>
  <si>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</si>
  <si>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</si>
  <si>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</si>
  <si>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</si>
  <si>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</si>
  <si>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</si>
  <si>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</si>
  <si>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09-zdravotnictví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</si>
  <si>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</si>
  <si>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</si>
  <si>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</si>
  <si>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</si>
  <si>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</si>
  <si>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</si>
  <si>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</si>
  <si>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</si>
  <si>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</si>
  <si>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15-OKŘ</t>
  </si>
  <si>
    <t>poskytnutí dotací z DF, kap. 92602</t>
  </si>
  <si>
    <t>poskytnutí dotací z kap. 92302 - Kotlíkové dotace</t>
  </si>
  <si>
    <t>03-ekonomika</t>
  </si>
  <si>
    <t>poskytnutí dotací z DF, kap. 92609 - zdravotnické programy</t>
  </si>
  <si>
    <t>úprava ukazatelů v kap. 91402</t>
  </si>
  <si>
    <t>12-informatika</t>
  </si>
  <si>
    <t>úprava ukazatelů v kap. 91701</t>
  </si>
  <si>
    <t>úprava ukazatelů v kap. 91704</t>
  </si>
  <si>
    <t xml:space="preserve">Celkem příjmová a výdajová část rozpočtu 2016 upravena o </t>
  </si>
  <si>
    <t>tis. Kč</t>
  </si>
  <si>
    <t xml:space="preserve">    Přehled změn rozpočtu a rozpočtových opatření přijatých  v období od 1. ledna do 28. února 2017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</si>
  <si>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</si>
  <si>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</si>
  <si>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</si>
  <si>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</si>
  <si>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</si>
  <si>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</si>
  <si>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</si>
  <si>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</si>
  <si>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</si>
  <si>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</si>
  <si>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</si>
  <si>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</si>
  <si>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</si>
  <si>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</si>
  <si>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</si>
  <si>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</si>
  <si>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</si>
  <si>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</si>
  <si>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</si>
  <si>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</si>
  <si>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</si>
  <si>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</si>
  <si>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</si>
  <si>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</si>
  <si>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</si>
  <si>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</si>
  <si>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</si>
  <si>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</si>
  <si>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</si>
  <si>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</si>
  <si>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</si>
  <si>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</si>
  <si>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</si>
  <si>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</si>
  <si>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</si>
  <si>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</si>
  <si>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</si>
  <si>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</si>
  <si>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</si>
  <si>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</si>
  <si>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</si>
  <si>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</si>
  <si>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</si>
  <si>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</si>
  <si>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</si>
  <si>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</si>
  <si>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</si>
  <si>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</si>
  <si>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</si>
  <si>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</si>
  <si>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</si>
  <si>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</si>
  <si>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</si>
  <si>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</si>
  <si>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</si>
  <si>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</si>
  <si>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</si>
  <si>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</si>
  <si>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</si>
  <si>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</si>
  <si>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</si>
  <si>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</si>
  <si>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</si>
  <si>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</si>
  <si>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</si>
  <si>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</si>
  <si>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</si>
  <si>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</si>
  <si>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</si>
  <si>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</si>
  <si>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</si>
  <si>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</si>
  <si>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Čerpání ze závazných a specifických ukazatelů výdajové části rozpočtu kraje za období           01 - 02/2017</t>
  </si>
  <si>
    <t>SR 2017</t>
  </si>
  <si>
    <t>UR 2017</t>
  </si>
  <si>
    <t>skut.01-02/2017</t>
  </si>
  <si>
    <t>Plnění závazných a specifických ukazatelů příjmové části rozpočtu kraje za období 01 - 02/2017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</si>
  <si>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</si>
  <si>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</si>
  <si>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</si>
  <si>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</si>
  <si>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</si>
  <si>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</si>
  <si>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</si>
  <si>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</si>
  <si>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</si>
  <si>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</si>
  <si>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</si>
  <si>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</si>
  <si>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</si>
  <si>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</si>
  <si>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</si>
  <si>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</si>
  <si>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</si>
  <si>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</si>
  <si>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</si>
  <si>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</si>
  <si>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</si>
  <si>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</si>
  <si>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</si>
  <si>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</si>
  <si>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</si>
  <si>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</si>
  <si>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</si>
  <si>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</si>
  <si>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</si>
  <si>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</si>
  <si>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</si>
  <si>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</si>
  <si>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</si>
  <si>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</si>
  <si>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</si>
  <si>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</si>
  <si>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</si>
  <si>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</si>
  <si>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</si>
  <si>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</si>
  <si>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</si>
  <si>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</si>
  <si>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</si>
  <si>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</si>
  <si>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</si>
  <si>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</si>
  <si>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</si>
  <si>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</si>
  <si>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</si>
  <si>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</si>
  <si>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</si>
  <si>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</si>
  <si>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</si>
  <si>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</si>
  <si>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</si>
  <si>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</si>
  <si>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</si>
  <si>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</si>
  <si>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</si>
  <si>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</si>
  <si>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</si>
  <si>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</si>
  <si>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</si>
  <si>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</si>
  <si>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</si>
  <si>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</si>
  <si>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</si>
  <si>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</si>
  <si>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</si>
  <si>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</si>
  <si>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</si>
  <si>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</si>
  <si>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</si>
  <si>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</si>
  <si>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</si>
  <si>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</si>
  <si>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 xml:space="preserve">přesun z kap. 92302 do kap.92303 </t>
  </si>
  <si>
    <t>78/17/ZK</t>
  </si>
  <si>
    <t xml:space="preserve">přesun z kap. 92611 do kap.92602 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</si>
  <si>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</si>
  <si>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</si>
  <si>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</si>
  <si>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</si>
  <si>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</si>
  <si>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</si>
  <si>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</si>
  <si>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</si>
  <si>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</si>
  <si>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</si>
  <si>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</si>
  <si>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 xml:space="preserve">přesun z kap. 92303 do kap.92314 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</si>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</sst>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1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" fillId="0" borderId="0" xfId="30" applyNumberFormat="1"/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2" fontId="22" fillId="0" borderId="0" xfId="53" applyNumberFormat="1" applyFont="1"/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2" fontId="19" fillId="0" borderId="45" xfId="53" quotePrefix="1" applyNumberFormat="1" applyFont="1" applyFill="1" applyBorder="1" applyAlignment="1">
      <alignment horizontal="righ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A2" sqref="A2:G3"/>
    </sheetView>
  </sheetViews>
  <sheetFormatPr defaultRowHeight="12.75" x14ac:dyDescent="0.2"/>
  <cols>
    <col min="1" max="1" width="3.7109375" style="27" customWidth="1"/>
    <col min="2" max="2" width="3.140625" style="27" customWidth="1"/>
    <col min="3" max="3" width="36.42578125" style="27" customWidth="1"/>
    <col min="4" max="5" width="13.140625" style="27" bestFit="1" customWidth="1"/>
    <col min="6" max="6" width="13.140625" style="27" customWidth="1"/>
    <col min="7" max="7" width="8.140625" style="27" customWidth="1"/>
    <col min="8" max="8" width="9.140625" style="27"/>
    <col min="9" max="10" width="10" style="27" bestFit="1" customWidth="1"/>
    <col min="11" max="11" width="12.7109375" style="27" customWidth="1"/>
    <col min="12" max="12" width="17.85546875" style="27" customWidth="1"/>
    <col min="13" max="16384" width="9.140625" style="27"/>
  </cols>
  <sheetData>
    <row r="1" spans="1:13" ht="15" x14ac:dyDescent="0.25">
      <c r="F1" s="111" t="s">
        <v>36</v>
      </c>
      <c r="G1" s="111"/>
    </row>
    <row r="2" spans="1:13" ht="15" customHeight="1" x14ac:dyDescent="0.2">
      <c r="A2" s="112" t="s">
        <v>111</v>
      </c>
      <c r="B2" s="112"/>
      <c r="C2" s="112"/>
      <c r="D2" s="112"/>
      <c r="E2" s="112"/>
      <c r="F2" s="112"/>
      <c r="G2" s="112"/>
    </row>
    <row r="3" spans="1:13" ht="15.75" customHeight="1" x14ac:dyDescent="0.2">
      <c r="A3" s="112"/>
      <c r="B3" s="112"/>
      <c r="C3" s="112"/>
      <c r="D3" s="112"/>
      <c r="E3" s="112"/>
      <c r="F3" s="112"/>
      <c r="G3" s="112"/>
      <c r="L3" s="28"/>
      <c r="M3" s="29"/>
    </row>
    <row r="4" spans="1:13" ht="16.5" thickBot="1" x14ac:dyDescent="0.25">
      <c r="A4" s="30"/>
      <c r="B4" s="30"/>
      <c r="C4" s="30"/>
      <c r="D4" s="30"/>
      <c r="E4" s="30"/>
      <c r="F4" s="30"/>
      <c r="G4" s="31" t="s">
        <v>33</v>
      </c>
      <c r="L4" s="28"/>
      <c r="M4" s="29"/>
    </row>
    <row r="5" spans="1:13" ht="13.5" customHeight="1" x14ac:dyDescent="0.2">
      <c r="A5" s="113" t="s">
        <v>37</v>
      </c>
      <c r="B5" s="114"/>
      <c r="C5" s="114"/>
      <c r="D5" s="114" t="s">
        <v>108</v>
      </c>
      <c r="E5" s="114" t="s">
        <v>109</v>
      </c>
      <c r="F5" s="117" t="s">
        <v>110</v>
      </c>
      <c r="G5" s="119" t="s">
        <v>38</v>
      </c>
      <c r="L5" s="28"/>
      <c r="M5" s="29"/>
    </row>
    <row r="6" spans="1:13" ht="13.5" customHeight="1" thickBot="1" x14ac:dyDescent="0.25">
      <c r="A6" s="115"/>
      <c r="B6" s="116"/>
      <c r="C6" s="116"/>
      <c r="D6" s="116"/>
      <c r="E6" s="116"/>
      <c r="F6" s="118"/>
      <c r="G6" s="120"/>
      <c r="L6" s="28"/>
      <c r="M6" s="29"/>
    </row>
    <row r="7" spans="1:13" ht="15" customHeight="1" thickBot="1" x14ac:dyDescent="0.25">
      <c r="A7" s="122" t="s">
        <v>39</v>
      </c>
      <c r="B7" s="123"/>
      <c r="C7" s="123"/>
      <c r="D7" s="32">
        <f>D8+D24</f>
        <v>2734356.93</v>
      </c>
      <c r="E7" s="32">
        <f>E8+E24</f>
        <v>2741109.5100000002</v>
      </c>
      <c r="F7" s="32">
        <f>F8+F24</f>
        <v>485788.76</v>
      </c>
      <c r="G7" s="33">
        <f t="shared" ref="G7:G14" si="0">F7/E7*100</f>
        <v>17.722340469352499</v>
      </c>
      <c r="L7" s="28"/>
      <c r="M7" s="29"/>
    </row>
    <row r="8" spans="1:13" s="36" customFormat="1" ht="15" customHeight="1" thickBot="1" x14ac:dyDescent="0.3">
      <c r="A8" s="124" t="s">
        <v>40</v>
      </c>
      <c r="B8" s="125"/>
      <c r="C8" s="126"/>
      <c r="D8" s="34">
        <f>SUM(D9:D23)</f>
        <v>2734356.93</v>
      </c>
      <c r="E8" s="34">
        <f>SUM(E9:E23)</f>
        <v>2741109.5100000002</v>
      </c>
      <c r="F8" s="34">
        <f>SUM(F9:F23)</f>
        <v>485613.64</v>
      </c>
      <c r="G8" s="35">
        <f t="shared" si="0"/>
        <v>17.715951815438412</v>
      </c>
      <c r="I8" s="37"/>
      <c r="L8" s="37"/>
    </row>
    <row r="9" spans="1:13" s="36" customFormat="1" ht="15" customHeight="1" x14ac:dyDescent="0.25">
      <c r="A9" s="38" t="s">
        <v>41</v>
      </c>
      <c r="B9" s="127" t="s">
        <v>42</v>
      </c>
      <c r="C9" s="127"/>
      <c r="D9" s="39">
        <v>2660000</v>
      </c>
      <c r="E9" s="39">
        <v>2660000</v>
      </c>
      <c r="F9" s="39">
        <v>469521.64</v>
      </c>
      <c r="G9" s="40">
        <f t="shared" si="0"/>
        <v>17.651189473684212</v>
      </c>
      <c r="I9" s="37"/>
      <c r="J9" s="37"/>
      <c r="L9" s="37"/>
    </row>
    <row r="10" spans="1:13" s="36" customFormat="1" ht="15" customHeight="1" x14ac:dyDescent="0.25">
      <c r="A10" s="38"/>
      <c r="B10" s="128" t="s">
        <v>43</v>
      </c>
      <c r="C10" s="129"/>
      <c r="D10" s="39">
        <v>0</v>
      </c>
      <c r="E10" s="39">
        <v>0</v>
      </c>
      <c r="F10" s="39">
        <v>0</v>
      </c>
      <c r="G10" s="41" t="s">
        <v>44</v>
      </c>
    </row>
    <row r="11" spans="1:13" s="36" customFormat="1" ht="15" customHeight="1" x14ac:dyDescent="0.25">
      <c r="A11" s="42" t="s">
        <v>41</v>
      </c>
      <c r="B11" s="121" t="s">
        <v>45</v>
      </c>
      <c r="C11" s="121"/>
      <c r="D11" s="43">
        <v>1000</v>
      </c>
      <c r="E11" s="43">
        <v>1000</v>
      </c>
      <c r="F11" s="43">
        <v>124.27</v>
      </c>
      <c r="G11" s="44">
        <f t="shared" si="0"/>
        <v>12.427</v>
      </c>
      <c r="I11" s="37"/>
      <c r="J11" s="37"/>
    </row>
    <row r="12" spans="1:13" s="36" customFormat="1" ht="15" customHeight="1" x14ac:dyDescent="0.25">
      <c r="A12" s="45"/>
      <c r="B12" s="130" t="s">
        <v>46</v>
      </c>
      <c r="C12" s="131"/>
      <c r="D12" s="43">
        <v>0</v>
      </c>
      <c r="E12" s="43">
        <v>0</v>
      </c>
      <c r="F12" s="43">
        <v>20.8</v>
      </c>
      <c r="G12" s="41" t="s">
        <v>44</v>
      </c>
      <c r="I12" s="37"/>
      <c r="J12" s="37"/>
    </row>
    <row r="13" spans="1:13" s="36" customFormat="1" ht="15" x14ac:dyDescent="0.25">
      <c r="A13" s="42" t="s">
        <v>41</v>
      </c>
      <c r="B13" s="121" t="s">
        <v>47</v>
      </c>
      <c r="C13" s="121"/>
      <c r="D13" s="43">
        <v>19500</v>
      </c>
      <c r="E13" s="43">
        <v>19500</v>
      </c>
      <c r="F13" s="43">
        <v>0</v>
      </c>
      <c r="G13" s="44">
        <f t="shared" si="0"/>
        <v>0</v>
      </c>
      <c r="I13" s="37"/>
      <c r="J13" s="37"/>
      <c r="K13" s="37"/>
      <c r="L13" s="37"/>
    </row>
    <row r="14" spans="1:13" s="36" customFormat="1" ht="15" x14ac:dyDescent="0.25">
      <c r="A14" s="42" t="s">
        <v>41</v>
      </c>
      <c r="B14" s="121" t="s">
        <v>48</v>
      </c>
      <c r="C14" s="121"/>
      <c r="D14" s="43">
        <v>7500</v>
      </c>
      <c r="E14" s="43">
        <v>7500</v>
      </c>
      <c r="F14" s="43">
        <v>0</v>
      </c>
      <c r="G14" s="44">
        <f t="shared" si="0"/>
        <v>0</v>
      </c>
      <c r="L14" s="37"/>
    </row>
    <row r="15" spans="1:13" s="36" customFormat="1" ht="15" x14ac:dyDescent="0.25">
      <c r="A15" s="42" t="s">
        <v>41</v>
      </c>
      <c r="B15" s="121" t="s">
        <v>49</v>
      </c>
      <c r="C15" s="121"/>
      <c r="D15" s="43">
        <v>0</v>
      </c>
      <c r="E15" s="43">
        <v>0</v>
      </c>
      <c r="F15" s="43">
        <v>0</v>
      </c>
      <c r="G15" s="41" t="s">
        <v>44</v>
      </c>
      <c r="L15" s="37"/>
    </row>
    <row r="16" spans="1:13" s="36" customFormat="1" ht="15" x14ac:dyDescent="0.25">
      <c r="A16" s="42" t="s">
        <v>41</v>
      </c>
      <c r="B16" s="121" t="s">
        <v>50</v>
      </c>
      <c r="C16" s="121"/>
      <c r="D16" s="43">
        <v>3700</v>
      </c>
      <c r="E16" s="43">
        <v>3700</v>
      </c>
      <c r="F16" s="43">
        <v>0</v>
      </c>
      <c r="G16" s="44">
        <f>F16/E16*100</f>
        <v>0</v>
      </c>
    </row>
    <row r="17" spans="1:12" s="36" customFormat="1" ht="15" x14ac:dyDescent="0.25">
      <c r="A17" s="42" t="s">
        <v>41</v>
      </c>
      <c r="B17" s="121" t="s">
        <v>51</v>
      </c>
      <c r="C17" s="121"/>
      <c r="D17" s="43">
        <v>120</v>
      </c>
      <c r="E17" s="43">
        <v>120</v>
      </c>
      <c r="F17" s="43">
        <v>0</v>
      </c>
      <c r="G17" s="44">
        <f>F17/E17*100</f>
        <v>0</v>
      </c>
      <c r="L17" s="37"/>
    </row>
    <row r="18" spans="1:12" s="36" customFormat="1" ht="15" x14ac:dyDescent="0.25">
      <c r="A18" s="42" t="s">
        <v>41</v>
      </c>
      <c r="B18" s="121" t="s">
        <v>52</v>
      </c>
      <c r="C18" s="121"/>
      <c r="D18" s="43">
        <v>0</v>
      </c>
      <c r="E18" s="43">
        <v>0</v>
      </c>
      <c r="F18" s="43">
        <v>0</v>
      </c>
      <c r="G18" s="41" t="s">
        <v>44</v>
      </c>
      <c r="I18" s="37"/>
      <c r="J18" s="37"/>
      <c r="K18" s="37"/>
    </row>
    <row r="19" spans="1:12" s="36" customFormat="1" ht="15" x14ac:dyDescent="0.25">
      <c r="A19" s="42" t="s">
        <v>41</v>
      </c>
      <c r="B19" s="121" t="s">
        <v>53</v>
      </c>
      <c r="C19" s="121"/>
      <c r="D19" s="43">
        <v>0</v>
      </c>
      <c r="E19" s="43">
        <v>224.33</v>
      </c>
      <c r="F19" s="43">
        <v>0</v>
      </c>
      <c r="G19" s="44">
        <f>F19/E19*100</f>
        <v>0</v>
      </c>
      <c r="L19" s="37"/>
    </row>
    <row r="20" spans="1:12" s="36" customFormat="1" ht="15" x14ac:dyDescent="0.25">
      <c r="A20" s="42" t="s">
        <v>41</v>
      </c>
      <c r="B20" s="121" t="s">
        <v>54</v>
      </c>
      <c r="C20" s="121"/>
      <c r="D20" s="43">
        <v>500</v>
      </c>
      <c r="E20" s="43">
        <v>500</v>
      </c>
      <c r="F20" s="43">
        <v>19.95</v>
      </c>
      <c r="G20" s="44">
        <f>F20/E20*100</f>
        <v>3.9899999999999998</v>
      </c>
      <c r="L20" s="46"/>
    </row>
    <row r="21" spans="1:12" s="36" customFormat="1" ht="15" x14ac:dyDescent="0.25">
      <c r="A21" s="42" t="s">
        <v>41</v>
      </c>
      <c r="B21" s="121" t="s">
        <v>55</v>
      </c>
      <c r="C21" s="121"/>
      <c r="D21" s="43">
        <v>18000</v>
      </c>
      <c r="E21" s="43">
        <v>18000</v>
      </c>
      <c r="F21" s="43">
        <v>2744.87</v>
      </c>
      <c r="G21" s="44">
        <f>F21/E21*100</f>
        <v>15.249277777777777</v>
      </c>
      <c r="L21" s="46"/>
    </row>
    <row r="22" spans="1:12" s="36" customFormat="1" ht="15.75" customHeight="1" x14ac:dyDescent="0.25">
      <c r="A22" s="42" t="s">
        <v>41</v>
      </c>
      <c r="B22" s="121" t="s">
        <v>56</v>
      </c>
      <c r="C22" s="121"/>
      <c r="D22" s="43">
        <v>0</v>
      </c>
      <c r="E22" s="43">
        <v>0</v>
      </c>
      <c r="F22" s="43">
        <v>0</v>
      </c>
      <c r="G22" s="41" t="s">
        <v>44</v>
      </c>
      <c r="J22" s="27"/>
      <c r="L22" s="46"/>
    </row>
    <row r="23" spans="1:12" s="36" customFormat="1" ht="15.75" thickBot="1" x14ac:dyDescent="0.3">
      <c r="A23" s="42" t="s">
        <v>41</v>
      </c>
      <c r="B23" s="121" t="s">
        <v>57</v>
      </c>
      <c r="C23" s="121"/>
      <c r="D23" s="43">
        <v>24036.93</v>
      </c>
      <c r="E23" s="47">
        <f>24036.93+2314.23+4214.02</f>
        <v>30565.18</v>
      </c>
      <c r="F23" s="43">
        <v>13182.11</v>
      </c>
      <c r="G23" s="44">
        <f t="shared" ref="G23:G34" si="1">F23/E23*100</f>
        <v>43.127866415313115</v>
      </c>
      <c r="L23" s="46"/>
    </row>
    <row r="24" spans="1:12" s="36" customFormat="1" ht="15" customHeight="1" thickBot="1" x14ac:dyDescent="0.3">
      <c r="A24" s="124" t="s">
        <v>58</v>
      </c>
      <c r="B24" s="125"/>
      <c r="C24" s="126"/>
      <c r="D24" s="34">
        <f>D25</f>
        <v>0</v>
      </c>
      <c r="E24" s="34">
        <f>E25</f>
        <v>0</v>
      </c>
      <c r="F24" s="34">
        <f>F25</f>
        <v>175.12</v>
      </c>
      <c r="G24" s="110" t="s">
        <v>44</v>
      </c>
    </row>
    <row r="25" spans="1:12" s="36" customFormat="1" ht="15" customHeight="1" thickBot="1" x14ac:dyDescent="0.3">
      <c r="A25" s="38" t="s">
        <v>41</v>
      </c>
      <c r="B25" s="127" t="s">
        <v>59</v>
      </c>
      <c r="C25" s="127"/>
      <c r="D25" s="39">
        <v>0</v>
      </c>
      <c r="E25" s="39">
        <v>0</v>
      </c>
      <c r="F25" s="39">
        <v>175.12</v>
      </c>
      <c r="G25" s="110" t="s">
        <v>44</v>
      </c>
      <c r="J25" s="37"/>
      <c r="L25" s="37"/>
    </row>
    <row r="26" spans="1:12" ht="15" customHeight="1" thickBot="1" x14ac:dyDescent="0.25">
      <c r="A26" s="134" t="s">
        <v>60</v>
      </c>
      <c r="B26" s="135"/>
      <c r="C26" s="135"/>
      <c r="D26" s="48">
        <f>D27+D31</f>
        <v>93723.76999999999</v>
      </c>
      <c r="E26" s="48">
        <f>E27+E31</f>
        <v>4455231.47</v>
      </c>
      <c r="F26" s="48">
        <f>F27+F31</f>
        <v>946961.95</v>
      </c>
      <c r="G26" s="49">
        <f t="shared" si="1"/>
        <v>21.255056137408726</v>
      </c>
    </row>
    <row r="27" spans="1:12" ht="15" customHeight="1" thickBot="1" x14ac:dyDescent="0.3">
      <c r="A27" s="136" t="s">
        <v>61</v>
      </c>
      <c r="B27" s="137"/>
      <c r="C27" s="138"/>
      <c r="D27" s="34">
        <f>SUM(D28:D30)</f>
        <v>93723.76999999999</v>
      </c>
      <c r="E27" s="34">
        <f>SUM(E28:E30)</f>
        <v>4452410.7</v>
      </c>
      <c r="F27" s="34">
        <f>SUM(F28:F30)</f>
        <v>946961.95</v>
      </c>
      <c r="G27" s="35">
        <f t="shared" si="1"/>
        <v>21.268522016623486</v>
      </c>
    </row>
    <row r="28" spans="1:12" ht="15" customHeight="1" x14ac:dyDescent="0.25">
      <c r="A28" s="42" t="s">
        <v>41</v>
      </c>
      <c r="B28" s="139" t="s">
        <v>62</v>
      </c>
      <c r="C28" s="140"/>
      <c r="D28" s="39">
        <v>67590.7</v>
      </c>
      <c r="E28" s="39">
        <v>67590.7</v>
      </c>
      <c r="F28" s="39">
        <v>5632.57</v>
      </c>
      <c r="G28" s="40">
        <f t="shared" si="1"/>
        <v>8.3333505940906072</v>
      </c>
    </row>
    <row r="29" spans="1:12" ht="15" customHeight="1" x14ac:dyDescent="0.25">
      <c r="A29" s="42" t="s">
        <v>41</v>
      </c>
      <c r="B29" s="121" t="s">
        <v>63</v>
      </c>
      <c r="C29" s="121"/>
      <c r="D29" s="43">
        <v>0</v>
      </c>
      <c r="E29" s="43">
        <v>4358686.93</v>
      </c>
      <c r="F29" s="43">
        <v>940772.55</v>
      </c>
      <c r="G29" s="44">
        <f t="shared" si="1"/>
        <v>21.583852318569715</v>
      </c>
      <c r="K29" s="50"/>
      <c r="L29" s="46"/>
    </row>
    <row r="30" spans="1:12" ht="15" customHeight="1" thickBot="1" x14ac:dyDescent="0.3">
      <c r="A30" s="51" t="s">
        <v>41</v>
      </c>
      <c r="B30" s="132" t="s">
        <v>64</v>
      </c>
      <c r="C30" s="133"/>
      <c r="D30" s="47">
        <v>26133.07</v>
      </c>
      <c r="E30" s="47">
        <v>26133.07</v>
      </c>
      <c r="F30" s="47">
        <v>556.83000000000004</v>
      </c>
      <c r="G30" s="52">
        <f t="shared" si="1"/>
        <v>2.1307485113689286</v>
      </c>
      <c r="K30" s="46"/>
      <c r="L30" s="46"/>
    </row>
    <row r="31" spans="1:12" ht="15" customHeight="1" thickBot="1" x14ac:dyDescent="0.3">
      <c r="A31" s="136" t="s">
        <v>65</v>
      </c>
      <c r="B31" s="137"/>
      <c r="C31" s="138"/>
      <c r="D31" s="34">
        <f>SUM(D32:D32)</f>
        <v>0</v>
      </c>
      <c r="E31" s="34">
        <f>SUM(E32:E32)</f>
        <v>2820.77</v>
      </c>
      <c r="F31" s="34">
        <f>F32</f>
        <v>0</v>
      </c>
      <c r="G31" s="35">
        <f t="shared" si="1"/>
        <v>0</v>
      </c>
    </row>
    <row r="32" spans="1:12" ht="15" customHeight="1" thickBot="1" x14ac:dyDescent="0.3">
      <c r="A32" s="53" t="s">
        <v>41</v>
      </c>
      <c r="B32" s="143" t="s">
        <v>66</v>
      </c>
      <c r="C32" s="138"/>
      <c r="D32" s="34">
        <v>0</v>
      </c>
      <c r="E32" s="34">
        <v>2820.77</v>
      </c>
      <c r="F32" s="34">
        <v>0</v>
      </c>
      <c r="G32" s="35">
        <f t="shared" si="1"/>
        <v>0</v>
      </c>
      <c r="L32" s="46"/>
    </row>
    <row r="33" spans="1:12" ht="15" customHeight="1" thickBot="1" x14ac:dyDescent="0.25">
      <c r="A33" s="141" t="s">
        <v>67</v>
      </c>
      <c r="B33" s="142"/>
      <c r="C33" s="142"/>
      <c r="D33" s="54">
        <f>D7+D26</f>
        <v>2828080.7</v>
      </c>
      <c r="E33" s="54">
        <f>E7+E26</f>
        <v>7196340.9800000004</v>
      </c>
      <c r="F33" s="54">
        <f>F7+F26</f>
        <v>1432750.71</v>
      </c>
      <c r="G33" s="55">
        <f t="shared" si="1"/>
        <v>19.909433335383724</v>
      </c>
    </row>
    <row r="34" spans="1:12" ht="14.25" customHeight="1" thickBot="1" x14ac:dyDescent="0.3">
      <c r="A34" s="134" t="s">
        <v>68</v>
      </c>
      <c r="B34" s="135"/>
      <c r="C34" s="135"/>
      <c r="D34" s="48">
        <f>SUM(D35:D36)</f>
        <v>0</v>
      </c>
      <c r="E34" s="48">
        <f>SUM(E35:E36)</f>
        <v>857096.14</v>
      </c>
      <c r="F34" s="48">
        <f>SUM(F35:F36)</f>
        <v>0</v>
      </c>
      <c r="G34" s="49">
        <f t="shared" si="1"/>
        <v>0</v>
      </c>
      <c r="L34" s="28"/>
    </row>
    <row r="35" spans="1:12" ht="15" x14ac:dyDescent="0.25">
      <c r="A35" s="56" t="s">
        <v>69</v>
      </c>
      <c r="B35" s="144" t="s">
        <v>112</v>
      </c>
      <c r="C35" s="144"/>
      <c r="D35" s="57">
        <v>0</v>
      </c>
      <c r="E35" s="39">
        <v>100564.53</v>
      </c>
      <c r="F35" s="57">
        <v>0</v>
      </c>
      <c r="G35" s="58">
        <v>0</v>
      </c>
    </row>
    <row r="36" spans="1:12" ht="15.75" thickBot="1" x14ac:dyDescent="0.3">
      <c r="A36" s="59"/>
      <c r="B36" s="145" t="s">
        <v>113</v>
      </c>
      <c r="C36" s="145"/>
      <c r="D36" s="60">
        <v>0</v>
      </c>
      <c r="E36" s="60">
        <f>756464.26+67.35</f>
        <v>756531.61</v>
      </c>
      <c r="F36" s="60">
        <v>0</v>
      </c>
      <c r="G36" s="61">
        <v>0</v>
      </c>
    </row>
    <row r="37" spans="1:12" ht="14.25" customHeight="1" thickBot="1" x14ac:dyDescent="0.25">
      <c r="A37" s="141" t="s">
        <v>70</v>
      </c>
      <c r="B37" s="142"/>
      <c r="C37" s="142"/>
      <c r="D37" s="54">
        <f>D7+D26+D34</f>
        <v>2828080.7</v>
      </c>
      <c r="E37" s="54">
        <f>E7+E26+E34</f>
        <v>8053437.1200000001</v>
      </c>
      <c r="F37" s="54">
        <f>F7+F26+F34</f>
        <v>1432750.71</v>
      </c>
      <c r="G37" s="55">
        <f>F37/E37*100</f>
        <v>17.790549409542045</v>
      </c>
    </row>
    <row r="39" spans="1:12" x14ac:dyDescent="0.2">
      <c r="E39" s="28"/>
    </row>
    <row r="40" spans="1:12" x14ac:dyDescent="0.2">
      <c r="E40" s="28"/>
    </row>
    <row r="41" spans="1:12" x14ac:dyDescent="0.2">
      <c r="E41" s="62"/>
    </row>
    <row r="42" spans="1:12" x14ac:dyDescent="0.2">
      <c r="D42" s="63"/>
      <c r="E42" s="63"/>
    </row>
    <row r="44" spans="1:12" x14ac:dyDescent="0.2">
      <c r="F44" s="28"/>
    </row>
  </sheetData>
  <mergeCells count="38">
    <mergeCell ref="A37:C37"/>
    <mergeCell ref="A31:C31"/>
    <mergeCell ref="B32:C32"/>
    <mergeCell ref="A33:C33"/>
    <mergeCell ref="A34:C34"/>
    <mergeCell ref="B35:C35"/>
    <mergeCell ref="B36:C36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I128" sqref="I128"/>
    </sheetView>
  </sheetViews>
  <sheetFormatPr defaultRowHeight="12.75" x14ac:dyDescent="0.2"/>
  <cols>
    <col min="1" max="1" width="5.140625" style="27" customWidth="1"/>
    <col min="2" max="2" width="18.28515625" style="27" customWidth="1"/>
    <col min="3" max="4" width="12.7109375" style="27" customWidth="1"/>
    <col min="5" max="5" width="17.85546875" style="27" customWidth="1"/>
    <col min="6" max="6" width="10.42578125" style="27" bestFit="1" customWidth="1"/>
    <col min="7" max="7" width="9.140625" style="27"/>
    <col min="8" max="8" width="14" style="36" customWidth="1"/>
    <col min="9" max="9" width="20" style="36" customWidth="1"/>
    <col min="10" max="10" width="16.5703125" style="36" customWidth="1"/>
    <col min="11" max="16384" width="9.140625" style="27"/>
  </cols>
  <sheetData>
    <row r="1" spans="1:10" ht="15" x14ac:dyDescent="0.25">
      <c r="F1" s="111" t="s">
        <v>71</v>
      </c>
      <c r="G1" s="111"/>
    </row>
    <row r="2" spans="1:10" ht="15.75" customHeight="1" x14ac:dyDescent="0.2">
      <c r="A2" s="112" t="s">
        <v>107</v>
      </c>
      <c r="B2" s="112"/>
      <c r="C2" s="112"/>
      <c r="D2" s="112"/>
      <c r="E2" s="112"/>
      <c r="F2" s="112"/>
      <c r="G2" s="112"/>
    </row>
    <row r="3" spans="1:10" ht="15.75" customHeight="1" x14ac:dyDescent="0.2">
      <c r="A3" s="112"/>
      <c r="B3" s="112"/>
      <c r="C3" s="112"/>
      <c r="D3" s="112"/>
      <c r="E3" s="112"/>
      <c r="F3" s="112"/>
      <c r="G3" s="112"/>
    </row>
    <row r="4" spans="1:10" ht="13.5" thickBot="1" x14ac:dyDescent="0.25">
      <c r="F4" s="31" t="s">
        <v>33</v>
      </c>
    </row>
    <row r="5" spans="1:10" ht="15" thickBot="1" x14ac:dyDescent="0.25">
      <c r="B5" s="149" t="s">
        <v>72</v>
      </c>
      <c r="C5" s="150"/>
      <c r="D5" s="150"/>
      <c r="E5" s="150"/>
      <c r="F5" s="151"/>
    </row>
    <row r="6" spans="1:10" ht="15" x14ac:dyDescent="0.25">
      <c r="B6" s="64" t="s">
        <v>73</v>
      </c>
      <c r="C6" s="65" t="s">
        <v>108</v>
      </c>
      <c r="D6" s="65" t="s">
        <v>109</v>
      </c>
      <c r="E6" s="65" t="s">
        <v>110</v>
      </c>
      <c r="F6" s="66" t="s">
        <v>74</v>
      </c>
    </row>
    <row r="7" spans="1:10" ht="15" x14ac:dyDescent="0.25">
      <c r="B7" s="67" t="s">
        <v>16</v>
      </c>
      <c r="C7" s="68">
        <v>5500</v>
      </c>
      <c r="D7" s="68">
        <v>5500</v>
      </c>
      <c r="E7" s="68">
        <v>178.55</v>
      </c>
      <c r="F7" s="69">
        <f>E7/D7*100</f>
        <v>3.246363636363637</v>
      </c>
      <c r="H7" s="70"/>
      <c r="I7" s="71"/>
    </row>
    <row r="8" spans="1:10" ht="15.75" thickBot="1" x14ac:dyDescent="0.3">
      <c r="B8" s="72" t="s">
        <v>23</v>
      </c>
      <c r="C8" s="73">
        <v>23996.959999999999</v>
      </c>
      <c r="D8" s="73">
        <v>23996.959999999999</v>
      </c>
      <c r="E8" s="73">
        <v>269.33</v>
      </c>
      <c r="F8" s="74">
        <v>271.3</v>
      </c>
      <c r="H8" s="70"/>
      <c r="I8" s="71"/>
    </row>
    <row r="9" spans="1:10" ht="15.75" thickBot="1" x14ac:dyDescent="0.3">
      <c r="B9" s="75" t="s">
        <v>75</v>
      </c>
      <c r="C9" s="76">
        <f>SUM(C7:C8)</f>
        <v>29496.959999999999</v>
      </c>
      <c r="D9" s="76">
        <f>SUM(D7:D8)</f>
        <v>29496.959999999999</v>
      </c>
      <c r="E9" s="76">
        <f>SUM(E7:E8)</f>
        <v>447.88</v>
      </c>
      <c r="F9" s="77">
        <f>E9/D9*100</f>
        <v>1.5183937598993253</v>
      </c>
      <c r="H9" s="70"/>
      <c r="I9" s="71"/>
    </row>
    <row r="10" spans="1:10" ht="15.75" thickBot="1" x14ac:dyDescent="0.3">
      <c r="B10" s="149" t="s">
        <v>76</v>
      </c>
      <c r="C10" s="150"/>
      <c r="D10" s="150"/>
      <c r="E10" s="150"/>
      <c r="F10" s="151"/>
      <c r="I10" s="71"/>
    </row>
    <row r="11" spans="1:10" ht="15" x14ac:dyDescent="0.25">
      <c r="B11" s="78" t="s">
        <v>73</v>
      </c>
      <c r="C11" s="65" t="s">
        <v>108</v>
      </c>
      <c r="D11" s="65" t="s">
        <v>109</v>
      </c>
      <c r="E11" s="65" t="s">
        <v>110</v>
      </c>
      <c r="F11" s="79" t="s">
        <v>74</v>
      </c>
      <c r="I11" s="71"/>
    </row>
    <row r="12" spans="1:10" ht="15.75" thickBot="1" x14ac:dyDescent="0.3">
      <c r="B12" s="80" t="s">
        <v>23</v>
      </c>
      <c r="C12" s="81">
        <v>258091.53</v>
      </c>
      <c r="D12" s="82">
        <v>260591.53</v>
      </c>
      <c r="E12" s="82">
        <f>5258.27+152.86</f>
        <v>5411.13</v>
      </c>
      <c r="F12" s="83">
        <f>E12/D12*100</f>
        <v>2.0764796154349301</v>
      </c>
      <c r="H12" s="70"/>
      <c r="I12" s="71"/>
      <c r="J12" s="71"/>
    </row>
    <row r="13" spans="1:10" ht="15.75" thickBot="1" x14ac:dyDescent="0.3">
      <c r="B13" s="146" t="s">
        <v>77</v>
      </c>
      <c r="C13" s="147"/>
      <c r="D13" s="147"/>
      <c r="E13" s="147"/>
      <c r="F13" s="148"/>
      <c r="H13" s="70"/>
      <c r="I13" s="71"/>
      <c r="J13" s="71"/>
    </row>
    <row r="14" spans="1:10" ht="15" x14ac:dyDescent="0.25">
      <c r="B14" s="64" t="s">
        <v>73</v>
      </c>
      <c r="C14" s="65" t="s">
        <v>108</v>
      </c>
      <c r="D14" s="65" t="s">
        <v>109</v>
      </c>
      <c r="E14" s="65" t="s">
        <v>110</v>
      </c>
      <c r="F14" s="66" t="s">
        <v>74</v>
      </c>
      <c r="H14" s="70"/>
      <c r="I14" s="71"/>
      <c r="J14" s="71"/>
    </row>
    <row r="15" spans="1:10" ht="15" x14ac:dyDescent="0.25">
      <c r="B15" s="67" t="s">
        <v>78</v>
      </c>
      <c r="C15" s="68">
        <v>22020</v>
      </c>
      <c r="D15" s="68">
        <v>54814.01</v>
      </c>
      <c r="E15" s="68">
        <v>15928.5</v>
      </c>
      <c r="F15" s="69">
        <f t="shared" ref="F15:F21" si="0">E15/D15*100</f>
        <v>29.059176659397846</v>
      </c>
      <c r="H15" s="70"/>
      <c r="I15" s="71"/>
      <c r="J15" s="71"/>
    </row>
    <row r="16" spans="1:10" ht="15" x14ac:dyDescent="0.25">
      <c r="B16" s="67" t="s">
        <v>79</v>
      </c>
      <c r="C16" s="68">
        <v>0</v>
      </c>
      <c r="D16" s="68">
        <v>535</v>
      </c>
      <c r="E16" s="68">
        <v>0</v>
      </c>
      <c r="F16" s="69">
        <f t="shared" si="0"/>
        <v>0</v>
      </c>
      <c r="H16" s="70"/>
      <c r="I16" s="71"/>
      <c r="J16" s="71"/>
    </row>
    <row r="17" spans="2:10" ht="15" x14ac:dyDescent="0.25">
      <c r="B17" s="67" t="s">
        <v>80</v>
      </c>
      <c r="C17" s="68">
        <v>0</v>
      </c>
      <c r="D17" s="68">
        <v>53399.73</v>
      </c>
      <c r="E17" s="68">
        <v>2518.59</v>
      </c>
      <c r="F17" s="69">
        <f t="shared" si="0"/>
        <v>4.7164845215509521</v>
      </c>
      <c r="H17" s="70"/>
      <c r="I17" s="71"/>
      <c r="J17" s="71"/>
    </row>
    <row r="18" spans="2:10" ht="15" x14ac:dyDescent="0.25">
      <c r="B18" s="67" t="s">
        <v>81</v>
      </c>
      <c r="C18" s="68">
        <v>200</v>
      </c>
      <c r="D18" s="68">
        <v>700</v>
      </c>
      <c r="E18" s="68">
        <v>0</v>
      </c>
      <c r="F18" s="69">
        <f t="shared" si="0"/>
        <v>0</v>
      </c>
      <c r="H18" s="70"/>
      <c r="I18" s="71"/>
      <c r="J18" s="71"/>
    </row>
    <row r="19" spans="2:10" ht="15" x14ac:dyDescent="0.25">
      <c r="B19" s="67" t="s">
        <v>82</v>
      </c>
      <c r="C19" s="68">
        <v>1000</v>
      </c>
      <c r="D19" s="68">
        <v>1000</v>
      </c>
      <c r="E19" s="68">
        <v>1000</v>
      </c>
      <c r="F19" s="84" t="s">
        <v>44</v>
      </c>
      <c r="H19" s="70"/>
      <c r="I19" s="71"/>
      <c r="J19" s="71"/>
    </row>
    <row r="20" spans="2:10" ht="15.75" thickBot="1" x14ac:dyDescent="0.3">
      <c r="B20" s="72" t="s">
        <v>83</v>
      </c>
      <c r="C20" s="73">
        <v>3097</v>
      </c>
      <c r="D20" s="73">
        <v>4827</v>
      </c>
      <c r="E20" s="73">
        <v>0</v>
      </c>
      <c r="F20" s="74">
        <f t="shared" si="0"/>
        <v>0</v>
      </c>
      <c r="H20" s="70"/>
      <c r="I20" s="71"/>
      <c r="J20" s="71"/>
    </row>
    <row r="21" spans="2:10" ht="15.75" thickBot="1" x14ac:dyDescent="0.3">
      <c r="B21" s="85" t="s">
        <v>75</v>
      </c>
      <c r="C21" s="86">
        <f>SUM(C15:C20)</f>
        <v>26317</v>
      </c>
      <c r="D21" s="86">
        <f>SUM(D15:D20)</f>
        <v>115275.74</v>
      </c>
      <c r="E21" s="86">
        <f>SUM(E15:E20)</f>
        <v>19447.09</v>
      </c>
      <c r="F21" s="87">
        <f t="shared" si="0"/>
        <v>16.870063033210631</v>
      </c>
      <c r="H21" s="70"/>
      <c r="I21" s="71"/>
      <c r="J21" s="71"/>
    </row>
    <row r="22" spans="2:10" ht="15.75" thickBot="1" x14ac:dyDescent="0.3">
      <c r="B22" s="146" t="s">
        <v>84</v>
      </c>
      <c r="C22" s="147"/>
      <c r="D22" s="147"/>
      <c r="E22" s="147"/>
      <c r="F22" s="148"/>
      <c r="I22" s="71"/>
    </row>
    <row r="23" spans="2:10" ht="15" x14ac:dyDescent="0.25">
      <c r="B23" s="64" t="s">
        <v>73</v>
      </c>
      <c r="C23" s="65" t="s">
        <v>108</v>
      </c>
      <c r="D23" s="65" t="s">
        <v>109</v>
      </c>
      <c r="E23" s="65" t="s">
        <v>110</v>
      </c>
      <c r="F23" s="66" t="s">
        <v>74</v>
      </c>
      <c r="I23" s="71"/>
    </row>
    <row r="24" spans="2:10" ht="15" x14ac:dyDescent="0.25">
      <c r="B24" s="67" t="s">
        <v>78</v>
      </c>
      <c r="C24" s="68">
        <v>266313</v>
      </c>
      <c r="D24" s="68">
        <v>266313</v>
      </c>
      <c r="E24" s="68">
        <v>44384</v>
      </c>
      <c r="F24" s="69">
        <f t="shared" ref="F24:F31" si="1">E24/D24*100</f>
        <v>16.666103419660324</v>
      </c>
      <c r="H24" s="70"/>
      <c r="I24" s="71"/>
    </row>
    <row r="25" spans="2:10" ht="15" x14ac:dyDescent="0.25">
      <c r="B25" s="67" t="s">
        <v>79</v>
      </c>
      <c r="C25" s="68">
        <v>136500</v>
      </c>
      <c r="D25" s="68">
        <v>147000</v>
      </c>
      <c r="E25" s="68">
        <v>34125</v>
      </c>
      <c r="F25" s="69">
        <f t="shared" si="1"/>
        <v>23.214285714285715</v>
      </c>
      <c r="H25" s="70"/>
      <c r="I25" s="71"/>
    </row>
    <row r="26" spans="2:10" ht="15" x14ac:dyDescent="0.25">
      <c r="B26" s="67" t="s">
        <v>80</v>
      </c>
      <c r="C26" s="68">
        <v>297320</v>
      </c>
      <c r="D26" s="68">
        <v>297320</v>
      </c>
      <c r="E26" s="68">
        <v>65496.05</v>
      </c>
      <c r="F26" s="69">
        <f t="shared" si="1"/>
        <v>22.028807345620883</v>
      </c>
      <c r="H26" s="70"/>
      <c r="I26" s="71"/>
    </row>
    <row r="27" spans="2:10" ht="15" x14ac:dyDescent="0.25">
      <c r="B27" s="67" t="s">
        <v>81</v>
      </c>
      <c r="C27" s="68">
        <v>105543</v>
      </c>
      <c r="D27" s="68">
        <v>109543</v>
      </c>
      <c r="E27" s="68">
        <v>17860</v>
      </c>
      <c r="F27" s="69">
        <f t="shared" si="1"/>
        <v>16.304099759911633</v>
      </c>
      <c r="H27" s="70"/>
      <c r="I27" s="71"/>
    </row>
    <row r="28" spans="2:10" ht="15" x14ac:dyDescent="0.25">
      <c r="B28" s="67" t="s">
        <v>82</v>
      </c>
      <c r="C28" s="68">
        <v>4924</v>
      </c>
      <c r="D28" s="68">
        <v>4924</v>
      </c>
      <c r="E28" s="68">
        <v>1600</v>
      </c>
      <c r="F28" s="69">
        <f t="shared" si="1"/>
        <v>32.49390739236393</v>
      </c>
      <c r="H28" s="70"/>
      <c r="I28" s="71"/>
    </row>
    <row r="29" spans="2:10" ht="15" x14ac:dyDescent="0.25">
      <c r="B29" s="72" t="s">
        <v>83</v>
      </c>
      <c r="C29" s="73">
        <v>154700</v>
      </c>
      <c r="D29" s="73">
        <v>166700</v>
      </c>
      <c r="E29" s="73">
        <v>25784</v>
      </c>
      <c r="F29" s="74">
        <f t="shared" ref="F29:F30" si="2">E29/D29*100</f>
        <v>15.467306538692259</v>
      </c>
      <c r="H29" s="70"/>
      <c r="I29" s="71"/>
    </row>
    <row r="30" spans="2:10" ht="15.75" thickBot="1" x14ac:dyDescent="0.3">
      <c r="B30" s="72" t="s">
        <v>92</v>
      </c>
      <c r="C30" s="73">
        <v>11500</v>
      </c>
      <c r="D30" s="73">
        <v>11500</v>
      </c>
      <c r="E30" s="73">
        <v>1831.45</v>
      </c>
      <c r="F30" s="74">
        <f t="shared" si="2"/>
        <v>15.925652173913043</v>
      </c>
      <c r="H30" s="70"/>
      <c r="I30" s="71"/>
    </row>
    <row r="31" spans="2:10" ht="15.75" thickBot="1" x14ac:dyDescent="0.3">
      <c r="B31" s="85" t="s">
        <v>75</v>
      </c>
      <c r="C31" s="86">
        <f>SUM(C24:C30)</f>
        <v>976800</v>
      </c>
      <c r="D31" s="86">
        <f>SUM(D24:D30)</f>
        <v>1003300</v>
      </c>
      <c r="E31" s="86">
        <f>SUM(E24:E30)</f>
        <v>191080.5</v>
      </c>
      <c r="F31" s="87">
        <f t="shared" si="1"/>
        <v>19.045200837237118</v>
      </c>
      <c r="H31" s="70"/>
      <c r="I31" s="71"/>
    </row>
    <row r="32" spans="2:10" ht="15.75" thickBot="1" x14ac:dyDescent="0.3">
      <c r="B32" s="146" t="s">
        <v>85</v>
      </c>
      <c r="C32" s="147"/>
      <c r="D32" s="147"/>
      <c r="E32" s="147"/>
      <c r="F32" s="148"/>
      <c r="I32" s="71"/>
    </row>
    <row r="33" spans="2:9" ht="15" x14ac:dyDescent="0.25">
      <c r="B33" s="64" t="s">
        <v>73</v>
      </c>
      <c r="C33" s="65" t="s">
        <v>108</v>
      </c>
      <c r="D33" s="65" t="s">
        <v>109</v>
      </c>
      <c r="E33" s="65" t="s">
        <v>110</v>
      </c>
      <c r="F33" s="66" t="s">
        <v>74</v>
      </c>
      <c r="I33" s="71"/>
    </row>
    <row r="34" spans="2:9" ht="15" x14ac:dyDescent="0.25">
      <c r="B34" s="67" t="s">
        <v>16</v>
      </c>
      <c r="C34" s="68">
        <v>13288.7</v>
      </c>
      <c r="D34" s="68">
        <v>13388.7</v>
      </c>
      <c r="E34" s="68">
        <v>727.48</v>
      </c>
      <c r="F34" s="69">
        <f t="shared" ref="F34:F49" si="3">E34/D34*100</f>
        <v>5.4335372366249146</v>
      </c>
      <c r="H34" s="70"/>
      <c r="I34" s="71"/>
    </row>
    <row r="35" spans="2:9" ht="15" x14ac:dyDescent="0.25">
      <c r="B35" s="67" t="s">
        <v>86</v>
      </c>
      <c r="C35" s="68">
        <v>4005</v>
      </c>
      <c r="D35" s="68">
        <v>4588.22</v>
      </c>
      <c r="E35" s="68">
        <v>285.26</v>
      </c>
      <c r="F35" s="69">
        <f t="shared" si="3"/>
        <v>6.2172258522913015</v>
      </c>
      <c r="H35" s="70"/>
      <c r="I35" s="71"/>
    </row>
    <row r="36" spans="2:9" ht="15" x14ac:dyDescent="0.25">
      <c r="B36" s="67" t="s">
        <v>87</v>
      </c>
      <c r="C36" s="68">
        <v>11540</v>
      </c>
      <c r="D36" s="68">
        <v>11540</v>
      </c>
      <c r="E36" s="68">
        <v>295.58</v>
      </c>
      <c r="F36" s="69">
        <f t="shared" si="3"/>
        <v>2.5613518197573657</v>
      </c>
      <c r="H36" s="70"/>
      <c r="I36" s="71"/>
    </row>
    <row r="37" spans="2:9" ht="15" x14ac:dyDescent="0.25">
      <c r="B37" s="67" t="s">
        <v>78</v>
      </c>
      <c r="C37" s="68">
        <v>5750</v>
      </c>
      <c r="D37" s="68">
        <v>5750</v>
      </c>
      <c r="E37" s="68">
        <v>165.2</v>
      </c>
      <c r="F37" s="69">
        <f t="shared" si="3"/>
        <v>2.8730434782608691</v>
      </c>
      <c r="H37" s="70"/>
      <c r="I37" s="71"/>
    </row>
    <row r="38" spans="2:9" ht="15" x14ac:dyDescent="0.25">
      <c r="B38" s="67" t="s">
        <v>79</v>
      </c>
      <c r="C38" s="68">
        <v>2165</v>
      </c>
      <c r="D38" s="68">
        <v>2193.3000000000002</v>
      </c>
      <c r="E38" s="68">
        <v>131.76</v>
      </c>
      <c r="F38" s="69">
        <f t="shared" si="3"/>
        <v>6.0073861304883041</v>
      </c>
      <c r="H38" s="70"/>
      <c r="I38" s="71"/>
    </row>
    <row r="39" spans="2:9" ht="15" x14ac:dyDescent="0.25">
      <c r="B39" s="67" t="s">
        <v>80</v>
      </c>
      <c r="C39" s="68">
        <v>551619.18000000005</v>
      </c>
      <c r="D39" s="88">
        <v>615951.48</v>
      </c>
      <c r="E39" s="68">
        <v>63134.98</v>
      </c>
      <c r="F39" s="69">
        <f t="shared" si="3"/>
        <v>10.249992418233983</v>
      </c>
      <c r="H39" s="70"/>
      <c r="I39" s="71"/>
    </row>
    <row r="40" spans="2:9" ht="15" x14ac:dyDescent="0.25">
      <c r="B40" s="67" t="s">
        <v>81</v>
      </c>
      <c r="C40" s="68">
        <v>4187.1899999999996</v>
      </c>
      <c r="D40" s="88">
        <v>4935.1899999999996</v>
      </c>
      <c r="E40" s="68">
        <v>128.94</v>
      </c>
      <c r="F40" s="69">
        <f t="shared" si="3"/>
        <v>2.6126653685065824</v>
      </c>
      <c r="H40" s="70"/>
      <c r="I40" s="71"/>
    </row>
    <row r="41" spans="2:9" ht="15" x14ac:dyDescent="0.25">
      <c r="B41" s="67" t="s">
        <v>82</v>
      </c>
      <c r="C41" s="68">
        <v>7151</v>
      </c>
      <c r="D41" s="88">
        <v>9838</v>
      </c>
      <c r="E41" s="68">
        <v>83.68</v>
      </c>
      <c r="F41" s="69">
        <f t="shared" si="3"/>
        <v>0.85057938605407613</v>
      </c>
      <c r="H41" s="70"/>
      <c r="I41" s="71"/>
    </row>
    <row r="42" spans="2:9" ht="15" x14ac:dyDescent="0.25">
      <c r="B42" s="67" t="s">
        <v>83</v>
      </c>
      <c r="C42" s="68">
        <v>8298.15</v>
      </c>
      <c r="D42" s="88">
        <v>10298.15</v>
      </c>
      <c r="E42" s="68">
        <v>2053.7199999999998</v>
      </c>
      <c r="F42" s="69">
        <f t="shared" si="3"/>
        <v>19.94261105149954</v>
      </c>
      <c r="H42" s="70"/>
      <c r="I42" s="71"/>
    </row>
    <row r="43" spans="2:9" ht="15" x14ac:dyDescent="0.25">
      <c r="B43" s="67" t="s">
        <v>88</v>
      </c>
      <c r="C43" s="68">
        <v>3000</v>
      </c>
      <c r="D43" s="68">
        <v>3000</v>
      </c>
      <c r="E43" s="68">
        <v>198.76</v>
      </c>
      <c r="F43" s="69">
        <f t="shared" si="3"/>
        <v>6.6253333333333329</v>
      </c>
      <c r="H43" s="70"/>
      <c r="I43" s="71"/>
    </row>
    <row r="44" spans="2:9" ht="15" x14ac:dyDescent="0.25">
      <c r="B44" s="67" t="s">
        <v>89</v>
      </c>
      <c r="C44" s="68">
        <v>601</v>
      </c>
      <c r="D44" s="68">
        <v>601</v>
      </c>
      <c r="E44" s="68">
        <v>0</v>
      </c>
      <c r="F44" s="69">
        <f t="shared" si="3"/>
        <v>0</v>
      </c>
      <c r="H44" s="70"/>
      <c r="I44" s="71"/>
    </row>
    <row r="45" spans="2:9" ht="15" x14ac:dyDescent="0.25">
      <c r="B45" s="67" t="s">
        <v>90</v>
      </c>
      <c r="C45" s="68">
        <v>34377.089999999997</v>
      </c>
      <c r="D45" s="68">
        <v>34773.730000000003</v>
      </c>
      <c r="E45" s="68">
        <v>7420.25</v>
      </c>
      <c r="F45" s="89">
        <f t="shared" si="3"/>
        <v>21.338665711156089</v>
      </c>
      <c r="H45" s="70"/>
      <c r="I45" s="71"/>
    </row>
    <row r="46" spans="2:9" ht="15" x14ac:dyDescent="0.25">
      <c r="B46" s="72" t="s">
        <v>91</v>
      </c>
      <c r="C46" s="73">
        <v>4000</v>
      </c>
      <c r="D46" s="73">
        <v>4000</v>
      </c>
      <c r="E46" s="73">
        <v>112.54</v>
      </c>
      <c r="F46" s="74">
        <f t="shared" si="3"/>
        <v>2.8134999999999999</v>
      </c>
      <c r="H46" s="70"/>
      <c r="I46" s="71"/>
    </row>
    <row r="47" spans="2:9" ht="15" x14ac:dyDescent="0.25">
      <c r="B47" s="72" t="s">
        <v>23</v>
      </c>
      <c r="C47" s="73">
        <v>12400</v>
      </c>
      <c r="D47" s="73">
        <v>12400</v>
      </c>
      <c r="E47" s="73">
        <v>800.37</v>
      </c>
      <c r="F47" s="74">
        <f t="shared" ref="F47" si="4">E47/D47*100</f>
        <v>6.4545967741935479</v>
      </c>
      <c r="H47" s="70"/>
      <c r="I47" s="71"/>
    </row>
    <row r="48" spans="2:9" ht="15.75" thickBot="1" x14ac:dyDescent="0.3">
      <c r="B48" s="72" t="s">
        <v>92</v>
      </c>
      <c r="C48" s="73">
        <v>1200</v>
      </c>
      <c r="D48" s="73">
        <v>1200</v>
      </c>
      <c r="E48" s="73">
        <v>0</v>
      </c>
      <c r="F48" s="74">
        <f>E48/D48*100</f>
        <v>0</v>
      </c>
      <c r="H48" s="70"/>
      <c r="I48" s="71"/>
    </row>
    <row r="49" spans="1:13" ht="15.75" thickBot="1" x14ac:dyDescent="0.3">
      <c r="B49" s="85" t="s">
        <v>75</v>
      </c>
      <c r="C49" s="86">
        <f>SUM(C34:C48)</f>
        <v>663582.30999999994</v>
      </c>
      <c r="D49" s="86">
        <f>SUM(D34:D48)</f>
        <v>734457.7699999999</v>
      </c>
      <c r="E49" s="86">
        <f>SUM(E34:E48)</f>
        <v>75538.51999999999</v>
      </c>
      <c r="F49" s="87">
        <f t="shared" si="3"/>
        <v>10.284937144854496</v>
      </c>
      <c r="H49" s="70"/>
      <c r="I49" s="71"/>
    </row>
    <row r="50" spans="1:13" s="95" customFormat="1" ht="15" x14ac:dyDescent="0.25">
      <c r="B50" s="90"/>
      <c r="C50" s="91"/>
      <c r="D50" s="91"/>
      <c r="E50" s="91"/>
      <c r="F50" s="111" t="s">
        <v>93</v>
      </c>
      <c r="G50" s="111"/>
      <c r="H50" s="92"/>
      <c r="I50" s="93"/>
      <c r="J50" s="94"/>
    </row>
    <row r="51" spans="1:13" s="36" customFormat="1" ht="13.5" thickBot="1" x14ac:dyDescent="0.25">
      <c r="A51" s="27"/>
      <c r="B51" s="27"/>
      <c r="C51" s="27"/>
      <c r="D51" s="27"/>
      <c r="E51" s="27"/>
      <c r="F51" s="31" t="s">
        <v>33</v>
      </c>
      <c r="G51" s="27"/>
      <c r="K51" s="27"/>
      <c r="L51" s="27"/>
      <c r="M51" s="27"/>
    </row>
    <row r="52" spans="1:13" s="36" customFormat="1" ht="15.75" thickBot="1" x14ac:dyDescent="0.3">
      <c r="A52" s="27"/>
      <c r="B52" s="146" t="s">
        <v>94</v>
      </c>
      <c r="C52" s="147"/>
      <c r="D52" s="147"/>
      <c r="E52" s="147"/>
      <c r="F52" s="148"/>
      <c r="G52" s="27"/>
      <c r="I52" s="71"/>
      <c r="K52" s="27"/>
      <c r="L52" s="27"/>
      <c r="M52" s="27"/>
    </row>
    <row r="53" spans="1:13" s="36" customFormat="1" ht="15" x14ac:dyDescent="0.25">
      <c r="A53" s="27"/>
      <c r="B53" s="64" t="s">
        <v>73</v>
      </c>
      <c r="C53" s="65" t="s">
        <v>108</v>
      </c>
      <c r="D53" s="65" t="s">
        <v>109</v>
      </c>
      <c r="E53" s="65" t="s">
        <v>110</v>
      </c>
      <c r="F53" s="66" t="s">
        <v>74</v>
      </c>
      <c r="G53" s="27"/>
      <c r="I53" s="71"/>
      <c r="K53" s="27"/>
      <c r="L53" s="27"/>
      <c r="M53" s="27"/>
    </row>
    <row r="54" spans="1:13" s="36" customFormat="1" ht="15.75" thickBot="1" x14ac:dyDescent="0.3">
      <c r="A54" s="27"/>
      <c r="B54" s="96" t="s">
        <v>78</v>
      </c>
      <c r="C54" s="97">
        <v>0</v>
      </c>
      <c r="D54" s="98">
        <v>3987229.91</v>
      </c>
      <c r="E54" s="97">
        <v>694632.8</v>
      </c>
      <c r="F54" s="99">
        <f>E54/D54*100</f>
        <v>17.421438333863222</v>
      </c>
      <c r="G54" s="27"/>
      <c r="H54" s="70"/>
      <c r="I54" s="71"/>
      <c r="K54" s="27"/>
      <c r="L54" s="27"/>
      <c r="M54" s="27"/>
    </row>
    <row r="55" spans="1:13" s="36" customFormat="1" ht="15.75" thickBot="1" x14ac:dyDescent="0.3">
      <c r="A55" s="27"/>
      <c r="B55" s="146" t="s">
        <v>95</v>
      </c>
      <c r="C55" s="147"/>
      <c r="D55" s="147"/>
      <c r="E55" s="147"/>
      <c r="F55" s="148"/>
      <c r="G55" s="27"/>
      <c r="I55" s="71"/>
      <c r="K55" s="27"/>
      <c r="L55" s="27"/>
      <c r="M55" s="27"/>
    </row>
    <row r="56" spans="1:13" s="36" customFormat="1" ht="15" x14ac:dyDescent="0.25">
      <c r="A56" s="27"/>
      <c r="B56" s="64" t="s">
        <v>73</v>
      </c>
      <c r="C56" s="65" t="s">
        <v>108</v>
      </c>
      <c r="D56" s="65" t="s">
        <v>109</v>
      </c>
      <c r="E56" s="65" t="s">
        <v>110</v>
      </c>
      <c r="F56" s="79" t="s">
        <v>74</v>
      </c>
      <c r="G56" s="27"/>
      <c r="I56" s="71"/>
      <c r="K56" s="27"/>
      <c r="L56" s="27"/>
      <c r="M56" s="27"/>
    </row>
    <row r="57" spans="1:13" s="36" customFormat="1" ht="15" x14ac:dyDescent="0.25">
      <c r="A57" s="27"/>
      <c r="B57" s="100" t="s">
        <v>16</v>
      </c>
      <c r="C57" s="68">
        <v>10512</v>
      </c>
      <c r="D57" s="68">
        <v>12012</v>
      </c>
      <c r="E57" s="68">
        <v>110</v>
      </c>
      <c r="F57" s="69">
        <f t="shared" ref="F57:F66" si="5">E57/D57*100</f>
        <v>0.91575091575091583</v>
      </c>
      <c r="G57" s="27"/>
      <c r="H57" s="70"/>
      <c r="I57" s="71"/>
      <c r="K57" s="27"/>
      <c r="L57" s="27"/>
      <c r="M57" s="27"/>
    </row>
    <row r="58" spans="1:13" s="36" customFormat="1" ht="15" x14ac:dyDescent="0.25">
      <c r="A58" s="27"/>
      <c r="B58" s="100" t="s">
        <v>86</v>
      </c>
      <c r="C58" s="68">
        <v>2100</v>
      </c>
      <c r="D58" s="68">
        <v>3045.2</v>
      </c>
      <c r="E58" s="68">
        <v>760</v>
      </c>
      <c r="F58" s="69">
        <f t="shared" si="5"/>
        <v>24.95730986470511</v>
      </c>
      <c r="G58" s="27"/>
      <c r="H58" s="70"/>
      <c r="I58" s="71"/>
      <c r="K58" s="27"/>
      <c r="L58" s="27"/>
      <c r="M58" s="27"/>
    </row>
    <row r="59" spans="1:13" s="36" customFormat="1" ht="15" x14ac:dyDescent="0.25">
      <c r="A59" s="27"/>
      <c r="B59" s="67" t="s">
        <v>78</v>
      </c>
      <c r="C59" s="68">
        <v>21994.15</v>
      </c>
      <c r="D59" s="68">
        <v>39365.58</v>
      </c>
      <c r="E59" s="68">
        <v>1334.95</v>
      </c>
      <c r="F59" s="69">
        <f t="shared" si="5"/>
        <v>3.3911605011281432</v>
      </c>
      <c r="G59" s="27"/>
      <c r="H59" s="70"/>
      <c r="I59" s="71"/>
      <c r="K59" s="27"/>
      <c r="L59" s="27"/>
      <c r="M59" s="27"/>
    </row>
    <row r="60" spans="1:13" s="36" customFormat="1" ht="15" x14ac:dyDescent="0.25">
      <c r="A60" s="27"/>
      <c r="B60" s="67" t="s">
        <v>79</v>
      </c>
      <c r="C60" s="68">
        <v>9220</v>
      </c>
      <c r="D60" s="68">
        <v>381480</v>
      </c>
      <c r="E60" s="68">
        <v>2158.48</v>
      </c>
      <c r="F60" s="69">
        <f t="shared" si="5"/>
        <v>0.56581734297997277</v>
      </c>
      <c r="G60" s="27"/>
      <c r="H60" s="70"/>
      <c r="I60" s="71"/>
      <c r="K60" s="27"/>
      <c r="L60" s="27"/>
      <c r="M60" s="27"/>
    </row>
    <row r="61" spans="1:13" s="36" customFormat="1" ht="15" x14ac:dyDescent="0.25">
      <c r="A61" s="27"/>
      <c r="B61" s="67" t="s">
        <v>80</v>
      </c>
      <c r="C61" s="68">
        <v>11020</v>
      </c>
      <c r="D61" s="88">
        <v>11335</v>
      </c>
      <c r="E61" s="68">
        <v>2665</v>
      </c>
      <c r="F61" s="69">
        <f t="shared" si="5"/>
        <v>23.511248345831497</v>
      </c>
      <c r="G61" s="27"/>
      <c r="H61" s="70"/>
      <c r="I61" s="71"/>
      <c r="K61" s="27"/>
      <c r="L61" s="27"/>
      <c r="M61" s="27"/>
    </row>
    <row r="62" spans="1:13" s="36" customFormat="1" ht="15" x14ac:dyDescent="0.25">
      <c r="A62" s="27"/>
      <c r="B62" s="67" t="s">
        <v>81</v>
      </c>
      <c r="C62" s="68">
        <v>9926</v>
      </c>
      <c r="D62" s="68">
        <v>14498</v>
      </c>
      <c r="E62" s="68">
        <v>365</v>
      </c>
      <c r="F62" s="69">
        <f t="shared" si="5"/>
        <v>2.5175886329148849</v>
      </c>
      <c r="G62" s="27"/>
      <c r="H62" s="70"/>
      <c r="I62" s="71"/>
      <c r="K62" s="27"/>
      <c r="L62" s="27"/>
      <c r="M62" s="27"/>
    </row>
    <row r="63" spans="1:13" s="36" customFormat="1" ht="15" x14ac:dyDescent="0.25">
      <c r="A63" s="27"/>
      <c r="B63" s="67" t="s">
        <v>82</v>
      </c>
      <c r="C63" s="68">
        <v>3174</v>
      </c>
      <c r="D63" s="68">
        <v>11030</v>
      </c>
      <c r="E63" s="68">
        <v>0</v>
      </c>
      <c r="F63" s="69">
        <f t="shared" si="5"/>
        <v>0</v>
      </c>
      <c r="G63" s="27"/>
      <c r="H63" s="70"/>
      <c r="I63" s="71"/>
      <c r="K63" s="27"/>
      <c r="L63" s="27"/>
      <c r="M63" s="27"/>
    </row>
    <row r="64" spans="1:13" s="36" customFormat="1" ht="15" x14ac:dyDescent="0.25">
      <c r="A64" s="27"/>
      <c r="B64" s="67" t="s">
        <v>83</v>
      </c>
      <c r="C64" s="68">
        <v>24200</v>
      </c>
      <c r="D64" s="68">
        <v>24200</v>
      </c>
      <c r="E64" s="68">
        <v>0</v>
      </c>
      <c r="F64" s="69">
        <f t="shared" si="5"/>
        <v>0</v>
      </c>
      <c r="G64" s="27"/>
      <c r="H64" s="70"/>
      <c r="I64" s="71"/>
      <c r="K64" s="27"/>
      <c r="L64" s="27"/>
      <c r="M64" s="27"/>
    </row>
    <row r="65" spans="1:13" s="36" customFormat="1" ht="15.75" thickBot="1" x14ac:dyDescent="0.3">
      <c r="A65" s="27"/>
      <c r="B65" s="67" t="s">
        <v>90</v>
      </c>
      <c r="C65" s="68">
        <v>50</v>
      </c>
      <c r="D65" s="68">
        <v>50</v>
      </c>
      <c r="E65" s="68">
        <v>0</v>
      </c>
      <c r="F65" s="89">
        <f t="shared" si="5"/>
        <v>0</v>
      </c>
      <c r="G65" s="27"/>
      <c r="H65" s="70"/>
      <c r="I65" s="71"/>
      <c r="K65" s="27"/>
      <c r="L65" s="27"/>
      <c r="M65" s="27"/>
    </row>
    <row r="66" spans="1:13" s="36" customFormat="1" ht="15.75" thickBot="1" x14ac:dyDescent="0.3">
      <c r="A66" s="27"/>
      <c r="B66" s="85" t="s">
        <v>75</v>
      </c>
      <c r="C66" s="86">
        <f>SUM(C57:C65)</f>
        <v>92196.15</v>
      </c>
      <c r="D66" s="86">
        <f>SUM(D57:D65)</f>
        <v>497015.78</v>
      </c>
      <c r="E66" s="86">
        <f>SUM(E57:E65)</f>
        <v>7393.43</v>
      </c>
      <c r="F66" s="87">
        <f t="shared" si="5"/>
        <v>1.4875644391009075</v>
      </c>
      <c r="G66" s="27"/>
      <c r="H66" s="70"/>
      <c r="I66" s="71"/>
      <c r="K66" s="27"/>
      <c r="L66" s="27"/>
      <c r="M66" s="27"/>
    </row>
    <row r="67" spans="1:13" s="36" customFormat="1" ht="15.75" thickBot="1" x14ac:dyDescent="0.3">
      <c r="A67" s="27"/>
      <c r="B67" s="146" t="s">
        <v>96</v>
      </c>
      <c r="C67" s="147"/>
      <c r="D67" s="147"/>
      <c r="E67" s="147"/>
      <c r="F67" s="148"/>
      <c r="G67" s="27"/>
      <c r="H67" s="70"/>
      <c r="I67" s="71"/>
      <c r="K67" s="27"/>
      <c r="L67" s="27"/>
      <c r="M67" s="27"/>
    </row>
    <row r="68" spans="1:13" ht="15" x14ac:dyDescent="0.25">
      <c r="B68" s="64" t="s">
        <v>73</v>
      </c>
      <c r="C68" s="65" t="s">
        <v>108</v>
      </c>
      <c r="D68" s="65" t="s">
        <v>109</v>
      </c>
      <c r="E68" s="65" t="s">
        <v>110</v>
      </c>
      <c r="F68" s="101" t="s">
        <v>74</v>
      </c>
      <c r="H68" s="70"/>
      <c r="I68" s="71"/>
    </row>
    <row r="69" spans="1:13" ht="15.75" thickBot="1" x14ac:dyDescent="0.3">
      <c r="B69" s="96" t="s">
        <v>87</v>
      </c>
      <c r="C69" s="97">
        <v>26600</v>
      </c>
      <c r="D69" s="98">
        <v>26600</v>
      </c>
      <c r="E69" s="97">
        <v>0</v>
      </c>
      <c r="F69" s="99">
        <v>0</v>
      </c>
      <c r="H69" s="70"/>
      <c r="I69" s="71"/>
    </row>
    <row r="70" spans="1:13" ht="15.75" thickBot="1" x14ac:dyDescent="0.3">
      <c r="B70" s="146" t="s">
        <v>97</v>
      </c>
      <c r="C70" s="147"/>
      <c r="D70" s="147"/>
      <c r="E70" s="147"/>
      <c r="F70" s="148"/>
      <c r="I70" s="71"/>
    </row>
    <row r="71" spans="1:13" ht="15" x14ac:dyDescent="0.25">
      <c r="B71" s="64" t="s">
        <v>73</v>
      </c>
      <c r="C71" s="65" t="s">
        <v>108</v>
      </c>
      <c r="D71" s="65" t="s">
        <v>109</v>
      </c>
      <c r="E71" s="65" t="s">
        <v>110</v>
      </c>
      <c r="F71" s="79" t="s">
        <v>74</v>
      </c>
      <c r="I71" s="71"/>
    </row>
    <row r="72" spans="1:13" ht="15" x14ac:dyDescent="0.25">
      <c r="B72" s="100" t="s">
        <v>16</v>
      </c>
      <c r="C72" s="68">
        <v>10000</v>
      </c>
      <c r="D72" s="68">
        <v>10000</v>
      </c>
      <c r="E72" s="68">
        <v>0</v>
      </c>
      <c r="F72" s="69">
        <f>E72/D72*100</f>
        <v>0</v>
      </c>
      <c r="H72" s="70"/>
      <c r="I72" s="71"/>
    </row>
    <row r="73" spans="1:13" ht="15" x14ac:dyDescent="0.25">
      <c r="B73" s="67" t="s">
        <v>78</v>
      </c>
      <c r="C73" s="68">
        <v>34982</v>
      </c>
      <c r="D73" s="68">
        <v>34982</v>
      </c>
      <c r="E73" s="68">
        <v>0</v>
      </c>
      <c r="F73" s="69">
        <f>E73/D73*100</f>
        <v>0</v>
      </c>
      <c r="H73" s="70"/>
      <c r="I73" s="71"/>
    </row>
    <row r="74" spans="1:13" ht="15" x14ac:dyDescent="0.25">
      <c r="B74" s="67" t="s">
        <v>80</v>
      </c>
      <c r="C74" s="68">
        <v>104000</v>
      </c>
      <c r="D74" s="88">
        <v>328582.95</v>
      </c>
      <c r="E74" s="68">
        <v>14934.92</v>
      </c>
      <c r="F74" s="69">
        <f>E74/D74*100</f>
        <v>4.5452510545662825</v>
      </c>
      <c r="H74" s="70"/>
      <c r="I74" s="71"/>
    </row>
    <row r="75" spans="1:13" ht="15" x14ac:dyDescent="0.25">
      <c r="B75" s="67" t="s">
        <v>82</v>
      </c>
      <c r="C75" s="68">
        <v>400</v>
      </c>
      <c r="D75" s="68">
        <v>400</v>
      </c>
      <c r="E75" s="68">
        <v>0</v>
      </c>
      <c r="F75" s="69">
        <f t="shared" ref="F75:F82" si="6">E75/D75*100</f>
        <v>0</v>
      </c>
      <c r="H75" s="70"/>
      <c r="I75" s="71"/>
    </row>
    <row r="76" spans="1:13" ht="15" x14ac:dyDescent="0.25">
      <c r="B76" s="67" t="s">
        <v>83</v>
      </c>
      <c r="C76" s="68">
        <v>80000</v>
      </c>
      <c r="D76" s="68">
        <v>103754.1</v>
      </c>
      <c r="E76" s="68">
        <v>0</v>
      </c>
      <c r="F76" s="69">
        <f t="shared" si="6"/>
        <v>0</v>
      </c>
      <c r="H76" s="70"/>
      <c r="I76" s="71"/>
    </row>
    <row r="77" spans="1:13" ht="15" x14ac:dyDescent="0.25">
      <c r="B77" s="67" t="s">
        <v>89</v>
      </c>
      <c r="C77" s="68">
        <v>1150</v>
      </c>
      <c r="D77" s="68">
        <v>1150</v>
      </c>
      <c r="E77" s="68">
        <v>0</v>
      </c>
      <c r="F77" s="69">
        <f t="shared" si="6"/>
        <v>0</v>
      </c>
      <c r="H77" s="70"/>
      <c r="I77" s="71"/>
    </row>
    <row r="78" spans="1:13" ht="15" x14ac:dyDescent="0.25">
      <c r="B78" s="67" t="s">
        <v>90</v>
      </c>
      <c r="C78" s="68">
        <v>4000</v>
      </c>
      <c r="D78" s="68">
        <v>4064.15</v>
      </c>
      <c r="E78" s="68">
        <v>235.95</v>
      </c>
      <c r="F78" s="69">
        <f t="shared" si="6"/>
        <v>5.8056420161657414</v>
      </c>
      <c r="H78" s="70"/>
      <c r="I78" s="71"/>
      <c r="M78" s="29"/>
    </row>
    <row r="79" spans="1:13" ht="15" x14ac:dyDescent="0.25">
      <c r="B79" s="67" t="s">
        <v>91</v>
      </c>
      <c r="C79" s="68">
        <v>70000</v>
      </c>
      <c r="D79" s="68">
        <v>199887.57</v>
      </c>
      <c r="E79" s="68">
        <v>10208.24</v>
      </c>
      <c r="F79" s="69">
        <f t="shared" si="6"/>
        <v>5.1069908949315854</v>
      </c>
      <c r="H79" s="70"/>
      <c r="I79" s="71"/>
    </row>
    <row r="80" spans="1:13" ht="15" x14ac:dyDescent="0.25">
      <c r="B80" s="72" t="s">
        <v>23</v>
      </c>
      <c r="C80" s="73">
        <v>4000</v>
      </c>
      <c r="D80" s="73">
        <v>11841.76</v>
      </c>
      <c r="E80" s="73">
        <v>0</v>
      </c>
      <c r="F80" s="69">
        <f t="shared" si="6"/>
        <v>0</v>
      </c>
      <c r="H80" s="70"/>
      <c r="I80" s="71"/>
    </row>
    <row r="81" spans="1:13" ht="15.75" thickBot="1" x14ac:dyDescent="0.3">
      <c r="B81" s="72" t="s">
        <v>92</v>
      </c>
      <c r="C81" s="73">
        <v>65</v>
      </c>
      <c r="D81" s="73">
        <v>65</v>
      </c>
      <c r="E81" s="73">
        <v>0</v>
      </c>
      <c r="F81" s="74">
        <f t="shared" si="6"/>
        <v>0</v>
      </c>
      <c r="H81" s="70"/>
      <c r="I81" s="71"/>
    </row>
    <row r="82" spans="1:13" ht="15.75" thickBot="1" x14ac:dyDescent="0.3">
      <c r="B82" s="85" t="s">
        <v>75</v>
      </c>
      <c r="C82" s="86">
        <f>SUM(C72:C81)</f>
        <v>308597</v>
      </c>
      <c r="D82" s="86">
        <f>SUM(D72:D81)</f>
        <v>694727.53</v>
      </c>
      <c r="E82" s="86">
        <f>SUM(E72:E81)</f>
        <v>25379.11</v>
      </c>
      <c r="F82" s="87">
        <f t="shared" si="6"/>
        <v>3.6531026775346009</v>
      </c>
      <c r="H82" s="70"/>
      <c r="I82" s="71"/>
    </row>
    <row r="83" spans="1:13" s="36" customFormat="1" ht="15.75" thickBot="1" x14ac:dyDescent="0.3">
      <c r="A83" s="27"/>
      <c r="B83" s="146" t="s">
        <v>98</v>
      </c>
      <c r="C83" s="147"/>
      <c r="D83" s="147"/>
      <c r="E83" s="147"/>
      <c r="F83" s="148"/>
      <c r="G83" s="27"/>
      <c r="H83" s="70"/>
      <c r="I83" s="71"/>
      <c r="K83" s="27"/>
      <c r="L83" s="27"/>
      <c r="M83" s="27"/>
    </row>
    <row r="84" spans="1:13" s="36" customFormat="1" ht="15" x14ac:dyDescent="0.25">
      <c r="A84" s="27"/>
      <c r="B84" s="64" t="s">
        <v>73</v>
      </c>
      <c r="C84" s="65" t="s">
        <v>108</v>
      </c>
      <c r="D84" s="65" t="s">
        <v>109</v>
      </c>
      <c r="E84" s="65" t="s">
        <v>110</v>
      </c>
      <c r="F84" s="66" t="s">
        <v>74</v>
      </c>
      <c r="G84" s="27"/>
      <c r="H84" s="70"/>
      <c r="I84" s="71"/>
      <c r="K84" s="27"/>
      <c r="L84" s="27"/>
      <c r="M84" s="27"/>
    </row>
    <row r="85" spans="1:13" s="36" customFormat="1" ht="15" x14ac:dyDescent="0.25">
      <c r="A85" s="27"/>
      <c r="B85" s="100" t="s">
        <v>16</v>
      </c>
      <c r="C85" s="68">
        <v>0</v>
      </c>
      <c r="D85" s="68">
        <v>0</v>
      </c>
      <c r="E85" s="68">
        <v>0</v>
      </c>
      <c r="F85" s="84" t="s">
        <v>44</v>
      </c>
      <c r="G85" s="27"/>
      <c r="H85" s="70"/>
      <c r="I85" s="71"/>
      <c r="K85" s="27"/>
      <c r="L85" s="27"/>
      <c r="M85" s="27"/>
    </row>
    <row r="86" spans="1:13" s="36" customFormat="1" ht="15" x14ac:dyDescent="0.25">
      <c r="A86" s="27"/>
      <c r="B86" s="100" t="s">
        <v>86</v>
      </c>
      <c r="C86" s="68">
        <v>25505.03</v>
      </c>
      <c r="D86" s="68">
        <v>101325.18</v>
      </c>
      <c r="E86" s="68">
        <v>28638.6</v>
      </c>
      <c r="F86" s="69">
        <f t="shared" ref="F86:F91" si="7">E86/D86*100</f>
        <v>28.264050456164991</v>
      </c>
      <c r="G86" s="27"/>
      <c r="H86" s="70"/>
      <c r="I86" s="71"/>
      <c r="K86" s="27"/>
      <c r="L86" s="27"/>
      <c r="M86" s="27"/>
    </row>
    <row r="87" spans="1:13" s="36" customFormat="1" ht="15" x14ac:dyDescent="0.25">
      <c r="A87" s="27"/>
      <c r="B87" s="100" t="s">
        <v>87</v>
      </c>
      <c r="C87" s="68">
        <v>0</v>
      </c>
      <c r="D87" s="68">
        <f>500-450</f>
        <v>50</v>
      </c>
      <c r="E87" s="68">
        <v>10.06</v>
      </c>
      <c r="F87" s="69">
        <f t="shared" si="7"/>
        <v>20.12</v>
      </c>
      <c r="G87" s="27"/>
      <c r="H87" s="70"/>
      <c r="I87" s="71"/>
      <c r="K87" s="27"/>
      <c r="L87" s="27"/>
      <c r="M87" s="27"/>
    </row>
    <row r="88" spans="1:13" s="36" customFormat="1" ht="15" x14ac:dyDescent="0.25">
      <c r="A88" s="27"/>
      <c r="B88" s="100" t="s">
        <v>78</v>
      </c>
      <c r="C88" s="68">
        <v>667</v>
      </c>
      <c r="D88" s="68">
        <v>667</v>
      </c>
      <c r="E88" s="68">
        <v>595.17999999999995</v>
      </c>
      <c r="F88" s="69">
        <f t="shared" si="7"/>
        <v>89.232383808095946</v>
      </c>
      <c r="G88" s="27"/>
      <c r="H88" s="70"/>
      <c r="I88" s="71"/>
      <c r="K88" s="27"/>
      <c r="L88" s="27"/>
      <c r="M88" s="27"/>
    </row>
    <row r="89" spans="1:13" s="36" customFormat="1" ht="15" x14ac:dyDescent="0.25">
      <c r="A89" s="27"/>
      <c r="B89" s="100" t="s">
        <v>79</v>
      </c>
      <c r="C89" s="68">
        <v>3771.62</v>
      </c>
      <c r="D89" s="68">
        <v>3771.62</v>
      </c>
      <c r="E89" s="68">
        <v>14.03</v>
      </c>
      <c r="F89" s="69">
        <f t="shared" si="7"/>
        <v>0.37198869451323302</v>
      </c>
      <c r="G89" s="27"/>
      <c r="H89" s="70"/>
      <c r="I89" s="71"/>
      <c r="K89" s="27"/>
      <c r="L89" s="27"/>
      <c r="M89" s="27"/>
    </row>
    <row r="90" spans="1:13" s="36" customFormat="1" ht="15" x14ac:dyDescent="0.25">
      <c r="A90" s="27"/>
      <c r="B90" s="100" t="s">
        <v>80</v>
      </c>
      <c r="C90" s="68">
        <v>44977.5</v>
      </c>
      <c r="D90" s="88">
        <v>44977.5</v>
      </c>
      <c r="E90" s="68">
        <v>0</v>
      </c>
      <c r="F90" s="69">
        <f t="shared" si="7"/>
        <v>0</v>
      </c>
      <c r="G90" s="27"/>
      <c r="H90" s="70"/>
      <c r="I90" s="71"/>
      <c r="K90" s="27"/>
      <c r="L90" s="27"/>
      <c r="M90" s="27"/>
    </row>
    <row r="91" spans="1:13" s="36" customFormat="1" ht="15" x14ac:dyDescent="0.25">
      <c r="A91" s="27"/>
      <c r="B91" s="100" t="s">
        <v>81</v>
      </c>
      <c r="C91" s="68">
        <v>4361.3100000000004</v>
      </c>
      <c r="D91" s="68">
        <v>4361.3100000000004</v>
      </c>
      <c r="E91" s="68">
        <v>0</v>
      </c>
      <c r="F91" s="69">
        <f t="shared" si="7"/>
        <v>0</v>
      </c>
      <c r="G91" s="27"/>
      <c r="H91" s="70"/>
      <c r="I91" s="71"/>
      <c r="K91" s="27"/>
      <c r="L91" s="27"/>
      <c r="M91" s="27"/>
    </row>
    <row r="92" spans="1:13" s="36" customFormat="1" ht="15" x14ac:dyDescent="0.25">
      <c r="A92" s="27"/>
      <c r="B92" s="100" t="s">
        <v>82</v>
      </c>
      <c r="C92" s="68">
        <v>0</v>
      </c>
      <c r="D92" s="68">
        <v>0</v>
      </c>
      <c r="E92" s="68">
        <v>0</v>
      </c>
      <c r="F92" s="84" t="s">
        <v>44</v>
      </c>
      <c r="G92" s="27"/>
      <c r="H92" s="70"/>
      <c r="I92" s="71"/>
      <c r="K92" s="27"/>
      <c r="L92" s="27"/>
      <c r="M92" s="27"/>
    </row>
    <row r="93" spans="1:13" s="36" customFormat="1" ht="15" x14ac:dyDescent="0.25">
      <c r="A93" s="27"/>
      <c r="B93" s="100" t="s">
        <v>83</v>
      </c>
      <c r="C93" s="68">
        <v>0</v>
      </c>
      <c r="D93" s="68">
        <v>0</v>
      </c>
      <c r="E93" s="68">
        <v>0</v>
      </c>
      <c r="F93" s="84" t="s">
        <v>44</v>
      </c>
      <c r="H93" s="70"/>
      <c r="I93" s="71"/>
      <c r="K93" s="27"/>
      <c r="L93" s="27"/>
      <c r="M93" s="27"/>
    </row>
    <row r="94" spans="1:13" s="36" customFormat="1" ht="15.75" thickBot="1" x14ac:dyDescent="0.3">
      <c r="A94" s="27"/>
      <c r="B94" s="100" t="s">
        <v>91</v>
      </c>
      <c r="C94" s="68">
        <v>152534.54</v>
      </c>
      <c r="D94" s="68">
        <f>200669.52+450</f>
        <v>201119.52</v>
      </c>
      <c r="E94" s="68">
        <v>9639.2800000000007</v>
      </c>
      <c r="F94" s="102">
        <f>E94/D94*100</f>
        <v>4.7928117569095239</v>
      </c>
      <c r="G94" s="27"/>
      <c r="H94" s="70"/>
      <c r="I94" s="71"/>
      <c r="K94" s="27"/>
      <c r="L94" s="27"/>
      <c r="M94" s="27"/>
    </row>
    <row r="95" spans="1:13" s="36" customFormat="1" ht="15.75" thickBot="1" x14ac:dyDescent="0.3">
      <c r="A95" s="27"/>
      <c r="B95" s="85" t="s">
        <v>75</v>
      </c>
      <c r="C95" s="86">
        <f>SUM(C85:C94)</f>
        <v>231817</v>
      </c>
      <c r="D95" s="86">
        <f>SUM(D85:D94)</f>
        <v>356272.13</v>
      </c>
      <c r="E95" s="86">
        <f>SUM(E85:E94)</f>
        <v>38897.15</v>
      </c>
      <c r="F95" s="87">
        <f>E95/D95*100</f>
        <v>10.917820038294884</v>
      </c>
      <c r="G95" s="27"/>
      <c r="H95" s="70"/>
      <c r="I95" s="71"/>
      <c r="K95" s="27"/>
      <c r="L95" s="27"/>
      <c r="M95" s="27"/>
    </row>
    <row r="96" spans="1:13" s="94" customFormat="1" ht="15" x14ac:dyDescent="0.25">
      <c r="B96" s="103"/>
      <c r="C96" s="104"/>
      <c r="D96" s="104"/>
      <c r="E96" s="104"/>
      <c r="F96" s="105"/>
      <c r="H96" s="70"/>
      <c r="I96" s="71"/>
    </row>
    <row r="97" spans="1:13" s="94" customFormat="1" ht="15" x14ac:dyDescent="0.25">
      <c r="B97" s="103"/>
      <c r="C97" s="104"/>
      <c r="D97" s="104"/>
      <c r="E97" s="104"/>
      <c r="F97" s="105"/>
      <c r="H97" s="70"/>
      <c r="I97" s="71"/>
    </row>
    <row r="98" spans="1:13" s="94" customFormat="1" ht="15" x14ac:dyDescent="0.25">
      <c r="B98" s="103"/>
      <c r="C98" s="104"/>
      <c r="D98" s="104"/>
      <c r="E98" s="104"/>
      <c r="F98" s="105"/>
      <c r="H98" s="70"/>
      <c r="I98" s="71"/>
    </row>
    <row r="99" spans="1:13" s="36" customFormat="1" ht="15" x14ac:dyDescent="0.25">
      <c r="A99" s="27"/>
      <c r="B99" s="95"/>
      <c r="C99" s="106"/>
      <c r="D99" s="106"/>
      <c r="E99" s="106"/>
      <c r="F99" s="111" t="s">
        <v>99</v>
      </c>
      <c r="G99" s="111"/>
      <c r="H99" s="70"/>
      <c r="I99" s="71"/>
      <c r="K99" s="27"/>
      <c r="L99" s="27"/>
      <c r="M99" s="27"/>
    </row>
    <row r="100" spans="1:13" s="36" customFormat="1" ht="15" x14ac:dyDescent="0.25">
      <c r="A100" s="27"/>
      <c r="B100" s="95"/>
      <c r="C100" s="106"/>
      <c r="D100" s="106"/>
      <c r="E100" s="106"/>
      <c r="F100" s="107"/>
      <c r="H100" s="70"/>
      <c r="I100" s="71"/>
      <c r="K100" s="27"/>
      <c r="L100" s="27"/>
      <c r="M100" s="27"/>
    </row>
    <row r="101" spans="1:13" s="36" customFormat="1" ht="15.75" thickBot="1" x14ac:dyDescent="0.3">
      <c r="A101" s="27"/>
      <c r="B101" s="95"/>
      <c r="C101" s="106"/>
      <c r="D101" s="106"/>
      <c r="E101" s="106"/>
      <c r="F101" s="31" t="s">
        <v>33</v>
      </c>
      <c r="H101" s="70"/>
      <c r="I101" s="71"/>
      <c r="K101" s="27"/>
      <c r="L101" s="27"/>
      <c r="M101" s="27"/>
    </row>
    <row r="102" spans="1:13" s="36" customFormat="1" ht="15.75" thickBot="1" x14ac:dyDescent="0.3">
      <c r="A102" s="27"/>
      <c r="B102" s="146" t="s">
        <v>100</v>
      </c>
      <c r="C102" s="147"/>
      <c r="D102" s="147"/>
      <c r="E102" s="147"/>
      <c r="F102" s="148"/>
      <c r="G102" s="27"/>
      <c r="H102" s="70"/>
      <c r="I102" s="71"/>
      <c r="K102" s="27"/>
      <c r="L102" s="27"/>
      <c r="M102" s="27"/>
    </row>
    <row r="103" spans="1:13" s="36" customFormat="1" ht="15" x14ac:dyDescent="0.25">
      <c r="A103" s="27"/>
      <c r="B103" s="64" t="s">
        <v>73</v>
      </c>
      <c r="C103" s="65" t="s">
        <v>108</v>
      </c>
      <c r="D103" s="65" t="s">
        <v>109</v>
      </c>
      <c r="E103" s="65" t="s">
        <v>110</v>
      </c>
      <c r="F103" s="66" t="s">
        <v>74</v>
      </c>
      <c r="G103" s="27"/>
      <c r="H103" s="70"/>
      <c r="I103" s="71"/>
      <c r="K103" s="27"/>
      <c r="L103" s="27"/>
      <c r="M103" s="27"/>
    </row>
    <row r="104" spans="1:13" s="36" customFormat="1" ht="15.75" thickBot="1" x14ac:dyDescent="0.3">
      <c r="A104" s="27"/>
      <c r="B104" s="72" t="s">
        <v>87</v>
      </c>
      <c r="C104" s="73">
        <v>17500</v>
      </c>
      <c r="D104" s="73">
        <v>17500</v>
      </c>
      <c r="E104" s="73">
        <v>0.04</v>
      </c>
      <c r="F104" s="74">
        <f>E104/D104*100</f>
        <v>2.2857142857142857E-4</v>
      </c>
      <c r="G104" s="27"/>
      <c r="H104" s="70"/>
      <c r="I104" s="71"/>
      <c r="K104" s="27"/>
      <c r="L104" s="27"/>
      <c r="M104" s="27"/>
    </row>
    <row r="105" spans="1:13" s="36" customFormat="1" ht="15.75" thickBot="1" x14ac:dyDescent="0.3">
      <c r="A105" s="27"/>
      <c r="B105" s="146" t="s">
        <v>101</v>
      </c>
      <c r="C105" s="147"/>
      <c r="D105" s="147"/>
      <c r="E105" s="147"/>
      <c r="F105" s="148"/>
      <c r="G105" s="27"/>
      <c r="H105" s="70"/>
      <c r="I105" s="71"/>
      <c r="K105" s="27"/>
      <c r="L105" s="27"/>
      <c r="M105" s="27"/>
    </row>
    <row r="106" spans="1:13" s="36" customFormat="1" ht="15" x14ac:dyDescent="0.25">
      <c r="A106" s="27"/>
      <c r="B106" s="64" t="s">
        <v>73</v>
      </c>
      <c r="C106" s="65" t="s">
        <v>108</v>
      </c>
      <c r="D106" s="65" t="s">
        <v>109</v>
      </c>
      <c r="E106" s="65" t="s">
        <v>110</v>
      </c>
      <c r="F106" s="66" t="s">
        <v>74</v>
      </c>
      <c r="G106" s="27"/>
      <c r="H106" s="70"/>
      <c r="I106" s="71"/>
      <c r="K106" s="27"/>
      <c r="L106" s="27"/>
      <c r="M106" s="27"/>
    </row>
    <row r="107" spans="1:13" s="36" customFormat="1" ht="15.75" thickBot="1" x14ac:dyDescent="0.3">
      <c r="A107" s="27"/>
      <c r="B107" s="108" t="s">
        <v>23</v>
      </c>
      <c r="C107" s="97">
        <v>6207.75</v>
      </c>
      <c r="D107" s="97">
        <v>9541.25</v>
      </c>
      <c r="E107" s="97">
        <v>642.12</v>
      </c>
      <c r="F107" s="99">
        <f>E107/D107*100</f>
        <v>6.7299358050569902</v>
      </c>
      <c r="G107" s="27"/>
      <c r="H107" s="70"/>
      <c r="I107" s="71"/>
      <c r="K107" s="27"/>
      <c r="L107" s="27"/>
      <c r="M107" s="27"/>
    </row>
    <row r="108" spans="1:13" s="36" customFormat="1" ht="15.75" thickBot="1" x14ac:dyDescent="0.3">
      <c r="A108" s="27"/>
      <c r="B108" s="146" t="s">
        <v>102</v>
      </c>
      <c r="C108" s="147"/>
      <c r="D108" s="147"/>
      <c r="E108" s="147"/>
      <c r="F108" s="148"/>
      <c r="G108" s="27"/>
      <c r="H108" s="70"/>
      <c r="I108" s="71"/>
      <c r="K108" s="27"/>
      <c r="L108" s="27"/>
      <c r="M108" s="27"/>
    </row>
    <row r="109" spans="1:13" s="36" customFormat="1" ht="15" x14ac:dyDescent="0.25">
      <c r="A109" s="27"/>
      <c r="B109" s="64" t="s">
        <v>73</v>
      </c>
      <c r="C109" s="65" t="s">
        <v>108</v>
      </c>
      <c r="D109" s="65" t="s">
        <v>109</v>
      </c>
      <c r="E109" s="65" t="s">
        <v>110</v>
      </c>
      <c r="F109" s="66" t="s">
        <v>74</v>
      </c>
      <c r="G109" s="27"/>
      <c r="H109" s="70"/>
      <c r="I109" s="71"/>
      <c r="K109" s="27"/>
      <c r="L109" s="27"/>
      <c r="M109" s="27"/>
    </row>
    <row r="110" spans="1:13" s="36" customFormat="1" ht="15" x14ac:dyDescent="0.25">
      <c r="A110" s="27"/>
      <c r="B110" s="100" t="s">
        <v>16</v>
      </c>
      <c r="C110" s="68">
        <v>15000</v>
      </c>
      <c r="D110" s="68">
        <v>18969.810000000001</v>
      </c>
      <c r="E110" s="68">
        <v>150.68</v>
      </c>
      <c r="F110" s="69">
        <f t="shared" ref="F110:F117" si="8">E110/D110*100</f>
        <v>0.79431475592006451</v>
      </c>
      <c r="G110" s="27"/>
      <c r="H110" s="70"/>
      <c r="I110" s="71"/>
      <c r="K110" s="27"/>
      <c r="L110" s="27"/>
      <c r="M110" s="27"/>
    </row>
    <row r="111" spans="1:13" s="36" customFormat="1" ht="15" x14ac:dyDescent="0.25">
      <c r="A111" s="27"/>
      <c r="B111" s="100" t="s">
        <v>86</v>
      </c>
      <c r="C111" s="68">
        <v>16000</v>
      </c>
      <c r="D111" s="68">
        <v>35348.980000000003</v>
      </c>
      <c r="E111" s="68">
        <v>2998.42</v>
      </c>
      <c r="F111" s="69">
        <f t="shared" si="8"/>
        <v>8.4823381042394992</v>
      </c>
      <c r="G111" s="27"/>
      <c r="H111" s="70"/>
      <c r="I111" s="71"/>
      <c r="K111" s="27"/>
      <c r="L111" s="27"/>
      <c r="M111" s="27"/>
    </row>
    <row r="112" spans="1:13" s="36" customFormat="1" ht="15" x14ac:dyDescent="0.25">
      <c r="A112" s="27"/>
      <c r="B112" s="67" t="s">
        <v>78</v>
      </c>
      <c r="C112" s="68">
        <v>19000</v>
      </c>
      <c r="D112" s="68">
        <v>31262.02</v>
      </c>
      <c r="E112" s="68">
        <v>783.3</v>
      </c>
      <c r="F112" s="69">
        <f t="shared" si="8"/>
        <v>2.5055962474593771</v>
      </c>
      <c r="G112" s="27"/>
      <c r="H112" s="70"/>
      <c r="I112" s="71"/>
      <c r="K112" s="27"/>
      <c r="L112" s="27"/>
      <c r="M112" s="27"/>
    </row>
    <row r="113" spans="1:13" s="36" customFormat="1" ht="15" x14ac:dyDescent="0.25">
      <c r="A113" s="27"/>
      <c r="B113" s="100" t="s">
        <v>80</v>
      </c>
      <c r="C113" s="68">
        <v>5000</v>
      </c>
      <c r="D113" s="68">
        <v>11979.13</v>
      </c>
      <c r="E113" s="68">
        <v>270</v>
      </c>
      <c r="F113" s="69">
        <f t="shared" si="8"/>
        <v>2.2539199424332153</v>
      </c>
      <c r="G113" s="27"/>
      <c r="H113" s="70"/>
      <c r="I113" s="71"/>
      <c r="K113" s="27"/>
      <c r="L113" s="27"/>
      <c r="M113" s="27"/>
    </row>
    <row r="114" spans="1:13" s="36" customFormat="1" ht="15" x14ac:dyDescent="0.25">
      <c r="A114" s="27"/>
      <c r="B114" s="67" t="s">
        <v>81</v>
      </c>
      <c r="C114" s="68">
        <v>5500</v>
      </c>
      <c r="D114" s="68">
        <v>17780.099999999999</v>
      </c>
      <c r="E114" s="68">
        <v>182.22</v>
      </c>
      <c r="F114" s="69">
        <f t="shared" si="8"/>
        <v>1.024853628494778</v>
      </c>
      <c r="G114" s="27"/>
      <c r="H114" s="70"/>
      <c r="I114" s="71"/>
      <c r="K114" s="27"/>
      <c r="L114" s="27"/>
      <c r="M114" s="27"/>
    </row>
    <row r="115" spans="1:13" s="36" customFormat="1" ht="15" x14ac:dyDescent="0.25">
      <c r="A115" s="27"/>
      <c r="B115" s="100" t="s">
        <v>82</v>
      </c>
      <c r="C115" s="68">
        <v>4500</v>
      </c>
      <c r="D115" s="68">
        <v>11310.73</v>
      </c>
      <c r="E115" s="68">
        <v>540.62</v>
      </c>
      <c r="F115" s="69">
        <f>E115/D115*100</f>
        <v>4.7797091788063195</v>
      </c>
      <c r="G115" s="27"/>
      <c r="H115" s="70"/>
      <c r="I115" s="71"/>
      <c r="K115" s="27"/>
      <c r="L115" s="27"/>
      <c r="M115" s="27"/>
    </row>
    <row r="116" spans="1:13" s="36" customFormat="1" ht="15.75" thickBot="1" x14ac:dyDescent="0.3">
      <c r="A116" s="27"/>
      <c r="B116" s="67" t="s">
        <v>83</v>
      </c>
      <c r="C116" s="68">
        <v>2000</v>
      </c>
      <c r="D116" s="68">
        <v>3218.64</v>
      </c>
      <c r="E116" s="68">
        <v>174.05</v>
      </c>
      <c r="F116" s="69">
        <f t="shared" si="8"/>
        <v>5.4075634429448467</v>
      </c>
      <c r="G116" s="27"/>
      <c r="H116" s="70"/>
      <c r="I116" s="71"/>
      <c r="K116" s="27"/>
      <c r="L116" s="27"/>
      <c r="M116" s="27"/>
    </row>
    <row r="117" spans="1:13" s="36" customFormat="1" ht="15.75" thickBot="1" x14ac:dyDescent="0.3">
      <c r="A117" s="27"/>
      <c r="B117" s="85" t="s">
        <v>75</v>
      </c>
      <c r="C117" s="86">
        <f>SUM(C110:C116)</f>
        <v>67000</v>
      </c>
      <c r="D117" s="86">
        <f>SUM(D110:D116)</f>
        <v>129869.41</v>
      </c>
      <c r="E117" s="86">
        <f>SUM(E110:E116)</f>
        <v>5099.29</v>
      </c>
      <c r="F117" s="87">
        <f t="shared" si="8"/>
        <v>3.926475064451282</v>
      </c>
      <c r="G117" s="27"/>
      <c r="H117" s="70"/>
      <c r="I117" s="71"/>
      <c r="K117" s="27"/>
      <c r="L117" s="27"/>
      <c r="M117" s="27"/>
    </row>
    <row r="118" spans="1:13" s="36" customFormat="1" ht="15.75" thickBot="1" x14ac:dyDescent="0.3">
      <c r="A118" s="27"/>
      <c r="B118" s="146" t="s">
        <v>103</v>
      </c>
      <c r="C118" s="147"/>
      <c r="D118" s="147"/>
      <c r="E118" s="147"/>
      <c r="F118" s="148"/>
      <c r="G118" s="27"/>
      <c r="H118" s="70"/>
      <c r="I118" s="71"/>
      <c r="K118" s="27"/>
      <c r="L118" s="27"/>
      <c r="M118" s="27"/>
    </row>
    <row r="119" spans="1:13" s="36" customFormat="1" ht="15" x14ac:dyDescent="0.25">
      <c r="A119" s="27"/>
      <c r="B119" s="64" t="s">
        <v>73</v>
      </c>
      <c r="C119" s="65" t="s">
        <v>108</v>
      </c>
      <c r="D119" s="65" t="s">
        <v>109</v>
      </c>
      <c r="E119" s="65" t="s">
        <v>110</v>
      </c>
      <c r="F119" s="66" t="s">
        <v>74</v>
      </c>
      <c r="G119" s="27"/>
      <c r="H119" s="70"/>
      <c r="I119" s="71"/>
      <c r="K119" s="27"/>
      <c r="L119" s="27"/>
      <c r="M119" s="27"/>
    </row>
    <row r="120" spans="1:13" s="36" customFormat="1" ht="15.75" thickBot="1" x14ac:dyDescent="0.3">
      <c r="A120" s="27"/>
      <c r="B120" s="108" t="s">
        <v>16</v>
      </c>
      <c r="C120" s="97">
        <v>5000</v>
      </c>
      <c r="D120" s="97">
        <v>11471.73</v>
      </c>
      <c r="E120" s="97">
        <v>1126.51</v>
      </c>
      <c r="F120" s="99">
        <f>E120/D120*100</f>
        <v>9.8198789546127756</v>
      </c>
      <c r="G120" s="27"/>
      <c r="H120" s="70"/>
      <c r="I120" s="71"/>
      <c r="K120" s="27"/>
      <c r="L120" s="27"/>
      <c r="M120" s="27"/>
    </row>
    <row r="121" spans="1:13" s="36" customFormat="1" ht="15.75" thickBot="1" x14ac:dyDescent="0.3">
      <c r="A121" s="27"/>
      <c r="B121" s="146" t="s">
        <v>104</v>
      </c>
      <c r="C121" s="147"/>
      <c r="D121" s="147"/>
      <c r="E121" s="147"/>
      <c r="F121" s="148"/>
      <c r="G121" s="27"/>
      <c r="H121" s="70"/>
      <c r="I121" s="71"/>
      <c r="K121" s="27"/>
      <c r="L121" s="27"/>
      <c r="M121" s="27"/>
    </row>
    <row r="122" spans="1:13" s="36" customFormat="1" ht="15" x14ac:dyDescent="0.25">
      <c r="A122" s="27"/>
      <c r="B122" s="64" t="s">
        <v>73</v>
      </c>
      <c r="C122" s="65" t="s">
        <v>108</v>
      </c>
      <c r="D122" s="65" t="s">
        <v>109</v>
      </c>
      <c r="E122" s="65" t="s">
        <v>110</v>
      </c>
      <c r="F122" s="66" t="s">
        <v>74</v>
      </c>
      <c r="G122" s="27"/>
      <c r="H122" s="70"/>
      <c r="I122" s="71"/>
      <c r="K122" s="27"/>
      <c r="L122" s="27"/>
      <c r="M122" s="27"/>
    </row>
    <row r="123" spans="1:13" s="36" customFormat="1" ht="15.75" thickBot="1" x14ac:dyDescent="0.3">
      <c r="A123" s="27"/>
      <c r="B123" s="108" t="s">
        <v>82</v>
      </c>
      <c r="C123" s="97">
        <v>18000</v>
      </c>
      <c r="D123" s="97">
        <v>73090.17</v>
      </c>
      <c r="E123" s="97">
        <v>1578.97</v>
      </c>
      <c r="F123" s="99">
        <f>E123/D123*100</f>
        <v>2.1603041831753846</v>
      </c>
      <c r="G123" s="27"/>
      <c r="H123" s="70"/>
      <c r="I123" s="71"/>
      <c r="K123" s="27"/>
      <c r="L123" s="27"/>
      <c r="M123" s="27"/>
    </row>
    <row r="124" spans="1:13" s="36" customFormat="1" ht="15.75" thickBot="1" x14ac:dyDescent="0.3">
      <c r="A124" s="27"/>
      <c r="B124" s="146" t="s">
        <v>105</v>
      </c>
      <c r="C124" s="147"/>
      <c r="D124" s="147"/>
      <c r="E124" s="147"/>
      <c r="F124" s="148"/>
      <c r="G124" s="27"/>
      <c r="H124" s="70"/>
      <c r="I124" s="71"/>
      <c r="K124" s="27"/>
      <c r="L124" s="27"/>
      <c r="M124" s="27"/>
    </row>
    <row r="125" spans="1:13" s="36" customFormat="1" ht="15" x14ac:dyDescent="0.25">
      <c r="A125" s="27"/>
      <c r="B125" s="64" t="s">
        <v>73</v>
      </c>
      <c r="C125" s="65" t="s">
        <v>108</v>
      </c>
      <c r="D125" s="65" t="s">
        <v>109</v>
      </c>
      <c r="E125" s="65" t="s">
        <v>110</v>
      </c>
      <c r="F125" s="66" t="s">
        <v>74</v>
      </c>
      <c r="G125" s="27"/>
      <c r="H125" s="70"/>
      <c r="I125" s="71"/>
      <c r="K125" s="27"/>
      <c r="L125" s="27"/>
      <c r="M125" s="27"/>
    </row>
    <row r="126" spans="1:13" s="36" customFormat="1" ht="15.75" thickBot="1" x14ac:dyDescent="0.3">
      <c r="A126" s="27"/>
      <c r="B126" s="108" t="s">
        <v>82</v>
      </c>
      <c r="C126" s="97">
        <v>4000</v>
      </c>
      <c r="D126" s="97">
        <v>10122.209999999999</v>
      </c>
      <c r="E126" s="97">
        <v>0</v>
      </c>
      <c r="F126" s="99">
        <f>E126/D126*100</f>
        <v>0</v>
      </c>
      <c r="G126" s="27"/>
      <c r="H126" s="70"/>
      <c r="I126" s="71"/>
      <c r="K126" s="27"/>
      <c r="L126" s="27"/>
      <c r="M126" s="27"/>
    </row>
    <row r="127" spans="1:13" s="36" customFormat="1" ht="15.75" thickBot="1" x14ac:dyDescent="0.3">
      <c r="A127" s="27"/>
      <c r="B127" s="146" t="s">
        <v>106</v>
      </c>
      <c r="C127" s="147"/>
      <c r="D127" s="147"/>
      <c r="E127" s="147"/>
      <c r="F127" s="148"/>
      <c r="G127" s="27"/>
      <c r="H127" s="70"/>
      <c r="I127" s="71"/>
      <c r="K127" s="27"/>
      <c r="L127" s="27"/>
      <c r="M127" s="27"/>
    </row>
    <row r="128" spans="1:13" s="36" customFormat="1" ht="15" x14ac:dyDescent="0.25">
      <c r="A128" s="27"/>
      <c r="B128" s="64" t="s">
        <v>73</v>
      </c>
      <c r="C128" s="65" t="s">
        <v>108</v>
      </c>
      <c r="D128" s="65" t="s">
        <v>109</v>
      </c>
      <c r="E128" s="65" t="s">
        <v>110</v>
      </c>
      <c r="F128" s="66" t="s">
        <v>74</v>
      </c>
      <c r="G128" s="27"/>
      <c r="H128" s="70"/>
      <c r="I128" s="71"/>
      <c r="K128" s="27"/>
      <c r="L128" s="27"/>
      <c r="M128" s="27"/>
    </row>
    <row r="129" spans="1:13" s="36" customFormat="1" ht="15.75" thickBot="1" x14ac:dyDescent="0.3">
      <c r="A129" s="27"/>
      <c r="B129" s="96" t="s">
        <v>87</v>
      </c>
      <c r="C129" s="97">
        <v>96875</v>
      </c>
      <c r="D129" s="97">
        <v>96875</v>
      </c>
      <c r="E129" s="97">
        <v>0</v>
      </c>
      <c r="F129" s="99">
        <f>E129/D129*100</f>
        <v>0</v>
      </c>
      <c r="G129" s="27"/>
      <c r="H129" s="70"/>
      <c r="I129" s="71"/>
      <c r="K129" s="27"/>
      <c r="L129" s="27"/>
      <c r="M129" s="27"/>
    </row>
    <row r="130" spans="1:13" s="36" customFormat="1" ht="15" x14ac:dyDescent="0.25">
      <c r="A130" s="27"/>
      <c r="B130" s="109"/>
      <c r="C130" s="109"/>
      <c r="D130" s="109"/>
      <c r="E130" s="109"/>
      <c r="F130" s="109"/>
      <c r="G130" s="27"/>
      <c r="K130" s="27"/>
      <c r="L130" s="27"/>
      <c r="M130" s="27"/>
    </row>
    <row r="132" spans="1:13" x14ac:dyDescent="0.2">
      <c r="C132" s="28"/>
      <c r="D132" s="28"/>
      <c r="E132" s="28"/>
    </row>
    <row r="133" spans="1:13" x14ac:dyDescent="0.2">
      <c r="C133" s="28"/>
      <c r="D133" s="28"/>
      <c r="E133" s="28"/>
    </row>
    <row r="134" spans="1:13" x14ac:dyDescent="0.2">
      <c r="C134" s="28"/>
      <c r="D134" s="28"/>
    </row>
    <row r="136" spans="1:13" x14ac:dyDescent="0.2">
      <c r="D136" s="28"/>
    </row>
    <row r="139" spans="1:13" x14ac:dyDescent="0.2">
      <c r="D139" s="28"/>
    </row>
  </sheetData>
  <mergeCells count="21">
    <mergeCell ref="B121:F121"/>
    <mergeCell ref="B124:F124"/>
    <mergeCell ref="B127:F127"/>
    <mergeCell ref="B83:F83"/>
    <mergeCell ref="F99:G99"/>
    <mergeCell ref="B102:F102"/>
    <mergeCell ref="B105:F105"/>
    <mergeCell ref="B108:F108"/>
    <mergeCell ref="B118:F118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Normal="100" workbookViewId="0">
      <selection activeCell="G68" sqref="G68:G69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2" t="s">
        <v>212</v>
      </c>
      <c r="H1" s="152"/>
    </row>
    <row r="2" spans="1:8" ht="33.75" customHeight="1" thickBot="1" x14ac:dyDescent="0.3">
      <c r="C2" s="156" t="s">
        <v>34</v>
      </c>
      <c r="D2" s="156"/>
      <c r="E2" s="156"/>
      <c r="F2" s="156"/>
      <c r="G2" s="156"/>
      <c r="H2" s="156"/>
    </row>
    <row r="3" spans="1:8" ht="18" customHeight="1" x14ac:dyDescent="0.25">
      <c r="A3" s="157" t="s">
        <v>0</v>
      </c>
      <c r="B3" s="158"/>
      <c r="C3" s="159"/>
      <c r="D3" s="165" t="s">
        <v>1</v>
      </c>
      <c r="E3" s="165" t="s">
        <v>2</v>
      </c>
      <c r="F3" s="165" t="s">
        <v>3</v>
      </c>
      <c r="G3" s="165" t="s">
        <v>4</v>
      </c>
      <c r="H3" s="168" t="s">
        <v>5</v>
      </c>
    </row>
    <row r="4" spans="1:8" ht="18" customHeight="1" x14ac:dyDescent="0.25">
      <c r="A4" s="160"/>
      <c r="B4" s="156"/>
      <c r="C4" s="161"/>
      <c r="D4" s="166"/>
      <c r="E4" s="166"/>
      <c r="F4" s="166"/>
      <c r="G4" s="166"/>
      <c r="H4" s="169"/>
    </row>
    <row r="5" spans="1:8" ht="18" customHeight="1" thickBot="1" x14ac:dyDescent="0.3">
      <c r="A5" s="162"/>
      <c r="B5" s="163"/>
      <c r="C5" s="164"/>
      <c r="D5" s="167"/>
      <c r="E5" s="167"/>
      <c r="F5" s="167"/>
      <c r="G5" s="167"/>
      <c r="H5" s="170"/>
    </row>
    <row r="6" spans="1:8" s="10" customFormat="1" ht="14.25" customHeight="1" x14ac:dyDescent="0.2">
      <c r="A6" s="2">
        <v>1</v>
      </c>
      <c r="B6" s="3" t="s">
        <v>6</v>
      </c>
      <c r="C6" s="4" t="s">
        <v>35</v>
      </c>
      <c r="D6" s="20" t="s">
        <v>31</v>
      </c>
      <c r="E6" s="6">
        <v>42745</v>
      </c>
      <c r="F6" s="7" t="s">
        <v>114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35</v>
      </c>
      <c r="D7" s="5" t="s">
        <v>8</v>
      </c>
      <c r="E7" s="6">
        <v>42766</v>
      </c>
      <c r="F7" s="13" t="s">
        <v>159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35</v>
      </c>
      <c r="D8" s="20" t="s">
        <v>157</v>
      </c>
      <c r="E8" s="6">
        <v>42766</v>
      </c>
      <c r="F8" s="13" t="s">
        <v>158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35</v>
      </c>
      <c r="D9" s="20" t="s">
        <v>126</v>
      </c>
      <c r="E9" s="6">
        <v>42745</v>
      </c>
      <c r="F9" s="13" t="s">
        <v>127</v>
      </c>
      <c r="G9" s="16">
        <v>90515.13</v>
      </c>
      <c r="H9" s="17" t="s">
        <v>14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35</v>
      </c>
      <c r="D10" s="20" t="s">
        <v>21</v>
      </c>
      <c r="E10" s="6">
        <v>42745</v>
      </c>
      <c r="F10" s="18" t="s">
        <v>128</v>
      </c>
      <c r="G10" s="16">
        <v>0</v>
      </c>
      <c r="H10" s="17" t="s">
        <v>14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35</v>
      </c>
      <c r="D11" s="20" t="s">
        <v>30</v>
      </c>
      <c r="E11" s="6">
        <v>42745</v>
      </c>
      <c r="F11" s="18" t="s">
        <v>129</v>
      </c>
      <c r="G11" s="16">
        <v>0</v>
      </c>
      <c r="H11" s="17" t="s">
        <v>16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35</v>
      </c>
      <c r="D12" s="20" t="s">
        <v>130</v>
      </c>
      <c r="E12" s="6">
        <v>42745</v>
      </c>
      <c r="F12" s="18" t="s">
        <v>131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35</v>
      </c>
      <c r="D13" s="20" t="s">
        <v>160</v>
      </c>
      <c r="E13" s="6">
        <v>42766</v>
      </c>
      <c r="F13" s="18" t="s">
        <v>161</v>
      </c>
      <c r="G13" s="16">
        <v>250</v>
      </c>
      <c r="H13" s="17" t="s">
        <v>19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35</v>
      </c>
      <c r="D14" s="5" t="s">
        <v>24</v>
      </c>
      <c r="E14" s="6">
        <v>42766</v>
      </c>
      <c r="F14" s="18" t="s">
        <v>162</v>
      </c>
      <c r="G14" s="16">
        <v>0</v>
      </c>
      <c r="H14" s="17" t="s">
        <v>14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35</v>
      </c>
      <c r="D15" s="20" t="s">
        <v>115</v>
      </c>
      <c r="E15" s="6">
        <v>42745</v>
      </c>
      <c r="F15" s="18" t="s">
        <v>116</v>
      </c>
      <c r="G15" s="16">
        <v>1118.6400000000001</v>
      </c>
      <c r="H15" s="17" t="s">
        <v>13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35</v>
      </c>
      <c r="D16" s="20" t="s">
        <v>117</v>
      </c>
      <c r="E16" s="6">
        <v>42745</v>
      </c>
      <c r="F16" s="13" t="s">
        <v>118</v>
      </c>
      <c r="G16" s="16">
        <v>3456.15</v>
      </c>
      <c r="H16" s="17" t="s">
        <v>16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35</v>
      </c>
      <c r="D17" s="20" t="s">
        <v>119</v>
      </c>
      <c r="E17" s="6">
        <v>42745</v>
      </c>
      <c r="F17" s="18" t="s">
        <v>120</v>
      </c>
      <c r="G17" s="16">
        <v>6471.73</v>
      </c>
      <c r="H17" s="17" t="s">
        <v>16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35</v>
      </c>
      <c r="D18" s="20" t="s">
        <v>132</v>
      </c>
      <c r="E18" s="6">
        <v>42759</v>
      </c>
      <c r="F18" s="18" t="s">
        <v>133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35</v>
      </c>
      <c r="D19" s="20" t="s">
        <v>122</v>
      </c>
      <c r="E19" s="6">
        <v>42745</v>
      </c>
      <c r="F19" s="18" t="s">
        <v>121</v>
      </c>
      <c r="G19" s="16">
        <v>47018.86</v>
      </c>
      <c r="H19" s="17" t="s">
        <v>17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35</v>
      </c>
      <c r="D20" s="20" t="s">
        <v>155</v>
      </c>
      <c r="E20" s="6">
        <v>42766</v>
      </c>
      <c r="F20" s="18" t="s">
        <v>156</v>
      </c>
      <c r="G20" s="16">
        <v>25667.08</v>
      </c>
      <c r="H20" s="17" t="s">
        <v>17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35</v>
      </c>
      <c r="D21" s="5" t="s">
        <v>123</v>
      </c>
      <c r="E21" s="6">
        <v>42745</v>
      </c>
      <c r="F21" s="13" t="s">
        <v>124</v>
      </c>
      <c r="G21" s="16">
        <v>139.88</v>
      </c>
      <c r="H21" s="17" t="s">
        <v>18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35</v>
      </c>
      <c r="D22" s="20" t="s">
        <v>122</v>
      </c>
      <c r="E22" s="6">
        <v>42745</v>
      </c>
      <c r="F22" s="13" t="s">
        <v>125</v>
      </c>
      <c r="G22" s="16">
        <v>1919.07</v>
      </c>
      <c r="H22" s="17" t="s">
        <v>19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35</v>
      </c>
      <c r="D23" s="20" t="s">
        <v>134</v>
      </c>
      <c r="E23" s="6">
        <v>42759</v>
      </c>
      <c r="F23" s="18" t="s">
        <v>135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35</v>
      </c>
      <c r="D24" s="5" t="s">
        <v>12</v>
      </c>
      <c r="E24" s="6">
        <v>42759</v>
      </c>
      <c r="F24" s="18" t="s">
        <v>136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35</v>
      </c>
      <c r="D25" s="20" t="s">
        <v>163</v>
      </c>
      <c r="E25" s="6">
        <v>42766</v>
      </c>
      <c r="F25" s="13" t="s">
        <v>164</v>
      </c>
      <c r="G25" s="16">
        <v>366460</v>
      </c>
      <c r="H25" s="17" t="s">
        <v>165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35</v>
      </c>
      <c r="D26" s="20" t="s">
        <v>138</v>
      </c>
      <c r="E26" s="6">
        <v>42759</v>
      </c>
      <c r="F26" s="18" t="s">
        <v>137</v>
      </c>
      <c r="G26" s="16">
        <v>460.79</v>
      </c>
      <c r="H26" s="17" t="s">
        <v>29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35</v>
      </c>
      <c r="D27" s="5" t="s">
        <v>188</v>
      </c>
      <c r="E27" s="6">
        <v>42794</v>
      </c>
      <c r="F27" s="18" t="s">
        <v>189</v>
      </c>
      <c r="G27" s="16">
        <v>0</v>
      </c>
      <c r="H27" s="17" t="s">
        <v>14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35</v>
      </c>
      <c r="D28" s="20" t="s">
        <v>139</v>
      </c>
      <c r="E28" s="6">
        <v>42759</v>
      </c>
      <c r="F28" s="18" t="s">
        <v>140</v>
      </c>
      <c r="G28" s="16">
        <v>98478.32</v>
      </c>
      <c r="H28" s="17" t="s">
        <v>18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35</v>
      </c>
      <c r="D29" s="20" t="s">
        <v>28</v>
      </c>
      <c r="E29" s="6">
        <v>42759</v>
      </c>
      <c r="F29" s="18" t="s">
        <v>141</v>
      </c>
      <c r="G29" s="16">
        <v>0</v>
      </c>
      <c r="H29" s="17" t="s">
        <v>14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35</v>
      </c>
      <c r="D30" s="20" t="s">
        <v>142</v>
      </c>
      <c r="E30" s="6">
        <v>42759</v>
      </c>
      <c r="F30" s="18" t="s">
        <v>143</v>
      </c>
      <c r="G30" s="16">
        <v>198.72</v>
      </c>
      <c r="H30" s="17" t="s">
        <v>14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35</v>
      </c>
      <c r="D31" s="5" t="s">
        <v>123</v>
      </c>
      <c r="E31" s="6">
        <v>42759</v>
      </c>
      <c r="F31" s="18" t="s">
        <v>144</v>
      </c>
      <c r="G31" s="16">
        <v>84.45</v>
      </c>
      <c r="H31" s="17" t="s">
        <v>18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35</v>
      </c>
      <c r="D32" s="5" t="s">
        <v>10</v>
      </c>
      <c r="E32" s="6">
        <v>42759</v>
      </c>
      <c r="F32" s="18" t="s">
        <v>145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35</v>
      </c>
      <c r="D33" s="20" t="s">
        <v>147</v>
      </c>
      <c r="E33" s="6">
        <v>42759</v>
      </c>
      <c r="F33" s="18" t="s">
        <v>146</v>
      </c>
      <c r="G33" s="16">
        <v>315</v>
      </c>
      <c r="H33" s="17" t="s">
        <v>17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35</v>
      </c>
      <c r="D34" s="20" t="s">
        <v>148</v>
      </c>
      <c r="E34" s="6">
        <v>42759</v>
      </c>
      <c r="F34" s="18" t="s">
        <v>149</v>
      </c>
      <c r="G34" s="16">
        <v>1831.03</v>
      </c>
      <c r="H34" s="17" t="s">
        <v>19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35</v>
      </c>
      <c r="D35" s="5" t="s">
        <v>22</v>
      </c>
      <c r="E35" s="6">
        <v>42766</v>
      </c>
      <c r="F35" s="18" t="s">
        <v>166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35</v>
      </c>
      <c r="D36" s="5" t="s">
        <v>202</v>
      </c>
      <c r="E36" s="19">
        <v>42794</v>
      </c>
      <c r="F36" s="18" t="s">
        <v>191</v>
      </c>
      <c r="G36" s="16">
        <v>0</v>
      </c>
      <c r="H36" s="17" t="s">
        <v>14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35</v>
      </c>
      <c r="D37" s="5" t="s">
        <v>15</v>
      </c>
      <c r="E37" s="6">
        <v>42759</v>
      </c>
      <c r="F37" s="18" t="s">
        <v>150</v>
      </c>
      <c r="G37" s="16">
        <v>0</v>
      </c>
      <c r="H37" s="17" t="s">
        <v>16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35</v>
      </c>
      <c r="D38" s="20" t="s">
        <v>25</v>
      </c>
      <c r="E38" s="6">
        <v>42759</v>
      </c>
      <c r="F38" s="18" t="s">
        <v>151</v>
      </c>
      <c r="G38" s="16">
        <v>0</v>
      </c>
      <c r="H38" s="17" t="s">
        <v>14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35</v>
      </c>
      <c r="D39" s="20" t="s">
        <v>152</v>
      </c>
      <c r="E39" s="6">
        <v>42759</v>
      </c>
      <c r="F39" s="18" t="s">
        <v>153</v>
      </c>
      <c r="G39" s="16">
        <v>100</v>
      </c>
      <c r="H39" s="17" t="s">
        <v>16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35</v>
      </c>
      <c r="D40" s="5" t="s">
        <v>20</v>
      </c>
      <c r="E40" s="6">
        <v>42759</v>
      </c>
      <c r="F40" s="18" t="s">
        <v>154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35</v>
      </c>
      <c r="D41" s="5" t="s">
        <v>167</v>
      </c>
      <c r="E41" s="19">
        <v>42773</v>
      </c>
      <c r="F41" s="18" t="s">
        <v>168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35</v>
      </c>
      <c r="D42" s="20" t="s">
        <v>169</v>
      </c>
      <c r="E42" s="19">
        <v>42773</v>
      </c>
      <c r="F42" s="18" t="s">
        <v>170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35</v>
      </c>
      <c r="D43" s="20" t="s">
        <v>192</v>
      </c>
      <c r="E43" s="19">
        <v>42794</v>
      </c>
      <c r="F43" s="18" t="s">
        <v>193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35</v>
      </c>
      <c r="D44" s="20" t="s">
        <v>169</v>
      </c>
      <c r="E44" s="19">
        <v>42773</v>
      </c>
      <c r="F44" s="18" t="s">
        <v>171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35</v>
      </c>
      <c r="D45" s="5" t="s">
        <v>27</v>
      </c>
      <c r="E45" s="19">
        <v>42794</v>
      </c>
      <c r="F45" s="18" t="s">
        <v>194</v>
      </c>
      <c r="G45" s="16">
        <v>0</v>
      </c>
      <c r="H45" s="17" t="s">
        <v>13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35</v>
      </c>
      <c r="D46" s="20" t="s">
        <v>195</v>
      </c>
      <c r="E46" s="19">
        <v>42794</v>
      </c>
      <c r="F46" s="18" t="s">
        <v>196</v>
      </c>
      <c r="G46" s="16">
        <v>3035</v>
      </c>
      <c r="H46" s="17" t="s">
        <v>7</v>
      </c>
    </row>
    <row r="47" spans="1:8" s="10" customFormat="1" ht="14.25" customHeight="1" x14ac:dyDescent="0.2">
      <c r="A47" s="21">
        <v>42</v>
      </c>
      <c r="B47" s="22" t="s">
        <v>6</v>
      </c>
      <c r="C47" s="4" t="s">
        <v>35</v>
      </c>
      <c r="D47" s="20" t="s">
        <v>197</v>
      </c>
      <c r="E47" s="19">
        <v>42794</v>
      </c>
      <c r="F47" s="18" t="s">
        <v>199</v>
      </c>
      <c r="G47" s="16">
        <v>23754.1</v>
      </c>
      <c r="H47" s="17" t="s">
        <v>13</v>
      </c>
    </row>
    <row r="48" spans="1:8" s="10" customFormat="1" ht="14.25" customHeight="1" x14ac:dyDescent="0.2">
      <c r="A48" s="11">
        <v>43</v>
      </c>
      <c r="B48" s="22" t="s">
        <v>6</v>
      </c>
      <c r="C48" s="4" t="s">
        <v>35</v>
      </c>
      <c r="D48" s="5" t="s">
        <v>20</v>
      </c>
      <c r="E48" s="19">
        <v>42773</v>
      </c>
      <c r="F48" s="18" t="s">
        <v>172</v>
      </c>
      <c r="G48" s="16">
        <v>6592.83</v>
      </c>
      <c r="H48" s="17" t="s">
        <v>11</v>
      </c>
    </row>
    <row r="49" spans="1:8" s="10" customFormat="1" ht="14.25" customHeight="1" x14ac:dyDescent="0.2">
      <c r="A49" s="21">
        <v>44</v>
      </c>
      <c r="B49" s="22" t="s">
        <v>6</v>
      </c>
      <c r="C49" s="4" t="s">
        <v>35</v>
      </c>
      <c r="D49" s="5" t="s">
        <v>173</v>
      </c>
      <c r="E49" s="19">
        <v>42773</v>
      </c>
      <c r="F49" s="18" t="s">
        <v>174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2" t="s">
        <v>6</v>
      </c>
      <c r="C50" s="4" t="s">
        <v>35</v>
      </c>
      <c r="D50" s="20" t="s">
        <v>175</v>
      </c>
      <c r="E50" s="19">
        <v>42773</v>
      </c>
      <c r="F50" s="18" t="s">
        <v>176</v>
      </c>
      <c r="G50" s="16">
        <v>230</v>
      </c>
      <c r="H50" s="17" t="s">
        <v>13</v>
      </c>
    </row>
    <row r="51" spans="1:8" s="10" customFormat="1" ht="14.25" customHeight="1" x14ac:dyDescent="0.2">
      <c r="A51" s="21">
        <v>46</v>
      </c>
      <c r="B51" s="22" t="s">
        <v>6</v>
      </c>
      <c r="C51" s="4" t="s">
        <v>35</v>
      </c>
      <c r="D51" s="20" t="s">
        <v>117</v>
      </c>
      <c r="E51" s="19">
        <v>42773</v>
      </c>
      <c r="F51" s="18" t="s">
        <v>177</v>
      </c>
      <c r="G51" s="16">
        <v>513.65</v>
      </c>
      <c r="H51" s="17" t="s">
        <v>16</v>
      </c>
    </row>
    <row r="52" spans="1:8" s="10" customFormat="1" ht="14.25" customHeight="1" x14ac:dyDescent="0.2">
      <c r="A52" s="11">
        <v>47</v>
      </c>
      <c r="B52" s="22" t="s">
        <v>6</v>
      </c>
      <c r="C52" s="4" t="s">
        <v>35</v>
      </c>
      <c r="D52" s="20" t="s">
        <v>178</v>
      </c>
      <c r="E52" s="19">
        <v>42773</v>
      </c>
      <c r="F52" s="18" t="s">
        <v>179</v>
      </c>
      <c r="G52" s="16">
        <v>4841.76</v>
      </c>
      <c r="H52" s="17" t="s">
        <v>23</v>
      </c>
    </row>
    <row r="53" spans="1:8" s="10" customFormat="1" ht="14.25" customHeight="1" x14ac:dyDescent="0.2">
      <c r="A53" s="21">
        <v>48</v>
      </c>
      <c r="B53" s="22" t="s">
        <v>6</v>
      </c>
      <c r="C53" s="4" t="s">
        <v>35</v>
      </c>
      <c r="D53" s="5" t="s">
        <v>10</v>
      </c>
      <c r="E53" s="19">
        <v>42794</v>
      </c>
      <c r="F53" s="18" t="s">
        <v>198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2" t="s">
        <v>6</v>
      </c>
      <c r="C54" s="4" t="s">
        <v>35</v>
      </c>
      <c r="D54" s="20" t="s">
        <v>25</v>
      </c>
      <c r="E54" s="19">
        <v>42773</v>
      </c>
      <c r="F54" s="18" t="s">
        <v>180</v>
      </c>
      <c r="G54" s="16">
        <v>0</v>
      </c>
      <c r="H54" s="17" t="s">
        <v>14</v>
      </c>
    </row>
    <row r="55" spans="1:8" s="10" customFormat="1" ht="29.25" customHeight="1" x14ac:dyDescent="0.2">
      <c r="A55" s="21">
        <v>50</v>
      </c>
      <c r="B55" s="22" t="s">
        <v>6</v>
      </c>
      <c r="C55" s="4" t="s">
        <v>35</v>
      </c>
      <c r="D55" s="20" t="s">
        <v>181</v>
      </c>
      <c r="E55" s="19">
        <v>42773</v>
      </c>
      <c r="F55" s="18" t="s">
        <v>182</v>
      </c>
      <c r="G55" s="16">
        <v>10931.32</v>
      </c>
      <c r="H55" s="17" t="s">
        <v>26</v>
      </c>
    </row>
    <row r="56" spans="1:8" s="10" customFormat="1" ht="14.25" customHeight="1" x14ac:dyDescent="0.2">
      <c r="A56" s="11">
        <v>51</v>
      </c>
      <c r="B56" s="22" t="s">
        <v>6</v>
      </c>
      <c r="C56" s="4" t="s">
        <v>35</v>
      </c>
      <c r="D56" s="20" t="s">
        <v>183</v>
      </c>
      <c r="E56" s="19">
        <v>42773</v>
      </c>
      <c r="F56" s="18" t="s">
        <v>184</v>
      </c>
      <c r="G56" s="16">
        <v>28732.03</v>
      </c>
      <c r="H56" s="17" t="s">
        <v>17</v>
      </c>
    </row>
    <row r="57" spans="1:8" s="10" customFormat="1" ht="14.25" customHeight="1" x14ac:dyDescent="0.2">
      <c r="A57" s="21">
        <v>52</v>
      </c>
      <c r="B57" s="22" t="s">
        <v>6</v>
      </c>
      <c r="C57" s="4" t="s">
        <v>35</v>
      </c>
      <c r="D57" s="5" t="s">
        <v>200</v>
      </c>
      <c r="E57" s="19">
        <v>42794</v>
      </c>
      <c r="F57" s="18" t="s">
        <v>201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2" t="s">
        <v>6</v>
      </c>
      <c r="C58" s="4" t="s">
        <v>35</v>
      </c>
      <c r="D58" s="5" t="s">
        <v>190</v>
      </c>
      <c r="E58" s="19">
        <v>42794</v>
      </c>
      <c r="F58" s="18" t="s">
        <v>203</v>
      </c>
      <c r="G58" s="16">
        <v>0</v>
      </c>
      <c r="H58" s="17" t="s">
        <v>14</v>
      </c>
    </row>
    <row r="59" spans="1:8" s="10" customFormat="1" ht="28.5" customHeight="1" x14ac:dyDescent="0.2">
      <c r="A59" s="21">
        <v>54</v>
      </c>
      <c r="B59" s="22" t="s">
        <v>6</v>
      </c>
      <c r="C59" s="4" t="s">
        <v>35</v>
      </c>
      <c r="D59" s="20" t="s">
        <v>204</v>
      </c>
      <c r="E59" s="19">
        <v>42794</v>
      </c>
      <c r="F59" s="18" t="s">
        <v>205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2" t="s">
        <v>6</v>
      </c>
      <c r="C60" s="4" t="s">
        <v>35</v>
      </c>
      <c r="D60" s="5" t="s">
        <v>206</v>
      </c>
      <c r="E60" s="19">
        <v>42794</v>
      </c>
      <c r="F60" s="18" t="s">
        <v>207</v>
      </c>
      <c r="G60" s="16">
        <v>0</v>
      </c>
      <c r="H60" s="17" t="s">
        <v>19</v>
      </c>
    </row>
    <row r="61" spans="1:8" s="10" customFormat="1" ht="14.25" customHeight="1" x14ac:dyDescent="0.2">
      <c r="A61" s="21">
        <v>56</v>
      </c>
      <c r="B61" s="22" t="s">
        <v>6</v>
      </c>
      <c r="C61" s="4" t="s">
        <v>35</v>
      </c>
      <c r="D61" s="5" t="s">
        <v>209</v>
      </c>
      <c r="E61" s="19">
        <v>42794</v>
      </c>
      <c r="F61" s="18" t="s">
        <v>208</v>
      </c>
      <c r="G61" s="16">
        <v>0</v>
      </c>
      <c r="H61" s="17" t="s">
        <v>14</v>
      </c>
    </row>
    <row r="62" spans="1:8" s="10" customFormat="1" ht="14.25" customHeight="1" x14ac:dyDescent="0.2">
      <c r="A62" s="11">
        <v>57</v>
      </c>
      <c r="B62" s="22" t="s">
        <v>6</v>
      </c>
      <c r="C62" s="4" t="s">
        <v>35</v>
      </c>
      <c r="D62" s="5" t="s">
        <v>209</v>
      </c>
      <c r="E62" s="19">
        <v>42794</v>
      </c>
      <c r="F62" s="18" t="s">
        <v>210</v>
      </c>
      <c r="G62" s="16">
        <v>0</v>
      </c>
      <c r="H62" s="17" t="s">
        <v>14</v>
      </c>
    </row>
    <row r="63" spans="1:8" s="10" customFormat="1" ht="14.25" customHeight="1" x14ac:dyDescent="0.2">
      <c r="A63" s="21">
        <v>58</v>
      </c>
      <c r="B63" s="22" t="s">
        <v>6</v>
      </c>
      <c r="C63" s="4" t="s">
        <v>35</v>
      </c>
      <c r="D63" s="5" t="s">
        <v>209</v>
      </c>
      <c r="E63" s="19">
        <v>42794</v>
      </c>
      <c r="F63" s="18" t="s">
        <v>211</v>
      </c>
      <c r="G63" s="16">
        <v>0</v>
      </c>
      <c r="H63" s="17" t="s">
        <v>14</v>
      </c>
    </row>
    <row r="64" spans="1:8" s="10" customFormat="1" ht="14.25" customHeight="1" x14ac:dyDescent="0.2">
      <c r="A64" s="23">
        <v>59</v>
      </c>
      <c r="B64" s="24" t="s">
        <v>6</v>
      </c>
      <c r="C64" s="4" t="s">
        <v>35</v>
      </c>
      <c r="D64" s="20" t="s">
        <v>147</v>
      </c>
      <c r="E64" s="19">
        <v>42773</v>
      </c>
      <c r="F64" s="18" t="s">
        <v>185</v>
      </c>
      <c r="G64" s="16">
        <v>17371.43</v>
      </c>
      <c r="H64" s="17" t="s">
        <v>11</v>
      </c>
    </row>
    <row r="65" spans="1:8" s="10" customFormat="1" ht="14.25" customHeight="1" thickBot="1" x14ac:dyDescent="0.25">
      <c r="A65" s="21">
        <v>60</v>
      </c>
      <c r="B65" s="22" t="s">
        <v>6</v>
      </c>
      <c r="C65" s="4" t="s">
        <v>35</v>
      </c>
      <c r="D65" s="20" t="s">
        <v>186</v>
      </c>
      <c r="E65" s="19">
        <v>42773</v>
      </c>
      <c r="F65" s="18" t="s">
        <v>187</v>
      </c>
      <c r="G65" s="16">
        <v>0</v>
      </c>
      <c r="H65" s="17" t="s">
        <v>13</v>
      </c>
    </row>
    <row r="66" spans="1:8" ht="21.75" customHeight="1" thickBot="1" x14ac:dyDescent="0.3">
      <c r="A66" s="153" t="s">
        <v>32</v>
      </c>
      <c r="B66" s="154"/>
      <c r="C66" s="154"/>
      <c r="D66" s="154"/>
      <c r="E66" s="154"/>
      <c r="F66" s="155">
        <f>SUM(G6:G65)</f>
        <v>5225356.4200000009</v>
      </c>
      <c r="G66" s="155"/>
      <c r="H66" s="25" t="s">
        <v>33</v>
      </c>
    </row>
    <row r="67" spans="1:8" x14ac:dyDescent="0.25">
      <c r="H67" s="26"/>
    </row>
    <row r="68" spans="1:8" x14ac:dyDescent="0.25">
      <c r="G68" s="26"/>
    </row>
    <row r="69" spans="1:8" x14ac:dyDescent="0.25">
      <c r="F69" s="26"/>
      <c r="G69" s="26"/>
    </row>
    <row r="70" spans="1:8" x14ac:dyDescent="0.25">
      <c r="D70" s="26"/>
      <c r="F70" s="26"/>
      <c r="G70" s="26"/>
    </row>
    <row r="71" spans="1:8" x14ac:dyDescent="0.25">
      <c r="G71" s="26"/>
    </row>
    <row r="73" spans="1:8" x14ac:dyDescent="0.25">
      <c r="H73" s="26"/>
    </row>
    <row r="84" spans="7:7" x14ac:dyDescent="0.25">
      <c r="G84" s="26"/>
    </row>
  </sheetData>
  <mergeCells count="10">
    <mergeCell ref="G1:H1"/>
    <mergeCell ref="A66:E66"/>
    <mergeCell ref="F66:G66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2017-03-14T06:37:35Z</cp:lastPrinted>
  <dcterms:created xsi:type="dcterms:W3CDTF">2017-02-28T13:52:48Z</dcterms:created>
  <dcterms:modified xsi:type="dcterms:W3CDTF">2017-03-14T06:38:26Z</dcterms:modified>
</cp:coreProperties>
</file>