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calcPr calcId="145621"/>
</workbook>
</file>

<file path=xl/calcChain.xml><?xml version="1.0" encoding="utf-8"?>
<calcChain xmlns="http://schemas.openxmlformats.org/spreadsheetml/2006/main">
  <c r="M201" i="2" l="1"/>
  <c r="O201" i="2" s="1"/>
  <c r="O200" i="2"/>
  <c r="M200" i="2"/>
  <c r="M199" i="2"/>
  <c r="O199" i="2" s="1"/>
  <c r="O198" i="2"/>
  <c r="M198" i="2"/>
  <c r="M197" i="2"/>
  <c r="O197" i="2" s="1"/>
  <c r="O196" i="2"/>
  <c r="M196" i="2"/>
  <c r="M195" i="2"/>
  <c r="O195" i="2" s="1"/>
  <c r="O194" i="2"/>
  <c r="M194" i="2"/>
  <c r="M193" i="2"/>
  <c r="O193" i="2" s="1"/>
  <c r="O192" i="2"/>
  <c r="M192" i="2"/>
  <c r="M191" i="2"/>
  <c r="O191" i="2" s="1"/>
  <c r="O190" i="2"/>
  <c r="M190" i="2"/>
  <c r="M189" i="2"/>
  <c r="O189" i="2" s="1"/>
  <c r="O188" i="2"/>
  <c r="M188" i="2"/>
  <c r="M187" i="2"/>
  <c r="O187" i="2" s="1"/>
  <c r="O186" i="2"/>
  <c r="M186" i="2"/>
  <c r="M185" i="2"/>
  <c r="O185" i="2" s="1"/>
  <c r="O184" i="2"/>
  <c r="M184" i="2"/>
  <c r="M183" i="2"/>
  <c r="O183" i="2" s="1"/>
  <c r="O182" i="2"/>
  <c r="M182" i="2"/>
  <c r="M181" i="2"/>
  <c r="O181" i="2" s="1"/>
  <c r="O180" i="2"/>
  <c r="M180" i="2"/>
  <c r="M179" i="2"/>
  <c r="O179" i="2" s="1"/>
  <c r="O178" i="2"/>
  <c r="M178" i="2"/>
  <c r="M177" i="2"/>
  <c r="O177" i="2" s="1"/>
  <c r="O176" i="2"/>
  <c r="M176" i="2"/>
  <c r="M175" i="2"/>
  <c r="O175" i="2" s="1"/>
  <c r="O174" i="2"/>
  <c r="M174" i="2"/>
  <c r="M173" i="2"/>
  <c r="O173" i="2" s="1"/>
  <c r="O172" i="2"/>
  <c r="M172" i="2"/>
  <c r="M171" i="2"/>
  <c r="O171" i="2" s="1"/>
  <c r="O170" i="2"/>
  <c r="M170" i="2"/>
  <c r="M169" i="2"/>
  <c r="O169" i="2" s="1"/>
  <c r="O168" i="2"/>
  <c r="M168" i="2"/>
  <c r="M167" i="2"/>
  <c r="O167" i="2" s="1"/>
  <c r="O166" i="2"/>
  <c r="M166" i="2"/>
  <c r="M165" i="2"/>
  <c r="O165" i="2" s="1"/>
  <c r="O164" i="2"/>
  <c r="M164" i="2"/>
  <c r="M163" i="2"/>
  <c r="O163" i="2" s="1"/>
  <c r="O162" i="2"/>
  <c r="M162" i="2"/>
  <c r="M161" i="2"/>
  <c r="O161" i="2" s="1"/>
  <c r="O160" i="2"/>
  <c r="M160" i="2"/>
  <c r="M159" i="2"/>
  <c r="O159" i="2" s="1"/>
  <c r="O158" i="2"/>
  <c r="M158" i="2"/>
  <c r="M157" i="2"/>
  <c r="O157" i="2" s="1"/>
  <c r="O156" i="2"/>
  <c r="M156" i="2"/>
  <c r="M155" i="2"/>
  <c r="O155" i="2" s="1"/>
  <c r="O154" i="2"/>
  <c r="M154" i="2"/>
  <c r="M153" i="2"/>
  <c r="O153" i="2" s="1"/>
  <c r="O152" i="2"/>
  <c r="M152" i="2"/>
  <c r="M151" i="2"/>
  <c r="O151" i="2" s="1"/>
  <c r="O150" i="2"/>
  <c r="M150" i="2"/>
  <c r="M149" i="2"/>
  <c r="O149" i="2" s="1"/>
  <c r="O148" i="2"/>
  <c r="M148" i="2"/>
  <c r="M147" i="2"/>
  <c r="O147" i="2" s="1"/>
  <c r="O146" i="2"/>
  <c r="M146" i="2"/>
  <c r="M145" i="2"/>
  <c r="O145" i="2" s="1"/>
  <c r="O144" i="2"/>
  <c r="M144" i="2"/>
  <c r="M143" i="2"/>
  <c r="O143" i="2" s="1"/>
  <c r="O142" i="2"/>
  <c r="M142" i="2"/>
  <c r="M141" i="2"/>
  <c r="O141" i="2" s="1"/>
  <c r="O140" i="2"/>
  <c r="M140" i="2"/>
  <c r="M139" i="2"/>
  <c r="O139" i="2" s="1"/>
  <c r="O138" i="2"/>
  <c r="M138" i="2"/>
  <c r="M137" i="2"/>
  <c r="O137" i="2" s="1"/>
  <c r="O136" i="2"/>
  <c r="M136" i="2"/>
  <c r="M135" i="2"/>
  <c r="O135" i="2" s="1"/>
  <c r="O134" i="2"/>
  <c r="M134" i="2"/>
  <c r="M133" i="2"/>
  <c r="O133" i="2" s="1"/>
  <c r="O132" i="2"/>
  <c r="M132" i="2"/>
  <c r="M131" i="2"/>
  <c r="O131" i="2" s="1"/>
  <c r="O130" i="2"/>
  <c r="M130" i="2"/>
  <c r="M129" i="2"/>
  <c r="O129" i="2" s="1"/>
  <c r="O128" i="2"/>
  <c r="M128" i="2"/>
  <c r="M127" i="2"/>
  <c r="O127" i="2" s="1"/>
  <c r="O126" i="2"/>
  <c r="M126" i="2"/>
  <c r="M125" i="2"/>
  <c r="O125" i="2" s="1"/>
  <c r="O124" i="2"/>
  <c r="M124" i="2"/>
  <c r="M123" i="2"/>
  <c r="O123" i="2" s="1"/>
  <c r="O122" i="2"/>
  <c r="M122" i="2"/>
  <c r="M121" i="2"/>
  <c r="O121" i="2" s="1"/>
  <c r="O120" i="2"/>
  <c r="M120" i="2"/>
  <c r="M119" i="2"/>
  <c r="O119" i="2" s="1"/>
  <c r="O118" i="2"/>
  <c r="M118" i="2"/>
  <c r="M117" i="2"/>
  <c r="O117" i="2" s="1"/>
  <c r="O116" i="2"/>
  <c r="M116" i="2"/>
  <c r="M115" i="2"/>
  <c r="O115" i="2" s="1"/>
  <c r="O114" i="2"/>
  <c r="M114" i="2"/>
  <c r="M113" i="2"/>
  <c r="O113" i="2" s="1"/>
  <c r="O112" i="2"/>
  <c r="M112" i="2"/>
  <c r="M111" i="2"/>
  <c r="O111" i="2" s="1"/>
  <c r="O110" i="2"/>
  <c r="M110" i="2"/>
  <c r="M109" i="2"/>
  <c r="O109" i="2" s="1"/>
  <c r="O108" i="2"/>
  <c r="M108" i="2"/>
  <c r="M107" i="2"/>
  <c r="O107" i="2" s="1"/>
  <c r="O106" i="2"/>
  <c r="M106" i="2"/>
  <c r="M105" i="2"/>
  <c r="O105" i="2" s="1"/>
  <c r="O104" i="2"/>
  <c r="M104" i="2"/>
  <c r="M103" i="2"/>
  <c r="O103" i="2" s="1"/>
  <c r="L102" i="2"/>
  <c r="M102" i="2" s="1"/>
  <c r="O102" i="2" s="1"/>
  <c r="O101" i="2"/>
  <c r="O100" i="2"/>
  <c r="N100" i="2"/>
  <c r="O99" i="2"/>
  <c r="N98" i="2"/>
  <c r="O98" i="2" s="1"/>
  <c r="O97" i="2"/>
  <c r="N96" i="2"/>
  <c r="O96" i="2" s="1"/>
  <c r="O95" i="2"/>
  <c r="N94" i="2"/>
  <c r="O94" i="2" s="1"/>
  <c r="O93" i="2"/>
  <c r="O92" i="2"/>
  <c r="N92" i="2"/>
  <c r="O91" i="2"/>
  <c r="N90" i="2"/>
  <c r="O90" i="2" s="1"/>
  <c r="O89" i="2"/>
  <c r="N88" i="2"/>
  <c r="O88" i="2" s="1"/>
  <c r="I87" i="2"/>
  <c r="K87" i="2" s="1"/>
  <c r="M87" i="2" s="1"/>
  <c r="O87" i="2" s="1"/>
  <c r="N86" i="2"/>
  <c r="I86" i="2"/>
  <c r="K86" i="2" s="1"/>
  <c r="M86" i="2" s="1"/>
  <c r="O86" i="2" s="1"/>
  <c r="G86" i="2"/>
  <c r="M85" i="2"/>
  <c r="O85" i="2" s="1"/>
  <c r="K85" i="2"/>
  <c r="I85" i="2"/>
  <c r="K84" i="2"/>
  <c r="M84" i="2" s="1"/>
  <c r="O84" i="2" s="1"/>
  <c r="G84" i="2"/>
  <c r="I84" i="2" s="1"/>
  <c r="I83" i="2"/>
  <c r="K83" i="2" s="1"/>
  <c r="M83" i="2" s="1"/>
  <c r="O83" i="2" s="1"/>
  <c r="G82" i="2"/>
  <c r="I82" i="2" s="1"/>
  <c r="K82" i="2" s="1"/>
  <c r="M82" i="2" s="1"/>
  <c r="O82" i="2" s="1"/>
  <c r="O81" i="2"/>
  <c r="I81" i="2"/>
  <c r="K81" i="2" s="1"/>
  <c r="M81" i="2" s="1"/>
  <c r="L80" i="2"/>
  <c r="K80" i="2"/>
  <c r="M80" i="2" s="1"/>
  <c r="O80" i="2" s="1"/>
  <c r="I80" i="2"/>
  <c r="G80" i="2"/>
  <c r="K79" i="2"/>
  <c r="M79" i="2" s="1"/>
  <c r="O79" i="2" s="1"/>
  <c r="I79" i="2"/>
  <c r="G78" i="2"/>
  <c r="I78" i="2" s="1"/>
  <c r="K78" i="2" s="1"/>
  <c r="M78" i="2" s="1"/>
  <c r="O78" i="2" s="1"/>
  <c r="L77" i="2"/>
  <c r="K76" i="2"/>
  <c r="M76" i="2" s="1"/>
  <c r="O76" i="2" s="1"/>
  <c r="I76" i="2"/>
  <c r="G75" i="2"/>
  <c r="I75" i="2" s="1"/>
  <c r="K75" i="2" s="1"/>
  <c r="M75" i="2" s="1"/>
  <c r="O75" i="2" s="1"/>
  <c r="I74" i="2"/>
  <c r="K74" i="2" s="1"/>
  <c r="M74" i="2" s="1"/>
  <c r="O74" i="2" s="1"/>
  <c r="M73" i="2"/>
  <c r="O73" i="2" s="1"/>
  <c r="G73" i="2"/>
  <c r="I73" i="2" s="1"/>
  <c r="K73" i="2" s="1"/>
  <c r="I72" i="2"/>
  <c r="K72" i="2" s="1"/>
  <c r="M72" i="2" s="1"/>
  <c r="O72" i="2" s="1"/>
  <c r="G71" i="2"/>
  <c r="G70" i="2" s="1"/>
  <c r="I70" i="2"/>
  <c r="K70" i="2" s="1"/>
  <c r="M70" i="2" s="1"/>
  <c r="O70" i="2" s="1"/>
  <c r="M69" i="2"/>
  <c r="O69" i="2" s="1"/>
  <c r="M68" i="2"/>
  <c r="O68" i="2" s="1"/>
  <c r="M67" i="2"/>
  <c r="O67" i="2" s="1"/>
  <c r="M66" i="2"/>
  <c r="O66" i="2" s="1"/>
  <c r="M65" i="2"/>
  <c r="O65" i="2" s="1"/>
  <c r="O64" i="2"/>
  <c r="M64" i="2"/>
  <c r="M63" i="2"/>
  <c r="O63" i="2" s="1"/>
  <c r="M62" i="2"/>
  <c r="O62" i="2" s="1"/>
  <c r="M61" i="2"/>
  <c r="O61" i="2" s="1"/>
  <c r="M60" i="2"/>
  <c r="O60" i="2" s="1"/>
  <c r="I59" i="2"/>
  <c r="K59" i="2" s="1"/>
  <c r="M59" i="2" s="1"/>
  <c r="O59" i="2" s="1"/>
  <c r="G58" i="2"/>
  <c r="I58" i="2" s="1"/>
  <c r="K58" i="2" s="1"/>
  <c r="M58" i="2" s="1"/>
  <c r="O58" i="2" s="1"/>
  <c r="I57" i="2"/>
  <c r="K57" i="2" s="1"/>
  <c r="M57" i="2" s="1"/>
  <c r="O57" i="2" s="1"/>
  <c r="G56" i="2"/>
  <c r="I56" i="2" s="1"/>
  <c r="K56" i="2" s="1"/>
  <c r="M56" i="2" s="1"/>
  <c r="O56" i="2" s="1"/>
  <c r="I55" i="2"/>
  <c r="K55" i="2" s="1"/>
  <c r="M55" i="2" s="1"/>
  <c r="O55" i="2" s="1"/>
  <c r="G54" i="2"/>
  <c r="L53" i="2"/>
  <c r="L52" i="2" s="1"/>
  <c r="I51" i="2"/>
  <c r="K51" i="2" s="1"/>
  <c r="M51" i="2" s="1"/>
  <c r="O51" i="2" s="1"/>
  <c r="G50" i="2"/>
  <c r="I50" i="2" s="1"/>
  <c r="K50" i="2" s="1"/>
  <c r="M50" i="2" s="1"/>
  <c r="O50" i="2" s="1"/>
  <c r="I49" i="2"/>
  <c r="K49" i="2" s="1"/>
  <c r="M49" i="2" s="1"/>
  <c r="O49" i="2" s="1"/>
  <c r="G48" i="2"/>
  <c r="I48" i="2" s="1"/>
  <c r="K48" i="2" s="1"/>
  <c r="M48" i="2" s="1"/>
  <c r="O48" i="2" s="1"/>
  <c r="I47" i="2"/>
  <c r="K47" i="2" s="1"/>
  <c r="M47" i="2" s="1"/>
  <c r="O47" i="2" s="1"/>
  <c r="G46" i="2"/>
  <c r="I45" i="2"/>
  <c r="K45" i="2" s="1"/>
  <c r="M45" i="2" s="1"/>
  <c r="O45" i="2" s="1"/>
  <c r="G44" i="2"/>
  <c r="I44" i="2" s="1"/>
  <c r="K44" i="2" s="1"/>
  <c r="M44" i="2" s="1"/>
  <c r="O44" i="2" s="1"/>
  <c r="I42" i="2"/>
  <c r="K42" i="2" s="1"/>
  <c r="M42" i="2" s="1"/>
  <c r="O42" i="2" s="1"/>
  <c r="G41" i="2"/>
  <c r="I41" i="2" s="1"/>
  <c r="K41" i="2" s="1"/>
  <c r="M41" i="2" s="1"/>
  <c r="O41" i="2" s="1"/>
  <c r="I40" i="2"/>
  <c r="K40" i="2" s="1"/>
  <c r="M40" i="2" s="1"/>
  <c r="O40" i="2" s="1"/>
  <c r="G39" i="2"/>
  <c r="I39" i="2" s="1"/>
  <c r="K39" i="2" s="1"/>
  <c r="M39" i="2" s="1"/>
  <c r="O39" i="2" s="1"/>
  <c r="I38" i="2"/>
  <c r="K38" i="2" s="1"/>
  <c r="M38" i="2" s="1"/>
  <c r="O38" i="2" s="1"/>
  <c r="G37" i="2"/>
  <c r="I37" i="2" s="1"/>
  <c r="K37" i="2" s="1"/>
  <c r="M37" i="2" s="1"/>
  <c r="O37" i="2" s="1"/>
  <c r="I36" i="2"/>
  <c r="K36" i="2" s="1"/>
  <c r="M36" i="2" s="1"/>
  <c r="O36" i="2" s="1"/>
  <c r="G35" i="2"/>
  <c r="I35" i="2" s="1"/>
  <c r="K35" i="2" s="1"/>
  <c r="M35" i="2" s="1"/>
  <c r="O35" i="2" s="1"/>
  <c r="I34" i="2"/>
  <c r="K34" i="2" s="1"/>
  <c r="M34" i="2" s="1"/>
  <c r="O34" i="2" s="1"/>
  <c r="G33" i="2"/>
  <c r="I33" i="2" s="1"/>
  <c r="K33" i="2" s="1"/>
  <c r="M33" i="2" s="1"/>
  <c r="O33" i="2" s="1"/>
  <c r="I32" i="2"/>
  <c r="K32" i="2" s="1"/>
  <c r="M32" i="2" s="1"/>
  <c r="O32" i="2" s="1"/>
  <c r="G31" i="2"/>
  <c r="I31" i="2" s="1"/>
  <c r="K31" i="2" s="1"/>
  <c r="M31" i="2" s="1"/>
  <c r="O31" i="2" s="1"/>
  <c r="I30" i="2"/>
  <c r="K30" i="2" s="1"/>
  <c r="M30" i="2" s="1"/>
  <c r="O30" i="2" s="1"/>
  <c r="I29" i="2"/>
  <c r="K29" i="2" s="1"/>
  <c r="M29" i="2" s="1"/>
  <c r="O29" i="2" s="1"/>
  <c r="G29" i="2"/>
  <c r="I28" i="2"/>
  <c r="K28" i="2" s="1"/>
  <c r="M28" i="2" s="1"/>
  <c r="O28" i="2" s="1"/>
  <c r="G27" i="2"/>
  <c r="I27" i="2" s="1"/>
  <c r="K27" i="2" s="1"/>
  <c r="M27" i="2" s="1"/>
  <c r="O27" i="2" s="1"/>
  <c r="K26" i="2"/>
  <c r="M26" i="2" s="1"/>
  <c r="O26" i="2" s="1"/>
  <c r="M25" i="2"/>
  <c r="O25" i="2" s="1"/>
  <c r="L25" i="2"/>
  <c r="L10" i="2" s="1"/>
  <c r="J25" i="2"/>
  <c r="K25" i="2" s="1"/>
  <c r="I24" i="2"/>
  <c r="K24" i="2" s="1"/>
  <c r="M24" i="2" s="1"/>
  <c r="O24" i="2" s="1"/>
  <c r="I23" i="2"/>
  <c r="K23" i="2" s="1"/>
  <c r="M23" i="2" s="1"/>
  <c r="O23" i="2" s="1"/>
  <c r="H23" i="2"/>
  <c r="I22" i="2"/>
  <c r="K22" i="2" s="1"/>
  <c r="M22" i="2" s="1"/>
  <c r="O22" i="2" s="1"/>
  <c r="H21" i="2"/>
  <c r="I21" i="2" s="1"/>
  <c r="K21" i="2" s="1"/>
  <c r="M21" i="2" s="1"/>
  <c r="O21" i="2" s="1"/>
  <c r="I20" i="2"/>
  <c r="K20" i="2" s="1"/>
  <c r="M20" i="2" s="1"/>
  <c r="O20" i="2" s="1"/>
  <c r="H19" i="2"/>
  <c r="I19" i="2" s="1"/>
  <c r="K19" i="2" s="1"/>
  <c r="M19" i="2" s="1"/>
  <c r="O19" i="2" s="1"/>
  <c r="K18" i="2"/>
  <c r="M18" i="2" s="1"/>
  <c r="O18" i="2" s="1"/>
  <c r="I18" i="2"/>
  <c r="H17" i="2"/>
  <c r="I17" i="2" s="1"/>
  <c r="K17" i="2" s="1"/>
  <c r="M17" i="2" s="1"/>
  <c r="O17" i="2" s="1"/>
  <c r="I16" i="2"/>
  <c r="K16" i="2" s="1"/>
  <c r="M16" i="2" s="1"/>
  <c r="O16" i="2" s="1"/>
  <c r="M15" i="2"/>
  <c r="O15" i="2" s="1"/>
  <c r="I15" i="2"/>
  <c r="K15" i="2" s="1"/>
  <c r="I14" i="2"/>
  <c r="K14" i="2" s="1"/>
  <c r="M14" i="2" s="1"/>
  <c r="O14" i="2" s="1"/>
  <c r="J13" i="2"/>
  <c r="J10" i="2" s="1"/>
  <c r="J9" i="2" s="1"/>
  <c r="I13" i="2"/>
  <c r="K13" i="2" s="1"/>
  <c r="M13" i="2" s="1"/>
  <c r="O13" i="2" s="1"/>
  <c r="H13" i="2"/>
  <c r="G13" i="2"/>
  <c r="K12" i="2"/>
  <c r="M12" i="2" s="1"/>
  <c r="O12" i="2" s="1"/>
  <c r="I12" i="2"/>
  <c r="G11" i="2"/>
  <c r="I11" i="2" s="1"/>
  <c r="K11" i="2" s="1"/>
  <c r="M11" i="2" s="1"/>
  <c r="O11" i="2" s="1"/>
  <c r="L9" i="2"/>
  <c r="G53" i="2" l="1"/>
  <c r="I53" i="2" s="1"/>
  <c r="K53" i="2" s="1"/>
  <c r="M53" i="2" s="1"/>
  <c r="O53" i="2" s="1"/>
  <c r="G43" i="2"/>
  <c r="I43" i="2" s="1"/>
  <c r="K43" i="2" s="1"/>
  <c r="M43" i="2" s="1"/>
  <c r="O43" i="2" s="1"/>
  <c r="G10" i="2"/>
  <c r="I46" i="2"/>
  <c r="K46" i="2" s="1"/>
  <c r="M46" i="2" s="1"/>
  <c r="O46" i="2" s="1"/>
  <c r="N77" i="2"/>
  <c r="N52" i="2" s="1"/>
  <c r="N9" i="2" s="1"/>
  <c r="I54" i="2"/>
  <c r="K54" i="2" s="1"/>
  <c r="M54" i="2" s="1"/>
  <c r="O54" i="2" s="1"/>
  <c r="H10" i="2"/>
  <c r="H9" i="2" s="1"/>
  <c r="I71" i="2"/>
  <c r="K71" i="2" s="1"/>
  <c r="M71" i="2" s="1"/>
  <c r="O71" i="2" s="1"/>
  <c r="G77" i="2"/>
  <c r="I77" i="2" s="1"/>
  <c r="K77" i="2" s="1"/>
  <c r="M77" i="2" s="1"/>
  <c r="E42" i="1"/>
  <c r="E39" i="1"/>
  <c r="E35" i="1"/>
  <c r="E23" i="1"/>
  <c r="E19" i="1"/>
  <c r="E6" i="1"/>
  <c r="E32" i="1"/>
  <c r="E31" i="1"/>
  <c r="E34" i="1"/>
  <c r="E45" i="1"/>
  <c r="E44" i="1"/>
  <c r="E43" i="1"/>
  <c r="E41" i="1"/>
  <c r="E37" i="1"/>
  <c r="E33" i="1"/>
  <c r="E11" i="1"/>
  <c r="C21" i="1"/>
  <c r="E21" i="1"/>
  <c r="E36" i="1"/>
  <c r="E30" i="1"/>
  <c r="E29" i="1"/>
  <c r="C9" i="1"/>
  <c r="C8" i="1"/>
  <c r="E8" i="1"/>
  <c r="E5" i="1"/>
  <c r="C14" i="1"/>
  <c r="E7" i="1"/>
  <c r="E18" i="1"/>
  <c r="E17" i="1"/>
  <c r="E14" i="1"/>
  <c r="E13" i="1"/>
  <c r="E12" i="1"/>
  <c r="E40" i="1"/>
  <c r="E10" i="1"/>
  <c r="E38" i="1"/>
  <c r="E25" i="1"/>
  <c r="E24" i="1"/>
  <c r="D21" i="1"/>
  <c r="D9" i="1"/>
  <c r="D15" i="1"/>
  <c r="D46" i="1"/>
  <c r="D4" i="1"/>
  <c r="D8" i="1"/>
  <c r="D20" i="1"/>
  <c r="D26" i="1"/>
  <c r="E16" i="1"/>
  <c r="C4" i="1"/>
  <c r="E4" i="1"/>
  <c r="C46" i="1"/>
  <c r="E22" i="1"/>
  <c r="C15" i="1"/>
  <c r="E15" i="1"/>
  <c r="E46" i="1"/>
  <c r="C20" i="1"/>
  <c r="E20" i="1"/>
  <c r="E9" i="1"/>
  <c r="C26" i="1"/>
  <c r="E26" i="1"/>
  <c r="O77" i="2" l="1"/>
  <c r="G52" i="2"/>
  <c r="I10" i="2"/>
  <c r="K10" i="2" s="1"/>
  <c r="M10" i="2" s="1"/>
  <c r="O10" i="2" s="1"/>
  <c r="I52" i="2" l="1"/>
  <c r="K52" i="2" s="1"/>
  <c r="M52" i="2" s="1"/>
  <c r="O52" i="2" s="1"/>
  <c r="G9" i="2"/>
  <c r="I9" i="2" s="1"/>
  <c r="K9" i="2" s="1"/>
  <c r="M9" i="2" s="1"/>
  <c r="O9" i="2" s="1"/>
</calcChain>
</file>

<file path=xl/sharedStrings.xml><?xml version="1.0" encoding="utf-8"?>
<sst xmlns="http://schemas.openxmlformats.org/spreadsheetml/2006/main" count="839" uniqueCount="303">
  <si>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</si>
  <si>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</si>
  <si>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</si>
  <si>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</si>
  <si>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</si>
  <si>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</si>
  <si>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</si>
  <si>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</si>
  <si>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</si>
  <si>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</si>
  <si>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</si>
  <si>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</si>
  <si>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</si>
  <si>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</si>
  <si>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</si>
  <si>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</si>
  <si>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</si>
  <si>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</si>
  <si>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</si>
  <si>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</si>
  <si>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</si>
  <si>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</si>
  <si>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</si>
  <si>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</si>
  <si>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</si>
  <si>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</si>
  <si>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</si>
  <si>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</si>
  <si>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</si>
  <si>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</si>
  <si>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</si>
  <si>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</si>
  <si>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</si>
  <si>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</si>
  <si>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</si>
  <si>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</si>
  <si>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</si>
  <si>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</si>
  <si>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</si>
  <si>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</si>
  <si>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</si>
  <si>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</si>
  <si>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</si>
  <si>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</si>
  <si>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3. Úvěr</t>
  </si>
  <si>
    <t>4. Uhrazené splátky dlouhod.půjč.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</si>
  <si>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</si>
  <si>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</si>
  <si>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</si>
  <si>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</si>
  <si>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</si>
  <si>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</si>
  <si>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</si>
  <si>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</si>
  <si>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</si>
  <si>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</si>
  <si>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</si>
  <si>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</si>
  <si>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</si>
  <si>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</si>
  <si>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</si>
  <si>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</si>
  <si>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</si>
  <si>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</si>
  <si>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</si>
  <si>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</si>
  <si>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</si>
  <si>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ZR-RO č. 99/17</t>
  </si>
  <si>
    <t>Příloha č.1 - tab.část k ZR-RO č. 99/17</t>
  </si>
  <si>
    <t>Změna rozpočtu - rozpočtové opatření č. 99/17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</si>
  <si>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</si>
  <si>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</si>
  <si>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</si>
  <si>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</si>
  <si>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</si>
  <si>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</si>
  <si>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</si>
  <si>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</si>
  <si>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</si>
  <si>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</si>
  <si>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</si>
  <si>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</si>
  <si>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- RO č. 99/17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</si>
  <si>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</si>
  <si>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</si>
  <si>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</si>
  <si>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</si>
  <si>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</si>
  <si>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</si>
  <si>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</si>
  <si>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</si>
  <si>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</si>
  <si>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</si>
  <si>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</si>
  <si>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</si>
  <si>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</si>
  <si>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</si>
  <si>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</si>
  <si>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</si>
  <si>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</si>
  <si>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</si>
  <si>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</si>
  <si>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</si>
  <si>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</si>
  <si>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</si>
  <si>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</si>
  <si>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</si>
  <si>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</si>
  <si>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</si>
  <si>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</si>
  <si>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</si>
  <si>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</si>
  <si>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</si>
  <si>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</si>
  <si>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</si>
  <si>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</si>
  <si>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</si>
  <si>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</si>
  <si>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</si>
  <si>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</si>
  <si>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</si>
  <si>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</si>
  <si>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</si>
  <si>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</si>
  <si>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</si>
  <si>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</si>
  <si>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</si>
  <si>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</si>
  <si>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</si>
  <si>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</si>
  <si>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</si>
  <si>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</si>
  <si>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</si>
  <si>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</si>
  <si>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</si>
  <si>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</si>
  <si>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</si>
  <si>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</si>
  <si>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</si>
  <si>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</si>
  <si>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</si>
  <si>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</si>
  <si>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</si>
  <si>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</si>
  <si>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</si>
  <si>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</si>
  <si>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</si>
  <si>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</si>
  <si>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</si>
  <si>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</si>
  <si>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</si>
  <si>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</si>
  <si>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</si>
  <si>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</si>
  <si>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</si>
  <si>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</si>
  <si>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</si>
  <si>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</si>
  <si>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</si>
  <si>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</si>
  <si>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</si>
  <si>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</si>
  <si>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</si>
  <si>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</si>
  <si>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</si>
  <si>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</si>
  <si>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</si>
  <si>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</si>
  <si>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</si>
  <si>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</si>
  <si>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</si>
  <si>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</si>
  <si>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</si>
  <si>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</si>
  <si>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</si>
  <si>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</si>
  <si>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</si>
  <si>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</si>
  <si>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</si>
  <si>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</si>
  <si>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</si>
  <si>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</si>
  <si>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</si>
  <si>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</si>
  <si>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</si>
  <si>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</si>
  <si>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</si>
  <si>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</si>
  <si>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</si>
  <si>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</si>
  <si>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</si>
  <si>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</si>
  <si>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</si>
  <si>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</si>
  <si>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</si>
  <si>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</si>
  <si>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</si>
  <si>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</si>
  <si>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</si>
  <si>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</si>
  <si>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</si>
  <si>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</si>
  <si>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</si>
  <si>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</si>
  <si>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</si>
  <si>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</si>
  <si>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</si>
  <si>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</si>
  <si>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</si>
  <si>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</si>
  <si>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</si>
  <si>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</si>
  <si>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</si>
  <si>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</si>
  <si>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</si>
  <si>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</si>
  <si>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</si>
  <si>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</si>
  <si>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</si>
  <si>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</si>
  <si>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</si>
  <si>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</si>
  <si>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</si>
  <si>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</si>
  <si>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</si>
  <si>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</si>
  <si>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</si>
  <si>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</si>
  <si>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</si>
  <si>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</si>
  <si>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</si>
  <si>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</si>
  <si>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</si>
  <si>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</si>
  <si>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</si>
  <si>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</si>
  <si>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</si>
  <si>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</si>
  <si>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</si>
  <si>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</si>
  <si>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</si>
  <si>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</si>
  <si>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</si>
  <si>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</si>
  <si>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</si>
  <si>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</si>
  <si>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</si>
  <si>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</si>
  <si>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</si>
  <si>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</si>
  <si>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</si>
  <si>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</si>
  <si>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</si>
  <si>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</si>
  <si>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</si>
  <si>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</si>
  <si>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</si>
  <si>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</si>
  <si>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</si>
  <si>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</si>
  <si>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</si>
  <si>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</si>
  <si>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</si>
  <si>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</si>
  <si>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</si>
  <si>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</si>
  <si>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</si>
  <si>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</si>
  <si>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</si>
  <si>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</si>
  <si>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</si>
  <si>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</si>
  <si>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</si>
  <si>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</si>
  <si>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</si>
  <si>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</si>
  <si>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</si>
  <si>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</si>
  <si>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</si>
  <si>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</si>
  <si>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</si>
  <si>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</si>
  <si>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</si>
  <si>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</si>
  <si>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</si>
  <si>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</si>
  <si>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</si>
  <si>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</si>
  <si>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</si>
  <si>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</si>
  <si>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</si>
  <si>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</si>
  <si>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</si>
  <si>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</si>
  <si>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</si>
  <si>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</si>
  <si>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</si>
  <si>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</si>
  <si>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</si>
  <si>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</si>
  <si>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</si>
  <si>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0480495</t>
  </si>
  <si>
    <t>TJ Staré Splavy, z.s., Jarmilina stezka 256, Doksy-Staré Splavy - Mezinárodní ten.turnaj žen Macha Lake Satellite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</si>
</sst>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d/m/yy;@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1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7" fillId="3" borderId="0" xfId="1" applyFont="1" applyFill="1"/>
    <xf numFmtId="0" fontId="8" fillId="3" borderId="0" xfId="2" applyFill="1"/>
    <xf numFmtId="0" fontId="6" fillId="3" borderId="0" xfId="3" applyFill="1"/>
    <xf numFmtId="0" fontId="11" fillId="3" borderId="0" xfId="4" applyFont="1" applyFill="1" applyBorder="1" applyAlignment="1">
      <alignment horizontal="center"/>
    </xf>
    <xf numFmtId="49" fontId="11" fillId="3" borderId="0" xfId="4" applyNumberFormat="1" applyFont="1" applyFill="1" applyBorder="1" applyAlignment="1">
      <alignment horizontal="center"/>
    </xf>
    <xf numFmtId="0" fontId="7" fillId="3" borderId="0" xfId="4" applyFont="1" applyFill="1" applyBorder="1" applyAlignment="1">
      <alignment horizontal="center"/>
    </xf>
    <xf numFmtId="0" fontId="10" fillId="3" borderId="0" xfId="4" applyFont="1" applyFill="1" applyBorder="1"/>
    <xf numFmtId="4" fontId="7" fillId="3" borderId="0" xfId="4" applyNumberFormat="1" applyFont="1" applyFill="1" applyBorder="1"/>
    <xf numFmtId="165" fontId="7" fillId="3" borderId="0" xfId="4" applyNumberFormat="1" applyFont="1" applyFill="1" applyBorder="1"/>
    <xf numFmtId="0" fontId="6" fillId="3" borderId="0" xfId="1" applyFill="1" applyBorder="1"/>
    <xf numFmtId="0" fontId="7" fillId="3" borderId="0" xfId="1" applyFont="1" applyFill="1" applyBorder="1"/>
    <xf numFmtId="0" fontId="6" fillId="3" borderId="0" xfId="4" applyFill="1"/>
    <xf numFmtId="4" fontId="6" fillId="3" borderId="0" xfId="4" applyNumberFormat="1" applyFill="1"/>
    <xf numFmtId="0" fontId="11" fillId="3" borderId="0" xfId="4" applyFont="1" applyFill="1" applyAlignment="1">
      <alignment horizontal="center"/>
    </xf>
    <xf numFmtId="0" fontId="12" fillId="3" borderId="14" xfId="4" applyFont="1" applyFill="1" applyBorder="1" applyAlignment="1">
      <alignment horizontal="center" vertical="center"/>
    </xf>
    <xf numFmtId="0" fontId="14" fillId="3" borderId="15" xfId="5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 wrapText="1"/>
    </xf>
    <xf numFmtId="0" fontId="12" fillId="3" borderId="10" xfId="4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left" vertical="center"/>
    </xf>
    <xf numFmtId="165" fontId="12" fillId="3" borderId="17" xfId="4" applyNumberFormat="1" applyFont="1" applyFill="1" applyBorder="1" applyAlignment="1"/>
    <xf numFmtId="165" fontId="11" fillId="3" borderId="17" xfId="4" applyNumberFormat="1" applyFont="1" applyFill="1" applyBorder="1" applyAlignment="1"/>
    <xf numFmtId="165" fontId="11" fillId="3" borderId="20" xfId="1" applyNumberFormat="1" applyFont="1" applyFill="1" applyBorder="1" applyAlignment="1"/>
    <xf numFmtId="165" fontId="11" fillId="3" borderId="17" xfId="1" applyNumberFormat="1" applyFont="1" applyFill="1" applyBorder="1"/>
    <xf numFmtId="0" fontId="15" fillId="3" borderId="14" xfId="4" applyFont="1" applyFill="1" applyBorder="1" applyAlignment="1">
      <alignment horizontal="center" vertical="center"/>
    </xf>
    <xf numFmtId="0" fontId="15" fillId="3" borderId="21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vertical="center"/>
    </xf>
    <xf numFmtId="165" fontId="15" fillId="3" borderId="22" xfId="4" applyNumberFormat="1" applyFont="1" applyFill="1" applyBorder="1" applyAlignment="1"/>
    <xf numFmtId="165" fontId="15" fillId="3" borderId="20" xfId="4" applyNumberFormat="1" applyFont="1" applyFill="1" applyBorder="1" applyAlignment="1"/>
    <xf numFmtId="165" fontId="15" fillId="3" borderId="20" xfId="1" applyNumberFormat="1" applyFont="1" applyFill="1" applyBorder="1" applyAlignment="1"/>
    <xf numFmtId="165" fontId="15" fillId="3" borderId="17" xfId="1" applyNumberFormat="1" applyFont="1" applyFill="1" applyBorder="1"/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vertical="center" wrapText="1"/>
    </xf>
    <xf numFmtId="165" fontId="11" fillId="3" borderId="27" xfId="4" applyNumberFormat="1" applyFont="1" applyFill="1" applyBorder="1" applyAlignment="1"/>
    <xf numFmtId="165" fontId="11" fillId="3" borderId="27" xfId="1" applyNumberFormat="1" applyFont="1" applyFill="1" applyBorder="1" applyAlignment="1"/>
    <xf numFmtId="165" fontId="11" fillId="3" borderId="27" xfId="1" applyNumberFormat="1" applyFont="1" applyFill="1" applyBorder="1"/>
    <xf numFmtId="0" fontId="17" fillId="3" borderId="4" xfId="4" applyFont="1" applyFill="1" applyBorder="1" applyAlignment="1">
      <alignment horizontal="center" vertical="center"/>
    </xf>
    <xf numFmtId="49" fontId="17" fillId="3" borderId="28" xfId="4" applyNumberFormat="1" applyFont="1" applyFill="1" applyBorder="1" applyAlignment="1">
      <alignment horizontal="center" vertical="center"/>
    </xf>
    <xf numFmtId="49" fontId="17" fillId="3" borderId="29" xfId="4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7" fillId="3" borderId="28" xfId="4" applyFont="1" applyFill="1" applyBorder="1" applyAlignment="1">
      <alignment horizontal="center" vertical="center"/>
    </xf>
    <xf numFmtId="0" fontId="7" fillId="3" borderId="28" xfId="4" applyFont="1" applyFill="1" applyBorder="1" applyAlignment="1">
      <alignment vertical="center"/>
    </xf>
    <xf numFmtId="165" fontId="7" fillId="3" borderId="30" xfId="4" applyNumberFormat="1" applyFont="1" applyFill="1" applyBorder="1" applyAlignment="1"/>
    <xf numFmtId="165" fontId="7" fillId="3" borderId="30" xfId="1" applyNumberFormat="1" applyFont="1" applyFill="1" applyBorder="1" applyAlignment="1"/>
    <xf numFmtId="165" fontId="7" fillId="3" borderId="30" xfId="1" applyNumberFormat="1" applyFont="1" applyFill="1" applyBorder="1"/>
    <xf numFmtId="0" fontId="11" fillId="3" borderId="4" xfId="4" applyFont="1" applyFill="1" applyBorder="1" applyAlignment="1">
      <alignment horizontal="center" vertical="center"/>
    </xf>
    <xf numFmtId="49" fontId="11" fillId="3" borderId="28" xfId="4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vertical="center" wrapText="1"/>
    </xf>
    <xf numFmtId="165" fontId="11" fillId="3" borderId="30" xfId="4" applyNumberFormat="1" applyFont="1" applyFill="1" applyBorder="1" applyAlignment="1"/>
    <xf numFmtId="165" fontId="11" fillId="3" borderId="30" xfId="1" applyNumberFormat="1" applyFont="1" applyFill="1" applyBorder="1" applyAlignment="1"/>
    <xf numFmtId="165" fontId="11" fillId="3" borderId="30" xfId="1" applyNumberFormat="1" applyFont="1" applyFill="1" applyBorder="1"/>
    <xf numFmtId="0" fontId="11" fillId="3" borderId="5" xfId="4" applyFont="1" applyFill="1" applyBorder="1" applyAlignment="1">
      <alignment horizontal="center"/>
    </xf>
    <xf numFmtId="0" fontId="11" fillId="3" borderId="28" xfId="4" applyFont="1" applyFill="1" applyBorder="1" applyAlignment="1">
      <alignment wrapText="1"/>
    </xf>
    <xf numFmtId="0" fontId="7" fillId="3" borderId="5" xfId="4" applyFont="1" applyFill="1" applyBorder="1" applyAlignment="1">
      <alignment horizontal="center"/>
    </xf>
    <xf numFmtId="0" fontId="7" fillId="3" borderId="28" xfId="4" applyFont="1" applyFill="1" applyBorder="1" applyAlignment="1">
      <alignment wrapText="1"/>
    </xf>
    <xf numFmtId="0" fontId="11" fillId="3" borderId="28" xfId="1" applyFont="1" applyFill="1" applyBorder="1" applyAlignment="1">
      <alignment vertical="center" wrapText="1"/>
    </xf>
    <xf numFmtId="0" fontId="11" fillId="3" borderId="28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/>
    </xf>
    <xf numFmtId="0" fontId="7" fillId="3" borderId="28" xfId="4" applyFont="1" applyFill="1" applyBorder="1" applyAlignment="1">
      <alignment vertical="center" wrapText="1"/>
    </xf>
    <xf numFmtId="0" fontId="17" fillId="3" borderId="7" xfId="4" applyFont="1" applyFill="1" applyBorder="1" applyAlignment="1">
      <alignment horizontal="center" vertical="center"/>
    </xf>
    <xf numFmtId="49" fontId="17" fillId="3" borderId="31" xfId="4" applyNumberFormat="1" applyFont="1" applyFill="1" applyBorder="1" applyAlignment="1">
      <alignment horizontal="center" vertical="center"/>
    </xf>
    <xf numFmtId="49" fontId="17" fillId="3" borderId="32" xfId="4" applyNumberFormat="1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vertical="center" wrapText="1"/>
    </xf>
    <xf numFmtId="165" fontId="7" fillId="3" borderId="33" xfId="4" applyNumberFormat="1" applyFont="1" applyFill="1" applyBorder="1" applyAlignment="1"/>
    <xf numFmtId="165" fontId="7" fillId="3" borderId="33" xfId="1" applyNumberFormat="1" applyFont="1" applyFill="1" applyBorder="1" applyAlignment="1"/>
    <xf numFmtId="165" fontId="7" fillId="3" borderId="33" xfId="1" applyNumberFormat="1" applyFont="1" applyFill="1" applyBorder="1"/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vertical="center"/>
    </xf>
    <xf numFmtId="165" fontId="15" fillId="3" borderId="17" xfId="4" applyNumberFormat="1" applyFont="1" applyFill="1" applyBorder="1" applyAlignment="1"/>
    <xf numFmtId="165" fontId="15" fillId="3" borderId="17" xfId="1" applyNumberFormat="1" applyFont="1" applyFill="1" applyBorder="1" applyAlignment="1"/>
    <xf numFmtId="0" fontId="11" fillId="3" borderId="1" xfId="4" applyFont="1" applyFill="1" applyBorder="1" applyAlignment="1">
      <alignment horizontal="center" vertical="center"/>
    </xf>
    <xf numFmtId="49" fontId="11" fillId="3" borderId="34" xfId="4" applyNumberFormat="1" applyFont="1" applyFill="1" applyBorder="1" applyAlignment="1">
      <alignment horizontal="center" vertical="center"/>
    </xf>
    <xf numFmtId="49" fontId="11" fillId="3" borderId="35" xfId="4" applyNumberFormat="1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34" xfId="4" applyFont="1" applyFill="1" applyBorder="1" applyAlignment="1">
      <alignment vertical="center" wrapText="1"/>
    </xf>
    <xf numFmtId="165" fontId="11" fillId="3" borderId="36" xfId="4" applyNumberFormat="1" applyFont="1" applyFill="1" applyBorder="1" applyAlignment="1"/>
    <xf numFmtId="165" fontId="11" fillId="3" borderId="36" xfId="1" applyNumberFormat="1" applyFont="1" applyFill="1" applyBorder="1" applyAlignment="1"/>
    <xf numFmtId="165" fontId="11" fillId="3" borderId="36" xfId="1" applyNumberFormat="1" applyFont="1" applyFill="1" applyBorder="1"/>
    <xf numFmtId="0" fontId="7" fillId="3" borderId="5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vertical="center"/>
    </xf>
    <xf numFmtId="0" fontId="18" fillId="3" borderId="10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vertical="center" wrapText="1"/>
    </xf>
    <xf numFmtId="165" fontId="18" fillId="3" borderId="17" xfId="4" applyNumberFormat="1" applyFont="1" applyFill="1" applyBorder="1" applyAlignment="1"/>
    <xf numFmtId="165" fontId="18" fillId="3" borderId="17" xfId="1" applyNumberFormat="1" applyFont="1" applyFill="1" applyBorder="1" applyAlignment="1"/>
    <xf numFmtId="165" fontId="18" fillId="3" borderId="17" xfId="1" applyNumberFormat="1" applyFont="1" applyFill="1" applyBorder="1"/>
    <xf numFmtId="0" fontId="11" fillId="3" borderId="34" xfId="4" applyFont="1" applyFill="1" applyBorder="1" applyAlignment="1">
      <alignment horizontal="center" vertical="center"/>
    </xf>
    <xf numFmtId="0" fontId="7" fillId="3" borderId="7" xfId="4" applyFont="1" applyFill="1" applyBorder="1" applyAlignment="1">
      <alignment horizontal="center" vertical="center"/>
    </xf>
    <xf numFmtId="49" fontId="7" fillId="3" borderId="31" xfId="4" applyNumberFormat="1" applyFont="1" applyFill="1" applyBorder="1" applyAlignment="1">
      <alignment horizontal="center" vertical="center"/>
    </xf>
    <xf numFmtId="0" fontId="7" fillId="3" borderId="32" xfId="5" applyFont="1" applyFill="1" applyBorder="1" applyAlignment="1">
      <alignment horizontal="center" vertical="center"/>
    </xf>
    <xf numFmtId="49" fontId="18" fillId="3" borderId="19" xfId="4" applyNumberFormat="1" applyFont="1" applyFill="1" applyBorder="1" applyAlignment="1">
      <alignment horizontal="center" vertical="center"/>
    </xf>
    <xf numFmtId="49" fontId="11" fillId="3" borderId="37" xfId="4" applyNumberFormat="1" applyFont="1" applyFill="1" applyBorder="1" applyAlignment="1">
      <alignment horizontal="center" vertical="center"/>
    </xf>
    <xf numFmtId="4" fontId="7" fillId="3" borderId="0" xfId="1" applyNumberFormat="1" applyFont="1" applyFill="1" applyBorder="1"/>
    <xf numFmtId="165" fontId="18" fillId="3" borderId="38" xfId="4" applyNumberFormat="1" applyFont="1" applyFill="1" applyBorder="1" applyAlignment="1"/>
    <xf numFmtId="165" fontId="18" fillId="3" borderId="39" xfId="4" applyNumberFormat="1" applyFont="1" applyFill="1" applyBorder="1" applyAlignment="1"/>
    <xf numFmtId="165" fontId="18" fillId="3" borderId="39" xfId="1" applyNumberFormat="1" applyFont="1" applyFill="1" applyBorder="1" applyAlignment="1"/>
    <xf numFmtId="0" fontId="11" fillId="3" borderId="34" xfId="1" applyFont="1" applyFill="1" applyBorder="1" applyAlignment="1">
      <alignment vertical="center" wrapText="1"/>
    </xf>
    <xf numFmtId="165" fontId="11" fillId="3" borderId="41" xfId="4" applyNumberFormat="1" applyFont="1" applyFill="1" applyBorder="1" applyAlignment="1"/>
    <xf numFmtId="165" fontId="11" fillId="3" borderId="42" xfId="4" applyNumberFormat="1" applyFont="1" applyFill="1" applyBorder="1" applyAlignment="1"/>
    <xf numFmtId="165" fontId="11" fillId="3" borderId="42" xfId="1" applyNumberFormat="1" applyFont="1" applyFill="1" applyBorder="1" applyAlignment="1"/>
    <xf numFmtId="0" fontId="20" fillId="3" borderId="28" xfId="7" applyFont="1" applyFill="1" applyBorder="1" applyAlignment="1">
      <alignment vertical="center" wrapText="1"/>
    </xf>
    <xf numFmtId="165" fontId="7" fillId="3" borderId="37" xfId="4" applyNumberFormat="1" applyFont="1" applyFill="1" applyBorder="1" applyAlignment="1"/>
    <xf numFmtId="165" fontId="7" fillId="3" borderId="43" xfId="4" applyNumberFormat="1" applyFont="1" applyFill="1" applyBorder="1" applyAlignment="1"/>
    <xf numFmtId="165" fontId="7" fillId="3" borderId="43" xfId="1" applyNumberFormat="1" applyFont="1" applyFill="1" applyBorder="1" applyAlignment="1"/>
    <xf numFmtId="165" fontId="11" fillId="3" borderId="37" xfId="4" applyNumberFormat="1" applyFont="1" applyFill="1" applyBorder="1" applyAlignment="1"/>
    <xf numFmtId="165" fontId="11" fillId="3" borderId="43" xfId="4" applyNumberFormat="1" applyFont="1" applyFill="1" applyBorder="1" applyAlignment="1"/>
    <xf numFmtId="165" fontId="11" fillId="3" borderId="43" xfId="1" applyNumberFormat="1" applyFont="1" applyFill="1" applyBorder="1" applyAlignment="1"/>
    <xf numFmtId="0" fontId="11" fillId="3" borderId="28" xfId="7" applyFont="1" applyFill="1" applyBorder="1" applyAlignment="1">
      <alignment vertical="center" wrapText="1"/>
    </xf>
    <xf numFmtId="0" fontId="6" fillId="3" borderId="43" xfId="1" applyFill="1" applyBorder="1"/>
    <xf numFmtId="0" fontId="11" fillId="3" borderId="43" xfId="8" applyFont="1" applyFill="1" applyBorder="1" applyAlignment="1">
      <alignment horizontal="center" wrapText="1"/>
    </xf>
    <xf numFmtId="49" fontId="11" fillId="3" borderId="28" xfId="7" applyNumberFormat="1" applyFont="1" applyFill="1" applyBorder="1" applyAlignment="1">
      <alignment horizontal="center" wrapText="1"/>
    </xf>
    <xf numFmtId="49" fontId="11" fillId="3" borderId="29" xfId="7" applyNumberFormat="1" applyFont="1" applyFill="1" applyBorder="1" applyAlignment="1">
      <alignment horizontal="center" wrapText="1"/>
    </xf>
    <xf numFmtId="49" fontId="11" fillId="3" borderId="5" xfId="7" applyNumberFormat="1" applyFont="1" applyFill="1" applyBorder="1" applyAlignment="1">
      <alignment horizontal="center" wrapText="1"/>
    </xf>
    <xf numFmtId="0" fontId="11" fillId="3" borderId="44" xfId="1" applyFont="1" applyFill="1" applyBorder="1" applyAlignment="1">
      <alignment wrapText="1"/>
    </xf>
    <xf numFmtId="0" fontId="21" fillId="3" borderId="45" xfId="8" applyFont="1" applyFill="1" applyBorder="1" applyAlignment="1">
      <alignment horizontal="center" wrapText="1"/>
    </xf>
    <xf numFmtId="49" fontId="11" fillId="3" borderId="46" xfId="7" applyNumberFormat="1" applyFont="1" applyFill="1" applyBorder="1" applyAlignment="1">
      <alignment horizontal="center" wrapText="1"/>
    </xf>
    <xf numFmtId="49" fontId="11" fillId="3" borderId="47" xfId="7" applyNumberFormat="1" applyFont="1" applyFill="1" applyBorder="1" applyAlignment="1">
      <alignment horizontal="center" wrapText="1"/>
    </xf>
    <xf numFmtId="49" fontId="7" fillId="3" borderId="48" xfId="7" applyNumberFormat="1" applyFont="1" applyFill="1" applyBorder="1" applyAlignment="1">
      <alignment horizontal="center" wrapText="1"/>
    </xf>
    <xf numFmtId="0" fontId="7" fillId="3" borderId="49" xfId="7" applyFont="1" applyFill="1" applyBorder="1" applyAlignment="1">
      <alignment wrapText="1"/>
    </xf>
    <xf numFmtId="165" fontId="7" fillId="3" borderId="50" xfId="4" applyNumberFormat="1" applyFont="1" applyFill="1" applyBorder="1" applyAlignment="1"/>
    <xf numFmtId="165" fontId="7" fillId="3" borderId="45" xfId="4" applyNumberFormat="1" applyFont="1" applyFill="1" applyBorder="1" applyAlignment="1"/>
    <xf numFmtId="165" fontId="7" fillId="3" borderId="45" xfId="1" applyNumberFormat="1" applyFont="1" applyFill="1" applyBorder="1" applyAlignment="1"/>
    <xf numFmtId="165" fontId="7" fillId="3" borderId="50" xfId="1" applyNumberFormat="1" applyFont="1" applyFill="1" applyBorder="1" applyAlignment="1"/>
    <xf numFmtId="165" fontId="7" fillId="3" borderId="50" xfId="1" applyNumberFormat="1" applyFont="1" applyFill="1" applyBorder="1"/>
    <xf numFmtId="166" fontId="7" fillId="3" borderId="0" xfId="1" applyNumberFormat="1" applyFont="1" applyFill="1"/>
    <xf numFmtId="4" fontId="6" fillId="3" borderId="0" xfId="1" applyNumberFormat="1" applyFill="1"/>
    <xf numFmtId="0" fontId="13" fillId="3" borderId="15" xfId="5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14" fontId="7" fillId="3" borderId="0" xfId="1" applyNumberFormat="1" applyFont="1" applyFill="1"/>
    <xf numFmtId="0" fontId="7" fillId="3" borderId="40" xfId="1" applyFont="1" applyFill="1" applyBorder="1"/>
    <xf numFmtId="0" fontId="11" fillId="4" borderId="4" xfId="4" applyFont="1" applyFill="1" applyBorder="1" applyAlignment="1">
      <alignment horizontal="center" vertical="center"/>
    </xf>
    <xf numFmtId="49" fontId="11" fillId="4" borderId="37" xfId="4" applyNumberFormat="1" applyFont="1" applyFill="1" applyBorder="1" applyAlignment="1">
      <alignment horizontal="center" vertical="center"/>
    </xf>
    <xf numFmtId="0" fontId="11" fillId="4" borderId="5" xfId="4" applyFont="1" applyFill="1" applyBorder="1" applyAlignment="1">
      <alignment horizontal="center" vertical="center"/>
    </xf>
    <xf numFmtId="0" fontId="11" fillId="4" borderId="28" xfId="4" applyFont="1" applyFill="1" applyBorder="1" applyAlignment="1">
      <alignment horizontal="center" vertical="center"/>
    </xf>
    <xf numFmtId="0" fontId="22" fillId="4" borderId="28" xfId="7" applyFont="1" applyFill="1" applyBorder="1" applyAlignment="1">
      <alignment vertical="center" wrapText="1"/>
    </xf>
    <xf numFmtId="165" fontId="11" fillId="4" borderId="30" xfId="4" applyNumberFormat="1" applyFont="1" applyFill="1" applyBorder="1" applyAlignment="1"/>
    <xf numFmtId="165" fontId="11" fillId="4" borderId="37" xfId="4" applyNumberFormat="1" applyFont="1" applyFill="1" applyBorder="1" applyAlignment="1"/>
    <xf numFmtId="165" fontId="11" fillId="4" borderId="43" xfId="4" applyNumberFormat="1" applyFont="1" applyFill="1" applyBorder="1" applyAlignment="1"/>
    <xf numFmtId="165" fontId="11" fillId="4" borderId="43" xfId="1" applyNumberFormat="1" applyFont="1" applyFill="1" applyBorder="1" applyAlignment="1"/>
    <xf numFmtId="165" fontId="11" fillId="4" borderId="30" xfId="1" applyNumberFormat="1" applyFont="1" applyFill="1" applyBorder="1" applyAlignment="1"/>
    <xf numFmtId="165" fontId="11" fillId="4" borderId="30" xfId="1" applyNumberFormat="1" applyFont="1" applyFill="1" applyBorder="1"/>
    <xf numFmtId="0" fontId="13" fillId="3" borderId="15" xfId="5" applyFont="1" applyFill="1" applyBorder="1" applyAlignment="1">
      <alignment horizontal="center" vertical="center"/>
    </xf>
    <xf numFmtId="0" fontId="13" fillId="3" borderId="16" xfId="5" applyFont="1" applyFill="1" applyBorder="1" applyAlignment="1">
      <alignment horizontal="center" vertical="center"/>
    </xf>
    <xf numFmtId="4" fontId="7" fillId="3" borderId="0" xfId="1" applyNumberFormat="1" applyFont="1" applyFill="1" applyAlignment="1"/>
    <xf numFmtId="0" fontId="0" fillId="3" borderId="0" xfId="0" applyFill="1" applyAlignment="1"/>
    <xf numFmtId="0" fontId="7" fillId="3" borderId="0" xfId="0" applyFont="1" applyFill="1" applyAlignment="1"/>
    <xf numFmtId="0" fontId="9" fillId="3" borderId="0" xfId="2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2" fillId="3" borderId="18" xfId="4" applyFont="1" applyFill="1" applyBorder="1" applyAlignment="1">
      <alignment horizontal="center" vertical="center"/>
    </xf>
    <xf numFmtId="0" fontId="12" fillId="3" borderId="19" xfId="4" applyFont="1" applyFill="1" applyBorder="1" applyAlignment="1">
      <alignment horizontal="center" vertical="center"/>
    </xf>
    <xf numFmtId="49" fontId="15" fillId="3" borderId="15" xfId="4" applyNumberFormat="1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49" fontId="15" fillId="3" borderId="18" xfId="4" applyNumberFormat="1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19" fillId="3" borderId="19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9">
    <cellStyle name="Normální" xfId="0" builtinId="0"/>
    <cellStyle name="normální 2" xfId="3"/>
    <cellStyle name="Normální 3" xfId="6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tabSelected="1" topLeftCell="A92" zoomScaleNormal="100" workbookViewId="0">
      <selection activeCell="R104" sqref="R104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178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2" width="9.140625" style="37" hidden="1" customWidth="1"/>
    <col min="13" max="13" width="9.140625" style="37" customWidth="1"/>
    <col min="14" max="14" width="9.140625" style="38" customWidth="1"/>
    <col min="15" max="15" width="9.140625" style="37" customWidth="1"/>
    <col min="16" max="16" width="11.5703125" style="37" customWidth="1"/>
    <col min="17" max="254" width="9.140625" style="37" customWidth="1"/>
    <col min="255" max="16384" width="3.140625" style="37"/>
  </cols>
  <sheetData>
    <row r="1" spans="1:16" x14ac:dyDescent="0.2">
      <c r="G1" s="197"/>
      <c r="H1" s="198"/>
      <c r="I1" s="198"/>
      <c r="K1" s="197"/>
      <c r="L1" s="198"/>
      <c r="M1" s="198"/>
      <c r="N1" s="197" t="s">
        <v>68</v>
      </c>
      <c r="O1" s="199"/>
      <c r="P1" s="199"/>
    </row>
    <row r="2" spans="1:16" ht="18" x14ac:dyDescent="0.25">
      <c r="A2" s="200" t="s">
        <v>69</v>
      </c>
      <c r="B2" s="200"/>
      <c r="C2" s="200"/>
      <c r="D2" s="200"/>
      <c r="E2" s="200"/>
      <c r="F2" s="200"/>
      <c r="G2" s="200"/>
      <c r="H2" s="200"/>
      <c r="I2" s="200"/>
    </row>
    <row r="3" spans="1:16" ht="12" customHeight="1" x14ac:dyDescent="0.2">
      <c r="A3" s="39"/>
      <c r="B3" s="39"/>
      <c r="C3" s="39"/>
      <c r="D3" s="39"/>
      <c r="E3" s="39"/>
      <c r="F3" s="39"/>
      <c r="G3" s="39"/>
      <c r="H3" s="40"/>
      <c r="I3" s="40"/>
    </row>
    <row r="4" spans="1:16" ht="15.75" x14ac:dyDescent="0.25">
      <c r="A4" s="201" t="s">
        <v>70</v>
      </c>
      <c r="B4" s="201"/>
      <c r="C4" s="201"/>
      <c r="D4" s="201"/>
      <c r="E4" s="201"/>
      <c r="F4" s="201"/>
      <c r="G4" s="201"/>
      <c r="H4" s="201"/>
      <c r="I4" s="201"/>
    </row>
    <row r="5" spans="1:16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6" s="47" customFormat="1" ht="15.75" x14ac:dyDescent="0.25">
      <c r="A6" s="41"/>
      <c r="B6" s="42"/>
      <c r="C6" s="42"/>
      <c r="D6" s="43"/>
      <c r="E6" s="43"/>
      <c r="F6" s="44" t="s">
        <v>71</v>
      </c>
      <c r="G6" s="45"/>
      <c r="H6" s="46"/>
      <c r="I6" s="46"/>
      <c r="N6" s="48"/>
    </row>
    <row r="7" spans="1:16" s="47" customFormat="1" ht="13.5" thickBot="1" x14ac:dyDescent="0.25">
      <c r="A7" s="49"/>
      <c r="B7" s="49"/>
      <c r="C7" s="49"/>
      <c r="D7" s="49"/>
      <c r="E7" s="49"/>
      <c r="F7" s="49"/>
      <c r="G7" s="50"/>
      <c r="H7" s="49"/>
      <c r="I7" s="51"/>
      <c r="J7" s="49"/>
      <c r="K7" s="51"/>
      <c r="M7" s="51"/>
      <c r="O7" s="51" t="s">
        <v>72</v>
      </c>
    </row>
    <row r="8" spans="1:16" s="47" customFormat="1" ht="24" customHeight="1" thickBot="1" x14ac:dyDescent="0.25">
      <c r="A8" s="52" t="s">
        <v>73</v>
      </c>
      <c r="B8" s="195" t="s">
        <v>74</v>
      </c>
      <c r="C8" s="196"/>
      <c r="D8" s="53" t="s">
        <v>75</v>
      </c>
      <c r="E8" s="179" t="s">
        <v>16</v>
      </c>
      <c r="F8" s="54" t="s">
        <v>76</v>
      </c>
      <c r="G8" s="55" t="s">
        <v>77</v>
      </c>
      <c r="H8" s="55" t="s">
        <v>78</v>
      </c>
      <c r="I8" s="55" t="s">
        <v>79</v>
      </c>
      <c r="J8" s="55" t="s">
        <v>80</v>
      </c>
      <c r="K8" s="55" t="s">
        <v>79</v>
      </c>
      <c r="L8" s="56" t="s">
        <v>81</v>
      </c>
      <c r="M8" s="55" t="s">
        <v>79</v>
      </c>
      <c r="N8" s="56" t="s">
        <v>82</v>
      </c>
      <c r="O8" s="55" t="s">
        <v>79</v>
      </c>
    </row>
    <row r="9" spans="1:16" s="47" customFormat="1" ht="12.75" customHeight="1" thickBot="1" x14ac:dyDescent="0.25">
      <c r="A9" s="57" t="s">
        <v>83</v>
      </c>
      <c r="B9" s="202" t="s">
        <v>84</v>
      </c>
      <c r="C9" s="203"/>
      <c r="D9" s="180" t="s">
        <v>84</v>
      </c>
      <c r="E9" s="180" t="s">
        <v>84</v>
      </c>
      <c r="F9" s="58" t="s">
        <v>85</v>
      </c>
      <c r="G9" s="59">
        <f>+G10+G43+G52</f>
        <v>21994.15</v>
      </c>
      <c r="H9" s="59">
        <f>+H10+H43+H52</f>
        <v>0</v>
      </c>
      <c r="I9" s="60">
        <f>+G9+H9</f>
        <v>21994.15</v>
      </c>
      <c r="J9" s="61">
        <f>+J10+J43+J52</f>
        <v>0</v>
      </c>
      <c r="K9" s="61">
        <f>+I9+J9</f>
        <v>21994.15</v>
      </c>
      <c r="L9" s="61">
        <f>+L10+L43+L52</f>
        <v>17371.425999999999</v>
      </c>
      <c r="M9" s="61">
        <f>+K9+L9</f>
        <v>39365.576000000001</v>
      </c>
      <c r="N9" s="62">
        <f>+N10+N43+N52</f>
        <v>0</v>
      </c>
      <c r="O9" s="62">
        <f>+M9+N9</f>
        <v>39365.576000000001</v>
      </c>
      <c r="P9" s="48" t="s">
        <v>67</v>
      </c>
    </row>
    <row r="10" spans="1:16" s="47" customFormat="1" ht="13.5" thickBot="1" x14ac:dyDescent="0.25">
      <c r="A10" s="63" t="s">
        <v>83</v>
      </c>
      <c r="B10" s="204" t="s">
        <v>84</v>
      </c>
      <c r="C10" s="205"/>
      <c r="D10" s="64" t="s">
        <v>84</v>
      </c>
      <c r="E10" s="65" t="s">
        <v>84</v>
      </c>
      <c r="F10" s="66" t="s">
        <v>86</v>
      </c>
      <c r="G10" s="67">
        <f>+G11+G13+G27+G29+G31+G33+G35+G37+G39+G41</f>
        <v>4980</v>
      </c>
      <c r="H10" s="67">
        <f>+H13+H17+H19+H21+H23</f>
        <v>0</v>
      </c>
      <c r="I10" s="68">
        <f t="shared" ref="I10:I87" si="0">+G10+H10</f>
        <v>4980</v>
      </c>
      <c r="J10" s="69">
        <f>+J13+J25</f>
        <v>0</v>
      </c>
      <c r="K10" s="69">
        <f t="shared" ref="K10:K83" si="1">+I10+J10</f>
        <v>4980</v>
      </c>
      <c r="L10" s="69">
        <f>+L13+L25</f>
        <v>0</v>
      </c>
      <c r="M10" s="69">
        <f t="shared" ref="M10:M83" si="2">+K10+L10</f>
        <v>4980</v>
      </c>
      <c r="N10" s="70">
        <v>0</v>
      </c>
      <c r="O10" s="70">
        <f t="shared" ref="O10:O73" si="3">+M10+N10</f>
        <v>4980</v>
      </c>
      <c r="P10" s="48"/>
    </row>
    <row r="11" spans="1:16" s="47" customFormat="1" hidden="1" x14ac:dyDescent="0.2">
      <c r="A11" s="71" t="s">
        <v>83</v>
      </c>
      <c r="B11" s="72" t="s">
        <v>87</v>
      </c>
      <c r="C11" s="73" t="s">
        <v>88</v>
      </c>
      <c r="D11" s="74" t="s">
        <v>84</v>
      </c>
      <c r="E11" s="75" t="s">
        <v>84</v>
      </c>
      <c r="F11" s="76" t="s">
        <v>89</v>
      </c>
      <c r="G11" s="77">
        <f>+G12</f>
        <v>200</v>
      </c>
      <c r="H11" s="77">
        <v>0</v>
      </c>
      <c r="I11" s="77">
        <f t="shared" si="0"/>
        <v>200</v>
      </c>
      <c r="J11" s="78">
        <v>0</v>
      </c>
      <c r="K11" s="78">
        <f t="shared" si="1"/>
        <v>200</v>
      </c>
      <c r="L11" s="78">
        <v>0</v>
      </c>
      <c r="M11" s="78">
        <f t="shared" si="2"/>
        <v>200</v>
      </c>
      <c r="N11" s="79">
        <v>0</v>
      </c>
      <c r="O11" s="79">
        <f t="shared" si="3"/>
        <v>200</v>
      </c>
      <c r="P11" s="48"/>
    </row>
    <row r="12" spans="1:16" s="47" customFormat="1" hidden="1" x14ac:dyDescent="0.2">
      <c r="A12" s="80"/>
      <c r="B12" s="81"/>
      <c r="C12" s="82"/>
      <c r="D12" s="83">
        <v>3299</v>
      </c>
      <c r="E12" s="84">
        <v>5321</v>
      </c>
      <c r="F12" s="85" t="s">
        <v>90</v>
      </c>
      <c r="G12" s="86">
        <v>200</v>
      </c>
      <c r="H12" s="86">
        <v>0</v>
      </c>
      <c r="I12" s="86">
        <f t="shared" si="0"/>
        <v>200</v>
      </c>
      <c r="J12" s="87">
        <v>0</v>
      </c>
      <c r="K12" s="87">
        <f t="shared" si="1"/>
        <v>200</v>
      </c>
      <c r="L12" s="87">
        <v>0</v>
      </c>
      <c r="M12" s="87">
        <f t="shared" si="2"/>
        <v>200</v>
      </c>
      <c r="N12" s="88">
        <v>0</v>
      </c>
      <c r="O12" s="88">
        <f t="shared" si="3"/>
        <v>200</v>
      </c>
      <c r="P12" s="48"/>
    </row>
    <row r="13" spans="1:16" s="47" customFormat="1" hidden="1" x14ac:dyDescent="0.2">
      <c r="A13" s="89" t="s">
        <v>83</v>
      </c>
      <c r="B13" s="90" t="s">
        <v>91</v>
      </c>
      <c r="C13" s="91" t="s">
        <v>88</v>
      </c>
      <c r="D13" s="92" t="s">
        <v>84</v>
      </c>
      <c r="E13" s="93" t="s">
        <v>84</v>
      </c>
      <c r="F13" s="94" t="s">
        <v>92</v>
      </c>
      <c r="G13" s="95">
        <f>SUM(G14:G16)</f>
        <v>400</v>
      </c>
      <c r="H13" s="95">
        <f>SUM(H14:H16)</f>
        <v>-125</v>
      </c>
      <c r="I13" s="95">
        <f t="shared" si="0"/>
        <v>275</v>
      </c>
      <c r="J13" s="96">
        <f>SUM(J14:J16)</f>
        <v>-150</v>
      </c>
      <c r="K13" s="96">
        <f t="shared" si="1"/>
        <v>125</v>
      </c>
      <c r="L13" s="96">
        <v>0</v>
      </c>
      <c r="M13" s="96">
        <f t="shared" si="2"/>
        <v>125</v>
      </c>
      <c r="N13" s="97">
        <v>0</v>
      </c>
      <c r="O13" s="97">
        <f t="shared" si="3"/>
        <v>125</v>
      </c>
      <c r="P13" s="48"/>
    </row>
    <row r="14" spans="1:16" s="47" customFormat="1" hidden="1" x14ac:dyDescent="0.2">
      <c r="A14" s="80"/>
      <c r="B14" s="81"/>
      <c r="C14" s="82"/>
      <c r="D14" s="83">
        <v>3113</v>
      </c>
      <c r="E14" s="84">
        <v>5321</v>
      </c>
      <c r="F14" s="85" t="s">
        <v>90</v>
      </c>
      <c r="G14" s="86">
        <v>15</v>
      </c>
      <c r="H14" s="86">
        <v>0</v>
      </c>
      <c r="I14" s="86">
        <f t="shared" si="0"/>
        <v>15</v>
      </c>
      <c r="J14" s="87">
        <v>0</v>
      </c>
      <c r="K14" s="87">
        <f t="shared" si="1"/>
        <v>15</v>
      </c>
      <c r="L14" s="87">
        <v>0</v>
      </c>
      <c r="M14" s="87">
        <f t="shared" si="2"/>
        <v>15</v>
      </c>
      <c r="N14" s="88">
        <v>0</v>
      </c>
      <c r="O14" s="88">
        <f t="shared" si="3"/>
        <v>15</v>
      </c>
      <c r="P14" s="48"/>
    </row>
    <row r="15" spans="1:16" s="47" customFormat="1" hidden="1" x14ac:dyDescent="0.2">
      <c r="A15" s="80"/>
      <c r="B15" s="81"/>
      <c r="C15" s="82"/>
      <c r="D15" s="83">
        <v>3233</v>
      </c>
      <c r="E15" s="84">
        <v>5321</v>
      </c>
      <c r="F15" s="85" t="s">
        <v>90</v>
      </c>
      <c r="G15" s="86">
        <v>145</v>
      </c>
      <c r="H15" s="86">
        <v>-125</v>
      </c>
      <c r="I15" s="86">
        <f t="shared" si="0"/>
        <v>20</v>
      </c>
      <c r="J15" s="87">
        <v>0</v>
      </c>
      <c r="K15" s="87">
        <f t="shared" si="1"/>
        <v>20</v>
      </c>
      <c r="L15" s="87">
        <v>0</v>
      </c>
      <c r="M15" s="87">
        <f t="shared" si="2"/>
        <v>20</v>
      </c>
      <c r="N15" s="88">
        <v>0</v>
      </c>
      <c r="O15" s="88">
        <f t="shared" si="3"/>
        <v>20</v>
      </c>
      <c r="P15" s="48"/>
    </row>
    <row r="16" spans="1:16" s="47" customFormat="1" hidden="1" x14ac:dyDescent="0.2">
      <c r="A16" s="80"/>
      <c r="B16" s="81"/>
      <c r="C16" s="82"/>
      <c r="D16" s="83">
        <v>3299</v>
      </c>
      <c r="E16" s="84">
        <v>5222</v>
      </c>
      <c r="F16" s="85" t="s">
        <v>93</v>
      </c>
      <c r="G16" s="86">
        <v>240</v>
      </c>
      <c r="H16" s="86">
        <v>0</v>
      </c>
      <c r="I16" s="86">
        <f t="shared" si="0"/>
        <v>240</v>
      </c>
      <c r="J16" s="87">
        <v>-150</v>
      </c>
      <c r="K16" s="87">
        <f t="shared" si="1"/>
        <v>90</v>
      </c>
      <c r="L16" s="87">
        <v>0</v>
      </c>
      <c r="M16" s="87">
        <f t="shared" si="2"/>
        <v>90</v>
      </c>
      <c r="N16" s="88">
        <v>0</v>
      </c>
      <c r="O16" s="88">
        <f t="shared" si="3"/>
        <v>90</v>
      </c>
      <c r="P16" s="48"/>
    </row>
    <row r="17" spans="1:16" s="47" customFormat="1" ht="22.5" hidden="1" x14ac:dyDescent="0.2">
      <c r="A17" s="89" t="s">
        <v>94</v>
      </c>
      <c r="B17" s="90" t="s">
        <v>95</v>
      </c>
      <c r="C17" s="91" t="s">
        <v>96</v>
      </c>
      <c r="D17" s="98" t="s">
        <v>84</v>
      </c>
      <c r="E17" s="98" t="s">
        <v>84</v>
      </c>
      <c r="F17" s="99" t="s">
        <v>97</v>
      </c>
      <c r="G17" s="95">
        <v>0</v>
      </c>
      <c r="H17" s="95">
        <f>+H18</f>
        <v>80</v>
      </c>
      <c r="I17" s="95">
        <f t="shared" si="0"/>
        <v>80</v>
      </c>
      <c r="J17" s="96">
        <v>0</v>
      </c>
      <c r="K17" s="96">
        <f t="shared" si="1"/>
        <v>80</v>
      </c>
      <c r="L17" s="96">
        <v>0</v>
      </c>
      <c r="M17" s="96">
        <f t="shared" si="2"/>
        <v>80</v>
      </c>
      <c r="N17" s="97">
        <v>0</v>
      </c>
      <c r="O17" s="97">
        <f t="shared" si="3"/>
        <v>80</v>
      </c>
      <c r="P17" s="48"/>
    </row>
    <row r="18" spans="1:16" s="47" customFormat="1" hidden="1" x14ac:dyDescent="0.2">
      <c r="A18" s="89"/>
      <c r="B18" s="90"/>
      <c r="C18" s="91"/>
      <c r="D18" s="100">
        <v>3233</v>
      </c>
      <c r="E18" s="100">
        <v>5321</v>
      </c>
      <c r="F18" s="101" t="s">
        <v>90</v>
      </c>
      <c r="G18" s="86">
        <v>0</v>
      </c>
      <c r="H18" s="86">
        <v>80</v>
      </c>
      <c r="I18" s="86">
        <f t="shared" si="0"/>
        <v>80</v>
      </c>
      <c r="J18" s="87">
        <v>0</v>
      </c>
      <c r="K18" s="87">
        <f t="shared" si="1"/>
        <v>80</v>
      </c>
      <c r="L18" s="87">
        <v>0</v>
      </c>
      <c r="M18" s="87">
        <f t="shared" si="2"/>
        <v>80</v>
      </c>
      <c r="N18" s="88">
        <v>0</v>
      </c>
      <c r="O18" s="88">
        <f t="shared" si="3"/>
        <v>80</v>
      </c>
      <c r="P18" s="48"/>
    </row>
    <row r="19" spans="1:16" s="47" customFormat="1" ht="22.5" hidden="1" x14ac:dyDescent="0.2">
      <c r="A19" s="89" t="s">
        <v>94</v>
      </c>
      <c r="B19" s="90" t="s">
        <v>98</v>
      </c>
      <c r="C19" s="91" t="s">
        <v>99</v>
      </c>
      <c r="D19" s="98" t="s">
        <v>84</v>
      </c>
      <c r="E19" s="98" t="s">
        <v>84</v>
      </c>
      <c r="F19" s="99" t="s">
        <v>100</v>
      </c>
      <c r="G19" s="95">
        <v>0</v>
      </c>
      <c r="H19" s="95">
        <f>+H20</f>
        <v>15</v>
      </c>
      <c r="I19" s="95">
        <f t="shared" si="0"/>
        <v>15</v>
      </c>
      <c r="J19" s="96">
        <v>0</v>
      </c>
      <c r="K19" s="96">
        <f t="shared" si="1"/>
        <v>15</v>
      </c>
      <c r="L19" s="96">
        <v>0</v>
      </c>
      <c r="M19" s="96">
        <f t="shared" si="2"/>
        <v>15</v>
      </c>
      <c r="N19" s="97">
        <v>0</v>
      </c>
      <c r="O19" s="97">
        <f t="shared" si="3"/>
        <v>15</v>
      </c>
      <c r="P19" s="48"/>
    </row>
    <row r="20" spans="1:16" s="47" customFormat="1" hidden="1" x14ac:dyDescent="0.2">
      <c r="A20" s="89"/>
      <c r="B20" s="90"/>
      <c r="C20" s="91"/>
      <c r="D20" s="100">
        <v>3233</v>
      </c>
      <c r="E20" s="100">
        <v>5321</v>
      </c>
      <c r="F20" s="101" t="s">
        <v>90</v>
      </c>
      <c r="G20" s="86">
        <v>0</v>
      </c>
      <c r="H20" s="86">
        <v>15</v>
      </c>
      <c r="I20" s="86">
        <f t="shared" si="0"/>
        <v>15</v>
      </c>
      <c r="J20" s="87">
        <v>0</v>
      </c>
      <c r="K20" s="87">
        <f t="shared" si="1"/>
        <v>15</v>
      </c>
      <c r="L20" s="87">
        <v>0</v>
      </c>
      <c r="M20" s="87">
        <f t="shared" si="2"/>
        <v>15</v>
      </c>
      <c r="N20" s="88">
        <v>0</v>
      </c>
      <c r="O20" s="88">
        <f t="shared" si="3"/>
        <v>15</v>
      </c>
      <c r="P20" s="48"/>
    </row>
    <row r="21" spans="1:16" s="47" customFormat="1" ht="33.75" hidden="1" x14ac:dyDescent="0.2">
      <c r="A21" s="89" t="s">
        <v>83</v>
      </c>
      <c r="B21" s="90" t="s">
        <v>101</v>
      </c>
      <c r="C21" s="91" t="s">
        <v>102</v>
      </c>
      <c r="D21" s="98" t="s">
        <v>84</v>
      </c>
      <c r="E21" s="98" t="s">
        <v>84</v>
      </c>
      <c r="F21" s="99" t="s">
        <v>103</v>
      </c>
      <c r="G21" s="95">
        <v>0</v>
      </c>
      <c r="H21" s="95">
        <f>+H22</f>
        <v>15</v>
      </c>
      <c r="I21" s="95">
        <f t="shared" si="0"/>
        <v>15</v>
      </c>
      <c r="J21" s="96">
        <v>0</v>
      </c>
      <c r="K21" s="96">
        <f t="shared" si="1"/>
        <v>15</v>
      </c>
      <c r="L21" s="96">
        <v>0</v>
      </c>
      <c r="M21" s="96">
        <f t="shared" si="2"/>
        <v>15</v>
      </c>
      <c r="N21" s="97">
        <v>0</v>
      </c>
      <c r="O21" s="97">
        <f t="shared" si="3"/>
        <v>15</v>
      </c>
      <c r="P21" s="48"/>
    </row>
    <row r="22" spans="1:16" s="47" customFormat="1" hidden="1" x14ac:dyDescent="0.2">
      <c r="A22" s="89"/>
      <c r="B22" s="90"/>
      <c r="C22" s="91"/>
      <c r="D22" s="100">
        <v>3233</v>
      </c>
      <c r="E22" s="100">
        <v>5321</v>
      </c>
      <c r="F22" s="101" t="s">
        <v>90</v>
      </c>
      <c r="G22" s="86">
        <v>0</v>
      </c>
      <c r="H22" s="86">
        <v>15</v>
      </c>
      <c r="I22" s="86">
        <f t="shared" si="0"/>
        <v>15</v>
      </c>
      <c r="J22" s="87">
        <v>0</v>
      </c>
      <c r="K22" s="87">
        <f t="shared" si="1"/>
        <v>15</v>
      </c>
      <c r="L22" s="87">
        <v>0</v>
      </c>
      <c r="M22" s="87">
        <f t="shared" si="2"/>
        <v>15</v>
      </c>
      <c r="N22" s="88">
        <v>0</v>
      </c>
      <c r="O22" s="88">
        <f t="shared" si="3"/>
        <v>15</v>
      </c>
      <c r="P22" s="48"/>
    </row>
    <row r="23" spans="1:16" s="47" customFormat="1" ht="22.5" hidden="1" x14ac:dyDescent="0.2">
      <c r="A23" s="89" t="s">
        <v>83</v>
      </c>
      <c r="B23" s="90" t="s">
        <v>104</v>
      </c>
      <c r="C23" s="91" t="s">
        <v>105</v>
      </c>
      <c r="D23" s="98" t="s">
        <v>84</v>
      </c>
      <c r="E23" s="98" t="s">
        <v>84</v>
      </c>
      <c r="F23" s="102" t="s">
        <v>106</v>
      </c>
      <c r="G23" s="95">
        <v>0</v>
      </c>
      <c r="H23" s="95">
        <f>+H24</f>
        <v>15</v>
      </c>
      <c r="I23" s="95">
        <f t="shared" si="0"/>
        <v>15</v>
      </c>
      <c r="J23" s="96">
        <v>0</v>
      </c>
      <c r="K23" s="96">
        <f t="shared" si="1"/>
        <v>15</v>
      </c>
      <c r="L23" s="96">
        <v>0</v>
      </c>
      <c r="M23" s="96">
        <f t="shared" si="2"/>
        <v>15</v>
      </c>
      <c r="N23" s="97">
        <v>0</v>
      </c>
      <c r="O23" s="97">
        <f t="shared" si="3"/>
        <v>15</v>
      </c>
      <c r="P23" s="48"/>
    </row>
    <row r="24" spans="1:16" s="47" customFormat="1" hidden="1" x14ac:dyDescent="0.2">
      <c r="A24" s="80"/>
      <c r="B24" s="81"/>
      <c r="C24" s="82"/>
      <c r="D24" s="100">
        <v>3113</v>
      </c>
      <c r="E24" s="100">
        <v>5321</v>
      </c>
      <c r="F24" s="101" t="s">
        <v>90</v>
      </c>
      <c r="G24" s="86">
        <v>0</v>
      </c>
      <c r="H24" s="86">
        <v>15</v>
      </c>
      <c r="I24" s="86">
        <f t="shared" si="0"/>
        <v>15</v>
      </c>
      <c r="J24" s="87">
        <v>0</v>
      </c>
      <c r="K24" s="87">
        <f t="shared" si="1"/>
        <v>15</v>
      </c>
      <c r="L24" s="87">
        <v>0</v>
      </c>
      <c r="M24" s="87">
        <f t="shared" si="2"/>
        <v>15</v>
      </c>
      <c r="N24" s="88">
        <v>0</v>
      </c>
      <c r="O24" s="88">
        <f t="shared" si="3"/>
        <v>15</v>
      </c>
      <c r="P24" s="48"/>
    </row>
    <row r="25" spans="1:16" s="47" customFormat="1" ht="33.75" hidden="1" x14ac:dyDescent="0.2">
      <c r="A25" s="89" t="s">
        <v>83</v>
      </c>
      <c r="B25" s="90" t="s">
        <v>107</v>
      </c>
      <c r="C25" s="91" t="s">
        <v>88</v>
      </c>
      <c r="D25" s="98" t="s">
        <v>84</v>
      </c>
      <c r="E25" s="103" t="s">
        <v>84</v>
      </c>
      <c r="F25" s="99" t="s">
        <v>108</v>
      </c>
      <c r="G25" s="95">
        <v>0</v>
      </c>
      <c r="H25" s="95"/>
      <c r="I25" s="95">
        <v>0</v>
      </c>
      <c r="J25" s="96">
        <f>+J26</f>
        <v>150</v>
      </c>
      <c r="K25" s="96">
        <f t="shared" si="1"/>
        <v>150</v>
      </c>
      <c r="L25" s="96">
        <f>+L26</f>
        <v>0</v>
      </c>
      <c r="M25" s="96">
        <f t="shared" si="2"/>
        <v>150</v>
      </c>
      <c r="N25" s="97">
        <v>0</v>
      </c>
      <c r="O25" s="97">
        <f t="shared" si="3"/>
        <v>150</v>
      </c>
      <c r="P25" s="48"/>
    </row>
    <row r="26" spans="1:16" s="47" customFormat="1" hidden="1" x14ac:dyDescent="0.2">
      <c r="A26" s="80"/>
      <c r="B26" s="81"/>
      <c r="C26" s="82"/>
      <c r="D26" s="100">
        <v>3299</v>
      </c>
      <c r="E26" s="104">
        <v>5222</v>
      </c>
      <c r="F26" s="101" t="s">
        <v>93</v>
      </c>
      <c r="G26" s="86">
        <v>0</v>
      </c>
      <c r="H26" s="86"/>
      <c r="I26" s="86">
        <v>0</v>
      </c>
      <c r="J26" s="87">
        <v>150</v>
      </c>
      <c r="K26" s="87">
        <f t="shared" si="1"/>
        <v>150</v>
      </c>
      <c r="L26" s="87">
        <v>0</v>
      </c>
      <c r="M26" s="87">
        <f t="shared" si="2"/>
        <v>150</v>
      </c>
      <c r="N26" s="88">
        <v>0</v>
      </c>
      <c r="O26" s="88">
        <f t="shared" si="3"/>
        <v>150</v>
      </c>
      <c r="P26" s="48"/>
    </row>
    <row r="27" spans="1:16" s="47" customFormat="1" ht="22.5" hidden="1" x14ac:dyDescent="0.2">
      <c r="A27" s="89" t="s">
        <v>83</v>
      </c>
      <c r="B27" s="90" t="s">
        <v>109</v>
      </c>
      <c r="C27" s="91" t="s">
        <v>110</v>
      </c>
      <c r="D27" s="92" t="s">
        <v>84</v>
      </c>
      <c r="E27" s="93" t="s">
        <v>84</v>
      </c>
      <c r="F27" s="94" t="s">
        <v>111</v>
      </c>
      <c r="G27" s="95">
        <f>+G28</f>
        <v>50</v>
      </c>
      <c r="H27" s="95">
        <v>0</v>
      </c>
      <c r="I27" s="95">
        <f t="shared" si="0"/>
        <v>50</v>
      </c>
      <c r="J27" s="96">
        <v>0</v>
      </c>
      <c r="K27" s="96">
        <f t="shared" si="1"/>
        <v>50</v>
      </c>
      <c r="L27" s="96">
        <v>0</v>
      </c>
      <c r="M27" s="96">
        <f t="shared" si="2"/>
        <v>50</v>
      </c>
      <c r="N27" s="97">
        <v>0</v>
      </c>
      <c r="O27" s="97">
        <f t="shared" si="3"/>
        <v>50</v>
      </c>
      <c r="P27" s="48"/>
    </row>
    <row r="28" spans="1:16" s="47" customFormat="1" hidden="1" x14ac:dyDescent="0.2">
      <c r="A28" s="80"/>
      <c r="B28" s="81"/>
      <c r="C28" s="82"/>
      <c r="D28" s="83">
        <v>3299</v>
      </c>
      <c r="E28" s="84">
        <v>5332</v>
      </c>
      <c r="F28" s="85" t="s">
        <v>112</v>
      </c>
      <c r="G28" s="86">
        <v>50</v>
      </c>
      <c r="H28" s="86">
        <v>0</v>
      </c>
      <c r="I28" s="86">
        <f t="shared" si="0"/>
        <v>50</v>
      </c>
      <c r="J28" s="87">
        <v>0</v>
      </c>
      <c r="K28" s="87">
        <f t="shared" si="1"/>
        <v>50</v>
      </c>
      <c r="L28" s="87">
        <v>0</v>
      </c>
      <c r="M28" s="87">
        <f t="shared" si="2"/>
        <v>50</v>
      </c>
      <c r="N28" s="88">
        <v>0</v>
      </c>
      <c r="O28" s="88">
        <f t="shared" si="3"/>
        <v>50</v>
      </c>
      <c r="P28" s="48"/>
    </row>
    <row r="29" spans="1:16" s="47" customFormat="1" ht="22.5" hidden="1" x14ac:dyDescent="0.2">
      <c r="A29" s="89" t="s">
        <v>83</v>
      </c>
      <c r="B29" s="90" t="s">
        <v>113</v>
      </c>
      <c r="C29" s="91" t="s">
        <v>114</v>
      </c>
      <c r="D29" s="92" t="s">
        <v>84</v>
      </c>
      <c r="E29" s="93" t="s">
        <v>84</v>
      </c>
      <c r="F29" s="94" t="s">
        <v>115</v>
      </c>
      <c r="G29" s="95">
        <f>+G30</f>
        <v>100</v>
      </c>
      <c r="H29" s="95">
        <v>0</v>
      </c>
      <c r="I29" s="95">
        <f t="shared" si="0"/>
        <v>100</v>
      </c>
      <c r="J29" s="96">
        <v>0</v>
      </c>
      <c r="K29" s="96">
        <f t="shared" si="1"/>
        <v>100</v>
      </c>
      <c r="L29" s="96">
        <v>0</v>
      </c>
      <c r="M29" s="96">
        <f t="shared" si="2"/>
        <v>100</v>
      </c>
      <c r="N29" s="97">
        <v>0</v>
      </c>
      <c r="O29" s="97">
        <f t="shared" si="3"/>
        <v>100</v>
      </c>
      <c r="P29" s="48"/>
    </row>
    <row r="30" spans="1:16" s="47" customFormat="1" hidden="1" x14ac:dyDescent="0.2">
      <c r="A30" s="80"/>
      <c r="B30" s="81"/>
      <c r="C30" s="82"/>
      <c r="D30" s="83">
        <v>3299</v>
      </c>
      <c r="E30" s="84">
        <v>5321</v>
      </c>
      <c r="F30" s="85" t="s">
        <v>90</v>
      </c>
      <c r="G30" s="86">
        <v>100</v>
      </c>
      <c r="H30" s="86">
        <v>0</v>
      </c>
      <c r="I30" s="86">
        <f t="shared" si="0"/>
        <v>100</v>
      </c>
      <c r="J30" s="87">
        <v>0</v>
      </c>
      <c r="K30" s="87">
        <f t="shared" si="1"/>
        <v>100</v>
      </c>
      <c r="L30" s="87">
        <v>0</v>
      </c>
      <c r="M30" s="87">
        <f t="shared" si="2"/>
        <v>100</v>
      </c>
      <c r="N30" s="88">
        <v>0</v>
      </c>
      <c r="O30" s="88">
        <f t="shared" si="3"/>
        <v>100</v>
      </c>
      <c r="P30" s="48"/>
    </row>
    <row r="31" spans="1:16" s="47" customFormat="1" hidden="1" x14ac:dyDescent="0.2">
      <c r="A31" s="89" t="s">
        <v>83</v>
      </c>
      <c r="B31" s="90" t="s">
        <v>116</v>
      </c>
      <c r="C31" s="91" t="s">
        <v>88</v>
      </c>
      <c r="D31" s="92" t="s">
        <v>84</v>
      </c>
      <c r="E31" s="93" t="s">
        <v>84</v>
      </c>
      <c r="F31" s="94" t="s">
        <v>117</v>
      </c>
      <c r="G31" s="95">
        <f>+G32</f>
        <v>30</v>
      </c>
      <c r="H31" s="95">
        <v>0</v>
      </c>
      <c r="I31" s="95">
        <f t="shared" si="0"/>
        <v>30</v>
      </c>
      <c r="J31" s="96">
        <v>0</v>
      </c>
      <c r="K31" s="96">
        <f t="shared" si="1"/>
        <v>30</v>
      </c>
      <c r="L31" s="96">
        <v>0</v>
      </c>
      <c r="M31" s="96">
        <f t="shared" si="2"/>
        <v>30</v>
      </c>
      <c r="N31" s="97">
        <v>0</v>
      </c>
      <c r="O31" s="97">
        <f t="shared" si="3"/>
        <v>30</v>
      </c>
      <c r="P31" s="48"/>
    </row>
    <row r="32" spans="1:16" s="47" customFormat="1" hidden="1" x14ac:dyDescent="0.2">
      <c r="A32" s="80"/>
      <c r="B32" s="81"/>
      <c r="C32" s="82"/>
      <c r="D32" s="83">
        <v>3299</v>
      </c>
      <c r="E32" s="84">
        <v>5222</v>
      </c>
      <c r="F32" s="85" t="s">
        <v>93</v>
      </c>
      <c r="G32" s="86">
        <v>30</v>
      </c>
      <c r="H32" s="86">
        <v>0</v>
      </c>
      <c r="I32" s="86">
        <f t="shared" si="0"/>
        <v>30</v>
      </c>
      <c r="J32" s="87">
        <v>0</v>
      </c>
      <c r="K32" s="87">
        <f t="shared" si="1"/>
        <v>30</v>
      </c>
      <c r="L32" s="87">
        <v>0</v>
      </c>
      <c r="M32" s="87">
        <f t="shared" si="2"/>
        <v>30</v>
      </c>
      <c r="N32" s="88">
        <v>0</v>
      </c>
      <c r="O32" s="88">
        <f t="shared" si="3"/>
        <v>30</v>
      </c>
      <c r="P32" s="48"/>
    </row>
    <row r="33" spans="1:16" s="47" customFormat="1" ht="22.5" hidden="1" x14ac:dyDescent="0.2">
      <c r="A33" s="89" t="s">
        <v>83</v>
      </c>
      <c r="B33" s="90" t="s">
        <v>118</v>
      </c>
      <c r="C33" s="91" t="s">
        <v>110</v>
      </c>
      <c r="D33" s="92" t="s">
        <v>84</v>
      </c>
      <c r="E33" s="93" t="s">
        <v>84</v>
      </c>
      <c r="F33" s="94" t="s">
        <v>119</v>
      </c>
      <c r="G33" s="95">
        <f>+G34</f>
        <v>500</v>
      </c>
      <c r="H33" s="95">
        <v>0</v>
      </c>
      <c r="I33" s="95">
        <f t="shared" si="0"/>
        <v>500</v>
      </c>
      <c r="J33" s="96">
        <v>0</v>
      </c>
      <c r="K33" s="96">
        <f t="shared" si="1"/>
        <v>500</v>
      </c>
      <c r="L33" s="96">
        <v>0</v>
      </c>
      <c r="M33" s="96">
        <f t="shared" si="2"/>
        <v>500</v>
      </c>
      <c r="N33" s="97">
        <v>0</v>
      </c>
      <c r="O33" s="97">
        <f t="shared" si="3"/>
        <v>500</v>
      </c>
      <c r="P33" s="48"/>
    </row>
    <row r="34" spans="1:16" s="47" customFormat="1" hidden="1" x14ac:dyDescent="0.2">
      <c r="A34" s="80"/>
      <c r="B34" s="81"/>
      <c r="C34" s="82"/>
      <c r="D34" s="83">
        <v>3299</v>
      </c>
      <c r="E34" s="84">
        <v>5332</v>
      </c>
      <c r="F34" s="85" t="s">
        <v>112</v>
      </c>
      <c r="G34" s="86">
        <v>500</v>
      </c>
      <c r="H34" s="86">
        <v>0</v>
      </c>
      <c r="I34" s="86">
        <f t="shared" si="0"/>
        <v>500</v>
      </c>
      <c r="J34" s="87">
        <v>0</v>
      </c>
      <c r="K34" s="87">
        <f t="shared" si="1"/>
        <v>500</v>
      </c>
      <c r="L34" s="87">
        <v>0</v>
      </c>
      <c r="M34" s="87">
        <f t="shared" si="2"/>
        <v>500</v>
      </c>
      <c r="N34" s="88">
        <v>0</v>
      </c>
      <c r="O34" s="88">
        <f t="shared" si="3"/>
        <v>500</v>
      </c>
      <c r="P34" s="48"/>
    </row>
    <row r="35" spans="1:16" s="47" customFormat="1" ht="22.5" hidden="1" x14ac:dyDescent="0.2">
      <c r="A35" s="89" t="s">
        <v>83</v>
      </c>
      <c r="B35" s="90" t="s">
        <v>120</v>
      </c>
      <c r="C35" s="91" t="s">
        <v>88</v>
      </c>
      <c r="D35" s="92" t="s">
        <v>84</v>
      </c>
      <c r="E35" s="93" t="s">
        <v>84</v>
      </c>
      <c r="F35" s="94" t="s">
        <v>121</v>
      </c>
      <c r="G35" s="95">
        <f>+G36</f>
        <v>500</v>
      </c>
      <c r="H35" s="95">
        <v>0</v>
      </c>
      <c r="I35" s="95">
        <f t="shared" si="0"/>
        <v>500</v>
      </c>
      <c r="J35" s="96">
        <v>0</v>
      </c>
      <c r="K35" s="96">
        <f t="shared" si="1"/>
        <v>500</v>
      </c>
      <c r="L35" s="96">
        <v>0</v>
      </c>
      <c r="M35" s="96">
        <f t="shared" si="2"/>
        <v>500</v>
      </c>
      <c r="N35" s="97">
        <v>0</v>
      </c>
      <c r="O35" s="97">
        <f t="shared" si="3"/>
        <v>500</v>
      </c>
      <c r="P35" s="48"/>
    </row>
    <row r="36" spans="1:16" s="47" customFormat="1" hidden="1" x14ac:dyDescent="0.2">
      <c r="A36" s="80"/>
      <c r="B36" s="81"/>
      <c r="C36" s="82"/>
      <c r="D36" s="83">
        <v>3299</v>
      </c>
      <c r="E36" s="84">
        <v>5221</v>
      </c>
      <c r="F36" s="85" t="s">
        <v>122</v>
      </c>
      <c r="G36" s="86">
        <v>500</v>
      </c>
      <c r="H36" s="86">
        <v>0</v>
      </c>
      <c r="I36" s="86">
        <f t="shared" si="0"/>
        <v>500</v>
      </c>
      <c r="J36" s="87">
        <v>0</v>
      </c>
      <c r="K36" s="87">
        <f t="shared" si="1"/>
        <v>500</v>
      </c>
      <c r="L36" s="87">
        <v>0</v>
      </c>
      <c r="M36" s="87">
        <f t="shared" si="2"/>
        <v>500</v>
      </c>
      <c r="N36" s="88">
        <v>0</v>
      </c>
      <c r="O36" s="88">
        <f t="shared" si="3"/>
        <v>500</v>
      </c>
      <c r="P36" s="48"/>
    </row>
    <row r="37" spans="1:16" s="47" customFormat="1" ht="33.75" hidden="1" x14ac:dyDescent="0.2">
      <c r="A37" s="89" t="s">
        <v>83</v>
      </c>
      <c r="B37" s="90" t="s">
        <v>123</v>
      </c>
      <c r="C37" s="91" t="s">
        <v>88</v>
      </c>
      <c r="D37" s="92" t="s">
        <v>84</v>
      </c>
      <c r="E37" s="93" t="s">
        <v>84</v>
      </c>
      <c r="F37" s="94" t="s">
        <v>124</v>
      </c>
      <c r="G37" s="95">
        <f>+G38</f>
        <v>100</v>
      </c>
      <c r="H37" s="95">
        <v>0</v>
      </c>
      <c r="I37" s="95">
        <f t="shared" si="0"/>
        <v>100</v>
      </c>
      <c r="J37" s="96">
        <v>0</v>
      </c>
      <c r="K37" s="96">
        <f t="shared" si="1"/>
        <v>100</v>
      </c>
      <c r="L37" s="96">
        <v>0</v>
      </c>
      <c r="M37" s="96">
        <f t="shared" si="2"/>
        <v>100</v>
      </c>
      <c r="N37" s="97">
        <v>0</v>
      </c>
      <c r="O37" s="97">
        <f t="shared" si="3"/>
        <v>100</v>
      </c>
      <c r="P37" s="48"/>
    </row>
    <row r="38" spans="1:16" s="47" customFormat="1" hidden="1" x14ac:dyDescent="0.2">
      <c r="A38" s="80"/>
      <c r="B38" s="81"/>
      <c r="C38" s="82"/>
      <c r="D38" s="83">
        <v>3299</v>
      </c>
      <c r="E38" s="84">
        <v>5222</v>
      </c>
      <c r="F38" s="85" t="s">
        <v>93</v>
      </c>
      <c r="G38" s="86">
        <v>100</v>
      </c>
      <c r="H38" s="86">
        <v>0</v>
      </c>
      <c r="I38" s="86">
        <f t="shared" si="0"/>
        <v>100</v>
      </c>
      <c r="J38" s="87">
        <v>0</v>
      </c>
      <c r="K38" s="87">
        <f t="shared" si="1"/>
        <v>100</v>
      </c>
      <c r="L38" s="87">
        <v>0</v>
      </c>
      <c r="M38" s="87">
        <f t="shared" si="2"/>
        <v>100</v>
      </c>
      <c r="N38" s="88">
        <v>0</v>
      </c>
      <c r="O38" s="88">
        <f t="shared" si="3"/>
        <v>100</v>
      </c>
      <c r="P38" s="48"/>
    </row>
    <row r="39" spans="1:16" s="47" customFormat="1" ht="22.5" hidden="1" x14ac:dyDescent="0.2">
      <c r="A39" s="89" t="s">
        <v>83</v>
      </c>
      <c r="B39" s="90" t="s">
        <v>125</v>
      </c>
      <c r="C39" s="91" t="s">
        <v>88</v>
      </c>
      <c r="D39" s="92" t="s">
        <v>84</v>
      </c>
      <c r="E39" s="93" t="s">
        <v>84</v>
      </c>
      <c r="F39" s="94" t="s">
        <v>126</v>
      </c>
      <c r="G39" s="95">
        <f>+G40</f>
        <v>100</v>
      </c>
      <c r="H39" s="95">
        <v>0</v>
      </c>
      <c r="I39" s="95">
        <f t="shared" si="0"/>
        <v>100</v>
      </c>
      <c r="J39" s="96">
        <v>0</v>
      </c>
      <c r="K39" s="96">
        <f t="shared" si="1"/>
        <v>100</v>
      </c>
      <c r="L39" s="96">
        <v>0</v>
      </c>
      <c r="M39" s="96">
        <f t="shared" si="2"/>
        <v>100</v>
      </c>
      <c r="N39" s="97">
        <v>0</v>
      </c>
      <c r="O39" s="97">
        <f t="shared" si="3"/>
        <v>100</v>
      </c>
      <c r="P39" s="48"/>
    </row>
    <row r="40" spans="1:16" s="47" customFormat="1" ht="22.5" hidden="1" x14ac:dyDescent="0.2">
      <c r="A40" s="80"/>
      <c r="B40" s="81"/>
      <c r="C40" s="82"/>
      <c r="D40" s="83">
        <v>3299</v>
      </c>
      <c r="E40" s="84">
        <v>5229</v>
      </c>
      <c r="F40" s="105" t="s">
        <v>127</v>
      </c>
      <c r="G40" s="86">
        <v>100</v>
      </c>
      <c r="H40" s="86">
        <v>0</v>
      </c>
      <c r="I40" s="86">
        <f t="shared" si="0"/>
        <v>100</v>
      </c>
      <c r="J40" s="87">
        <v>0</v>
      </c>
      <c r="K40" s="87">
        <f t="shared" si="1"/>
        <v>100</v>
      </c>
      <c r="L40" s="87">
        <v>0</v>
      </c>
      <c r="M40" s="87">
        <f t="shared" si="2"/>
        <v>100</v>
      </c>
      <c r="N40" s="88">
        <v>0</v>
      </c>
      <c r="O40" s="88">
        <f t="shared" si="3"/>
        <v>100</v>
      </c>
      <c r="P40" s="48"/>
    </row>
    <row r="41" spans="1:16" s="47" customFormat="1" hidden="1" x14ac:dyDescent="0.2">
      <c r="A41" s="89" t="s">
        <v>83</v>
      </c>
      <c r="B41" s="90" t="s">
        <v>128</v>
      </c>
      <c r="C41" s="91" t="s">
        <v>88</v>
      </c>
      <c r="D41" s="92" t="s">
        <v>84</v>
      </c>
      <c r="E41" s="93" t="s">
        <v>84</v>
      </c>
      <c r="F41" s="94" t="s">
        <v>129</v>
      </c>
      <c r="G41" s="95">
        <f>+G42</f>
        <v>3000</v>
      </c>
      <c r="H41" s="95">
        <v>0</v>
      </c>
      <c r="I41" s="95">
        <f t="shared" si="0"/>
        <v>3000</v>
      </c>
      <c r="J41" s="96">
        <v>0</v>
      </c>
      <c r="K41" s="96">
        <f t="shared" si="1"/>
        <v>3000</v>
      </c>
      <c r="L41" s="96">
        <v>0</v>
      </c>
      <c r="M41" s="96">
        <f t="shared" si="2"/>
        <v>3000</v>
      </c>
      <c r="N41" s="97">
        <v>0</v>
      </c>
      <c r="O41" s="97">
        <f t="shared" si="3"/>
        <v>3000</v>
      </c>
      <c r="P41" s="48"/>
    </row>
    <row r="42" spans="1:16" s="47" customFormat="1" ht="13.5" hidden="1" thickBot="1" x14ac:dyDescent="0.25">
      <c r="A42" s="106"/>
      <c r="B42" s="107"/>
      <c r="C42" s="108"/>
      <c r="D42" s="109">
        <v>3299</v>
      </c>
      <c r="E42" s="110">
        <v>5622</v>
      </c>
      <c r="F42" s="111" t="s">
        <v>130</v>
      </c>
      <c r="G42" s="112">
        <v>3000</v>
      </c>
      <c r="H42" s="112">
        <v>0</v>
      </c>
      <c r="I42" s="112">
        <f t="shared" si="0"/>
        <v>3000</v>
      </c>
      <c r="J42" s="113">
        <v>0</v>
      </c>
      <c r="K42" s="113">
        <f t="shared" si="1"/>
        <v>3000</v>
      </c>
      <c r="L42" s="113">
        <v>0</v>
      </c>
      <c r="M42" s="113">
        <f t="shared" si="2"/>
        <v>3000</v>
      </c>
      <c r="N42" s="114">
        <v>0</v>
      </c>
      <c r="O42" s="114">
        <f t="shared" si="3"/>
        <v>3000</v>
      </c>
      <c r="P42" s="48"/>
    </row>
    <row r="43" spans="1:16" s="47" customFormat="1" ht="13.5" thickBot="1" x14ac:dyDescent="0.25">
      <c r="A43" s="115" t="s">
        <v>83</v>
      </c>
      <c r="B43" s="206" t="s">
        <v>84</v>
      </c>
      <c r="C43" s="207"/>
      <c r="D43" s="116" t="s">
        <v>84</v>
      </c>
      <c r="E43" s="117" t="s">
        <v>84</v>
      </c>
      <c r="F43" s="118" t="s">
        <v>131</v>
      </c>
      <c r="G43" s="119">
        <f>+G44+G46+G48+G50</f>
        <v>1764.1499999999999</v>
      </c>
      <c r="H43" s="119">
        <v>0</v>
      </c>
      <c r="I43" s="119">
        <f t="shared" si="0"/>
        <v>1764.1499999999999</v>
      </c>
      <c r="J43" s="120">
        <v>0</v>
      </c>
      <c r="K43" s="120">
        <f t="shared" si="1"/>
        <v>1764.1499999999999</v>
      </c>
      <c r="L43" s="120">
        <v>0</v>
      </c>
      <c r="M43" s="120">
        <f t="shared" si="2"/>
        <v>1764.1499999999999</v>
      </c>
      <c r="N43" s="70">
        <v>0</v>
      </c>
      <c r="O43" s="70">
        <f t="shared" si="3"/>
        <v>1764.1499999999999</v>
      </c>
      <c r="P43" s="48"/>
    </row>
    <row r="44" spans="1:16" s="47" customFormat="1" ht="22.5" hidden="1" x14ac:dyDescent="0.2">
      <c r="A44" s="121" t="s">
        <v>83</v>
      </c>
      <c r="B44" s="122" t="s">
        <v>132</v>
      </c>
      <c r="C44" s="123" t="s">
        <v>88</v>
      </c>
      <c r="D44" s="124" t="s">
        <v>84</v>
      </c>
      <c r="E44" s="124" t="s">
        <v>84</v>
      </c>
      <c r="F44" s="125" t="s">
        <v>133</v>
      </c>
      <c r="G44" s="126">
        <f>+G45</f>
        <v>900</v>
      </c>
      <c r="H44" s="126">
        <v>0</v>
      </c>
      <c r="I44" s="126">
        <f t="shared" si="0"/>
        <v>900</v>
      </c>
      <c r="J44" s="127">
        <v>0</v>
      </c>
      <c r="K44" s="127">
        <f t="shared" si="1"/>
        <v>900</v>
      </c>
      <c r="L44" s="127">
        <v>0</v>
      </c>
      <c r="M44" s="127">
        <f t="shared" si="2"/>
        <v>900</v>
      </c>
      <c r="N44" s="128">
        <v>0</v>
      </c>
      <c r="O44" s="128">
        <f t="shared" si="3"/>
        <v>900</v>
      </c>
      <c r="P44" s="48"/>
    </row>
    <row r="45" spans="1:16" s="47" customFormat="1" hidden="1" x14ac:dyDescent="0.2">
      <c r="A45" s="80"/>
      <c r="B45" s="81"/>
      <c r="C45" s="82"/>
      <c r="D45" s="83">
        <v>3299</v>
      </c>
      <c r="E45" s="84">
        <v>5321</v>
      </c>
      <c r="F45" s="85" t="s">
        <v>90</v>
      </c>
      <c r="G45" s="86">
        <v>900</v>
      </c>
      <c r="H45" s="86">
        <v>0</v>
      </c>
      <c r="I45" s="86">
        <f t="shared" si="0"/>
        <v>900</v>
      </c>
      <c r="J45" s="87">
        <v>0</v>
      </c>
      <c r="K45" s="87">
        <f t="shared" si="1"/>
        <v>900</v>
      </c>
      <c r="L45" s="87">
        <v>0</v>
      </c>
      <c r="M45" s="87">
        <f t="shared" si="2"/>
        <v>900</v>
      </c>
      <c r="N45" s="88">
        <v>0</v>
      </c>
      <c r="O45" s="88">
        <f t="shared" si="3"/>
        <v>900</v>
      </c>
      <c r="P45" s="48"/>
    </row>
    <row r="46" spans="1:16" s="47" customFormat="1" ht="33.75" hidden="1" x14ac:dyDescent="0.2">
      <c r="A46" s="89" t="s">
        <v>83</v>
      </c>
      <c r="B46" s="90" t="s">
        <v>134</v>
      </c>
      <c r="C46" s="91" t="s">
        <v>135</v>
      </c>
      <c r="D46" s="92" t="s">
        <v>84</v>
      </c>
      <c r="E46" s="92" t="s">
        <v>84</v>
      </c>
      <c r="F46" s="94" t="s">
        <v>136</v>
      </c>
      <c r="G46" s="95">
        <f>+G47</f>
        <v>224.04</v>
      </c>
      <c r="H46" s="95">
        <v>0</v>
      </c>
      <c r="I46" s="95">
        <f t="shared" si="0"/>
        <v>224.04</v>
      </c>
      <c r="J46" s="96">
        <v>0</v>
      </c>
      <c r="K46" s="96">
        <f t="shared" si="1"/>
        <v>224.04</v>
      </c>
      <c r="L46" s="96">
        <v>0</v>
      </c>
      <c r="M46" s="96">
        <f t="shared" si="2"/>
        <v>224.04</v>
      </c>
      <c r="N46" s="97">
        <v>0</v>
      </c>
      <c r="O46" s="97">
        <f t="shared" si="3"/>
        <v>224.04</v>
      </c>
      <c r="P46" s="48"/>
    </row>
    <row r="47" spans="1:16" s="47" customFormat="1" hidden="1" x14ac:dyDescent="0.2">
      <c r="A47" s="80"/>
      <c r="B47" s="81"/>
      <c r="C47" s="82"/>
      <c r="D47" s="83">
        <v>3113</v>
      </c>
      <c r="E47" s="129">
        <v>5321</v>
      </c>
      <c r="F47" s="85" t="s">
        <v>90</v>
      </c>
      <c r="G47" s="86">
        <v>224.04</v>
      </c>
      <c r="H47" s="86">
        <v>0</v>
      </c>
      <c r="I47" s="86">
        <f t="shared" si="0"/>
        <v>224.04</v>
      </c>
      <c r="J47" s="87">
        <v>0</v>
      </c>
      <c r="K47" s="87">
        <f t="shared" si="1"/>
        <v>224.04</v>
      </c>
      <c r="L47" s="87">
        <v>0</v>
      </c>
      <c r="M47" s="87">
        <f t="shared" si="2"/>
        <v>224.04</v>
      </c>
      <c r="N47" s="88">
        <v>0</v>
      </c>
      <c r="O47" s="88">
        <f t="shared" si="3"/>
        <v>224.04</v>
      </c>
      <c r="P47" s="48"/>
    </row>
    <row r="48" spans="1:16" s="47" customFormat="1" ht="24.75" hidden="1" customHeight="1" x14ac:dyDescent="0.2">
      <c r="A48" s="89" t="s">
        <v>83</v>
      </c>
      <c r="B48" s="90" t="s">
        <v>137</v>
      </c>
      <c r="C48" s="91" t="s">
        <v>138</v>
      </c>
      <c r="D48" s="92" t="s">
        <v>84</v>
      </c>
      <c r="E48" s="92" t="s">
        <v>84</v>
      </c>
      <c r="F48" s="94" t="s">
        <v>139</v>
      </c>
      <c r="G48" s="95">
        <f>+G49</f>
        <v>461.79</v>
      </c>
      <c r="H48" s="95">
        <v>0</v>
      </c>
      <c r="I48" s="95">
        <f t="shared" si="0"/>
        <v>461.79</v>
      </c>
      <c r="J48" s="96">
        <v>0</v>
      </c>
      <c r="K48" s="96">
        <f t="shared" si="1"/>
        <v>461.79</v>
      </c>
      <c r="L48" s="96">
        <v>0</v>
      </c>
      <c r="M48" s="96">
        <f t="shared" si="2"/>
        <v>461.79</v>
      </c>
      <c r="N48" s="97">
        <v>0</v>
      </c>
      <c r="O48" s="97">
        <f t="shared" si="3"/>
        <v>461.79</v>
      </c>
      <c r="P48" s="48"/>
    </row>
    <row r="49" spans="1:16" s="47" customFormat="1" hidden="1" x14ac:dyDescent="0.2">
      <c r="A49" s="80"/>
      <c r="B49" s="81"/>
      <c r="C49" s="82"/>
      <c r="D49" s="83">
        <v>3113</v>
      </c>
      <c r="E49" s="129">
        <v>5321</v>
      </c>
      <c r="F49" s="85" t="s">
        <v>90</v>
      </c>
      <c r="G49" s="86">
        <v>461.79</v>
      </c>
      <c r="H49" s="86">
        <v>0</v>
      </c>
      <c r="I49" s="86">
        <f t="shared" si="0"/>
        <v>461.79</v>
      </c>
      <c r="J49" s="87">
        <v>0</v>
      </c>
      <c r="K49" s="87">
        <f t="shared" si="1"/>
        <v>461.79</v>
      </c>
      <c r="L49" s="87">
        <v>0</v>
      </c>
      <c r="M49" s="87">
        <f t="shared" si="2"/>
        <v>461.79</v>
      </c>
      <c r="N49" s="88">
        <v>0</v>
      </c>
      <c r="O49" s="88">
        <f t="shared" si="3"/>
        <v>461.79</v>
      </c>
      <c r="P49" s="48"/>
    </row>
    <row r="50" spans="1:16" s="47" customFormat="1" ht="27.75" hidden="1" customHeight="1" x14ac:dyDescent="0.2">
      <c r="A50" s="89" t="s">
        <v>83</v>
      </c>
      <c r="B50" s="90" t="s">
        <v>140</v>
      </c>
      <c r="C50" s="91" t="s">
        <v>141</v>
      </c>
      <c r="D50" s="92" t="s">
        <v>84</v>
      </c>
      <c r="E50" s="92" t="s">
        <v>84</v>
      </c>
      <c r="F50" s="94" t="s">
        <v>142</v>
      </c>
      <c r="G50" s="95">
        <f>+G51</f>
        <v>178.32</v>
      </c>
      <c r="H50" s="95">
        <v>0</v>
      </c>
      <c r="I50" s="95">
        <f t="shared" si="0"/>
        <v>178.32</v>
      </c>
      <c r="J50" s="96">
        <v>0</v>
      </c>
      <c r="K50" s="96">
        <f t="shared" si="1"/>
        <v>178.32</v>
      </c>
      <c r="L50" s="96">
        <v>0</v>
      </c>
      <c r="M50" s="96">
        <f t="shared" si="2"/>
        <v>178.32</v>
      </c>
      <c r="N50" s="97">
        <v>0</v>
      </c>
      <c r="O50" s="97">
        <f t="shared" si="3"/>
        <v>178.32</v>
      </c>
      <c r="P50" s="48"/>
    </row>
    <row r="51" spans="1:16" s="47" customFormat="1" ht="13.5" hidden="1" thickBot="1" x14ac:dyDescent="0.25">
      <c r="A51" s="106"/>
      <c r="B51" s="107"/>
      <c r="C51" s="108"/>
      <c r="D51" s="109">
        <v>3113</v>
      </c>
      <c r="E51" s="130">
        <v>5321</v>
      </c>
      <c r="F51" s="131" t="s">
        <v>90</v>
      </c>
      <c r="G51" s="112">
        <v>178.32</v>
      </c>
      <c r="H51" s="112">
        <v>0</v>
      </c>
      <c r="I51" s="112">
        <f t="shared" si="0"/>
        <v>178.32</v>
      </c>
      <c r="J51" s="113">
        <v>0</v>
      </c>
      <c r="K51" s="113">
        <f t="shared" si="1"/>
        <v>178.32</v>
      </c>
      <c r="L51" s="113">
        <v>0</v>
      </c>
      <c r="M51" s="113">
        <f t="shared" si="2"/>
        <v>178.32</v>
      </c>
      <c r="N51" s="114">
        <v>0</v>
      </c>
      <c r="O51" s="114">
        <f t="shared" si="3"/>
        <v>178.32</v>
      </c>
      <c r="P51" s="48"/>
    </row>
    <row r="52" spans="1:16" s="47" customFormat="1" ht="13.5" customHeight="1" thickBot="1" x14ac:dyDescent="0.25">
      <c r="A52" s="115" t="s">
        <v>83</v>
      </c>
      <c r="B52" s="206" t="s">
        <v>84</v>
      </c>
      <c r="C52" s="207"/>
      <c r="D52" s="116" t="s">
        <v>84</v>
      </c>
      <c r="E52" s="117" t="s">
        <v>84</v>
      </c>
      <c r="F52" s="118" t="s">
        <v>143</v>
      </c>
      <c r="G52" s="119">
        <f>+G53+G70+G77</f>
        <v>15250</v>
      </c>
      <c r="H52" s="119">
        <v>0</v>
      </c>
      <c r="I52" s="119">
        <f t="shared" si="0"/>
        <v>15250</v>
      </c>
      <c r="J52" s="120">
        <v>0</v>
      </c>
      <c r="K52" s="120">
        <f t="shared" si="1"/>
        <v>15250</v>
      </c>
      <c r="L52" s="120">
        <f>L53+L77</f>
        <v>17371.425999999999</v>
      </c>
      <c r="M52" s="120">
        <f t="shared" si="2"/>
        <v>32621.425999999999</v>
      </c>
      <c r="N52" s="70">
        <f>+N53+N70+N77</f>
        <v>0</v>
      </c>
      <c r="O52" s="70">
        <f t="shared" si="3"/>
        <v>32621.425999999999</v>
      </c>
      <c r="P52" s="48" t="s">
        <v>67</v>
      </c>
    </row>
    <row r="53" spans="1:16" s="47" customFormat="1" ht="13.5" thickBot="1" x14ac:dyDescent="0.25">
      <c r="A53" s="132" t="s">
        <v>84</v>
      </c>
      <c r="B53" s="208" t="s">
        <v>84</v>
      </c>
      <c r="C53" s="209"/>
      <c r="D53" s="133" t="s">
        <v>84</v>
      </c>
      <c r="E53" s="134" t="s">
        <v>84</v>
      </c>
      <c r="F53" s="135" t="s">
        <v>144</v>
      </c>
      <c r="G53" s="136">
        <f>+G54+G56+G58</f>
        <v>1600</v>
      </c>
      <c r="H53" s="136">
        <v>0</v>
      </c>
      <c r="I53" s="136">
        <f t="shared" si="0"/>
        <v>1600</v>
      </c>
      <c r="J53" s="137">
        <v>0</v>
      </c>
      <c r="K53" s="137">
        <f t="shared" si="1"/>
        <v>1600</v>
      </c>
      <c r="L53" s="137">
        <f>L60+L62+L64+L66+L68</f>
        <v>15120</v>
      </c>
      <c r="M53" s="137">
        <f t="shared" si="2"/>
        <v>16720</v>
      </c>
      <c r="N53" s="138">
        <v>0</v>
      </c>
      <c r="O53" s="138">
        <f t="shared" si="3"/>
        <v>16720</v>
      </c>
      <c r="P53" s="48"/>
    </row>
    <row r="54" spans="1:16" s="47" customFormat="1" ht="22.5" hidden="1" x14ac:dyDescent="0.2">
      <c r="A54" s="121" t="s">
        <v>83</v>
      </c>
      <c r="B54" s="122" t="s">
        <v>145</v>
      </c>
      <c r="C54" s="123" t="s">
        <v>88</v>
      </c>
      <c r="D54" s="124" t="s">
        <v>84</v>
      </c>
      <c r="E54" s="139" t="s">
        <v>84</v>
      </c>
      <c r="F54" s="125" t="s">
        <v>146</v>
      </c>
      <c r="G54" s="126">
        <f>+G55</f>
        <v>1000</v>
      </c>
      <c r="H54" s="126">
        <v>0</v>
      </c>
      <c r="I54" s="126">
        <f t="shared" si="0"/>
        <v>1000</v>
      </c>
      <c r="J54" s="127">
        <v>0</v>
      </c>
      <c r="K54" s="127">
        <f t="shared" si="1"/>
        <v>1000</v>
      </c>
      <c r="L54" s="127">
        <v>0</v>
      </c>
      <c r="M54" s="127">
        <f t="shared" si="2"/>
        <v>1000</v>
      </c>
      <c r="N54" s="128">
        <v>0</v>
      </c>
      <c r="O54" s="128">
        <f t="shared" si="3"/>
        <v>1000</v>
      </c>
      <c r="P54" s="48"/>
    </row>
    <row r="55" spans="1:16" s="47" customFormat="1" hidden="1" x14ac:dyDescent="0.2">
      <c r="A55" s="80"/>
      <c r="B55" s="81"/>
      <c r="C55" s="82"/>
      <c r="D55" s="83">
        <v>3419</v>
      </c>
      <c r="E55" s="84">
        <v>5221</v>
      </c>
      <c r="F55" s="85" t="s">
        <v>147</v>
      </c>
      <c r="G55" s="86">
        <v>1000</v>
      </c>
      <c r="H55" s="86">
        <v>0</v>
      </c>
      <c r="I55" s="86">
        <f t="shared" si="0"/>
        <v>1000</v>
      </c>
      <c r="J55" s="87">
        <v>0</v>
      </c>
      <c r="K55" s="87">
        <f t="shared" si="1"/>
        <v>1000</v>
      </c>
      <c r="L55" s="87">
        <v>0</v>
      </c>
      <c r="M55" s="87">
        <f t="shared" si="2"/>
        <v>1000</v>
      </c>
      <c r="N55" s="88">
        <v>0</v>
      </c>
      <c r="O55" s="88">
        <f t="shared" si="3"/>
        <v>1000</v>
      </c>
      <c r="P55" s="48"/>
    </row>
    <row r="56" spans="1:16" s="47" customFormat="1" ht="33.75" hidden="1" x14ac:dyDescent="0.2">
      <c r="A56" s="89" t="s">
        <v>83</v>
      </c>
      <c r="B56" s="90" t="s">
        <v>148</v>
      </c>
      <c r="C56" s="91" t="s">
        <v>88</v>
      </c>
      <c r="D56" s="92" t="s">
        <v>84</v>
      </c>
      <c r="E56" s="93" t="s">
        <v>84</v>
      </c>
      <c r="F56" s="94" t="s">
        <v>149</v>
      </c>
      <c r="G56" s="95">
        <f>+G57</f>
        <v>400</v>
      </c>
      <c r="H56" s="95">
        <v>0</v>
      </c>
      <c r="I56" s="95">
        <f t="shared" si="0"/>
        <v>400</v>
      </c>
      <c r="J56" s="96">
        <v>0</v>
      </c>
      <c r="K56" s="96">
        <f t="shared" si="1"/>
        <v>400</v>
      </c>
      <c r="L56" s="96">
        <v>0</v>
      </c>
      <c r="M56" s="96">
        <f t="shared" si="2"/>
        <v>400</v>
      </c>
      <c r="N56" s="97">
        <v>0</v>
      </c>
      <c r="O56" s="97">
        <f t="shared" si="3"/>
        <v>400</v>
      </c>
      <c r="P56" s="48"/>
    </row>
    <row r="57" spans="1:16" s="47" customFormat="1" hidden="1" x14ac:dyDescent="0.2">
      <c r="A57" s="80"/>
      <c r="B57" s="81" t="s">
        <v>150</v>
      </c>
      <c r="C57" s="82"/>
      <c r="D57" s="83">
        <v>3419</v>
      </c>
      <c r="E57" s="84">
        <v>5329</v>
      </c>
      <c r="F57" s="85" t="s">
        <v>151</v>
      </c>
      <c r="G57" s="86">
        <v>400</v>
      </c>
      <c r="H57" s="86">
        <v>0</v>
      </c>
      <c r="I57" s="86">
        <f t="shared" si="0"/>
        <v>400</v>
      </c>
      <c r="J57" s="87">
        <v>0</v>
      </c>
      <c r="K57" s="87">
        <f t="shared" si="1"/>
        <v>400</v>
      </c>
      <c r="L57" s="87">
        <v>0</v>
      </c>
      <c r="M57" s="87">
        <f t="shared" si="2"/>
        <v>400</v>
      </c>
      <c r="N57" s="88">
        <v>0</v>
      </c>
      <c r="O57" s="88">
        <f t="shared" si="3"/>
        <v>400</v>
      </c>
      <c r="P57" s="48"/>
    </row>
    <row r="58" spans="1:16" s="47" customFormat="1" ht="22.5" hidden="1" x14ac:dyDescent="0.2">
      <c r="A58" s="89" t="s">
        <v>83</v>
      </c>
      <c r="B58" s="90" t="s">
        <v>152</v>
      </c>
      <c r="C58" s="91" t="s">
        <v>153</v>
      </c>
      <c r="D58" s="92" t="s">
        <v>84</v>
      </c>
      <c r="E58" s="93" t="s">
        <v>84</v>
      </c>
      <c r="F58" s="94" t="s">
        <v>154</v>
      </c>
      <c r="G58" s="95">
        <f>+G59</f>
        <v>200</v>
      </c>
      <c r="H58" s="95">
        <v>0</v>
      </c>
      <c r="I58" s="95">
        <f t="shared" si="0"/>
        <v>200</v>
      </c>
      <c r="J58" s="96">
        <v>0</v>
      </c>
      <c r="K58" s="96">
        <f t="shared" si="1"/>
        <v>200</v>
      </c>
      <c r="L58" s="96">
        <v>0</v>
      </c>
      <c r="M58" s="96">
        <f t="shared" si="2"/>
        <v>200</v>
      </c>
      <c r="N58" s="97">
        <v>0</v>
      </c>
      <c r="O58" s="97">
        <f t="shared" si="3"/>
        <v>200</v>
      </c>
      <c r="P58" s="48"/>
    </row>
    <row r="59" spans="1:16" s="47" customFormat="1" hidden="1" x14ac:dyDescent="0.2">
      <c r="A59" s="80"/>
      <c r="B59" s="81"/>
      <c r="C59" s="82"/>
      <c r="D59" s="83">
        <v>3419</v>
      </c>
      <c r="E59" s="84">
        <v>5329</v>
      </c>
      <c r="F59" s="85" t="s">
        <v>151</v>
      </c>
      <c r="G59" s="86">
        <v>200</v>
      </c>
      <c r="H59" s="86">
        <v>0</v>
      </c>
      <c r="I59" s="86">
        <f t="shared" si="0"/>
        <v>200</v>
      </c>
      <c r="J59" s="87">
        <v>0</v>
      </c>
      <c r="K59" s="87">
        <f t="shared" si="1"/>
        <v>200</v>
      </c>
      <c r="L59" s="87">
        <v>0</v>
      </c>
      <c r="M59" s="87">
        <f t="shared" si="2"/>
        <v>200</v>
      </c>
      <c r="N59" s="88">
        <v>0</v>
      </c>
      <c r="O59" s="88">
        <f t="shared" si="3"/>
        <v>200</v>
      </c>
      <c r="P59" s="48"/>
    </row>
    <row r="60" spans="1:16" s="47" customFormat="1" ht="22.5" hidden="1" x14ac:dyDescent="0.2">
      <c r="A60" s="89" t="s">
        <v>83</v>
      </c>
      <c r="B60" s="90" t="s">
        <v>145</v>
      </c>
      <c r="C60" s="91" t="s">
        <v>88</v>
      </c>
      <c r="D60" s="92" t="s">
        <v>84</v>
      </c>
      <c r="E60" s="93" t="s">
        <v>84</v>
      </c>
      <c r="F60" s="94" t="s">
        <v>146</v>
      </c>
      <c r="G60" s="95">
        <v>0</v>
      </c>
      <c r="H60" s="95"/>
      <c r="I60" s="95">
        <v>0</v>
      </c>
      <c r="J60" s="96">
        <v>0</v>
      </c>
      <c r="K60" s="96">
        <v>0</v>
      </c>
      <c r="L60" s="96">
        <v>60</v>
      </c>
      <c r="M60" s="96">
        <f t="shared" ref="M60:M69" si="4">L60</f>
        <v>60</v>
      </c>
      <c r="N60" s="97">
        <v>0</v>
      </c>
      <c r="O60" s="97">
        <f t="shared" si="3"/>
        <v>60</v>
      </c>
      <c r="P60" s="48"/>
    </row>
    <row r="61" spans="1:16" s="47" customFormat="1" hidden="1" x14ac:dyDescent="0.2">
      <c r="A61" s="80"/>
      <c r="B61" s="81"/>
      <c r="C61" s="82"/>
      <c r="D61" s="83">
        <v>3419</v>
      </c>
      <c r="E61" s="84">
        <v>5221</v>
      </c>
      <c r="F61" s="85" t="s">
        <v>147</v>
      </c>
      <c r="G61" s="86">
        <v>0</v>
      </c>
      <c r="H61" s="86"/>
      <c r="I61" s="86">
        <v>0</v>
      </c>
      <c r="J61" s="87">
        <v>0</v>
      </c>
      <c r="K61" s="87">
        <v>0</v>
      </c>
      <c r="L61" s="87">
        <v>60</v>
      </c>
      <c r="M61" s="87">
        <f t="shared" si="4"/>
        <v>60</v>
      </c>
      <c r="N61" s="88">
        <v>0</v>
      </c>
      <c r="O61" s="88">
        <f t="shared" si="3"/>
        <v>60</v>
      </c>
      <c r="P61" s="48"/>
    </row>
    <row r="62" spans="1:16" s="47" customFormat="1" ht="33.75" hidden="1" x14ac:dyDescent="0.2">
      <c r="A62" s="89" t="s">
        <v>83</v>
      </c>
      <c r="B62" s="90" t="s">
        <v>148</v>
      </c>
      <c r="C62" s="91" t="s">
        <v>88</v>
      </c>
      <c r="D62" s="92" t="s">
        <v>84</v>
      </c>
      <c r="E62" s="93" t="s">
        <v>84</v>
      </c>
      <c r="F62" s="94" t="s">
        <v>149</v>
      </c>
      <c r="G62" s="95">
        <v>0</v>
      </c>
      <c r="H62" s="95"/>
      <c r="I62" s="95">
        <v>0</v>
      </c>
      <c r="J62" s="96">
        <v>0</v>
      </c>
      <c r="K62" s="96">
        <v>0</v>
      </c>
      <c r="L62" s="96">
        <v>40</v>
      </c>
      <c r="M62" s="96">
        <f t="shared" si="4"/>
        <v>40</v>
      </c>
      <c r="N62" s="97">
        <v>0</v>
      </c>
      <c r="O62" s="97">
        <f t="shared" si="3"/>
        <v>40</v>
      </c>
      <c r="P62" s="48"/>
    </row>
    <row r="63" spans="1:16" s="47" customFormat="1" hidden="1" x14ac:dyDescent="0.2">
      <c r="A63" s="80"/>
      <c r="B63" s="81" t="s">
        <v>150</v>
      </c>
      <c r="C63" s="82"/>
      <c r="D63" s="83">
        <v>3419</v>
      </c>
      <c r="E63" s="84">
        <v>5329</v>
      </c>
      <c r="F63" s="85" t="s">
        <v>151</v>
      </c>
      <c r="G63" s="86">
        <v>0</v>
      </c>
      <c r="H63" s="86"/>
      <c r="I63" s="86">
        <v>0</v>
      </c>
      <c r="J63" s="87">
        <v>0</v>
      </c>
      <c r="K63" s="87">
        <v>0</v>
      </c>
      <c r="L63" s="87">
        <v>40</v>
      </c>
      <c r="M63" s="87">
        <f t="shared" si="4"/>
        <v>40</v>
      </c>
      <c r="N63" s="88">
        <v>0</v>
      </c>
      <c r="O63" s="88">
        <f t="shared" si="3"/>
        <v>40</v>
      </c>
      <c r="P63" s="48"/>
    </row>
    <row r="64" spans="1:16" s="47" customFormat="1" ht="22.5" hidden="1" x14ac:dyDescent="0.2">
      <c r="A64" s="89" t="s">
        <v>83</v>
      </c>
      <c r="B64" s="90" t="s">
        <v>152</v>
      </c>
      <c r="C64" s="91" t="s">
        <v>153</v>
      </c>
      <c r="D64" s="92" t="s">
        <v>84</v>
      </c>
      <c r="E64" s="93" t="s">
        <v>84</v>
      </c>
      <c r="F64" s="94" t="s">
        <v>154</v>
      </c>
      <c r="G64" s="95">
        <v>0</v>
      </c>
      <c r="H64" s="95"/>
      <c r="I64" s="95">
        <v>0</v>
      </c>
      <c r="J64" s="96">
        <v>0</v>
      </c>
      <c r="K64" s="96">
        <v>0</v>
      </c>
      <c r="L64" s="96">
        <v>20</v>
      </c>
      <c r="M64" s="96">
        <f t="shared" si="4"/>
        <v>20</v>
      </c>
      <c r="N64" s="97">
        <v>0</v>
      </c>
      <c r="O64" s="97">
        <f t="shared" si="3"/>
        <v>20</v>
      </c>
      <c r="P64" s="48"/>
    </row>
    <row r="65" spans="1:16" s="47" customFormat="1" hidden="1" x14ac:dyDescent="0.2">
      <c r="A65" s="80"/>
      <c r="B65" s="81"/>
      <c r="C65" s="82"/>
      <c r="D65" s="83">
        <v>3419</v>
      </c>
      <c r="E65" s="84">
        <v>5329</v>
      </c>
      <c r="F65" s="85" t="s">
        <v>151</v>
      </c>
      <c r="G65" s="86">
        <v>0</v>
      </c>
      <c r="H65" s="86"/>
      <c r="I65" s="86">
        <v>0</v>
      </c>
      <c r="J65" s="87">
        <v>0</v>
      </c>
      <c r="K65" s="87">
        <v>0</v>
      </c>
      <c r="L65" s="87">
        <v>20</v>
      </c>
      <c r="M65" s="87">
        <f t="shared" si="4"/>
        <v>20</v>
      </c>
      <c r="N65" s="88">
        <v>0</v>
      </c>
      <c r="O65" s="88">
        <f t="shared" si="3"/>
        <v>20</v>
      </c>
      <c r="P65" s="48"/>
    </row>
    <row r="66" spans="1:16" s="47" customFormat="1" ht="22.5" hidden="1" x14ac:dyDescent="0.2">
      <c r="A66" s="89" t="s">
        <v>83</v>
      </c>
      <c r="B66" s="90" t="s">
        <v>155</v>
      </c>
      <c r="C66" s="91" t="s">
        <v>156</v>
      </c>
      <c r="D66" s="92" t="s">
        <v>84</v>
      </c>
      <c r="E66" s="93" t="s">
        <v>84</v>
      </c>
      <c r="F66" s="94" t="s">
        <v>157</v>
      </c>
      <c r="G66" s="95">
        <v>0</v>
      </c>
      <c r="H66" s="95"/>
      <c r="I66" s="95">
        <v>0</v>
      </c>
      <c r="J66" s="96">
        <v>0</v>
      </c>
      <c r="K66" s="96">
        <v>0</v>
      </c>
      <c r="L66" s="96">
        <v>10000</v>
      </c>
      <c r="M66" s="96">
        <f t="shared" si="4"/>
        <v>10000</v>
      </c>
      <c r="N66" s="97">
        <v>0</v>
      </c>
      <c r="O66" s="97">
        <f t="shared" si="3"/>
        <v>10000</v>
      </c>
      <c r="P66" s="48"/>
    </row>
    <row r="67" spans="1:16" s="47" customFormat="1" hidden="1" x14ac:dyDescent="0.2">
      <c r="A67" s="80"/>
      <c r="B67" s="81"/>
      <c r="C67" s="82"/>
      <c r="D67" s="83">
        <v>3419</v>
      </c>
      <c r="E67" s="84">
        <v>6341</v>
      </c>
      <c r="F67" s="85" t="s">
        <v>158</v>
      </c>
      <c r="G67" s="86">
        <v>0</v>
      </c>
      <c r="H67" s="86"/>
      <c r="I67" s="86">
        <v>0</v>
      </c>
      <c r="J67" s="87">
        <v>0</v>
      </c>
      <c r="K67" s="87">
        <v>0</v>
      </c>
      <c r="L67" s="87">
        <v>10000</v>
      </c>
      <c r="M67" s="87">
        <f t="shared" si="4"/>
        <v>10000</v>
      </c>
      <c r="N67" s="88">
        <v>0</v>
      </c>
      <c r="O67" s="88">
        <f t="shared" si="3"/>
        <v>10000</v>
      </c>
      <c r="P67" s="48"/>
    </row>
    <row r="68" spans="1:16" s="47" customFormat="1" ht="22.5" hidden="1" x14ac:dyDescent="0.2">
      <c r="A68" s="89" t="s">
        <v>83</v>
      </c>
      <c r="B68" s="90" t="s">
        <v>159</v>
      </c>
      <c r="C68" s="91" t="s">
        <v>160</v>
      </c>
      <c r="D68" s="92" t="s">
        <v>84</v>
      </c>
      <c r="E68" s="93" t="s">
        <v>84</v>
      </c>
      <c r="F68" s="94" t="s">
        <v>161</v>
      </c>
      <c r="G68" s="95">
        <v>0</v>
      </c>
      <c r="H68" s="95"/>
      <c r="I68" s="95"/>
      <c r="J68" s="96"/>
      <c r="K68" s="96">
        <v>0</v>
      </c>
      <c r="L68" s="96">
        <v>5000</v>
      </c>
      <c r="M68" s="96">
        <f t="shared" si="4"/>
        <v>5000</v>
      </c>
      <c r="N68" s="97">
        <v>0</v>
      </c>
      <c r="O68" s="97">
        <f t="shared" si="3"/>
        <v>5000</v>
      </c>
      <c r="P68" s="48"/>
    </row>
    <row r="69" spans="1:16" s="47" customFormat="1" ht="13.5" hidden="1" thickBot="1" x14ac:dyDescent="0.25">
      <c r="A69" s="140"/>
      <c r="B69" s="141"/>
      <c r="C69" s="142"/>
      <c r="D69" s="130">
        <v>3419</v>
      </c>
      <c r="E69" s="110">
        <v>6341</v>
      </c>
      <c r="F69" s="131" t="s">
        <v>158</v>
      </c>
      <c r="G69" s="112">
        <v>0</v>
      </c>
      <c r="H69" s="112"/>
      <c r="I69" s="112"/>
      <c r="J69" s="113"/>
      <c r="K69" s="113">
        <v>0</v>
      </c>
      <c r="L69" s="113">
        <v>5000</v>
      </c>
      <c r="M69" s="113">
        <f t="shared" si="4"/>
        <v>5000</v>
      </c>
      <c r="N69" s="114">
        <v>0</v>
      </c>
      <c r="O69" s="114">
        <f t="shared" si="3"/>
        <v>5000</v>
      </c>
      <c r="P69" s="48"/>
    </row>
    <row r="70" spans="1:16" s="47" customFormat="1" ht="13.5" thickBot="1" x14ac:dyDescent="0.25">
      <c r="A70" s="132" t="s">
        <v>84</v>
      </c>
      <c r="B70" s="181" t="s">
        <v>84</v>
      </c>
      <c r="C70" s="143" t="s">
        <v>84</v>
      </c>
      <c r="D70" s="133" t="s">
        <v>84</v>
      </c>
      <c r="E70" s="134" t="s">
        <v>84</v>
      </c>
      <c r="F70" s="135" t="s">
        <v>162</v>
      </c>
      <c r="G70" s="136">
        <f>+G71+G73+G75</f>
        <v>400</v>
      </c>
      <c r="H70" s="136">
        <v>0</v>
      </c>
      <c r="I70" s="136">
        <f t="shared" si="0"/>
        <v>400</v>
      </c>
      <c r="J70" s="137">
        <v>0</v>
      </c>
      <c r="K70" s="137">
        <f t="shared" si="1"/>
        <v>400</v>
      </c>
      <c r="L70" s="137">
        <v>0</v>
      </c>
      <c r="M70" s="137">
        <f t="shared" si="2"/>
        <v>400</v>
      </c>
      <c r="N70" s="138">
        <v>0</v>
      </c>
      <c r="O70" s="138">
        <f t="shared" si="3"/>
        <v>400</v>
      </c>
      <c r="P70" s="48"/>
    </row>
    <row r="71" spans="1:16" s="47" customFormat="1" ht="22.5" x14ac:dyDescent="0.2">
      <c r="A71" s="121" t="s">
        <v>83</v>
      </c>
      <c r="B71" s="122" t="s">
        <v>163</v>
      </c>
      <c r="C71" s="123" t="s">
        <v>88</v>
      </c>
      <c r="D71" s="124" t="s">
        <v>84</v>
      </c>
      <c r="E71" s="139" t="s">
        <v>84</v>
      </c>
      <c r="F71" s="125" t="s">
        <v>164</v>
      </c>
      <c r="G71" s="126">
        <f>+G72</f>
        <v>100</v>
      </c>
      <c r="H71" s="126">
        <v>0</v>
      </c>
      <c r="I71" s="126">
        <f t="shared" si="0"/>
        <v>100</v>
      </c>
      <c r="J71" s="127">
        <v>0</v>
      </c>
      <c r="K71" s="127">
        <f t="shared" si="1"/>
        <v>100</v>
      </c>
      <c r="L71" s="127">
        <v>0</v>
      </c>
      <c r="M71" s="127">
        <f t="shared" si="2"/>
        <v>100</v>
      </c>
      <c r="N71" s="128">
        <v>0</v>
      </c>
      <c r="O71" s="128">
        <f t="shared" si="3"/>
        <v>100</v>
      </c>
      <c r="P71" s="48"/>
    </row>
    <row r="72" spans="1:16" s="47" customFormat="1" x14ac:dyDescent="0.2">
      <c r="A72" s="89"/>
      <c r="B72" s="144"/>
      <c r="C72" s="144"/>
      <c r="D72" s="83">
        <v>3419</v>
      </c>
      <c r="E72" s="84">
        <v>5222</v>
      </c>
      <c r="F72" s="85" t="s">
        <v>93</v>
      </c>
      <c r="G72" s="86">
        <v>100</v>
      </c>
      <c r="H72" s="86">
        <v>0</v>
      </c>
      <c r="I72" s="86">
        <f t="shared" si="0"/>
        <v>100</v>
      </c>
      <c r="J72" s="87">
        <v>0</v>
      </c>
      <c r="K72" s="87">
        <f t="shared" si="1"/>
        <v>100</v>
      </c>
      <c r="L72" s="87">
        <v>0</v>
      </c>
      <c r="M72" s="87">
        <f t="shared" si="2"/>
        <v>100</v>
      </c>
      <c r="N72" s="88">
        <v>0</v>
      </c>
      <c r="O72" s="88">
        <f t="shared" si="3"/>
        <v>100</v>
      </c>
      <c r="P72" s="48"/>
    </row>
    <row r="73" spans="1:16" s="47" customFormat="1" ht="33.75" x14ac:dyDescent="0.2">
      <c r="A73" s="89" t="s">
        <v>83</v>
      </c>
      <c r="B73" s="90" t="s">
        <v>165</v>
      </c>
      <c r="C73" s="91" t="s">
        <v>88</v>
      </c>
      <c r="D73" s="92" t="s">
        <v>84</v>
      </c>
      <c r="E73" s="93" t="s">
        <v>84</v>
      </c>
      <c r="F73" s="94" t="s">
        <v>166</v>
      </c>
      <c r="G73" s="95">
        <f>+G74</f>
        <v>100</v>
      </c>
      <c r="H73" s="95">
        <v>0</v>
      </c>
      <c r="I73" s="95">
        <f t="shared" si="0"/>
        <v>100</v>
      </c>
      <c r="J73" s="96">
        <v>0</v>
      </c>
      <c r="K73" s="96">
        <f t="shared" si="1"/>
        <v>100</v>
      </c>
      <c r="L73" s="96">
        <v>0</v>
      </c>
      <c r="M73" s="96">
        <f t="shared" si="2"/>
        <v>100</v>
      </c>
      <c r="N73" s="97">
        <v>0</v>
      </c>
      <c r="O73" s="97">
        <f t="shared" si="3"/>
        <v>100</v>
      </c>
      <c r="P73" s="145"/>
    </row>
    <row r="74" spans="1:16" s="47" customFormat="1" x14ac:dyDescent="0.2">
      <c r="A74" s="89"/>
      <c r="B74" s="144"/>
      <c r="C74" s="144"/>
      <c r="D74" s="83">
        <v>3419</v>
      </c>
      <c r="E74" s="84">
        <v>5229</v>
      </c>
      <c r="F74" s="85" t="s">
        <v>167</v>
      </c>
      <c r="G74" s="86">
        <v>100</v>
      </c>
      <c r="H74" s="86">
        <v>0</v>
      </c>
      <c r="I74" s="86">
        <f t="shared" si="0"/>
        <v>100</v>
      </c>
      <c r="J74" s="87">
        <v>0</v>
      </c>
      <c r="K74" s="87">
        <f t="shared" si="1"/>
        <v>100</v>
      </c>
      <c r="L74" s="87">
        <v>0</v>
      </c>
      <c r="M74" s="87">
        <f t="shared" si="2"/>
        <v>100</v>
      </c>
      <c r="N74" s="88">
        <v>0</v>
      </c>
      <c r="O74" s="88">
        <f t="shared" ref="O74:O87" si="5">+M74+N74</f>
        <v>100</v>
      </c>
      <c r="P74" s="48"/>
    </row>
    <row r="75" spans="1:16" s="47" customFormat="1" ht="22.5" x14ac:dyDescent="0.2">
      <c r="A75" s="89" t="s">
        <v>83</v>
      </c>
      <c r="B75" s="90" t="s">
        <v>168</v>
      </c>
      <c r="C75" s="91" t="s">
        <v>88</v>
      </c>
      <c r="D75" s="92" t="s">
        <v>84</v>
      </c>
      <c r="E75" s="93" t="s">
        <v>84</v>
      </c>
      <c r="F75" s="94" t="s">
        <v>169</v>
      </c>
      <c r="G75" s="95">
        <f>+G76</f>
        <v>200</v>
      </c>
      <c r="H75" s="95">
        <v>0</v>
      </c>
      <c r="I75" s="95">
        <f t="shared" si="0"/>
        <v>200</v>
      </c>
      <c r="J75" s="96">
        <v>0</v>
      </c>
      <c r="K75" s="96">
        <f t="shared" si="1"/>
        <v>200</v>
      </c>
      <c r="L75" s="96">
        <v>0</v>
      </c>
      <c r="M75" s="96">
        <f t="shared" si="2"/>
        <v>200</v>
      </c>
      <c r="N75" s="97">
        <v>0</v>
      </c>
      <c r="O75" s="97">
        <f t="shared" si="5"/>
        <v>200</v>
      </c>
      <c r="P75" s="48"/>
    </row>
    <row r="76" spans="1:16" s="47" customFormat="1" ht="13.5" thickBot="1" x14ac:dyDescent="0.25">
      <c r="A76" s="106"/>
      <c r="B76" s="107"/>
      <c r="C76" s="108"/>
      <c r="D76" s="109">
        <v>3419</v>
      </c>
      <c r="E76" s="130">
        <v>5222</v>
      </c>
      <c r="F76" s="131" t="s">
        <v>93</v>
      </c>
      <c r="G76" s="112">
        <v>200</v>
      </c>
      <c r="H76" s="112">
        <v>0</v>
      </c>
      <c r="I76" s="112">
        <f t="shared" si="0"/>
        <v>200</v>
      </c>
      <c r="J76" s="113">
        <v>0</v>
      </c>
      <c r="K76" s="113">
        <f t="shared" si="1"/>
        <v>200</v>
      </c>
      <c r="L76" s="113">
        <v>0</v>
      </c>
      <c r="M76" s="113">
        <f t="shared" si="2"/>
        <v>200</v>
      </c>
      <c r="N76" s="114">
        <v>0</v>
      </c>
      <c r="O76" s="114">
        <f t="shared" si="5"/>
        <v>200</v>
      </c>
      <c r="P76" s="48"/>
    </row>
    <row r="77" spans="1:16" s="47" customFormat="1" ht="13.5" thickBot="1" x14ac:dyDescent="0.25">
      <c r="A77" s="132" t="s">
        <v>84</v>
      </c>
      <c r="B77" s="181" t="s">
        <v>84</v>
      </c>
      <c r="C77" s="143" t="s">
        <v>84</v>
      </c>
      <c r="D77" s="133" t="s">
        <v>84</v>
      </c>
      <c r="E77" s="134" t="s">
        <v>84</v>
      </c>
      <c r="F77" s="135" t="s">
        <v>170</v>
      </c>
      <c r="G77" s="136">
        <f>+G78+G80+G82+G84+G86</f>
        <v>13250</v>
      </c>
      <c r="H77" s="146">
        <v>0</v>
      </c>
      <c r="I77" s="147">
        <f t="shared" si="0"/>
        <v>13250</v>
      </c>
      <c r="J77" s="148">
        <v>0</v>
      </c>
      <c r="K77" s="148">
        <f t="shared" si="1"/>
        <v>13250</v>
      </c>
      <c r="L77" s="148">
        <f>L104+L106+L108+L110+L112+L114+L116+L118+L120+L122+L124+L126+L128+L130+L132+L134+L136+L138+L140+L142+L144+L146+L148+L150+L152+L154+L156+L158+L160+L162+L164+L166+L168+L170+L172+L174+L176+L178+L180+L182+L184+L186+L188+L190+L192+L194+L196+L198+L200+L80+L86+L102</f>
        <v>2251.4259999999999</v>
      </c>
      <c r="M77" s="137">
        <f t="shared" si="2"/>
        <v>15501.425999999999</v>
      </c>
      <c r="N77" s="138">
        <f>+N86+N88+N90+N92+N94+N96+N98+N100</f>
        <v>0</v>
      </c>
      <c r="O77" s="138">
        <f t="shared" si="5"/>
        <v>15501.425999999999</v>
      </c>
      <c r="P77" s="183" t="s">
        <v>67</v>
      </c>
    </row>
    <row r="78" spans="1:16" s="47" customFormat="1" ht="22.5" x14ac:dyDescent="0.2">
      <c r="A78" s="121" t="s">
        <v>83</v>
      </c>
      <c r="B78" s="122" t="s">
        <v>171</v>
      </c>
      <c r="C78" s="123" t="s">
        <v>88</v>
      </c>
      <c r="D78" s="124" t="s">
        <v>84</v>
      </c>
      <c r="E78" s="139" t="s">
        <v>84</v>
      </c>
      <c r="F78" s="149" t="s">
        <v>172</v>
      </c>
      <c r="G78" s="126">
        <f>+G79</f>
        <v>1000</v>
      </c>
      <c r="H78" s="150">
        <v>0</v>
      </c>
      <c r="I78" s="151">
        <f t="shared" si="0"/>
        <v>1000</v>
      </c>
      <c r="J78" s="152">
        <v>0</v>
      </c>
      <c r="K78" s="152">
        <f t="shared" si="1"/>
        <v>1000</v>
      </c>
      <c r="L78" s="152">
        <v>0</v>
      </c>
      <c r="M78" s="127">
        <f t="shared" si="2"/>
        <v>1000</v>
      </c>
      <c r="N78" s="128">
        <v>0</v>
      </c>
      <c r="O78" s="128">
        <f t="shared" si="5"/>
        <v>1000</v>
      </c>
      <c r="P78" s="48"/>
    </row>
    <row r="79" spans="1:16" s="47" customFormat="1" x14ac:dyDescent="0.2">
      <c r="A79" s="89"/>
      <c r="B79" s="144"/>
      <c r="C79" s="144"/>
      <c r="D79" s="83">
        <v>3419</v>
      </c>
      <c r="E79" s="84">
        <v>5222</v>
      </c>
      <c r="F79" s="153" t="s">
        <v>93</v>
      </c>
      <c r="G79" s="86">
        <v>1000</v>
      </c>
      <c r="H79" s="154">
        <v>0</v>
      </c>
      <c r="I79" s="155">
        <f t="shared" si="0"/>
        <v>1000</v>
      </c>
      <c r="J79" s="156">
        <v>0</v>
      </c>
      <c r="K79" s="156">
        <f t="shared" si="1"/>
        <v>1000</v>
      </c>
      <c r="L79" s="156">
        <v>0</v>
      </c>
      <c r="M79" s="87">
        <f t="shared" si="2"/>
        <v>1000</v>
      </c>
      <c r="N79" s="88">
        <v>0</v>
      </c>
      <c r="O79" s="88">
        <f t="shared" si="5"/>
        <v>1000</v>
      </c>
      <c r="P79" s="48"/>
    </row>
    <row r="80" spans="1:16" s="47" customFormat="1" ht="22.5" x14ac:dyDescent="0.2">
      <c r="A80" s="89" t="s">
        <v>83</v>
      </c>
      <c r="B80" s="90" t="s">
        <v>173</v>
      </c>
      <c r="C80" s="91" t="s">
        <v>88</v>
      </c>
      <c r="D80" s="92" t="s">
        <v>84</v>
      </c>
      <c r="E80" s="93" t="s">
        <v>84</v>
      </c>
      <c r="F80" s="102" t="s">
        <v>174</v>
      </c>
      <c r="G80" s="95">
        <f t="shared" ref="G80" si="6">+G81</f>
        <v>500</v>
      </c>
      <c r="H80" s="157">
        <v>0</v>
      </c>
      <c r="I80" s="158">
        <f t="shared" si="0"/>
        <v>500</v>
      </c>
      <c r="J80" s="159">
        <v>0</v>
      </c>
      <c r="K80" s="159">
        <f t="shared" si="1"/>
        <v>500</v>
      </c>
      <c r="L80" s="159">
        <f>+L81</f>
        <v>-500</v>
      </c>
      <c r="M80" s="96">
        <f t="shared" si="2"/>
        <v>0</v>
      </c>
      <c r="N80" s="97">
        <v>0</v>
      </c>
      <c r="O80" s="97">
        <f t="shared" si="5"/>
        <v>0</v>
      </c>
      <c r="P80" s="48"/>
    </row>
    <row r="81" spans="1:16" s="47" customFormat="1" x14ac:dyDescent="0.2">
      <c r="A81" s="89"/>
      <c r="B81" s="144"/>
      <c r="C81" s="144"/>
      <c r="D81" s="83">
        <v>3419</v>
      </c>
      <c r="E81" s="84">
        <v>5222</v>
      </c>
      <c r="F81" s="153" t="s">
        <v>93</v>
      </c>
      <c r="G81" s="86">
        <v>500</v>
      </c>
      <c r="H81" s="154">
        <v>0</v>
      </c>
      <c r="I81" s="155">
        <f t="shared" si="0"/>
        <v>500</v>
      </c>
      <c r="J81" s="156">
        <v>0</v>
      </c>
      <c r="K81" s="156">
        <f t="shared" si="1"/>
        <v>500</v>
      </c>
      <c r="L81" s="156">
        <v>-500</v>
      </c>
      <c r="M81" s="87">
        <f t="shared" si="2"/>
        <v>0</v>
      </c>
      <c r="N81" s="88">
        <v>0</v>
      </c>
      <c r="O81" s="88">
        <f t="shared" si="5"/>
        <v>0</v>
      </c>
      <c r="P81" s="48"/>
    </row>
    <row r="82" spans="1:16" s="47" customFormat="1" ht="22.5" x14ac:dyDescent="0.2">
      <c r="A82" s="89" t="s">
        <v>83</v>
      </c>
      <c r="B82" s="90" t="s">
        <v>175</v>
      </c>
      <c r="C82" s="91" t="s">
        <v>88</v>
      </c>
      <c r="D82" s="92" t="s">
        <v>84</v>
      </c>
      <c r="E82" s="93" t="s">
        <v>84</v>
      </c>
      <c r="F82" s="102" t="s">
        <v>176</v>
      </c>
      <c r="G82" s="95">
        <f t="shared" ref="G82" si="7">+G83</f>
        <v>500</v>
      </c>
      <c r="H82" s="157">
        <v>0</v>
      </c>
      <c r="I82" s="158">
        <f t="shared" si="0"/>
        <v>500</v>
      </c>
      <c r="J82" s="159">
        <v>0</v>
      </c>
      <c r="K82" s="159">
        <f t="shared" si="1"/>
        <v>500</v>
      </c>
      <c r="L82" s="159">
        <v>0</v>
      </c>
      <c r="M82" s="96">
        <f t="shared" si="2"/>
        <v>500</v>
      </c>
      <c r="N82" s="97">
        <v>0</v>
      </c>
      <c r="O82" s="97">
        <f t="shared" si="5"/>
        <v>500</v>
      </c>
      <c r="P82" s="48"/>
    </row>
    <row r="83" spans="1:16" s="47" customFormat="1" x14ac:dyDescent="0.2">
      <c r="A83" s="89"/>
      <c r="B83" s="144"/>
      <c r="C83" s="144"/>
      <c r="D83" s="83">
        <v>3419</v>
      </c>
      <c r="E83" s="84">
        <v>5222</v>
      </c>
      <c r="F83" s="153" t="s">
        <v>93</v>
      </c>
      <c r="G83" s="86">
        <v>500</v>
      </c>
      <c r="H83" s="154">
        <v>0</v>
      </c>
      <c r="I83" s="155">
        <f t="shared" si="0"/>
        <v>500</v>
      </c>
      <c r="J83" s="156">
        <v>0</v>
      </c>
      <c r="K83" s="156">
        <f t="shared" si="1"/>
        <v>500</v>
      </c>
      <c r="L83" s="156">
        <v>0</v>
      </c>
      <c r="M83" s="87">
        <f t="shared" si="2"/>
        <v>500</v>
      </c>
      <c r="N83" s="88">
        <v>0</v>
      </c>
      <c r="O83" s="88">
        <f t="shared" si="5"/>
        <v>500</v>
      </c>
      <c r="P83" s="48"/>
    </row>
    <row r="84" spans="1:16" s="47" customFormat="1" ht="22.5" x14ac:dyDescent="0.2">
      <c r="A84" s="89" t="s">
        <v>83</v>
      </c>
      <c r="B84" s="90" t="s">
        <v>177</v>
      </c>
      <c r="C84" s="91" t="s">
        <v>88</v>
      </c>
      <c r="D84" s="92" t="s">
        <v>84</v>
      </c>
      <c r="E84" s="93" t="s">
        <v>84</v>
      </c>
      <c r="F84" s="102" t="s">
        <v>178</v>
      </c>
      <c r="G84" s="95">
        <f t="shared" ref="G84" si="8">+G85</f>
        <v>250</v>
      </c>
      <c r="H84" s="157">
        <v>0</v>
      </c>
      <c r="I84" s="158">
        <f t="shared" si="0"/>
        <v>250</v>
      </c>
      <c r="J84" s="159">
        <v>0</v>
      </c>
      <c r="K84" s="159">
        <f t="shared" ref="K84:K87" si="9">+I84+J84</f>
        <v>250</v>
      </c>
      <c r="L84" s="159">
        <v>0</v>
      </c>
      <c r="M84" s="96">
        <f t="shared" ref="M84:M103" si="10">+K84+L84</f>
        <v>250</v>
      </c>
      <c r="N84" s="97">
        <v>0</v>
      </c>
      <c r="O84" s="97">
        <f t="shared" si="5"/>
        <v>250</v>
      </c>
      <c r="P84" s="48"/>
    </row>
    <row r="85" spans="1:16" s="47" customFormat="1" x14ac:dyDescent="0.2">
      <c r="A85" s="89"/>
      <c r="B85" s="144"/>
      <c r="C85" s="144"/>
      <c r="D85" s="83">
        <v>3419</v>
      </c>
      <c r="E85" s="84">
        <v>5222</v>
      </c>
      <c r="F85" s="153" t="s">
        <v>93</v>
      </c>
      <c r="G85" s="86">
        <v>250</v>
      </c>
      <c r="H85" s="154">
        <v>0</v>
      </c>
      <c r="I85" s="155">
        <f t="shared" si="0"/>
        <v>250</v>
      </c>
      <c r="J85" s="156">
        <v>0</v>
      </c>
      <c r="K85" s="156">
        <f t="shared" si="9"/>
        <v>250</v>
      </c>
      <c r="L85" s="156">
        <v>0</v>
      </c>
      <c r="M85" s="87">
        <f t="shared" si="10"/>
        <v>250</v>
      </c>
      <c r="N85" s="88">
        <v>0</v>
      </c>
      <c r="O85" s="88">
        <f t="shared" si="5"/>
        <v>250</v>
      </c>
      <c r="P85" s="48"/>
    </row>
    <row r="86" spans="1:16" s="47" customFormat="1" x14ac:dyDescent="0.2">
      <c r="A86" s="89" t="s">
        <v>83</v>
      </c>
      <c r="B86" s="90" t="s">
        <v>179</v>
      </c>
      <c r="C86" s="91" t="s">
        <v>88</v>
      </c>
      <c r="D86" s="92" t="s">
        <v>84</v>
      </c>
      <c r="E86" s="93" t="s">
        <v>84</v>
      </c>
      <c r="F86" s="160" t="s">
        <v>180</v>
      </c>
      <c r="G86" s="95">
        <f t="shared" ref="G86" si="11">+G87</f>
        <v>11000</v>
      </c>
      <c r="H86" s="157">
        <v>0</v>
      </c>
      <c r="I86" s="158">
        <f t="shared" si="0"/>
        <v>11000</v>
      </c>
      <c r="J86" s="159">
        <v>0</v>
      </c>
      <c r="K86" s="159">
        <f t="shared" si="9"/>
        <v>11000</v>
      </c>
      <c r="L86" s="159">
        <v>200</v>
      </c>
      <c r="M86" s="96">
        <f t="shared" si="10"/>
        <v>11200</v>
      </c>
      <c r="N86" s="97">
        <f>+N87</f>
        <v>-775</v>
      </c>
      <c r="O86" s="97">
        <f t="shared" si="5"/>
        <v>10425</v>
      </c>
      <c r="P86" s="48" t="s">
        <v>67</v>
      </c>
    </row>
    <row r="87" spans="1:16" s="47" customFormat="1" x14ac:dyDescent="0.2">
      <c r="A87" s="89"/>
      <c r="B87" s="144"/>
      <c r="C87" s="144"/>
      <c r="D87" s="83">
        <v>3419</v>
      </c>
      <c r="E87" s="84">
        <v>5222</v>
      </c>
      <c r="F87" s="153" t="s">
        <v>93</v>
      </c>
      <c r="G87" s="86">
        <v>11000</v>
      </c>
      <c r="H87" s="154">
        <v>0</v>
      </c>
      <c r="I87" s="155">
        <f t="shared" si="0"/>
        <v>11000</v>
      </c>
      <c r="J87" s="156">
        <v>0</v>
      </c>
      <c r="K87" s="156">
        <f t="shared" si="9"/>
        <v>11000</v>
      </c>
      <c r="L87" s="156">
        <v>200</v>
      </c>
      <c r="M87" s="87">
        <f t="shared" si="10"/>
        <v>11200</v>
      </c>
      <c r="N87" s="88">
        <v>-775</v>
      </c>
      <c r="O87" s="88">
        <f t="shared" si="5"/>
        <v>10425</v>
      </c>
      <c r="P87" s="48"/>
    </row>
    <row r="88" spans="1:16" s="47" customFormat="1" ht="33.75" x14ac:dyDescent="0.2">
      <c r="A88" s="89" t="s">
        <v>83</v>
      </c>
      <c r="B88" s="90" t="s">
        <v>181</v>
      </c>
      <c r="C88" s="91" t="s">
        <v>88</v>
      </c>
      <c r="D88" s="92" t="s">
        <v>84</v>
      </c>
      <c r="E88" s="93" t="s">
        <v>84</v>
      </c>
      <c r="F88" s="160" t="s">
        <v>182</v>
      </c>
      <c r="G88" s="95">
        <v>0</v>
      </c>
      <c r="H88" s="157"/>
      <c r="I88" s="158"/>
      <c r="J88" s="159"/>
      <c r="K88" s="159"/>
      <c r="L88" s="159"/>
      <c r="M88" s="96">
        <v>0</v>
      </c>
      <c r="N88" s="97">
        <f>+N89</f>
        <v>100</v>
      </c>
      <c r="O88" s="97">
        <f>+M88+N88</f>
        <v>100</v>
      </c>
      <c r="P88" s="48" t="s">
        <v>67</v>
      </c>
    </row>
    <row r="89" spans="1:16" s="47" customFormat="1" x14ac:dyDescent="0.2">
      <c r="A89" s="89"/>
      <c r="B89" s="144"/>
      <c r="C89" s="144"/>
      <c r="D89" s="83">
        <v>3419</v>
      </c>
      <c r="E89" s="84">
        <v>5222</v>
      </c>
      <c r="F89" s="153" t="s">
        <v>93</v>
      </c>
      <c r="G89" s="86">
        <v>0</v>
      </c>
      <c r="H89" s="154"/>
      <c r="I89" s="155"/>
      <c r="J89" s="156"/>
      <c r="K89" s="156"/>
      <c r="L89" s="156"/>
      <c r="M89" s="87">
        <v>0</v>
      </c>
      <c r="N89" s="88">
        <v>100</v>
      </c>
      <c r="O89" s="88">
        <f>+M89+N89</f>
        <v>100</v>
      </c>
      <c r="P89" s="48"/>
    </row>
    <row r="90" spans="1:16" s="47" customFormat="1" ht="45" x14ac:dyDescent="0.2">
      <c r="A90" s="89" t="s">
        <v>83</v>
      </c>
      <c r="B90" s="90" t="s">
        <v>183</v>
      </c>
      <c r="C90" s="91" t="s">
        <v>88</v>
      </c>
      <c r="D90" s="92" t="s">
        <v>84</v>
      </c>
      <c r="E90" s="93" t="s">
        <v>84</v>
      </c>
      <c r="F90" s="160" t="s">
        <v>184</v>
      </c>
      <c r="G90" s="95">
        <v>0</v>
      </c>
      <c r="H90" s="157"/>
      <c r="I90" s="158"/>
      <c r="J90" s="159"/>
      <c r="K90" s="159"/>
      <c r="L90" s="159"/>
      <c r="M90" s="96">
        <v>0</v>
      </c>
      <c r="N90" s="97">
        <f t="shared" ref="N90" si="12">+N91</f>
        <v>100</v>
      </c>
      <c r="O90" s="97">
        <f t="shared" ref="O90:O101" si="13">+M90+N90</f>
        <v>100</v>
      </c>
      <c r="P90" s="48" t="s">
        <v>67</v>
      </c>
    </row>
    <row r="91" spans="1:16" s="47" customFormat="1" x14ac:dyDescent="0.2">
      <c r="A91" s="89"/>
      <c r="B91" s="144"/>
      <c r="C91" s="144"/>
      <c r="D91" s="83">
        <v>3419</v>
      </c>
      <c r="E91" s="84">
        <v>5222</v>
      </c>
      <c r="F91" s="153" t="s">
        <v>93</v>
      </c>
      <c r="G91" s="86">
        <v>0</v>
      </c>
      <c r="H91" s="154"/>
      <c r="I91" s="155"/>
      <c r="J91" s="156"/>
      <c r="K91" s="156"/>
      <c r="L91" s="156"/>
      <c r="M91" s="87">
        <v>0</v>
      </c>
      <c r="N91" s="88">
        <v>100</v>
      </c>
      <c r="O91" s="88">
        <f t="shared" si="13"/>
        <v>100</v>
      </c>
      <c r="P91" s="48"/>
    </row>
    <row r="92" spans="1:16" s="47" customFormat="1" ht="33.75" x14ac:dyDescent="0.2">
      <c r="A92" s="89" t="s">
        <v>83</v>
      </c>
      <c r="B92" s="90" t="s">
        <v>185</v>
      </c>
      <c r="C92" s="91" t="s">
        <v>88</v>
      </c>
      <c r="D92" s="92" t="s">
        <v>84</v>
      </c>
      <c r="E92" s="93" t="s">
        <v>84</v>
      </c>
      <c r="F92" s="160" t="s">
        <v>186</v>
      </c>
      <c r="G92" s="95">
        <v>0</v>
      </c>
      <c r="H92" s="157"/>
      <c r="I92" s="158"/>
      <c r="J92" s="159"/>
      <c r="K92" s="159"/>
      <c r="L92" s="159"/>
      <c r="M92" s="96">
        <v>0</v>
      </c>
      <c r="N92" s="97">
        <f t="shared" ref="N92" si="14">+N93</f>
        <v>100</v>
      </c>
      <c r="O92" s="97">
        <f t="shared" si="13"/>
        <v>100</v>
      </c>
      <c r="P92" s="48" t="s">
        <v>67</v>
      </c>
    </row>
    <row r="93" spans="1:16" s="47" customFormat="1" x14ac:dyDescent="0.2">
      <c r="A93" s="89"/>
      <c r="B93" s="144"/>
      <c r="C93" s="144"/>
      <c r="D93" s="83">
        <v>3419</v>
      </c>
      <c r="E93" s="84">
        <v>5222</v>
      </c>
      <c r="F93" s="153" t="s">
        <v>93</v>
      </c>
      <c r="G93" s="86">
        <v>0</v>
      </c>
      <c r="H93" s="154"/>
      <c r="I93" s="155"/>
      <c r="J93" s="156"/>
      <c r="K93" s="156"/>
      <c r="L93" s="156"/>
      <c r="M93" s="87">
        <v>0</v>
      </c>
      <c r="N93" s="88">
        <v>100</v>
      </c>
      <c r="O93" s="88">
        <f t="shared" si="13"/>
        <v>100</v>
      </c>
      <c r="P93" s="48"/>
    </row>
    <row r="94" spans="1:16" s="47" customFormat="1" ht="45" x14ac:dyDescent="0.2">
      <c r="A94" s="89" t="s">
        <v>83</v>
      </c>
      <c r="B94" s="90" t="s">
        <v>187</v>
      </c>
      <c r="C94" s="91" t="s">
        <v>88</v>
      </c>
      <c r="D94" s="92" t="s">
        <v>84</v>
      </c>
      <c r="E94" s="93" t="s">
        <v>84</v>
      </c>
      <c r="F94" s="160" t="s">
        <v>188</v>
      </c>
      <c r="G94" s="95">
        <v>0</v>
      </c>
      <c r="H94" s="157"/>
      <c r="I94" s="158"/>
      <c r="J94" s="159"/>
      <c r="K94" s="159"/>
      <c r="L94" s="159"/>
      <c r="M94" s="96">
        <v>0</v>
      </c>
      <c r="N94" s="97">
        <f t="shared" ref="N94" si="15">+N95</f>
        <v>100</v>
      </c>
      <c r="O94" s="97">
        <f t="shared" si="13"/>
        <v>100</v>
      </c>
      <c r="P94" s="48" t="s">
        <v>67</v>
      </c>
    </row>
    <row r="95" spans="1:16" s="47" customFormat="1" x14ac:dyDescent="0.2">
      <c r="A95" s="89"/>
      <c r="B95" s="144"/>
      <c r="C95" s="144"/>
      <c r="D95" s="83">
        <v>3419</v>
      </c>
      <c r="E95" s="84">
        <v>5222</v>
      </c>
      <c r="F95" s="153" t="s">
        <v>93</v>
      </c>
      <c r="G95" s="86">
        <v>0</v>
      </c>
      <c r="H95" s="154"/>
      <c r="I95" s="155"/>
      <c r="J95" s="156"/>
      <c r="K95" s="156"/>
      <c r="L95" s="156"/>
      <c r="M95" s="87">
        <v>0</v>
      </c>
      <c r="N95" s="88">
        <v>100</v>
      </c>
      <c r="O95" s="88">
        <f t="shared" si="13"/>
        <v>100</v>
      </c>
      <c r="P95" s="48"/>
    </row>
    <row r="96" spans="1:16" s="47" customFormat="1" ht="33.75" x14ac:dyDescent="0.2">
      <c r="A96" s="89" t="s">
        <v>83</v>
      </c>
      <c r="B96" s="90" t="s">
        <v>189</v>
      </c>
      <c r="C96" s="91" t="s">
        <v>88</v>
      </c>
      <c r="D96" s="92" t="s">
        <v>84</v>
      </c>
      <c r="E96" s="93" t="s">
        <v>84</v>
      </c>
      <c r="F96" s="160" t="s">
        <v>190</v>
      </c>
      <c r="G96" s="95">
        <v>0</v>
      </c>
      <c r="H96" s="157"/>
      <c r="I96" s="158"/>
      <c r="J96" s="159"/>
      <c r="K96" s="159"/>
      <c r="L96" s="159"/>
      <c r="M96" s="96">
        <v>0</v>
      </c>
      <c r="N96" s="97">
        <f t="shared" ref="N96" si="16">+N97</f>
        <v>200</v>
      </c>
      <c r="O96" s="97">
        <f t="shared" si="13"/>
        <v>200</v>
      </c>
      <c r="P96" s="48" t="s">
        <v>67</v>
      </c>
    </row>
    <row r="97" spans="1:16" s="47" customFormat="1" x14ac:dyDescent="0.2">
      <c r="A97" s="89"/>
      <c r="B97" s="144"/>
      <c r="C97" s="144"/>
      <c r="D97" s="83">
        <v>3419</v>
      </c>
      <c r="E97" s="84">
        <v>5222</v>
      </c>
      <c r="F97" s="153" t="s">
        <v>93</v>
      </c>
      <c r="G97" s="86">
        <v>0</v>
      </c>
      <c r="H97" s="154"/>
      <c r="I97" s="155"/>
      <c r="J97" s="156"/>
      <c r="K97" s="156"/>
      <c r="L97" s="156"/>
      <c r="M97" s="87">
        <v>0</v>
      </c>
      <c r="N97" s="88">
        <v>200</v>
      </c>
      <c r="O97" s="88">
        <f t="shared" si="13"/>
        <v>200</v>
      </c>
      <c r="P97" s="48"/>
    </row>
    <row r="98" spans="1:16" s="47" customFormat="1" ht="45" x14ac:dyDescent="0.2">
      <c r="A98" s="89" t="s">
        <v>83</v>
      </c>
      <c r="B98" s="90" t="s">
        <v>191</v>
      </c>
      <c r="C98" s="91" t="s">
        <v>88</v>
      </c>
      <c r="D98" s="92" t="s">
        <v>84</v>
      </c>
      <c r="E98" s="93" t="s">
        <v>84</v>
      </c>
      <c r="F98" s="160" t="s">
        <v>192</v>
      </c>
      <c r="G98" s="95">
        <v>0</v>
      </c>
      <c r="H98" s="157"/>
      <c r="I98" s="158"/>
      <c r="J98" s="159"/>
      <c r="K98" s="159"/>
      <c r="L98" s="159"/>
      <c r="M98" s="96">
        <v>0</v>
      </c>
      <c r="N98" s="97">
        <f t="shared" ref="N98" si="17">+N99</f>
        <v>25</v>
      </c>
      <c r="O98" s="97">
        <f t="shared" si="13"/>
        <v>25</v>
      </c>
      <c r="P98" s="48" t="s">
        <v>67</v>
      </c>
    </row>
    <row r="99" spans="1:16" s="47" customFormat="1" x14ac:dyDescent="0.2">
      <c r="A99" s="89"/>
      <c r="B99" s="144"/>
      <c r="C99" s="144"/>
      <c r="D99" s="83">
        <v>3419</v>
      </c>
      <c r="E99" s="84">
        <v>5222</v>
      </c>
      <c r="F99" s="153" t="s">
        <v>93</v>
      </c>
      <c r="G99" s="86">
        <v>0</v>
      </c>
      <c r="H99" s="154"/>
      <c r="I99" s="155"/>
      <c r="J99" s="156"/>
      <c r="K99" s="156"/>
      <c r="L99" s="156"/>
      <c r="M99" s="87">
        <v>0</v>
      </c>
      <c r="N99" s="88">
        <v>25</v>
      </c>
      <c r="O99" s="88">
        <f t="shared" si="13"/>
        <v>25</v>
      </c>
      <c r="P99" s="48"/>
    </row>
    <row r="100" spans="1:16" s="47" customFormat="1" ht="33.75" x14ac:dyDescent="0.2">
      <c r="A100" s="184" t="s">
        <v>83</v>
      </c>
      <c r="B100" s="185" t="s">
        <v>301</v>
      </c>
      <c r="C100" s="185" t="s">
        <v>88</v>
      </c>
      <c r="D100" s="186" t="s">
        <v>84</v>
      </c>
      <c r="E100" s="187" t="s">
        <v>84</v>
      </c>
      <c r="F100" s="188" t="s">
        <v>302</v>
      </c>
      <c r="G100" s="189">
        <v>0</v>
      </c>
      <c r="H100" s="190"/>
      <c r="I100" s="191"/>
      <c r="J100" s="192"/>
      <c r="K100" s="192"/>
      <c r="L100" s="192"/>
      <c r="M100" s="193">
        <v>0</v>
      </c>
      <c r="N100" s="194">
        <f>+N101</f>
        <v>150</v>
      </c>
      <c r="O100" s="194">
        <f t="shared" si="13"/>
        <v>150</v>
      </c>
      <c r="P100" s="48" t="s">
        <v>67</v>
      </c>
    </row>
    <row r="101" spans="1:16" s="47" customFormat="1" x14ac:dyDescent="0.2">
      <c r="A101" s="89"/>
      <c r="B101" s="144"/>
      <c r="C101" s="144"/>
      <c r="D101" s="83">
        <v>3419</v>
      </c>
      <c r="E101" s="84">
        <v>5222</v>
      </c>
      <c r="F101" s="153" t="s">
        <v>93</v>
      </c>
      <c r="G101" s="86">
        <v>0</v>
      </c>
      <c r="H101" s="154"/>
      <c r="I101" s="155"/>
      <c r="J101" s="156"/>
      <c r="K101" s="156"/>
      <c r="L101" s="156"/>
      <c r="M101" s="87">
        <v>0</v>
      </c>
      <c r="N101" s="88">
        <v>150</v>
      </c>
      <c r="O101" s="88">
        <f t="shared" si="13"/>
        <v>150</v>
      </c>
      <c r="P101" s="48"/>
    </row>
    <row r="102" spans="1:16" s="47" customFormat="1" x14ac:dyDescent="0.2">
      <c r="A102" s="89" t="s">
        <v>83</v>
      </c>
      <c r="B102" s="90" t="s">
        <v>193</v>
      </c>
      <c r="C102" s="91" t="s">
        <v>88</v>
      </c>
      <c r="D102" s="92" t="s">
        <v>84</v>
      </c>
      <c r="E102" s="93" t="s">
        <v>84</v>
      </c>
      <c r="F102" s="160" t="s">
        <v>194</v>
      </c>
      <c r="G102" s="95">
        <v>0</v>
      </c>
      <c r="H102" s="154"/>
      <c r="I102" s="155"/>
      <c r="J102" s="156"/>
      <c r="K102" s="156">
        <v>0</v>
      </c>
      <c r="L102" s="97">
        <f>+L103</f>
        <v>300</v>
      </c>
      <c r="M102" s="97">
        <f t="shared" si="10"/>
        <v>300</v>
      </c>
      <c r="N102" s="97">
        <v>0</v>
      </c>
      <c r="O102" s="97">
        <f>+M102+N102</f>
        <v>300</v>
      </c>
      <c r="P102" s="48"/>
    </row>
    <row r="103" spans="1:16" s="47" customFormat="1" x14ac:dyDescent="0.2">
      <c r="A103" s="89"/>
      <c r="B103" s="144"/>
      <c r="C103" s="144"/>
      <c r="D103" s="83">
        <v>3419</v>
      </c>
      <c r="E103" s="84">
        <v>5222</v>
      </c>
      <c r="F103" s="153" t="s">
        <v>93</v>
      </c>
      <c r="G103" s="86">
        <v>0</v>
      </c>
      <c r="H103" s="154"/>
      <c r="I103" s="155"/>
      <c r="J103" s="156"/>
      <c r="K103" s="156">
        <v>0</v>
      </c>
      <c r="L103" s="88">
        <v>300</v>
      </c>
      <c r="M103" s="88">
        <f t="shared" si="10"/>
        <v>300</v>
      </c>
      <c r="N103" s="88">
        <v>0</v>
      </c>
      <c r="O103" s="88">
        <f t="shared" ref="O103:O166" si="18">+M103+N103</f>
        <v>300</v>
      </c>
      <c r="P103" s="48"/>
    </row>
    <row r="104" spans="1:16" s="47" customFormat="1" ht="22.5" x14ac:dyDescent="0.2">
      <c r="A104" s="89" t="s">
        <v>83</v>
      </c>
      <c r="B104" s="90" t="s">
        <v>195</v>
      </c>
      <c r="C104" s="91" t="s">
        <v>88</v>
      </c>
      <c r="D104" s="92" t="s">
        <v>84</v>
      </c>
      <c r="E104" s="93" t="s">
        <v>84</v>
      </c>
      <c r="F104" s="94" t="s">
        <v>196</v>
      </c>
      <c r="G104" s="95">
        <v>0</v>
      </c>
      <c r="H104" s="157"/>
      <c r="I104" s="158">
        <v>0</v>
      </c>
      <c r="J104" s="159">
        <v>0</v>
      </c>
      <c r="K104" s="159">
        <v>0</v>
      </c>
      <c r="L104" s="159">
        <v>50</v>
      </c>
      <c r="M104" s="96">
        <f>K104+L104</f>
        <v>50</v>
      </c>
      <c r="N104" s="97">
        <v>0</v>
      </c>
      <c r="O104" s="97">
        <f t="shared" si="18"/>
        <v>50</v>
      </c>
      <c r="P104" s="48"/>
    </row>
    <row r="105" spans="1:16" s="47" customFormat="1" x14ac:dyDescent="0.2">
      <c r="A105" s="89"/>
      <c r="B105" s="90"/>
      <c r="C105" s="91"/>
      <c r="D105" s="83">
        <v>3419</v>
      </c>
      <c r="E105" s="84">
        <v>5213</v>
      </c>
      <c r="F105" s="85" t="s">
        <v>197</v>
      </c>
      <c r="G105" s="86">
        <v>0</v>
      </c>
      <c r="H105" s="154"/>
      <c r="I105" s="155">
        <v>0</v>
      </c>
      <c r="J105" s="156">
        <v>0</v>
      </c>
      <c r="K105" s="156">
        <v>0</v>
      </c>
      <c r="L105" s="156">
        <v>50</v>
      </c>
      <c r="M105" s="87">
        <f>K105+L105</f>
        <v>50</v>
      </c>
      <c r="N105" s="88">
        <v>0</v>
      </c>
      <c r="O105" s="88">
        <f t="shared" si="18"/>
        <v>50</v>
      </c>
      <c r="P105" s="48"/>
    </row>
    <row r="106" spans="1:16" s="47" customFormat="1" ht="22.5" x14ac:dyDescent="0.2">
      <c r="A106" s="89" t="s">
        <v>83</v>
      </c>
      <c r="B106" s="90" t="s">
        <v>198</v>
      </c>
      <c r="C106" s="91" t="s">
        <v>88</v>
      </c>
      <c r="D106" s="92" t="s">
        <v>84</v>
      </c>
      <c r="E106" s="93" t="s">
        <v>84</v>
      </c>
      <c r="F106" s="94" t="s">
        <v>199</v>
      </c>
      <c r="G106" s="95">
        <v>0</v>
      </c>
      <c r="H106" s="158">
        <v>0</v>
      </c>
      <c r="I106" s="158">
        <v>0</v>
      </c>
      <c r="J106" s="158">
        <v>0</v>
      </c>
      <c r="K106" s="158">
        <v>0</v>
      </c>
      <c r="L106" s="159">
        <v>12.5</v>
      </c>
      <c r="M106" s="96">
        <f>K106+L106</f>
        <v>12.5</v>
      </c>
      <c r="N106" s="97">
        <v>0</v>
      </c>
      <c r="O106" s="97">
        <f t="shared" si="18"/>
        <v>12.5</v>
      </c>
      <c r="P106" s="48"/>
    </row>
    <row r="107" spans="1:16" s="47" customFormat="1" x14ac:dyDescent="0.2">
      <c r="A107" s="89"/>
      <c r="B107" s="144"/>
      <c r="C107" s="144"/>
      <c r="D107" s="83">
        <v>3419</v>
      </c>
      <c r="E107" s="84">
        <v>5222</v>
      </c>
      <c r="F107" s="105" t="s">
        <v>93</v>
      </c>
      <c r="G107" s="86">
        <v>0</v>
      </c>
      <c r="H107" s="155">
        <v>0</v>
      </c>
      <c r="I107" s="155">
        <v>0</v>
      </c>
      <c r="J107" s="155">
        <v>0</v>
      </c>
      <c r="K107" s="155">
        <v>0</v>
      </c>
      <c r="L107" s="156">
        <v>12.5</v>
      </c>
      <c r="M107" s="87">
        <f>K107+L107</f>
        <v>12.5</v>
      </c>
      <c r="N107" s="88">
        <v>0</v>
      </c>
      <c r="O107" s="88">
        <f t="shared" si="18"/>
        <v>12.5</v>
      </c>
      <c r="P107" s="48"/>
    </row>
    <row r="108" spans="1:16" s="47" customFormat="1" ht="33.75" x14ac:dyDescent="0.2">
      <c r="A108" s="89" t="s">
        <v>83</v>
      </c>
      <c r="B108" s="90" t="s">
        <v>200</v>
      </c>
      <c r="C108" s="91" t="s">
        <v>88</v>
      </c>
      <c r="D108" s="92" t="s">
        <v>84</v>
      </c>
      <c r="E108" s="93" t="s">
        <v>84</v>
      </c>
      <c r="F108" s="94" t="s">
        <v>201</v>
      </c>
      <c r="G108" s="95">
        <v>0</v>
      </c>
      <c r="H108" s="158">
        <v>0</v>
      </c>
      <c r="I108" s="158">
        <v>0</v>
      </c>
      <c r="J108" s="158">
        <v>0</v>
      </c>
      <c r="K108" s="158">
        <v>0</v>
      </c>
      <c r="L108" s="159">
        <v>10.6</v>
      </c>
      <c r="M108" s="96">
        <f t="shared" ref="M108:M199" si="19">K108+L108</f>
        <v>10.6</v>
      </c>
      <c r="N108" s="97">
        <v>0</v>
      </c>
      <c r="O108" s="97">
        <f t="shared" si="18"/>
        <v>10.6</v>
      </c>
      <c r="P108" s="48"/>
    </row>
    <row r="109" spans="1:16" s="47" customFormat="1" x14ac:dyDescent="0.2">
      <c r="A109" s="89"/>
      <c r="B109" s="144"/>
      <c r="C109" s="144"/>
      <c r="D109" s="83">
        <v>3419</v>
      </c>
      <c r="E109" s="84">
        <v>5222</v>
      </c>
      <c r="F109" s="105" t="s">
        <v>93</v>
      </c>
      <c r="G109" s="86">
        <v>0</v>
      </c>
      <c r="H109" s="155">
        <v>0</v>
      </c>
      <c r="I109" s="155">
        <v>0</v>
      </c>
      <c r="J109" s="155">
        <v>0</v>
      </c>
      <c r="K109" s="155">
        <v>0</v>
      </c>
      <c r="L109" s="156">
        <v>10.6</v>
      </c>
      <c r="M109" s="87">
        <f t="shared" si="19"/>
        <v>10.6</v>
      </c>
      <c r="N109" s="88">
        <v>0</v>
      </c>
      <c r="O109" s="88">
        <f t="shared" si="18"/>
        <v>10.6</v>
      </c>
      <c r="P109" s="48"/>
    </row>
    <row r="110" spans="1:16" s="47" customFormat="1" ht="33.75" x14ac:dyDescent="0.2">
      <c r="A110" s="89" t="s">
        <v>83</v>
      </c>
      <c r="B110" s="90" t="s">
        <v>202</v>
      </c>
      <c r="C110" s="91" t="s">
        <v>88</v>
      </c>
      <c r="D110" s="92" t="s">
        <v>84</v>
      </c>
      <c r="E110" s="93" t="s">
        <v>84</v>
      </c>
      <c r="F110" s="94" t="s">
        <v>203</v>
      </c>
      <c r="G110" s="95">
        <v>0</v>
      </c>
      <c r="H110" s="158">
        <v>0</v>
      </c>
      <c r="I110" s="158">
        <v>0</v>
      </c>
      <c r="J110" s="158">
        <v>0</v>
      </c>
      <c r="K110" s="158">
        <v>0</v>
      </c>
      <c r="L110" s="159">
        <v>100</v>
      </c>
      <c r="M110" s="96">
        <f t="shared" si="19"/>
        <v>100</v>
      </c>
      <c r="N110" s="97">
        <v>0</v>
      </c>
      <c r="O110" s="97">
        <f t="shared" si="18"/>
        <v>100</v>
      </c>
      <c r="P110" s="48"/>
    </row>
    <row r="111" spans="1:16" s="47" customFormat="1" x14ac:dyDescent="0.2">
      <c r="A111" s="89"/>
      <c r="B111" s="144"/>
      <c r="C111" s="144"/>
      <c r="D111" s="83">
        <v>3419</v>
      </c>
      <c r="E111" s="84">
        <v>5222</v>
      </c>
      <c r="F111" s="105" t="s">
        <v>93</v>
      </c>
      <c r="G111" s="86">
        <v>0</v>
      </c>
      <c r="H111" s="155">
        <v>0</v>
      </c>
      <c r="I111" s="155">
        <v>0</v>
      </c>
      <c r="J111" s="155">
        <v>0</v>
      </c>
      <c r="K111" s="155">
        <v>0</v>
      </c>
      <c r="L111" s="156">
        <v>100</v>
      </c>
      <c r="M111" s="87">
        <f t="shared" si="19"/>
        <v>100</v>
      </c>
      <c r="N111" s="88">
        <v>0</v>
      </c>
      <c r="O111" s="88">
        <f t="shared" si="18"/>
        <v>100</v>
      </c>
      <c r="P111" s="48"/>
    </row>
    <row r="112" spans="1:16" s="47" customFormat="1" ht="22.5" x14ac:dyDescent="0.2">
      <c r="A112" s="89" t="s">
        <v>83</v>
      </c>
      <c r="B112" s="90" t="s">
        <v>204</v>
      </c>
      <c r="C112" s="91" t="s">
        <v>88</v>
      </c>
      <c r="D112" s="92" t="s">
        <v>84</v>
      </c>
      <c r="E112" s="93" t="s">
        <v>84</v>
      </c>
      <c r="F112" s="94" t="s">
        <v>205</v>
      </c>
      <c r="G112" s="95">
        <v>0</v>
      </c>
      <c r="H112" s="158">
        <v>0</v>
      </c>
      <c r="I112" s="158">
        <v>0</v>
      </c>
      <c r="J112" s="158">
        <v>0</v>
      </c>
      <c r="K112" s="158">
        <v>0</v>
      </c>
      <c r="L112" s="159">
        <v>100</v>
      </c>
      <c r="M112" s="96">
        <f t="shared" si="19"/>
        <v>100</v>
      </c>
      <c r="N112" s="97">
        <v>0</v>
      </c>
      <c r="O112" s="97">
        <f t="shared" si="18"/>
        <v>100</v>
      </c>
      <c r="P112" s="48"/>
    </row>
    <row r="113" spans="1:16" s="47" customFormat="1" x14ac:dyDescent="0.2">
      <c r="A113" s="89"/>
      <c r="B113" s="144"/>
      <c r="C113" s="144"/>
      <c r="D113" s="83">
        <v>3419</v>
      </c>
      <c r="E113" s="84">
        <v>5222</v>
      </c>
      <c r="F113" s="105" t="s">
        <v>93</v>
      </c>
      <c r="G113" s="86">
        <v>0</v>
      </c>
      <c r="H113" s="155">
        <v>0</v>
      </c>
      <c r="I113" s="155">
        <v>0</v>
      </c>
      <c r="J113" s="155">
        <v>0</v>
      </c>
      <c r="K113" s="155">
        <v>0</v>
      </c>
      <c r="L113" s="156">
        <v>100</v>
      </c>
      <c r="M113" s="87">
        <f t="shared" si="19"/>
        <v>100</v>
      </c>
      <c r="N113" s="88">
        <v>0</v>
      </c>
      <c r="O113" s="88">
        <f t="shared" si="18"/>
        <v>100</v>
      </c>
      <c r="P113" s="48"/>
    </row>
    <row r="114" spans="1:16" s="47" customFormat="1" x14ac:dyDescent="0.2">
      <c r="A114" s="89" t="s">
        <v>83</v>
      </c>
      <c r="B114" s="90" t="s">
        <v>206</v>
      </c>
      <c r="C114" s="91" t="s">
        <v>88</v>
      </c>
      <c r="D114" s="92" t="s">
        <v>84</v>
      </c>
      <c r="E114" s="93" t="s">
        <v>84</v>
      </c>
      <c r="F114" s="94" t="s">
        <v>207</v>
      </c>
      <c r="G114" s="95">
        <v>0</v>
      </c>
      <c r="H114" s="158">
        <v>0</v>
      </c>
      <c r="I114" s="158">
        <v>0</v>
      </c>
      <c r="J114" s="158">
        <v>0</v>
      </c>
      <c r="K114" s="158">
        <v>0</v>
      </c>
      <c r="L114" s="159">
        <v>50</v>
      </c>
      <c r="M114" s="96">
        <f t="shared" si="19"/>
        <v>50</v>
      </c>
      <c r="N114" s="97">
        <v>0</v>
      </c>
      <c r="O114" s="97">
        <f t="shared" si="18"/>
        <v>50</v>
      </c>
      <c r="P114" s="48"/>
    </row>
    <row r="115" spans="1:16" s="47" customFormat="1" x14ac:dyDescent="0.2">
      <c r="A115" s="80"/>
      <c r="B115" s="81"/>
      <c r="C115" s="82"/>
      <c r="D115" s="83">
        <v>3419</v>
      </c>
      <c r="E115" s="84">
        <v>5222</v>
      </c>
      <c r="F115" s="85" t="s">
        <v>93</v>
      </c>
      <c r="G115" s="86">
        <v>0</v>
      </c>
      <c r="H115" s="155">
        <v>0</v>
      </c>
      <c r="I115" s="155">
        <v>0</v>
      </c>
      <c r="J115" s="155">
        <v>0</v>
      </c>
      <c r="K115" s="155">
        <v>0</v>
      </c>
      <c r="L115" s="156">
        <v>50</v>
      </c>
      <c r="M115" s="87">
        <f t="shared" si="19"/>
        <v>50</v>
      </c>
      <c r="N115" s="88">
        <v>0</v>
      </c>
      <c r="O115" s="88">
        <f t="shared" si="18"/>
        <v>50</v>
      </c>
      <c r="P115" s="48"/>
    </row>
    <row r="116" spans="1:16" s="47" customFormat="1" ht="22.5" x14ac:dyDescent="0.2">
      <c r="A116" s="89" t="s">
        <v>83</v>
      </c>
      <c r="B116" s="90" t="s">
        <v>208</v>
      </c>
      <c r="C116" s="91" t="s">
        <v>88</v>
      </c>
      <c r="D116" s="92" t="s">
        <v>84</v>
      </c>
      <c r="E116" s="93" t="s">
        <v>84</v>
      </c>
      <c r="F116" s="94" t="s">
        <v>209</v>
      </c>
      <c r="G116" s="95">
        <v>0</v>
      </c>
      <c r="H116" s="158">
        <v>0</v>
      </c>
      <c r="I116" s="158">
        <v>0</v>
      </c>
      <c r="J116" s="158">
        <v>0</v>
      </c>
      <c r="K116" s="158">
        <v>0</v>
      </c>
      <c r="L116" s="159">
        <v>15</v>
      </c>
      <c r="M116" s="96">
        <f t="shared" si="19"/>
        <v>15</v>
      </c>
      <c r="N116" s="97">
        <v>0</v>
      </c>
      <c r="O116" s="97">
        <f t="shared" si="18"/>
        <v>15</v>
      </c>
      <c r="P116" s="48"/>
    </row>
    <row r="117" spans="1:16" s="47" customFormat="1" x14ac:dyDescent="0.2">
      <c r="A117" s="80"/>
      <c r="B117" s="81"/>
      <c r="C117" s="82"/>
      <c r="D117" s="83">
        <v>3419</v>
      </c>
      <c r="E117" s="84">
        <v>5222</v>
      </c>
      <c r="F117" s="85" t="s">
        <v>93</v>
      </c>
      <c r="G117" s="86">
        <v>0</v>
      </c>
      <c r="H117" s="155">
        <v>0</v>
      </c>
      <c r="I117" s="155">
        <v>0</v>
      </c>
      <c r="J117" s="155">
        <v>0</v>
      </c>
      <c r="K117" s="155">
        <v>0</v>
      </c>
      <c r="L117" s="156">
        <v>15</v>
      </c>
      <c r="M117" s="87">
        <f t="shared" si="19"/>
        <v>15</v>
      </c>
      <c r="N117" s="88">
        <v>0</v>
      </c>
      <c r="O117" s="88">
        <f t="shared" si="18"/>
        <v>15</v>
      </c>
      <c r="P117" s="48"/>
    </row>
    <row r="118" spans="1:16" s="47" customFormat="1" ht="33.75" x14ac:dyDescent="0.2">
      <c r="A118" s="89" t="s">
        <v>83</v>
      </c>
      <c r="B118" s="90" t="s">
        <v>210</v>
      </c>
      <c r="C118" s="91" t="s">
        <v>88</v>
      </c>
      <c r="D118" s="92" t="s">
        <v>84</v>
      </c>
      <c r="E118" s="93" t="s">
        <v>84</v>
      </c>
      <c r="F118" s="94" t="s">
        <v>211</v>
      </c>
      <c r="G118" s="95">
        <v>0</v>
      </c>
      <c r="H118" s="158">
        <v>0</v>
      </c>
      <c r="I118" s="158">
        <v>0</v>
      </c>
      <c r="J118" s="158">
        <v>0</v>
      </c>
      <c r="K118" s="158">
        <v>0</v>
      </c>
      <c r="L118" s="159">
        <v>22</v>
      </c>
      <c r="M118" s="96">
        <f t="shared" si="19"/>
        <v>22</v>
      </c>
      <c r="N118" s="97">
        <v>0</v>
      </c>
      <c r="O118" s="97">
        <f t="shared" si="18"/>
        <v>22</v>
      </c>
      <c r="P118" s="48"/>
    </row>
    <row r="119" spans="1:16" s="47" customFormat="1" x14ac:dyDescent="0.2">
      <c r="A119" s="80"/>
      <c r="B119" s="81"/>
      <c r="C119" s="82"/>
      <c r="D119" s="83">
        <v>3419</v>
      </c>
      <c r="E119" s="84">
        <v>5222</v>
      </c>
      <c r="F119" s="85" t="s">
        <v>93</v>
      </c>
      <c r="G119" s="86">
        <v>0</v>
      </c>
      <c r="H119" s="155">
        <v>0</v>
      </c>
      <c r="I119" s="155">
        <v>0</v>
      </c>
      <c r="J119" s="155">
        <v>0</v>
      </c>
      <c r="K119" s="155">
        <v>0</v>
      </c>
      <c r="L119" s="156">
        <v>22</v>
      </c>
      <c r="M119" s="87">
        <f t="shared" si="19"/>
        <v>22</v>
      </c>
      <c r="N119" s="88">
        <v>0</v>
      </c>
      <c r="O119" s="88">
        <f t="shared" si="18"/>
        <v>22</v>
      </c>
      <c r="P119" s="48"/>
    </row>
    <row r="120" spans="1:16" s="47" customFormat="1" ht="22.5" x14ac:dyDescent="0.2">
      <c r="A120" s="89" t="s">
        <v>83</v>
      </c>
      <c r="B120" s="90" t="s">
        <v>212</v>
      </c>
      <c r="C120" s="91" t="s">
        <v>88</v>
      </c>
      <c r="D120" s="92" t="s">
        <v>84</v>
      </c>
      <c r="E120" s="93" t="s">
        <v>84</v>
      </c>
      <c r="F120" s="94" t="s">
        <v>213</v>
      </c>
      <c r="G120" s="95">
        <v>0</v>
      </c>
      <c r="H120" s="158">
        <v>0</v>
      </c>
      <c r="I120" s="158">
        <v>0</v>
      </c>
      <c r="J120" s="158">
        <v>0</v>
      </c>
      <c r="K120" s="158">
        <v>0</v>
      </c>
      <c r="L120" s="159">
        <v>18</v>
      </c>
      <c r="M120" s="96">
        <f t="shared" si="19"/>
        <v>18</v>
      </c>
      <c r="N120" s="97">
        <v>0</v>
      </c>
      <c r="O120" s="97">
        <f t="shared" si="18"/>
        <v>18</v>
      </c>
      <c r="P120" s="48"/>
    </row>
    <row r="121" spans="1:16" s="47" customFormat="1" x14ac:dyDescent="0.2">
      <c r="A121" s="80"/>
      <c r="B121" s="81"/>
      <c r="C121" s="82"/>
      <c r="D121" s="83">
        <v>3419</v>
      </c>
      <c r="E121" s="84">
        <v>5221</v>
      </c>
      <c r="F121" s="85" t="s">
        <v>122</v>
      </c>
      <c r="G121" s="86">
        <v>0</v>
      </c>
      <c r="H121" s="155">
        <v>0</v>
      </c>
      <c r="I121" s="155">
        <v>0</v>
      </c>
      <c r="J121" s="155">
        <v>0</v>
      </c>
      <c r="K121" s="155">
        <v>0</v>
      </c>
      <c r="L121" s="156">
        <v>18</v>
      </c>
      <c r="M121" s="87">
        <f t="shared" si="19"/>
        <v>18</v>
      </c>
      <c r="N121" s="88">
        <v>0</v>
      </c>
      <c r="O121" s="88">
        <f t="shared" si="18"/>
        <v>18</v>
      </c>
      <c r="P121" s="48"/>
    </row>
    <row r="122" spans="1:16" s="47" customFormat="1" x14ac:dyDescent="0.2">
      <c r="A122" s="89" t="s">
        <v>83</v>
      </c>
      <c r="B122" s="90" t="s">
        <v>214</v>
      </c>
      <c r="C122" s="91" t="s">
        <v>88</v>
      </c>
      <c r="D122" s="92" t="s">
        <v>84</v>
      </c>
      <c r="E122" s="93" t="s">
        <v>84</v>
      </c>
      <c r="F122" s="94" t="s">
        <v>215</v>
      </c>
      <c r="G122" s="95">
        <v>0</v>
      </c>
      <c r="H122" s="158">
        <v>0</v>
      </c>
      <c r="I122" s="158">
        <v>0</v>
      </c>
      <c r="J122" s="158">
        <v>0</v>
      </c>
      <c r="K122" s="158">
        <v>0</v>
      </c>
      <c r="L122" s="159">
        <v>10.5</v>
      </c>
      <c r="M122" s="96">
        <f t="shared" si="19"/>
        <v>10.5</v>
      </c>
      <c r="N122" s="97">
        <v>0</v>
      </c>
      <c r="O122" s="97">
        <f t="shared" si="18"/>
        <v>10.5</v>
      </c>
      <c r="P122" s="48"/>
    </row>
    <row r="123" spans="1:16" s="47" customFormat="1" x14ac:dyDescent="0.2">
      <c r="A123" s="80"/>
      <c r="B123" s="81"/>
      <c r="C123" s="82"/>
      <c r="D123" s="83">
        <v>3419</v>
      </c>
      <c r="E123" s="84">
        <v>5222</v>
      </c>
      <c r="F123" s="85" t="s">
        <v>93</v>
      </c>
      <c r="G123" s="86">
        <v>0</v>
      </c>
      <c r="H123" s="155">
        <v>0</v>
      </c>
      <c r="I123" s="155">
        <v>0</v>
      </c>
      <c r="J123" s="155">
        <v>0</v>
      </c>
      <c r="K123" s="155">
        <v>0</v>
      </c>
      <c r="L123" s="156">
        <v>10.5</v>
      </c>
      <c r="M123" s="87">
        <f t="shared" si="19"/>
        <v>10.5</v>
      </c>
      <c r="N123" s="88">
        <v>0</v>
      </c>
      <c r="O123" s="88">
        <f t="shared" si="18"/>
        <v>10.5</v>
      </c>
      <c r="P123" s="48"/>
    </row>
    <row r="124" spans="1:16" s="47" customFormat="1" ht="22.5" x14ac:dyDescent="0.2">
      <c r="A124" s="89" t="s">
        <v>83</v>
      </c>
      <c r="B124" s="90" t="s">
        <v>216</v>
      </c>
      <c r="C124" s="91" t="s">
        <v>88</v>
      </c>
      <c r="D124" s="92" t="s">
        <v>84</v>
      </c>
      <c r="E124" s="93" t="s">
        <v>84</v>
      </c>
      <c r="F124" s="94" t="s">
        <v>217</v>
      </c>
      <c r="G124" s="95">
        <v>0</v>
      </c>
      <c r="H124" s="158">
        <v>0</v>
      </c>
      <c r="I124" s="158">
        <v>0</v>
      </c>
      <c r="J124" s="158">
        <v>0</v>
      </c>
      <c r="K124" s="158">
        <v>0</v>
      </c>
      <c r="L124" s="159">
        <v>20</v>
      </c>
      <c r="M124" s="96">
        <f t="shared" si="19"/>
        <v>20</v>
      </c>
      <c r="N124" s="97">
        <v>0</v>
      </c>
      <c r="O124" s="97">
        <f t="shared" si="18"/>
        <v>20</v>
      </c>
      <c r="P124" s="48"/>
    </row>
    <row r="125" spans="1:16" s="47" customFormat="1" x14ac:dyDescent="0.2">
      <c r="A125" s="80"/>
      <c r="B125" s="81"/>
      <c r="C125" s="82"/>
      <c r="D125" s="83">
        <v>3419</v>
      </c>
      <c r="E125" s="84">
        <v>5213</v>
      </c>
      <c r="F125" s="85" t="s">
        <v>218</v>
      </c>
      <c r="G125" s="86">
        <v>0</v>
      </c>
      <c r="H125" s="155">
        <v>0</v>
      </c>
      <c r="I125" s="155">
        <v>0</v>
      </c>
      <c r="J125" s="155">
        <v>0</v>
      </c>
      <c r="K125" s="155">
        <v>0</v>
      </c>
      <c r="L125" s="156">
        <v>20</v>
      </c>
      <c r="M125" s="87">
        <f t="shared" si="19"/>
        <v>20</v>
      </c>
      <c r="N125" s="88">
        <v>0</v>
      </c>
      <c r="O125" s="88">
        <f t="shared" si="18"/>
        <v>20</v>
      </c>
      <c r="P125" s="48"/>
    </row>
    <row r="126" spans="1:16" s="47" customFormat="1" ht="33.75" x14ac:dyDescent="0.2">
      <c r="A126" s="89" t="s">
        <v>83</v>
      </c>
      <c r="B126" s="90" t="s">
        <v>219</v>
      </c>
      <c r="C126" s="91" t="s">
        <v>88</v>
      </c>
      <c r="D126" s="92" t="s">
        <v>84</v>
      </c>
      <c r="E126" s="93" t="s">
        <v>84</v>
      </c>
      <c r="F126" s="94" t="s">
        <v>220</v>
      </c>
      <c r="G126" s="95">
        <v>0</v>
      </c>
      <c r="H126" s="158">
        <v>0</v>
      </c>
      <c r="I126" s="158">
        <v>0</v>
      </c>
      <c r="J126" s="158">
        <v>0</v>
      </c>
      <c r="K126" s="158">
        <v>0</v>
      </c>
      <c r="L126" s="159">
        <v>30</v>
      </c>
      <c r="M126" s="96">
        <f t="shared" si="19"/>
        <v>30</v>
      </c>
      <c r="N126" s="97">
        <v>0</v>
      </c>
      <c r="O126" s="97">
        <f t="shared" si="18"/>
        <v>30</v>
      </c>
      <c r="P126" s="48"/>
    </row>
    <row r="127" spans="1:16" s="47" customFormat="1" x14ac:dyDescent="0.2">
      <c r="A127" s="80"/>
      <c r="B127" s="81"/>
      <c r="C127" s="82"/>
      <c r="D127" s="83">
        <v>3419</v>
      </c>
      <c r="E127" s="84">
        <v>5222</v>
      </c>
      <c r="F127" s="85" t="s">
        <v>93</v>
      </c>
      <c r="G127" s="86">
        <v>0</v>
      </c>
      <c r="H127" s="155">
        <v>0</v>
      </c>
      <c r="I127" s="155">
        <v>0</v>
      </c>
      <c r="J127" s="155">
        <v>0</v>
      </c>
      <c r="K127" s="155">
        <v>0</v>
      </c>
      <c r="L127" s="156">
        <v>30</v>
      </c>
      <c r="M127" s="87">
        <f t="shared" si="19"/>
        <v>30</v>
      </c>
      <c r="N127" s="88">
        <v>0</v>
      </c>
      <c r="O127" s="88">
        <f t="shared" si="18"/>
        <v>30</v>
      </c>
      <c r="P127" s="48"/>
    </row>
    <row r="128" spans="1:16" s="47" customFormat="1" ht="22.5" x14ac:dyDescent="0.2">
      <c r="A128" s="89" t="s">
        <v>83</v>
      </c>
      <c r="B128" s="90" t="s">
        <v>221</v>
      </c>
      <c r="C128" s="91" t="s">
        <v>88</v>
      </c>
      <c r="D128" s="92" t="s">
        <v>84</v>
      </c>
      <c r="E128" s="93" t="s">
        <v>84</v>
      </c>
      <c r="F128" s="94" t="s">
        <v>222</v>
      </c>
      <c r="G128" s="95">
        <v>0</v>
      </c>
      <c r="H128" s="158">
        <v>0</v>
      </c>
      <c r="I128" s="158">
        <v>0</v>
      </c>
      <c r="J128" s="158">
        <v>0</v>
      </c>
      <c r="K128" s="158">
        <v>0</v>
      </c>
      <c r="L128" s="159">
        <v>28</v>
      </c>
      <c r="M128" s="96">
        <f t="shared" si="19"/>
        <v>28</v>
      </c>
      <c r="N128" s="97">
        <v>0</v>
      </c>
      <c r="O128" s="97">
        <f t="shared" si="18"/>
        <v>28</v>
      </c>
      <c r="P128" s="48"/>
    </row>
    <row r="129" spans="1:16" s="47" customFormat="1" x14ac:dyDescent="0.2">
      <c r="A129" s="80"/>
      <c r="B129" s="81"/>
      <c r="C129" s="82"/>
      <c r="D129" s="83">
        <v>3419</v>
      </c>
      <c r="E129" s="84">
        <v>5222</v>
      </c>
      <c r="F129" s="85" t="s">
        <v>93</v>
      </c>
      <c r="G129" s="86">
        <v>0</v>
      </c>
      <c r="H129" s="155">
        <v>0</v>
      </c>
      <c r="I129" s="155">
        <v>0</v>
      </c>
      <c r="J129" s="155">
        <v>0</v>
      </c>
      <c r="K129" s="155">
        <v>0</v>
      </c>
      <c r="L129" s="156">
        <v>28</v>
      </c>
      <c r="M129" s="87">
        <f t="shared" si="19"/>
        <v>28</v>
      </c>
      <c r="N129" s="88">
        <v>0</v>
      </c>
      <c r="O129" s="88">
        <f t="shared" si="18"/>
        <v>28</v>
      </c>
      <c r="P129" s="48"/>
    </row>
    <row r="130" spans="1:16" s="47" customFormat="1" ht="22.5" x14ac:dyDescent="0.2">
      <c r="A130" s="89" t="s">
        <v>83</v>
      </c>
      <c r="B130" s="90" t="s">
        <v>223</v>
      </c>
      <c r="C130" s="91" t="s">
        <v>88</v>
      </c>
      <c r="D130" s="92" t="s">
        <v>84</v>
      </c>
      <c r="E130" s="93" t="s">
        <v>84</v>
      </c>
      <c r="F130" s="94" t="s">
        <v>224</v>
      </c>
      <c r="G130" s="95">
        <v>0</v>
      </c>
      <c r="H130" s="158">
        <v>0</v>
      </c>
      <c r="I130" s="158">
        <v>0</v>
      </c>
      <c r="J130" s="158">
        <v>0</v>
      </c>
      <c r="K130" s="158">
        <v>0</v>
      </c>
      <c r="L130" s="159">
        <v>260</v>
      </c>
      <c r="M130" s="96">
        <f t="shared" si="19"/>
        <v>260</v>
      </c>
      <c r="N130" s="97">
        <v>0</v>
      </c>
      <c r="O130" s="97">
        <f t="shared" si="18"/>
        <v>260</v>
      </c>
      <c r="P130" s="48"/>
    </row>
    <row r="131" spans="1:16" s="47" customFormat="1" x14ac:dyDescent="0.2">
      <c r="A131" s="80"/>
      <c r="B131" s="81"/>
      <c r="C131" s="82"/>
      <c r="D131" s="83">
        <v>3419</v>
      </c>
      <c r="E131" s="84">
        <v>5213</v>
      </c>
      <c r="F131" s="85" t="s">
        <v>225</v>
      </c>
      <c r="G131" s="86">
        <v>0</v>
      </c>
      <c r="H131" s="155">
        <v>0</v>
      </c>
      <c r="I131" s="155">
        <v>0</v>
      </c>
      <c r="J131" s="155">
        <v>0</v>
      </c>
      <c r="K131" s="155">
        <v>0</v>
      </c>
      <c r="L131" s="156">
        <v>260</v>
      </c>
      <c r="M131" s="87">
        <f t="shared" si="19"/>
        <v>260</v>
      </c>
      <c r="N131" s="88">
        <v>0</v>
      </c>
      <c r="O131" s="88">
        <f t="shared" si="18"/>
        <v>260</v>
      </c>
      <c r="P131" s="48"/>
    </row>
    <row r="132" spans="1:16" s="47" customFormat="1" ht="22.5" x14ac:dyDescent="0.2">
      <c r="A132" s="89" t="s">
        <v>83</v>
      </c>
      <c r="B132" s="90" t="s">
        <v>226</v>
      </c>
      <c r="C132" s="91" t="s">
        <v>88</v>
      </c>
      <c r="D132" s="92" t="s">
        <v>84</v>
      </c>
      <c r="E132" s="93" t="s">
        <v>84</v>
      </c>
      <c r="F132" s="94" t="s">
        <v>227</v>
      </c>
      <c r="G132" s="95">
        <v>0</v>
      </c>
      <c r="H132" s="158">
        <v>0</v>
      </c>
      <c r="I132" s="158">
        <v>0</v>
      </c>
      <c r="J132" s="158">
        <v>0</v>
      </c>
      <c r="K132" s="158">
        <v>0</v>
      </c>
      <c r="L132" s="159">
        <v>10.5</v>
      </c>
      <c r="M132" s="96">
        <f t="shared" si="19"/>
        <v>10.5</v>
      </c>
      <c r="N132" s="97">
        <v>0</v>
      </c>
      <c r="O132" s="97">
        <f t="shared" si="18"/>
        <v>10.5</v>
      </c>
      <c r="P132" s="48"/>
    </row>
    <row r="133" spans="1:16" s="47" customFormat="1" x14ac:dyDescent="0.2">
      <c r="A133" s="80"/>
      <c r="B133" s="81" t="s">
        <v>228</v>
      </c>
      <c r="C133" s="82"/>
      <c r="D133" s="83">
        <v>3419</v>
      </c>
      <c r="E133" s="84">
        <v>5212</v>
      </c>
      <c r="F133" s="85" t="s">
        <v>229</v>
      </c>
      <c r="G133" s="86">
        <v>0</v>
      </c>
      <c r="H133" s="155">
        <v>0</v>
      </c>
      <c r="I133" s="155">
        <v>0</v>
      </c>
      <c r="J133" s="155">
        <v>0</v>
      </c>
      <c r="K133" s="155">
        <v>0</v>
      </c>
      <c r="L133" s="156">
        <v>10.5</v>
      </c>
      <c r="M133" s="87">
        <f t="shared" si="19"/>
        <v>10.5</v>
      </c>
      <c r="N133" s="88">
        <v>0</v>
      </c>
      <c r="O133" s="88">
        <f t="shared" si="18"/>
        <v>10.5</v>
      </c>
      <c r="P133" s="48"/>
    </row>
    <row r="134" spans="1:16" s="47" customFormat="1" ht="22.5" x14ac:dyDescent="0.2">
      <c r="A134" s="89" t="s">
        <v>83</v>
      </c>
      <c r="B134" s="90" t="s">
        <v>230</v>
      </c>
      <c r="C134" s="91" t="s">
        <v>88</v>
      </c>
      <c r="D134" s="92" t="s">
        <v>84</v>
      </c>
      <c r="E134" s="93" t="s">
        <v>84</v>
      </c>
      <c r="F134" s="94" t="s">
        <v>231</v>
      </c>
      <c r="G134" s="95">
        <v>0</v>
      </c>
      <c r="H134" s="158">
        <v>0</v>
      </c>
      <c r="I134" s="158">
        <v>0</v>
      </c>
      <c r="J134" s="158">
        <v>0</v>
      </c>
      <c r="K134" s="158">
        <v>0</v>
      </c>
      <c r="L134" s="159">
        <v>10.5</v>
      </c>
      <c r="M134" s="96">
        <f t="shared" si="19"/>
        <v>10.5</v>
      </c>
      <c r="N134" s="97">
        <v>0</v>
      </c>
      <c r="O134" s="97">
        <f t="shared" si="18"/>
        <v>10.5</v>
      </c>
      <c r="P134" s="48"/>
    </row>
    <row r="135" spans="1:16" s="47" customFormat="1" x14ac:dyDescent="0.2">
      <c r="A135" s="80"/>
      <c r="B135" s="81" t="s">
        <v>228</v>
      </c>
      <c r="C135" s="82"/>
      <c r="D135" s="83">
        <v>3419</v>
      </c>
      <c r="E135" s="84">
        <v>5222</v>
      </c>
      <c r="F135" s="85" t="s">
        <v>93</v>
      </c>
      <c r="G135" s="86">
        <v>0</v>
      </c>
      <c r="H135" s="155">
        <v>0</v>
      </c>
      <c r="I135" s="155">
        <v>0</v>
      </c>
      <c r="J135" s="155">
        <v>0</v>
      </c>
      <c r="K135" s="155">
        <v>0</v>
      </c>
      <c r="L135" s="156">
        <v>10.5</v>
      </c>
      <c r="M135" s="87">
        <f t="shared" si="19"/>
        <v>10.5</v>
      </c>
      <c r="N135" s="88">
        <v>0</v>
      </c>
      <c r="O135" s="88">
        <f t="shared" si="18"/>
        <v>10.5</v>
      </c>
      <c r="P135" s="48"/>
    </row>
    <row r="136" spans="1:16" s="47" customFormat="1" ht="22.5" x14ac:dyDescent="0.2">
      <c r="A136" s="89" t="s">
        <v>83</v>
      </c>
      <c r="B136" s="90" t="s">
        <v>232</v>
      </c>
      <c r="C136" s="91" t="s">
        <v>88</v>
      </c>
      <c r="D136" s="92" t="s">
        <v>84</v>
      </c>
      <c r="E136" s="93" t="s">
        <v>84</v>
      </c>
      <c r="F136" s="94" t="s">
        <v>233</v>
      </c>
      <c r="G136" s="95">
        <v>0</v>
      </c>
      <c r="H136" s="158">
        <v>0</v>
      </c>
      <c r="I136" s="158">
        <v>0</v>
      </c>
      <c r="J136" s="158">
        <v>0</v>
      </c>
      <c r="K136" s="158">
        <v>0</v>
      </c>
      <c r="L136" s="159">
        <v>10.5</v>
      </c>
      <c r="M136" s="96">
        <f t="shared" si="19"/>
        <v>10.5</v>
      </c>
      <c r="N136" s="97">
        <v>0</v>
      </c>
      <c r="O136" s="97">
        <f t="shared" si="18"/>
        <v>10.5</v>
      </c>
      <c r="P136" s="48"/>
    </row>
    <row r="137" spans="1:16" s="47" customFormat="1" x14ac:dyDescent="0.2">
      <c r="A137" s="80"/>
      <c r="B137" s="81" t="s">
        <v>228</v>
      </c>
      <c r="C137" s="82"/>
      <c r="D137" s="83">
        <v>3419</v>
      </c>
      <c r="E137" s="84">
        <v>5212</v>
      </c>
      <c r="F137" s="85" t="s">
        <v>229</v>
      </c>
      <c r="G137" s="86">
        <v>0</v>
      </c>
      <c r="H137" s="155">
        <v>0</v>
      </c>
      <c r="I137" s="155">
        <v>0</v>
      </c>
      <c r="J137" s="155">
        <v>0</v>
      </c>
      <c r="K137" s="155">
        <v>0</v>
      </c>
      <c r="L137" s="156">
        <v>10.5</v>
      </c>
      <c r="M137" s="87">
        <f t="shared" si="19"/>
        <v>10.5</v>
      </c>
      <c r="N137" s="88">
        <v>0</v>
      </c>
      <c r="O137" s="88">
        <f t="shared" si="18"/>
        <v>10.5</v>
      </c>
      <c r="P137" s="48"/>
    </row>
    <row r="138" spans="1:16" s="47" customFormat="1" ht="22.5" x14ac:dyDescent="0.2">
      <c r="A138" s="89" t="s">
        <v>83</v>
      </c>
      <c r="B138" s="90" t="s">
        <v>234</v>
      </c>
      <c r="C138" s="91" t="s">
        <v>88</v>
      </c>
      <c r="D138" s="92" t="s">
        <v>84</v>
      </c>
      <c r="E138" s="93" t="s">
        <v>84</v>
      </c>
      <c r="F138" s="94" t="s">
        <v>235</v>
      </c>
      <c r="G138" s="95">
        <v>0</v>
      </c>
      <c r="H138" s="158">
        <v>0</v>
      </c>
      <c r="I138" s="158">
        <v>0</v>
      </c>
      <c r="J138" s="158">
        <v>0</v>
      </c>
      <c r="K138" s="158">
        <v>0</v>
      </c>
      <c r="L138" s="159">
        <v>10.5</v>
      </c>
      <c r="M138" s="96">
        <f t="shared" si="19"/>
        <v>10.5</v>
      </c>
      <c r="N138" s="97">
        <v>0</v>
      </c>
      <c r="O138" s="97">
        <f t="shared" si="18"/>
        <v>10.5</v>
      </c>
      <c r="P138" s="48"/>
    </row>
    <row r="139" spans="1:16" s="47" customFormat="1" x14ac:dyDescent="0.2">
      <c r="A139" s="80"/>
      <c r="B139" s="81" t="s">
        <v>228</v>
      </c>
      <c r="C139" s="82"/>
      <c r="D139" s="83">
        <v>3419</v>
      </c>
      <c r="E139" s="84">
        <v>5222</v>
      </c>
      <c r="F139" s="85" t="s">
        <v>93</v>
      </c>
      <c r="G139" s="86">
        <v>0</v>
      </c>
      <c r="H139" s="155">
        <v>0</v>
      </c>
      <c r="I139" s="155">
        <v>0</v>
      </c>
      <c r="J139" s="155">
        <v>0</v>
      </c>
      <c r="K139" s="155">
        <v>0</v>
      </c>
      <c r="L139" s="156">
        <v>10.5</v>
      </c>
      <c r="M139" s="87">
        <f t="shared" si="19"/>
        <v>10.5</v>
      </c>
      <c r="N139" s="88">
        <v>0</v>
      </c>
      <c r="O139" s="88">
        <f t="shared" si="18"/>
        <v>10.5</v>
      </c>
      <c r="P139" s="48"/>
    </row>
    <row r="140" spans="1:16" s="47" customFormat="1" ht="22.5" x14ac:dyDescent="0.2">
      <c r="A140" s="89" t="s">
        <v>83</v>
      </c>
      <c r="B140" s="90" t="s">
        <v>236</v>
      </c>
      <c r="C140" s="91" t="s">
        <v>88</v>
      </c>
      <c r="D140" s="92" t="s">
        <v>84</v>
      </c>
      <c r="E140" s="93" t="s">
        <v>84</v>
      </c>
      <c r="F140" s="94" t="s">
        <v>237</v>
      </c>
      <c r="G140" s="95">
        <v>0</v>
      </c>
      <c r="H140" s="158">
        <v>0</v>
      </c>
      <c r="I140" s="158">
        <v>0</v>
      </c>
      <c r="J140" s="158">
        <v>0</v>
      </c>
      <c r="K140" s="158">
        <v>0</v>
      </c>
      <c r="L140" s="159">
        <v>10.5</v>
      </c>
      <c r="M140" s="96">
        <f t="shared" si="19"/>
        <v>10.5</v>
      </c>
      <c r="N140" s="97">
        <v>0</v>
      </c>
      <c r="O140" s="97">
        <f t="shared" si="18"/>
        <v>10.5</v>
      </c>
      <c r="P140" s="48"/>
    </row>
    <row r="141" spans="1:16" s="47" customFormat="1" x14ac:dyDescent="0.2">
      <c r="A141" s="80"/>
      <c r="B141" s="81" t="s">
        <v>228</v>
      </c>
      <c r="C141" s="82"/>
      <c r="D141" s="83">
        <v>3419</v>
      </c>
      <c r="E141" s="84">
        <v>5222</v>
      </c>
      <c r="F141" s="85" t="s">
        <v>93</v>
      </c>
      <c r="G141" s="86">
        <v>0</v>
      </c>
      <c r="H141" s="155">
        <v>0</v>
      </c>
      <c r="I141" s="155">
        <v>0</v>
      </c>
      <c r="J141" s="155">
        <v>0</v>
      </c>
      <c r="K141" s="155">
        <v>0</v>
      </c>
      <c r="L141" s="156">
        <v>10.5</v>
      </c>
      <c r="M141" s="87">
        <f t="shared" si="19"/>
        <v>10.5</v>
      </c>
      <c r="N141" s="88">
        <v>0</v>
      </c>
      <c r="O141" s="88">
        <f t="shared" si="18"/>
        <v>10.5</v>
      </c>
      <c r="P141" s="48"/>
    </row>
    <row r="142" spans="1:16" s="47" customFormat="1" ht="22.5" x14ac:dyDescent="0.2">
      <c r="A142" s="89" t="s">
        <v>83</v>
      </c>
      <c r="B142" s="90" t="s">
        <v>238</v>
      </c>
      <c r="C142" s="91" t="s">
        <v>88</v>
      </c>
      <c r="D142" s="92" t="s">
        <v>84</v>
      </c>
      <c r="E142" s="93" t="s">
        <v>84</v>
      </c>
      <c r="F142" s="94" t="s">
        <v>239</v>
      </c>
      <c r="G142" s="95">
        <v>0</v>
      </c>
      <c r="H142" s="158">
        <v>0</v>
      </c>
      <c r="I142" s="158">
        <v>0</v>
      </c>
      <c r="J142" s="158">
        <v>0</v>
      </c>
      <c r="K142" s="158">
        <v>0</v>
      </c>
      <c r="L142" s="159">
        <v>10.5</v>
      </c>
      <c r="M142" s="96">
        <f t="shared" si="19"/>
        <v>10.5</v>
      </c>
      <c r="N142" s="97">
        <v>0</v>
      </c>
      <c r="O142" s="97">
        <f t="shared" si="18"/>
        <v>10.5</v>
      </c>
      <c r="P142" s="48"/>
    </row>
    <row r="143" spans="1:16" s="47" customFormat="1" x14ac:dyDescent="0.2">
      <c r="A143" s="80"/>
      <c r="B143" s="81" t="s">
        <v>228</v>
      </c>
      <c r="C143" s="82"/>
      <c r="D143" s="83">
        <v>3419</v>
      </c>
      <c r="E143" s="84">
        <v>5222</v>
      </c>
      <c r="F143" s="85" t="s">
        <v>93</v>
      </c>
      <c r="G143" s="86">
        <v>0</v>
      </c>
      <c r="H143" s="155">
        <v>0</v>
      </c>
      <c r="I143" s="155">
        <v>0</v>
      </c>
      <c r="J143" s="155">
        <v>0</v>
      </c>
      <c r="K143" s="155">
        <v>0</v>
      </c>
      <c r="L143" s="156">
        <v>10.5</v>
      </c>
      <c r="M143" s="87">
        <f t="shared" si="19"/>
        <v>10.5</v>
      </c>
      <c r="N143" s="88">
        <v>0</v>
      </c>
      <c r="O143" s="88">
        <f t="shared" si="18"/>
        <v>10.5</v>
      </c>
      <c r="P143" s="48"/>
    </row>
    <row r="144" spans="1:16" s="47" customFormat="1" ht="22.5" x14ac:dyDescent="0.2">
      <c r="A144" s="89" t="s">
        <v>83</v>
      </c>
      <c r="B144" s="90" t="s">
        <v>240</v>
      </c>
      <c r="C144" s="91" t="s">
        <v>88</v>
      </c>
      <c r="D144" s="92" t="s">
        <v>84</v>
      </c>
      <c r="E144" s="93" t="s">
        <v>84</v>
      </c>
      <c r="F144" s="94" t="s">
        <v>241</v>
      </c>
      <c r="G144" s="95">
        <v>0</v>
      </c>
      <c r="H144" s="158">
        <v>0</v>
      </c>
      <c r="I144" s="158">
        <v>0</v>
      </c>
      <c r="J144" s="158">
        <v>0</v>
      </c>
      <c r="K144" s="158">
        <v>0</v>
      </c>
      <c r="L144" s="159">
        <v>10.1</v>
      </c>
      <c r="M144" s="96">
        <f t="shared" si="19"/>
        <v>10.1</v>
      </c>
      <c r="N144" s="97">
        <v>0</v>
      </c>
      <c r="O144" s="97">
        <f t="shared" si="18"/>
        <v>10.1</v>
      </c>
      <c r="P144" s="48"/>
    </row>
    <row r="145" spans="1:16" s="47" customFormat="1" x14ac:dyDescent="0.2">
      <c r="A145" s="80"/>
      <c r="B145" s="81" t="s">
        <v>228</v>
      </c>
      <c r="C145" s="82"/>
      <c r="D145" s="83">
        <v>3419</v>
      </c>
      <c r="E145" s="84">
        <v>5222</v>
      </c>
      <c r="F145" s="85" t="s">
        <v>93</v>
      </c>
      <c r="G145" s="86">
        <v>0</v>
      </c>
      <c r="H145" s="155">
        <v>0</v>
      </c>
      <c r="I145" s="155">
        <v>0</v>
      </c>
      <c r="J145" s="155">
        <v>0</v>
      </c>
      <c r="K145" s="155">
        <v>0</v>
      </c>
      <c r="L145" s="156">
        <v>10.1</v>
      </c>
      <c r="M145" s="87">
        <f t="shared" si="19"/>
        <v>10.1</v>
      </c>
      <c r="N145" s="88">
        <v>0</v>
      </c>
      <c r="O145" s="88">
        <f t="shared" si="18"/>
        <v>10.1</v>
      </c>
      <c r="P145" s="48"/>
    </row>
    <row r="146" spans="1:16" s="47" customFormat="1" x14ac:dyDescent="0.2">
      <c r="A146" s="89" t="s">
        <v>83</v>
      </c>
      <c r="B146" s="90" t="s">
        <v>242</v>
      </c>
      <c r="C146" s="91" t="s">
        <v>88</v>
      </c>
      <c r="D146" s="92" t="s">
        <v>84</v>
      </c>
      <c r="E146" s="93" t="s">
        <v>84</v>
      </c>
      <c r="F146" s="94" t="s">
        <v>243</v>
      </c>
      <c r="G146" s="95">
        <v>0</v>
      </c>
      <c r="H146" s="158">
        <v>0</v>
      </c>
      <c r="I146" s="158">
        <v>0</v>
      </c>
      <c r="J146" s="158">
        <v>0</v>
      </c>
      <c r="K146" s="158">
        <v>0</v>
      </c>
      <c r="L146" s="159">
        <v>10.5</v>
      </c>
      <c r="M146" s="96">
        <f t="shared" si="19"/>
        <v>10.5</v>
      </c>
      <c r="N146" s="97">
        <v>0</v>
      </c>
      <c r="O146" s="97">
        <f t="shared" si="18"/>
        <v>10.5</v>
      </c>
      <c r="P146" s="48"/>
    </row>
    <row r="147" spans="1:16" s="47" customFormat="1" x14ac:dyDescent="0.2">
      <c r="A147" s="80"/>
      <c r="B147" s="81" t="s">
        <v>228</v>
      </c>
      <c r="C147" s="82"/>
      <c r="D147" s="83">
        <v>3419</v>
      </c>
      <c r="E147" s="84">
        <v>5222</v>
      </c>
      <c r="F147" s="85" t="s">
        <v>93</v>
      </c>
      <c r="G147" s="86">
        <v>0</v>
      </c>
      <c r="H147" s="155">
        <v>0</v>
      </c>
      <c r="I147" s="155">
        <v>0</v>
      </c>
      <c r="J147" s="155">
        <v>0</v>
      </c>
      <c r="K147" s="155">
        <v>0</v>
      </c>
      <c r="L147" s="156">
        <v>10.5</v>
      </c>
      <c r="M147" s="87">
        <f t="shared" si="19"/>
        <v>10.5</v>
      </c>
      <c r="N147" s="88">
        <v>0</v>
      </c>
      <c r="O147" s="88">
        <f t="shared" si="18"/>
        <v>10.5</v>
      </c>
      <c r="P147" s="48"/>
    </row>
    <row r="148" spans="1:16" s="47" customFormat="1" x14ac:dyDescent="0.2">
      <c r="A148" s="89" t="s">
        <v>83</v>
      </c>
      <c r="B148" s="90" t="s">
        <v>244</v>
      </c>
      <c r="C148" s="91" t="s">
        <v>88</v>
      </c>
      <c r="D148" s="92" t="s">
        <v>84</v>
      </c>
      <c r="E148" s="93" t="s">
        <v>84</v>
      </c>
      <c r="F148" s="94" t="s">
        <v>245</v>
      </c>
      <c r="G148" s="95">
        <v>0</v>
      </c>
      <c r="H148" s="158">
        <v>0</v>
      </c>
      <c r="I148" s="158">
        <v>0</v>
      </c>
      <c r="J148" s="158">
        <v>0</v>
      </c>
      <c r="K148" s="158">
        <v>0</v>
      </c>
      <c r="L148" s="159">
        <v>10.5</v>
      </c>
      <c r="M148" s="96">
        <f t="shared" si="19"/>
        <v>10.5</v>
      </c>
      <c r="N148" s="97">
        <v>0</v>
      </c>
      <c r="O148" s="97">
        <f t="shared" si="18"/>
        <v>10.5</v>
      </c>
      <c r="P148" s="48"/>
    </row>
    <row r="149" spans="1:16" s="47" customFormat="1" x14ac:dyDescent="0.2">
      <c r="A149" s="80"/>
      <c r="B149" s="81" t="s">
        <v>228</v>
      </c>
      <c r="C149" s="82"/>
      <c r="D149" s="83">
        <v>3419</v>
      </c>
      <c r="E149" s="84">
        <v>5222</v>
      </c>
      <c r="F149" s="85" t="s">
        <v>93</v>
      </c>
      <c r="G149" s="86">
        <v>0</v>
      </c>
      <c r="H149" s="155">
        <v>0</v>
      </c>
      <c r="I149" s="155">
        <v>0</v>
      </c>
      <c r="J149" s="155">
        <v>0</v>
      </c>
      <c r="K149" s="155">
        <v>0</v>
      </c>
      <c r="L149" s="156">
        <v>10.5</v>
      </c>
      <c r="M149" s="87">
        <f t="shared" si="19"/>
        <v>10.5</v>
      </c>
      <c r="N149" s="88">
        <v>0</v>
      </c>
      <c r="O149" s="88">
        <f t="shared" si="18"/>
        <v>10.5</v>
      </c>
      <c r="P149" s="48"/>
    </row>
    <row r="150" spans="1:16" s="47" customFormat="1" ht="22.5" x14ac:dyDescent="0.2">
      <c r="A150" s="89" t="s">
        <v>83</v>
      </c>
      <c r="B150" s="90" t="s">
        <v>246</v>
      </c>
      <c r="C150" s="91" t="s">
        <v>247</v>
      </c>
      <c r="D150" s="92" t="s">
        <v>84</v>
      </c>
      <c r="E150" s="93" t="s">
        <v>84</v>
      </c>
      <c r="F150" s="94" t="s">
        <v>248</v>
      </c>
      <c r="G150" s="95">
        <v>0</v>
      </c>
      <c r="H150" s="158">
        <v>0</v>
      </c>
      <c r="I150" s="158">
        <v>0</v>
      </c>
      <c r="J150" s="158">
        <v>0</v>
      </c>
      <c r="K150" s="158">
        <v>0</v>
      </c>
      <c r="L150" s="159">
        <v>10.5</v>
      </c>
      <c r="M150" s="96">
        <f t="shared" si="19"/>
        <v>10.5</v>
      </c>
      <c r="N150" s="97">
        <v>0</v>
      </c>
      <c r="O150" s="97">
        <f t="shared" si="18"/>
        <v>10.5</v>
      </c>
      <c r="P150" s="48"/>
    </row>
    <row r="151" spans="1:16" s="47" customFormat="1" x14ac:dyDescent="0.2">
      <c r="A151" s="80"/>
      <c r="B151" s="81" t="s">
        <v>228</v>
      </c>
      <c r="C151" s="82"/>
      <c r="D151" s="83">
        <v>3419</v>
      </c>
      <c r="E151" s="84">
        <v>5321</v>
      </c>
      <c r="F151" s="85" t="s">
        <v>90</v>
      </c>
      <c r="G151" s="86">
        <v>0</v>
      </c>
      <c r="H151" s="155">
        <v>0</v>
      </c>
      <c r="I151" s="155">
        <v>0</v>
      </c>
      <c r="J151" s="155">
        <v>0</v>
      </c>
      <c r="K151" s="155">
        <v>0</v>
      </c>
      <c r="L151" s="156">
        <v>10.5</v>
      </c>
      <c r="M151" s="87">
        <f t="shared" si="19"/>
        <v>10.5</v>
      </c>
      <c r="N151" s="88">
        <v>0</v>
      </c>
      <c r="O151" s="88">
        <f t="shared" si="18"/>
        <v>10.5</v>
      </c>
      <c r="P151" s="48"/>
    </row>
    <row r="152" spans="1:16" s="47" customFormat="1" ht="45" x14ac:dyDescent="0.2">
      <c r="A152" s="89" t="s">
        <v>83</v>
      </c>
      <c r="B152" s="90" t="s">
        <v>249</v>
      </c>
      <c r="C152" s="91" t="s">
        <v>88</v>
      </c>
      <c r="D152" s="92" t="s">
        <v>84</v>
      </c>
      <c r="E152" s="93" t="s">
        <v>84</v>
      </c>
      <c r="F152" s="94" t="s">
        <v>250</v>
      </c>
      <c r="G152" s="95">
        <v>0</v>
      </c>
      <c r="H152" s="158">
        <v>0</v>
      </c>
      <c r="I152" s="158">
        <v>0</v>
      </c>
      <c r="J152" s="158">
        <v>0</v>
      </c>
      <c r="K152" s="158">
        <v>0</v>
      </c>
      <c r="L152" s="159">
        <v>105</v>
      </c>
      <c r="M152" s="96">
        <f t="shared" si="19"/>
        <v>105</v>
      </c>
      <c r="N152" s="97">
        <v>0</v>
      </c>
      <c r="O152" s="97">
        <f t="shared" si="18"/>
        <v>105</v>
      </c>
      <c r="P152" s="48"/>
    </row>
    <row r="153" spans="1:16" s="47" customFormat="1" x14ac:dyDescent="0.2">
      <c r="A153" s="80"/>
      <c r="B153" s="81" t="s">
        <v>228</v>
      </c>
      <c r="C153" s="82"/>
      <c r="D153" s="83">
        <v>3419</v>
      </c>
      <c r="E153" s="129">
        <v>5222</v>
      </c>
      <c r="F153" s="85" t="s">
        <v>93</v>
      </c>
      <c r="G153" s="86">
        <v>0</v>
      </c>
      <c r="H153" s="155">
        <v>0</v>
      </c>
      <c r="I153" s="155">
        <v>0</v>
      </c>
      <c r="J153" s="155">
        <v>0</v>
      </c>
      <c r="K153" s="155">
        <v>0</v>
      </c>
      <c r="L153" s="156">
        <v>105</v>
      </c>
      <c r="M153" s="87">
        <f t="shared" si="19"/>
        <v>105</v>
      </c>
      <c r="N153" s="88">
        <v>0</v>
      </c>
      <c r="O153" s="88">
        <f t="shared" si="18"/>
        <v>105</v>
      </c>
      <c r="P153" s="48"/>
    </row>
    <row r="154" spans="1:16" s="47" customFormat="1" ht="22.5" x14ac:dyDescent="0.2">
      <c r="A154" s="89" t="s">
        <v>83</v>
      </c>
      <c r="B154" s="90" t="s">
        <v>251</v>
      </c>
      <c r="C154" s="91" t="s">
        <v>88</v>
      </c>
      <c r="D154" s="92" t="s">
        <v>84</v>
      </c>
      <c r="E154" s="93" t="s">
        <v>84</v>
      </c>
      <c r="F154" s="94" t="s">
        <v>252</v>
      </c>
      <c r="G154" s="95">
        <v>0</v>
      </c>
      <c r="H154" s="158">
        <v>0</v>
      </c>
      <c r="I154" s="158">
        <v>0</v>
      </c>
      <c r="J154" s="158">
        <v>0</v>
      </c>
      <c r="K154" s="158">
        <v>0</v>
      </c>
      <c r="L154" s="159">
        <v>10.5</v>
      </c>
      <c r="M154" s="96">
        <f t="shared" si="19"/>
        <v>10.5</v>
      </c>
      <c r="N154" s="97">
        <v>0</v>
      </c>
      <c r="O154" s="97">
        <f t="shared" si="18"/>
        <v>10.5</v>
      </c>
      <c r="P154" s="48"/>
    </row>
    <row r="155" spans="1:16" s="47" customFormat="1" x14ac:dyDescent="0.2">
      <c r="A155" s="80"/>
      <c r="B155" s="81" t="s">
        <v>228</v>
      </c>
      <c r="C155" s="82"/>
      <c r="D155" s="83">
        <v>3419</v>
      </c>
      <c r="E155" s="84">
        <v>5222</v>
      </c>
      <c r="F155" s="85" t="s">
        <v>93</v>
      </c>
      <c r="G155" s="86">
        <v>0</v>
      </c>
      <c r="H155" s="155">
        <v>0</v>
      </c>
      <c r="I155" s="155">
        <v>0</v>
      </c>
      <c r="J155" s="155">
        <v>0</v>
      </c>
      <c r="K155" s="155">
        <v>0</v>
      </c>
      <c r="L155" s="156">
        <v>10.5</v>
      </c>
      <c r="M155" s="87">
        <f t="shared" si="19"/>
        <v>10.5</v>
      </c>
      <c r="N155" s="88">
        <v>0</v>
      </c>
      <c r="O155" s="88">
        <f t="shared" si="18"/>
        <v>10.5</v>
      </c>
      <c r="P155" s="48"/>
    </row>
    <row r="156" spans="1:16" s="47" customFormat="1" ht="22.5" x14ac:dyDescent="0.2">
      <c r="A156" s="89" t="s">
        <v>83</v>
      </c>
      <c r="B156" s="90" t="s">
        <v>253</v>
      </c>
      <c r="C156" s="91" t="s">
        <v>88</v>
      </c>
      <c r="D156" s="92" t="s">
        <v>84</v>
      </c>
      <c r="E156" s="93" t="s">
        <v>84</v>
      </c>
      <c r="F156" s="94" t="s">
        <v>254</v>
      </c>
      <c r="G156" s="95">
        <v>0</v>
      </c>
      <c r="H156" s="158">
        <v>0</v>
      </c>
      <c r="I156" s="158">
        <v>0</v>
      </c>
      <c r="J156" s="158">
        <v>0</v>
      </c>
      <c r="K156" s="158">
        <v>0</v>
      </c>
      <c r="L156" s="159">
        <v>10.5</v>
      </c>
      <c r="M156" s="96">
        <f t="shared" si="19"/>
        <v>10.5</v>
      </c>
      <c r="N156" s="97">
        <v>0</v>
      </c>
      <c r="O156" s="97">
        <f t="shared" si="18"/>
        <v>10.5</v>
      </c>
      <c r="P156" s="48"/>
    </row>
    <row r="157" spans="1:16" s="47" customFormat="1" x14ac:dyDescent="0.2">
      <c r="A157" s="80"/>
      <c r="B157" s="81" t="s">
        <v>228</v>
      </c>
      <c r="C157" s="82"/>
      <c r="D157" s="83">
        <v>3419</v>
      </c>
      <c r="E157" s="84">
        <v>5222</v>
      </c>
      <c r="F157" s="85" t="s">
        <v>93</v>
      </c>
      <c r="G157" s="86">
        <v>0</v>
      </c>
      <c r="H157" s="155">
        <v>0</v>
      </c>
      <c r="I157" s="155">
        <v>0</v>
      </c>
      <c r="J157" s="155">
        <v>0</v>
      </c>
      <c r="K157" s="155">
        <v>0</v>
      </c>
      <c r="L157" s="156">
        <v>10.5</v>
      </c>
      <c r="M157" s="87">
        <f t="shared" si="19"/>
        <v>10.5</v>
      </c>
      <c r="N157" s="88">
        <v>0</v>
      </c>
      <c r="O157" s="88">
        <f t="shared" si="18"/>
        <v>10.5</v>
      </c>
      <c r="P157" s="48"/>
    </row>
    <row r="158" spans="1:16" s="47" customFormat="1" ht="22.5" x14ac:dyDescent="0.2">
      <c r="A158" s="89" t="s">
        <v>83</v>
      </c>
      <c r="B158" s="90" t="s">
        <v>255</v>
      </c>
      <c r="C158" s="91" t="s">
        <v>88</v>
      </c>
      <c r="D158" s="92" t="s">
        <v>84</v>
      </c>
      <c r="E158" s="93" t="s">
        <v>84</v>
      </c>
      <c r="F158" s="94" t="s">
        <v>256</v>
      </c>
      <c r="G158" s="95">
        <v>0</v>
      </c>
      <c r="H158" s="158">
        <v>0</v>
      </c>
      <c r="I158" s="158">
        <v>0</v>
      </c>
      <c r="J158" s="158">
        <v>0</v>
      </c>
      <c r="K158" s="158">
        <v>0</v>
      </c>
      <c r="L158" s="159">
        <v>10.5</v>
      </c>
      <c r="M158" s="96">
        <f t="shared" si="19"/>
        <v>10.5</v>
      </c>
      <c r="N158" s="97">
        <v>0</v>
      </c>
      <c r="O158" s="97">
        <f t="shared" si="18"/>
        <v>10.5</v>
      </c>
      <c r="P158" s="48"/>
    </row>
    <row r="159" spans="1:16" s="47" customFormat="1" x14ac:dyDescent="0.2">
      <c r="A159" s="80"/>
      <c r="B159" s="81" t="s">
        <v>228</v>
      </c>
      <c r="C159" s="82"/>
      <c r="D159" s="83">
        <v>3419</v>
      </c>
      <c r="E159" s="84">
        <v>5222</v>
      </c>
      <c r="F159" s="85" t="s">
        <v>93</v>
      </c>
      <c r="G159" s="86">
        <v>0</v>
      </c>
      <c r="H159" s="155">
        <v>0</v>
      </c>
      <c r="I159" s="155">
        <v>0</v>
      </c>
      <c r="J159" s="155">
        <v>0</v>
      </c>
      <c r="K159" s="155">
        <v>0</v>
      </c>
      <c r="L159" s="156">
        <v>10.5</v>
      </c>
      <c r="M159" s="87">
        <f t="shared" si="19"/>
        <v>10.5</v>
      </c>
      <c r="N159" s="88">
        <v>0</v>
      </c>
      <c r="O159" s="88">
        <f t="shared" si="18"/>
        <v>10.5</v>
      </c>
      <c r="P159" s="48"/>
    </row>
    <row r="160" spans="1:16" s="47" customFormat="1" ht="22.5" x14ac:dyDescent="0.2">
      <c r="A160" s="89" t="s">
        <v>83</v>
      </c>
      <c r="B160" s="90" t="s">
        <v>257</v>
      </c>
      <c r="C160" s="91" t="s">
        <v>88</v>
      </c>
      <c r="D160" s="92" t="s">
        <v>84</v>
      </c>
      <c r="E160" s="93" t="s">
        <v>84</v>
      </c>
      <c r="F160" s="94" t="s">
        <v>258</v>
      </c>
      <c r="G160" s="95">
        <v>0</v>
      </c>
      <c r="H160" s="158">
        <v>0</v>
      </c>
      <c r="I160" s="158">
        <v>0</v>
      </c>
      <c r="J160" s="158">
        <v>0</v>
      </c>
      <c r="K160" s="158">
        <v>0</v>
      </c>
      <c r="L160" s="159">
        <v>100</v>
      </c>
      <c r="M160" s="96">
        <f t="shared" si="19"/>
        <v>100</v>
      </c>
      <c r="N160" s="97">
        <v>0</v>
      </c>
      <c r="O160" s="97">
        <f t="shared" si="18"/>
        <v>100</v>
      </c>
      <c r="P160" s="48"/>
    </row>
    <row r="161" spans="1:16" s="47" customFormat="1" x14ac:dyDescent="0.2">
      <c r="A161" s="80"/>
      <c r="B161" s="81" t="s">
        <v>228</v>
      </c>
      <c r="C161" s="82"/>
      <c r="D161" s="83">
        <v>3419</v>
      </c>
      <c r="E161" s="84">
        <v>5222</v>
      </c>
      <c r="F161" s="85" t="s">
        <v>93</v>
      </c>
      <c r="G161" s="86">
        <v>0</v>
      </c>
      <c r="H161" s="155">
        <v>0</v>
      </c>
      <c r="I161" s="155">
        <v>0</v>
      </c>
      <c r="J161" s="155">
        <v>0</v>
      </c>
      <c r="K161" s="155">
        <v>0</v>
      </c>
      <c r="L161" s="156">
        <v>100</v>
      </c>
      <c r="M161" s="87">
        <f t="shared" si="19"/>
        <v>100</v>
      </c>
      <c r="N161" s="88">
        <v>0</v>
      </c>
      <c r="O161" s="88">
        <f t="shared" si="18"/>
        <v>100</v>
      </c>
      <c r="P161" s="48"/>
    </row>
    <row r="162" spans="1:16" s="47" customFormat="1" ht="22.5" x14ac:dyDescent="0.2">
      <c r="A162" s="89" t="s">
        <v>83</v>
      </c>
      <c r="B162" s="90" t="s">
        <v>259</v>
      </c>
      <c r="C162" s="91" t="s">
        <v>88</v>
      </c>
      <c r="D162" s="92" t="s">
        <v>84</v>
      </c>
      <c r="E162" s="93" t="s">
        <v>84</v>
      </c>
      <c r="F162" s="94" t="s">
        <v>260</v>
      </c>
      <c r="G162" s="95">
        <v>0</v>
      </c>
      <c r="H162" s="158">
        <v>0</v>
      </c>
      <c r="I162" s="158">
        <v>0</v>
      </c>
      <c r="J162" s="158">
        <v>0</v>
      </c>
      <c r="K162" s="158">
        <v>0</v>
      </c>
      <c r="L162" s="159">
        <v>20</v>
      </c>
      <c r="M162" s="96">
        <f t="shared" si="19"/>
        <v>20</v>
      </c>
      <c r="N162" s="97">
        <v>0</v>
      </c>
      <c r="O162" s="97">
        <f t="shared" si="18"/>
        <v>20</v>
      </c>
      <c r="P162" s="48"/>
    </row>
    <row r="163" spans="1:16" s="47" customFormat="1" x14ac:dyDescent="0.2">
      <c r="A163" s="80"/>
      <c r="B163" s="81" t="s">
        <v>228</v>
      </c>
      <c r="C163" s="82"/>
      <c r="D163" s="83">
        <v>3419</v>
      </c>
      <c r="E163" s="84">
        <v>5222</v>
      </c>
      <c r="F163" s="85" t="s">
        <v>93</v>
      </c>
      <c r="G163" s="86">
        <v>0</v>
      </c>
      <c r="H163" s="155">
        <v>0</v>
      </c>
      <c r="I163" s="155">
        <v>0</v>
      </c>
      <c r="J163" s="155">
        <v>0</v>
      </c>
      <c r="K163" s="155">
        <v>0</v>
      </c>
      <c r="L163" s="156">
        <v>20</v>
      </c>
      <c r="M163" s="87">
        <f t="shared" si="19"/>
        <v>20</v>
      </c>
      <c r="N163" s="88">
        <v>0</v>
      </c>
      <c r="O163" s="88">
        <f t="shared" si="18"/>
        <v>20</v>
      </c>
      <c r="P163" s="48"/>
    </row>
    <row r="164" spans="1:16" s="47" customFormat="1" ht="22.5" x14ac:dyDescent="0.2">
      <c r="A164" s="89" t="s">
        <v>83</v>
      </c>
      <c r="B164" s="90" t="s">
        <v>261</v>
      </c>
      <c r="C164" s="91" t="s">
        <v>88</v>
      </c>
      <c r="D164" s="92" t="s">
        <v>84</v>
      </c>
      <c r="E164" s="93" t="s">
        <v>84</v>
      </c>
      <c r="F164" s="94" t="s">
        <v>262</v>
      </c>
      <c r="G164" s="95">
        <v>0</v>
      </c>
      <c r="H164" s="158">
        <v>0</v>
      </c>
      <c r="I164" s="158">
        <v>0</v>
      </c>
      <c r="J164" s="158">
        <v>0</v>
      </c>
      <c r="K164" s="158">
        <v>0</v>
      </c>
      <c r="L164" s="159">
        <v>15</v>
      </c>
      <c r="M164" s="96">
        <f t="shared" si="19"/>
        <v>15</v>
      </c>
      <c r="N164" s="97">
        <v>0</v>
      </c>
      <c r="O164" s="97">
        <f t="shared" si="18"/>
        <v>15</v>
      </c>
      <c r="P164" s="48"/>
    </row>
    <row r="165" spans="1:16" s="47" customFormat="1" x14ac:dyDescent="0.2">
      <c r="A165" s="80"/>
      <c r="B165" s="81" t="s">
        <v>228</v>
      </c>
      <c r="C165" s="82"/>
      <c r="D165" s="83">
        <v>3419</v>
      </c>
      <c r="E165" s="84">
        <v>5222</v>
      </c>
      <c r="F165" s="85" t="s">
        <v>93</v>
      </c>
      <c r="G165" s="86">
        <v>0</v>
      </c>
      <c r="H165" s="155">
        <v>0</v>
      </c>
      <c r="I165" s="155">
        <v>0</v>
      </c>
      <c r="J165" s="155">
        <v>0</v>
      </c>
      <c r="K165" s="155">
        <v>0</v>
      </c>
      <c r="L165" s="156">
        <v>15</v>
      </c>
      <c r="M165" s="87">
        <f t="shared" si="19"/>
        <v>15</v>
      </c>
      <c r="N165" s="88">
        <v>0</v>
      </c>
      <c r="O165" s="88">
        <f t="shared" si="18"/>
        <v>15</v>
      </c>
      <c r="P165" s="48"/>
    </row>
    <row r="166" spans="1:16" s="47" customFormat="1" ht="22.5" x14ac:dyDescent="0.2">
      <c r="A166" s="89" t="s">
        <v>83</v>
      </c>
      <c r="B166" s="90" t="s">
        <v>263</v>
      </c>
      <c r="C166" s="91" t="s">
        <v>88</v>
      </c>
      <c r="D166" s="92" t="s">
        <v>84</v>
      </c>
      <c r="E166" s="93" t="s">
        <v>84</v>
      </c>
      <c r="F166" s="94" t="s">
        <v>264</v>
      </c>
      <c r="G166" s="95">
        <v>0</v>
      </c>
      <c r="H166" s="158">
        <v>0</v>
      </c>
      <c r="I166" s="158">
        <v>0</v>
      </c>
      <c r="J166" s="158">
        <v>0</v>
      </c>
      <c r="K166" s="158">
        <v>0</v>
      </c>
      <c r="L166" s="159">
        <v>30</v>
      </c>
      <c r="M166" s="96">
        <f t="shared" si="19"/>
        <v>30</v>
      </c>
      <c r="N166" s="97">
        <v>0</v>
      </c>
      <c r="O166" s="97">
        <f t="shared" si="18"/>
        <v>30</v>
      </c>
      <c r="P166" s="48"/>
    </row>
    <row r="167" spans="1:16" s="47" customFormat="1" x14ac:dyDescent="0.2">
      <c r="A167" s="80"/>
      <c r="B167" s="81" t="s">
        <v>228</v>
      </c>
      <c r="C167" s="82"/>
      <c r="D167" s="83">
        <v>3419</v>
      </c>
      <c r="E167" s="84">
        <v>5222</v>
      </c>
      <c r="F167" s="85" t="s">
        <v>93</v>
      </c>
      <c r="G167" s="86">
        <v>0</v>
      </c>
      <c r="H167" s="155">
        <v>0</v>
      </c>
      <c r="I167" s="155">
        <v>0</v>
      </c>
      <c r="J167" s="155">
        <v>0</v>
      </c>
      <c r="K167" s="155">
        <v>0</v>
      </c>
      <c r="L167" s="156">
        <v>30</v>
      </c>
      <c r="M167" s="87">
        <f t="shared" si="19"/>
        <v>30</v>
      </c>
      <c r="N167" s="88">
        <v>0</v>
      </c>
      <c r="O167" s="88">
        <f t="shared" ref="O167:O201" si="20">+M167+N167</f>
        <v>30</v>
      </c>
      <c r="P167" s="48"/>
    </row>
    <row r="168" spans="1:16" s="47" customFormat="1" ht="22.5" x14ac:dyDescent="0.2">
      <c r="A168" s="89" t="s">
        <v>83</v>
      </c>
      <c r="B168" s="90" t="s">
        <v>265</v>
      </c>
      <c r="C168" s="91" t="s">
        <v>88</v>
      </c>
      <c r="D168" s="92" t="s">
        <v>84</v>
      </c>
      <c r="E168" s="93" t="s">
        <v>84</v>
      </c>
      <c r="F168" s="94" t="s">
        <v>266</v>
      </c>
      <c r="G168" s="95">
        <v>0</v>
      </c>
      <c r="H168" s="158">
        <v>0</v>
      </c>
      <c r="I168" s="158">
        <v>0</v>
      </c>
      <c r="J168" s="158">
        <v>0</v>
      </c>
      <c r="K168" s="158">
        <v>0</v>
      </c>
      <c r="L168" s="159">
        <v>30</v>
      </c>
      <c r="M168" s="96">
        <f t="shared" si="19"/>
        <v>30</v>
      </c>
      <c r="N168" s="97">
        <v>0</v>
      </c>
      <c r="O168" s="97">
        <f t="shared" si="20"/>
        <v>30</v>
      </c>
      <c r="P168" s="48"/>
    </row>
    <row r="169" spans="1:16" s="47" customFormat="1" x14ac:dyDescent="0.2">
      <c r="A169" s="80"/>
      <c r="B169" s="81" t="s">
        <v>228</v>
      </c>
      <c r="C169" s="82"/>
      <c r="D169" s="83">
        <v>3419</v>
      </c>
      <c r="E169" s="84">
        <v>5222</v>
      </c>
      <c r="F169" s="85" t="s">
        <v>93</v>
      </c>
      <c r="G169" s="86">
        <v>0</v>
      </c>
      <c r="H169" s="155">
        <v>0</v>
      </c>
      <c r="I169" s="155">
        <v>0</v>
      </c>
      <c r="J169" s="155">
        <v>0</v>
      </c>
      <c r="K169" s="155">
        <v>0</v>
      </c>
      <c r="L169" s="156">
        <v>30</v>
      </c>
      <c r="M169" s="87">
        <f t="shared" si="19"/>
        <v>30</v>
      </c>
      <c r="N169" s="88">
        <v>0</v>
      </c>
      <c r="O169" s="88">
        <f t="shared" si="20"/>
        <v>30</v>
      </c>
      <c r="P169" s="48"/>
    </row>
    <row r="170" spans="1:16" s="47" customFormat="1" ht="22.5" x14ac:dyDescent="0.2">
      <c r="A170" s="89" t="s">
        <v>83</v>
      </c>
      <c r="B170" s="90" t="s">
        <v>267</v>
      </c>
      <c r="C170" s="91" t="s">
        <v>88</v>
      </c>
      <c r="D170" s="92" t="s">
        <v>84</v>
      </c>
      <c r="E170" s="93" t="s">
        <v>84</v>
      </c>
      <c r="F170" s="94" t="s">
        <v>268</v>
      </c>
      <c r="G170" s="95">
        <v>0</v>
      </c>
      <c r="H170" s="158">
        <v>0</v>
      </c>
      <c r="I170" s="158">
        <v>0</v>
      </c>
      <c r="J170" s="158">
        <v>0</v>
      </c>
      <c r="K170" s="158">
        <v>0</v>
      </c>
      <c r="L170" s="159">
        <v>260</v>
      </c>
      <c r="M170" s="96">
        <f t="shared" si="19"/>
        <v>260</v>
      </c>
      <c r="N170" s="97">
        <v>0</v>
      </c>
      <c r="O170" s="97">
        <f t="shared" si="20"/>
        <v>260</v>
      </c>
      <c r="P170" s="48"/>
    </row>
    <row r="171" spans="1:16" s="47" customFormat="1" x14ac:dyDescent="0.2">
      <c r="A171" s="80"/>
      <c r="B171" s="81" t="s">
        <v>228</v>
      </c>
      <c r="C171" s="82"/>
      <c r="D171" s="83">
        <v>3419</v>
      </c>
      <c r="E171" s="84">
        <v>5222</v>
      </c>
      <c r="F171" s="85" t="s">
        <v>93</v>
      </c>
      <c r="G171" s="86">
        <v>0</v>
      </c>
      <c r="H171" s="155">
        <v>0</v>
      </c>
      <c r="I171" s="155">
        <v>0</v>
      </c>
      <c r="J171" s="155">
        <v>0</v>
      </c>
      <c r="K171" s="155">
        <v>0</v>
      </c>
      <c r="L171" s="156">
        <v>260</v>
      </c>
      <c r="M171" s="87">
        <f t="shared" si="19"/>
        <v>260</v>
      </c>
      <c r="N171" s="88">
        <v>0</v>
      </c>
      <c r="O171" s="88">
        <f t="shared" si="20"/>
        <v>260</v>
      </c>
      <c r="P171" s="48"/>
    </row>
    <row r="172" spans="1:16" s="47" customFormat="1" ht="22.5" x14ac:dyDescent="0.2">
      <c r="A172" s="89" t="s">
        <v>83</v>
      </c>
      <c r="B172" s="90" t="s">
        <v>269</v>
      </c>
      <c r="C172" s="91" t="s">
        <v>88</v>
      </c>
      <c r="D172" s="92" t="s">
        <v>84</v>
      </c>
      <c r="E172" s="93" t="s">
        <v>84</v>
      </c>
      <c r="F172" s="94" t="s">
        <v>270</v>
      </c>
      <c r="G172" s="95">
        <v>0</v>
      </c>
      <c r="H172" s="158">
        <v>0</v>
      </c>
      <c r="I172" s="158">
        <v>0</v>
      </c>
      <c r="J172" s="158">
        <v>0</v>
      </c>
      <c r="K172" s="158">
        <v>0</v>
      </c>
      <c r="L172" s="159">
        <v>80</v>
      </c>
      <c r="M172" s="96">
        <f t="shared" si="19"/>
        <v>80</v>
      </c>
      <c r="N172" s="97">
        <v>0</v>
      </c>
      <c r="O172" s="97">
        <f t="shared" si="20"/>
        <v>80</v>
      </c>
      <c r="P172" s="48"/>
    </row>
    <row r="173" spans="1:16" s="47" customFormat="1" x14ac:dyDescent="0.2">
      <c r="A173" s="80"/>
      <c r="B173" s="81" t="s">
        <v>228</v>
      </c>
      <c r="C173" s="82"/>
      <c r="D173" s="83">
        <v>3419</v>
      </c>
      <c r="E173" s="84">
        <v>5213</v>
      </c>
      <c r="F173" s="85" t="s">
        <v>197</v>
      </c>
      <c r="G173" s="86">
        <v>0</v>
      </c>
      <c r="H173" s="155">
        <v>0</v>
      </c>
      <c r="I173" s="155">
        <v>0</v>
      </c>
      <c r="J173" s="155">
        <v>0</v>
      </c>
      <c r="K173" s="155">
        <v>0</v>
      </c>
      <c r="L173" s="156">
        <v>80</v>
      </c>
      <c r="M173" s="87">
        <f t="shared" si="19"/>
        <v>80</v>
      </c>
      <c r="N173" s="88">
        <v>0</v>
      </c>
      <c r="O173" s="88">
        <f t="shared" si="20"/>
        <v>80</v>
      </c>
      <c r="P173" s="48"/>
    </row>
    <row r="174" spans="1:16" s="47" customFormat="1" ht="22.5" x14ac:dyDescent="0.2">
      <c r="A174" s="89" t="s">
        <v>83</v>
      </c>
      <c r="B174" s="90" t="s">
        <v>271</v>
      </c>
      <c r="C174" s="91" t="s">
        <v>88</v>
      </c>
      <c r="D174" s="92" t="s">
        <v>84</v>
      </c>
      <c r="E174" s="93" t="s">
        <v>84</v>
      </c>
      <c r="F174" s="94" t="s">
        <v>272</v>
      </c>
      <c r="G174" s="95">
        <v>0</v>
      </c>
      <c r="H174" s="158">
        <v>0</v>
      </c>
      <c r="I174" s="158">
        <v>0</v>
      </c>
      <c r="J174" s="158">
        <v>0</v>
      </c>
      <c r="K174" s="158">
        <v>0</v>
      </c>
      <c r="L174" s="159">
        <v>15</v>
      </c>
      <c r="M174" s="96">
        <f t="shared" si="19"/>
        <v>15</v>
      </c>
      <c r="N174" s="97">
        <v>0</v>
      </c>
      <c r="O174" s="97">
        <f t="shared" si="20"/>
        <v>15</v>
      </c>
      <c r="P174" s="48"/>
    </row>
    <row r="175" spans="1:16" s="47" customFormat="1" x14ac:dyDescent="0.2">
      <c r="A175" s="80"/>
      <c r="B175" s="81" t="s">
        <v>228</v>
      </c>
      <c r="C175" s="82"/>
      <c r="D175" s="83">
        <v>3419</v>
      </c>
      <c r="E175" s="84">
        <v>5222</v>
      </c>
      <c r="F175" s="85" t="s">
        <v>93</v>
      </c>
      <c r="G175" s="86">
        <v>0</v>
      </c>
      <c r="H175" s="155">
        <v>0</v>
      </c>
      <c r="I175" s="155">
        <v>0</v>
      </c>
      <c r="J175" s="155">
        <v>0</v>
      </c>
      <c r="K175" s="155">
        <v>0</v>
      </c>
      <c r="L175" s="156">
        <v>15</v>
      </c>
      <c r="M175" s="87">
        <f t="shared" si="19"/>
        <v>15</v>
      </c>
      <c r="N175" s="88">
        <v>0</v>
      </c>
      <c r="O175" s="88">
        <f t="shared" si="20"/>
        <v>15</v>
      </c>
      <c r="P175" s="48"/>
    </row>
    <row r="176" spans="1:16" s="47" customFormat="1" ht="33.75" x14ac:dyDescent="0.2">
      <c r="A176" s="89" t="s">
        <v>83</v>
      </c>
      <c r="B176" s="90" t="s">
        <v>273</v>
      </c>
      <c r="C176" s="91" t="s">
        <v>88</v>
      </c>
      <c r="D176" s="92" t="s">
        <v>84</v>
      </c>
      <c r="E176" s="93" t="s">
        <v>84</v>
      </c>
      <c r="F176" s="94" t="s">
        <v>274</v>
      </c>
      <c r="G176" s="95">
        <v>0</v>
      </c>
      <c r="H176" s="158">
        <v>0</v>
      </c>
      <c r="I176" s="158">
        <v>0</v>
      </c>
      <c r="J176" s="158">
        <v>0</v>
      </c>
      <c r="K176" s="158">
        <v>0</v>
      </c>
      <c r="L176" s="159">
        <v>15</v>
      </c>
      <c r="M176" s="96">
        <f t="shared" si="19"/>
        <v>15</v>
      </c>
      <c r="N176" s="97">
        <v>0</v>
      </c>
      <c r="O176" s="97">
        <f t="shared" si="20"/>
        <v>15</v>
      </c>
      <c r="P176" s="48"/>
    </row>
    <row r="177" spans="1:16" s="47" customFormat="1" x14ac:dyDescent="0.2">
      <c r="A177" s="80"/>
      <c r="B177" s="81" t="s">
        <v>228</v>
      </c>
      <c r="C177" s="82"/>
      <c r="D177" s="83">
        <v>3419</v>
      </c>
      <c r="E177" s="84">
        <v>5222</v>
      </c>
      <c r="F177" s="85" t="s">
        <v>93</v>
      </c>
      <c r="G177" s="86">
        <v>0</v>
      </c>
      <c r="H177" s="155">
        <v>0</v>
      </c>
      <c r="I177" s="155">
        <v>0</v>
      </c>
      <c r="J177" s="155">
        <v>0</v>
      </c>
      <c r="K177" s="155">
        <v>0</v>
      </c>
      <c r="L177" s="156">
        <v>15</v>
      </c>
      <c r="M177" s="87">
        <f t="shared" si="19"/>
        <v>15</v>
      </c>
      <c r="N177" s="88">
        <v>0</v>
      </c>
      <c r="O177" s="88">
        <f t="shared" si="20"/>
        <v>15</v>
      </c>
      <c r="P177" s="48"/>
    </row>
    <row r="178" spans="1:16" s="47" customFormat="1" ht="22.5" x14ac:dyDescent="0.2">
      <c r="A178" s="89" t="s">
        <v>83</v>
      </c>
      <c r="B178" s="90" t="s">
        <v>275</v>
      </c>
      <c r="C178" s="91" t="s">
        <v>88</v>
      </c>
      <c r="D178" s="92" t="s">
        <v>84</v>
      </c>
      <c r="E178" s="93" t="s">
        <v>84</v>
      </c>
      <c r="F178" s="94" t="s">
        <v>276</v>
      </c>
      <c r="G178" s="95">
        <v>0</v>
      </c>
      <c r="H178" s="158">
        <v>0</v>
      </c>
      <c r="I178" s="158">
        <v>0</v>
      </c>
      <c r="J178" s="158">
        <v>0</v>
      </c>
      <c r="K178" s="158">
        <v>0</v>
      </c>
      <c r="L178" s="159">
        <v>270</v>
      </c>
      <c r="M178" s="96">
        <f t="shared" si="19"/>
        <v>270</v>
      </c>
      <c r="N178" s="97">
        <v>0</v>
      </c>
      <c r="O178" s="97">
        <f t="shared" si="20"/>
        <v>270</v>
      </c>
      <c r="P178" s="48"/>
    </row>
    <row r="179" spans="1:16" s="47" customFormat="1" x14ac:dyDescent="0.2">
      <c r="A179" s="80"/>
      <c r="B179" s="81" t="s">
        <v>228</v>
      </c>
      <c r="C179" s="82"/>
      <c r="D179" s="83">
        <v>3419</v>
      </c>
      <c r="E179" s="84">
        <v>5222</v>
      </c>
      <c r="F179" s="85" t="s">
        <v>93</v>
      </c>
      <c r="G179" s="86">
        <v>0</v>
      </c>
      <c r="H179" s="155">
        <v>0</v>
      </c>
      <c r="I179" s="155">
        <v>0</v>
      </c>
      <c r="J179" s="155">
        <v>0</v>
      </c>
      <c r="K179" s="155">
        <v>0</v>
      </c>
      <c r="L179" s="156">
        <v>270</v>
      </c>
      <c r="M179" s="87">
        <f t="shared" si="19"/>
        <v>270</v>
      </c>
      <c r="N179" s="88">
        <v>0</v>
      </c>
      <c r="O179" s="88">
        <f t="shared" si="20"/>
        <v>270</v>
      </c>
      <c r="P179" s="48"/>
    </row>
    <row r="180" spans="1:16" s="47" customFormat="1" ht="22.5" x14ac:dyDescent="0.2">
      <c r="A180" s="89" t="s">
        <v>83</v>
      </c>
      <c r="B180" s="90" t="s">
        <v>277</v>
      </c>
      <c r="C180" s="91" t="s">
        <v>88</v>
      </c>
      <c r="D180" s="92" t="s">
        <v>84</v>
      </c>
      <c r="E180" s="93" t="s">
        <v>84</v>
      </c>
      <c r="F180" s="94" t="s">
        <v>278</v>
      </c>
      <c r="G180" s="95">
        <v>0</v>
      </c>
      <c r="H180" s="158">
        <v>0</v>
      </c>
      <c r="I180" s="158">
        <v>0</v>
      </c>
      <c r="J180" s="158">
        <v>0</v>
      </c>
      <c r="K180" s="158">
        <v>0</v>
      </c>
      <c r="L180" s="159">
        <v>15</v>
      </c>
      <c r="M180" s="96">
        <f t="shared" si="19"/>
        <v>15</v>
      </c>
      <c r="N180" s="97">
        <v>0</v>
      </c>
      <c r="O180" s="97">
        <f t="shared" si="20"/>
        <v>15</v>
      </c>
      <c r="P180" s="48"/>
    </row>
    <row r="181" spans="1:16" s="47" customFormat="1" x14ac:dyDescent="0.2">
      <c r="A181" s="80"/>
      <c r="B181" s="81" t="s">
        <v>228</v>
      </c>
      <c r="C181" s="82"/>
      <c r="D181" s="83">
        <v>3419</v>
      </c>
      <c r="E181" s="84">
        <v>5222</v>
      </c>
      <c r="F181" s="85" t="s">
        <v>93</v>
      </c>
      <c r="G181" s="86">
        <v>0</v>
      </c>
      <c r="H181" s="155">
        <v>0</v>
      </c>
      <c r="I181" s="155">
        <v>0</v>
      </c>
      <c r="J181" s="155">
        <v>0</v>
      </c>
      <c r="K181" s="155">
        <v>0</v>
      </c>
      <c r="L181" s="156">
        <v>15</v>
      </c>
      <c r="M181" s="87">
        <f t="shared" si="19"/>
        <v>15</v>
      </c>
      <c r="N181" s="88">
        <v>0</v>
      </c>
      <c r="O181" s="88">
        <f t="shared" si="20"/>
        <v>15</v>
      </c>
      <c r="P181" s="48"/>
    </row>
    <row r="182" spans="1:16" s="47" customFormat="1" ht="22.5" x14ac:dyDescent="0.2">
      <c r="A182" s="89" t="s">
        <v>83</v>
      </c>
      <c r="B182" s="90" t="s">
        <v>279</v>
      </c>
      <c r="C182" s="91" t="s">
        <v>88</v>
      </c>
      <c r="D182" s="92" t="s">
        <v>84</v>
      </c>
      <c r="E182" s="93" t="s">
        <v>84</v>
      </c>
      <c r="F182" s="94" t="s">
        <v>280</v>
      </c>
      <c r="G182" s="95">
        <v>0</v>
      </c>
      <c r="H182" s="158">
        <v>0</v>
      </c>
      <c r="I182" s="158">
        <v>0</v>
      </c>
      <c r="J182" s="158">
        <v>0</v>
      </c>
      <c r="K182" s="158">
        <v>0</v>
      </c>
      <c r="L182" s="159">
        <v>260</v>
      </c>
      <c r="M182" s="96">
        <f t="shared" si="19"/>
        <v>260</v>
      </c>
      <c r="N182" s="97">
        <v>0</v>
      </c>
      <c r="O182" s="97">
        <f t="shared" si="20"/>
        <v>260</v>
      </c>
      <c r="P182" s="48"/>
    </row>
    <row r="183" spans="1:16" s="47" customFormat="1" x14ac:dyDescent="0.2">
      <c r="A183" s="161"/>
      <c r="B183" s="81" t="s">
        <v>228</v>
      </c>
      <c r="C183" s="82"/>
      <c r="D183" s="83">
        <v>3419</v>
      </c>
      <c r="E183" s="84">
        <v>5222</v>
      </c>
      <c r="F183" s="85" t="s">
        <v>93</v>
      </c>
      <c r="G183" s="86">
        <v>0</v>
      </c>
      <c r="H183" s="155">
        <v>0</v>
      </c>
      <c r="I183" s="155">
        <v>0</v>
      </c>
      <c r="J183" s="155">
        <v>0</v>
      </c>
      <c r="K183" s="155">
        <v>0</v>
      </c>
      <c r="L183" s="156">
        <v>260</v>
      </c>
      <c r="M183" s="87">
        <f t="shared" si="19"/>
        <v>260</v>
      </c>
      <c r="N183" s="88">
        <v>0</v>
      </c>
      <c r="O183" s="88">
        <f t="shared" si="20"/>
        <v>260</v>
      </c>
      <c r="P183" s="48"/>
    </row>
    <row r="184" spans="1:16" s="47" customFormat="1" ht="22.5" x14ac:dyDescent="0.2">
      <c r="A184" s="89" t="s">
        <v>83</v>
      </c>
      <c r="B184" s="90" t="s">
        <v>281</v>
      </c>
      <c r="C184" s="91" t="s">
        <v>88</v>
      </c>
      <c r="D184" s="92" t="s">
        <v>84</v>
      </c>
      <c r="E184" s="93" t="s">
        <v>84</v>
      </c>
      <c r="F184" s="94" t="s">
        <v>282</v>
      </c>
      <c r="G184" s="95">
        <v>0</v>
      </c>
      <c r="H184" s="158">
        <v>0</v>
      </c>
      <c r="I184" s="158">
        <v>0</v>
      </c>
      <c r="J184" s="158">
        <v>0</v>
      </c>
      <c r="K184" s="158">
        <v>0</v>
      </c>
      <c r="L184" s="159">
        <v>15</v>
      </c>
      <c r="M184" s="96">
        <f t="shared" si="19"/>
        <v>15</v>
      </c>
      <c r="N184" s="97">
        <v>0</v>
      </c>
      <c r="O184" s="97">
        <f t="shared" si="20"/>
        <v>15</v>
      </c>
      <c r="P184" s="48"/>
    </row>
    <row r="185" spans="1:16" s="47" customFormat="1" x14ac:dyDescent="0.2">
      <c r="A185" s="80"/>
      <c r="B185" s="81" t="s">
        <v>228</v>
      </c>
      <c r="C185" s="82"/>
      <c r="D185" s="83">
        <v>3419</v>
      </c>
      <c r="E185" s="84">
        <v>5222</v>
      </c>
      <c r="F185" s="85" t="s">
        <v>93</v>
      </c>
      <c r="G185" s="86">
        <v>0</v>
      </c>
      <c r="H185" s="155">
        <v>0</v>
      </c>
      <c r="I185" s="155">
        <v>0</v>
      </c>
      <c r="J185" s="155">
        <v>0</v>
      </c>
      <c r="K185" s="155">
        <v>0</v>
      </c>
      <c r="L185" s="156">
        <v>15</v>
      </c>
      <c r="M185" s="87">
        <f t="shared" si="19"/>
        <v>15</v>
      </c>
      <c r="N185" s="88">
        <v>0</v>
      </c>
      <c r="O185" s="88">
        <f t="shared" si="20"/>
        <v>15</v>
      </c>
      <c r="P185" s="48"/>
    </row>
    <row r="186" spans="1:16" s="47" customFormat="1" ht="33.75" x14ac:dyDescent="0.2">
      <c r="A186" s="89" t="s">
        <v>83</v>
      </c>
      <c r="B186" s="90" t="s">
        <v>283</v>
      </c>
      <c r="C186" s="91" t="s">
        <v>88</v>
      </c>
      <c r="D186" s="92" t="s">
        <v>84</v>
      </c>
      <c r="E186" s="93" t="s">
        <v>84</v>
      </c>
      <c r="F186" s="94" t="s">
        <v>284</v>
      </c>
      <c r="G186" s="95">
        <v>0</v>
      </c>
      <c r="H186" s="158">
        <v>0</v>
      </c>
      <c r="I186" s="158">
        <v>0</v>
      </c>
      <c r="J186" s="158">
        <v>0</v>
      </c>
      <c r="K186" s="158">
        <v>0</v>
      </c>
      <c r="L186" s="159">
        <v>20</v>
      </c>
      <c r="M186" s="96">
        <f t="shared" si="19"/>
        <v>20</v>
      </c>
      <c r="N186" s="97">
        <v>0</v>
      </c>
      <c r="O186" s="97">
        <f t="shared" si="20"/>
        <v>20</v>
      </c>
      <c r="P186" s="48"/>
    </row>
    <row r="187" spans="1:16" s="47" customFormat="1" x14ac:dyDescent="0.2">
      <c r="A187" s="80"/>
      <c r="B187" s="81" t="s">
        <v>228</v>
      </c>
      <c r="C187" s="82"/>
      <c r="D187" s="83">
        <v>3419</v>
      </c>
      <c r="E187" s="84">
        <v>5222</v>
      </c>
      <c r="F187" s="85" t="s">
        <v>93</v>
      </c>
      <c r="G187" s="86">
        <v>0</v>
      </c>
      <c r="H187" s="155">
        <v>0</v>
      </c>
      <c r="I187" s="155">
        <v>0</v>
      </c>
      <c r="J187" s="155">
        <v>0</v>
      </c>
      <c r="K187" s="155">
        <v>0</v>
      </c>
      <c r="L187" s="156">
        <v>20</v>
      </c>
      <c r="M187" s="87">
        <f t="shared" si="19"/>
        <v>20</v>
      </c>
      <c r="N187" s="88">
        <v>0</v>
      </c>
      <c r="O187" s="88">
        <f t="shared" si="20"/>
        <v>20</v>
      </c>
      <c r="P187" s="48"/>
    </row>
    <row r="188" spans="1:16" s="47" customFormat="1" ht="22.5" x14ac:dyDescent="0.2">
      <c r="A188" s="89" t="s">
        <v>83</v>
      </c>
      <c r="B188" s="90" t="s">
        <v>285</v>
      </c>
      <c r="C188" s="91" t="s">
        <v>88</v>
      </c>
      <c r="D188" s="92" t="s">
        <v>84</v>
      </c>
      <c r="E188" s="93" t="s">
        <v>84</v>
      </c>
      <c r="F188" s="94" t="s">
        <v>286</v>
      </c>
      <c r="G188" s="95">
        <v>0</v>
      </c>
      <c r="H188" s="158">
        <v>0</v>
      </c>
      <c r="I188" s="158">
        <v>0</v>
      </c>
      <c r="J188" s="158">
        <v>0</v>
      </c>
      <c r="K188" s="158">
        <v>0</v>
      </c>
      <c r="L188" s="159">
        <v>20</v>
      </c>
      <c r="M188" s="96">
        <f t="shared" si="19"/>
        <v>20</v>
      </c>
      <c r="N188" s="97">
        <v>0</v>
      </c>
      <c r="O188" s="97">
        <f t="shared" si="20"/>
        <v>20</v>
      </c>
      <c r="P188" s="48"/>
    </row>
    <row r="189" spans="1:16" s="47" customFormat="1" x14ac:dyDescent="0.2">
      <c r="A189" s="80"/>
      <c r="B189" s="81" t="s">
        <v>228</v>
      </c>
      <c r="C189" s="82"/>
      <c r="D189" s="83">
        <v>3419</v>
      </c>
      <c r="E189" s="84">
        <v>5222</v>
      </c>
      <c r="F189" s="85" t="s">
        <v>93</v>
      </c>
      <c r="G189" s="86">
        <v>0</v>
      </c>
      <c r="H189" s="155">
        <v>0</v>
      </c>
      <c r="I189" s="155">
        <v>0</v>
      </c>
      <c r="J189" s="155">
        <v>0</v>
      </c>
      <c r="K189" s="155">
        <v>0</v>
      </c>
      <c r="L189" s="156">
        <v>20</v>
      </c>
      <c r="M189" s="87">
        <f t="shared" si="19"/>
        <v>20</v>
      </c>
      <c r="N189" s="88">
        <v>0</v>
      </c>
      <c r="O189" s="88">
        <f t="shared" si="20"/>
        <v>20</v>
      </c>
      <c r="P189" s="48"/>
    </row>
    <row r="190" spans="1:16" s="47" customFormat="1" ht="22.5" x14ac:dyDescent="0.2">
      <c r="A190" s="89" t="s">
        <v>83</v>
      </c>
      <c r="B190" s="90" t="s">
        <v>287</v>
      </c>
      <c r="C190" s="91" t="s">
        <v>88</v>
      </c>
      <c r="D190" s="92" t="s">
        <v>84</v>
      </c>
      <c r="E190" s="93" t="s">
        <v>84</v>
      </c>
      <c r="F190" s="94" t="s">
        <v>288</v>
      </c>
      <c r="G190" s="95">
        <v>0</v>
      </c>
      <c r="H190" s="158">
        <v>0</v>
      </c>
      <c r="I190" s="158">
        <v>0</v>
      </c>
      <c r="J190" s="158">
        <v>0</v>
      </c>
      <c r="K190" s="158">
        <v>0</v>
      </c>
      <c r="L190" s="159">
        <v>15</v>
      </c>
      <c r="M190" s="96">
        <f t="shared" si="19"/>
        <v>15</v>
      </c>
      <c r="N190" s="97">
        <v>0</v>
      </c>
      <c r="O190" s="97">
        <f t="shared" si="20"/>
        <v>15</v>
      </c>
      <c r="P190" s="48"/>
    </row>
    <row r="191" spans="1:16" s="47" customFormat="1" x14ac:dyDescent="0.2">
      <c r="A191" s="80"/>
      <c r="B191" s="81" t="s">
        <v>228</v>
      </c>
      <c r="C191" s="82"/>
      <c r="D191" s="83">
        <v>3419</v>
      </c>
      <c r="E191" s="84">
        <v>5222</v>
      </c>
      <c r="F191" s="85" t="s">
        <v>93</v>
      </c>
      <c r="G191" s="86">
        <v>0</v>
      </c>
      <c r="H191" s="155">
        <v>0</v>
      </c>
      <c r="I191" s="155">
        <v>0</v>
      </c>
      <c r="J191" s="155">
        <v>0</v>
      </c>
      <c r="K191" s="155">
        <v>0</v>
      </c>
      <c r="L191" s="156">
        <v>15</v>
      </c>
      <c r="M191" s="87">
        <f t="shared" si="19"/>
        <v>15</v>
      </c>
      <c r="N191" s="88">
        <v>0</v>
      </c>
      <c r="O191" s="88">
        <f t="shared" si="20"/>
        <v>15</v>
      </c>
      <c r="P191" s="48"/>
    </row>
    <row r="192" spans="1:16" s="47" customFormat="1" ht="22.5" x14ac:dyDescent="0.2">
      <c r="A192" s="89" t="s">
        <v>83</v>
      </c>
      <c r="B192" s="90" t="s">
        <v>289</v>
      </c>
      <c r="C192" s="91" t="s">
        <v>88</v>
      </c>
      <c r="D192" s="92" t="s">
        <v>84</v>
      </c>
      <c r="E192" s="93" t="s">
        <v>84</v>
      </c>
      <c r="F192" s="94" t="s">
        <v>290</v>
      </c>
      <c r="G192" s="95">
        <v>0</v>
      </c>
      <c r="H192" s="158">
        <v>0</v>
      </c>
      <c r="I192" s="158">
        <v>0</v>
      </c>
      <c r="J192" s="158">
        <v>0</v>
      </c>
      <c r="K192" s="158">
        <v>0</v>
      </c>
      <c r="L192" s="159">
        <v>30</v>
      </c>
      <c r="M192" s="96">
        <f t="shared" si="19"/>
        <v>30</v>
      </c>
      <c r="N192" s="97">
        <v>0</v>
      </c>
      <c r="O192" s="97">
        <f t="shared" si="20"/>
        <v>30</v>
      </c>
      <c r="P192" s="48"/>
    </row>
    <row r="193" spans="1:16" s="47" customFormat="1" x14ac:dyDescent="0.2">
      <c r="A193" s="80"/>
      <c r="B193" s="81" t="s">
        <v>228</v>
      </c>
      <c r="C193" s="82"/>
      <c r="D193" s="83">
        <v>3419</v>
      </c>
      <c r="E193" s="84">
        <v>5222</v>
      </c>
      <c r="F193" s="85" t="s">
        <v>93</v>
      </c>
      <c r="G193" s="86">
        <v>0</v>
      </c>
      <c r="H193" s="155">
        <v>0</v>
      </c>
      <c r="I193" s="155">
        <v>0</v>
      </c>
      <c r="J193" s="155">
        <v>0</v>
      </c>
      <c r="K193" s="155">
        <v>0</v>
      </c>
      <c r="L193" s="156">
        <v>30</v>
      </c>
      <c r="M193" s="87">
        <f t="shared" si="19"/>
        <v>30</v>
      </c>
      <c r="N193" s="88">
        <v>0</v>
      </c>
      <c r="O193" s="88">
        <f t="shared" si="20"/>
        <v>30</v>
      </c>
      <c r="P193" s="48"/>
    </row>
    <row r="194" spans="1:16" s="47" customFormat="1" x14ac:dyDescent="0.2">
      <c r="A194" s="89" t="s">
        <v>83</v>
      </c>
      <c r="B194" s="90" t="s">
        <v>291</v>
      </c>
      <c r="C194" s="91" t="s">
        <v>88</v>
      </c>
      <c r="D194" s="92" t="s">
        <v>84</v>
      </c>
      <c r="E194" s="93" t="s">
        <v>84</v>
      </c>
      <c r="F194" s="94" t="s">
        <v>292</v>
      </c>
      <c r="G194" s="95">
        <v>0</v>
      </c>
      <c r="H194" s="158">
        <v>0</v>
      </c>
      <c r="I194" s="158">
        <v>0</v>
      </c>
      <c r="J194" s="158">
        <v>0</v>
      </c>
      <c r="K194" s="158">
        <v>0</v>
      </c>
      <c r="L194" s="159">
        <v>20</v>
      </c>
      <c r="M194" s="96">
        <f t="shared" si="19"/>
        <v>20</v>
      </c>
      <c r="N194" s="97">
        <v>0</v>
      </c>
      <c r="O194" s="97">
        <f t="shared" si="20"/>
        <v>20</v>
      </c>
      <c r="P194" s="48"/>
    </row>
    <row r="195" spans="1:16" s="47" customFormat="1" x14ac:dyDescent="0.2">
      <c r="A195" s="80"/>
      <c r="B195" s="81" t="s">
        <v>228</v>
      </c>
      <c r="C195" s="82"/>
      <c r="D195" s="83">
        <v>3419</v>
      </c>
      <c r="E195" s="84">
        <v>5222</v>
      </c>
      <c r="F195" s="85" t="s">
        <v>93</v>
      </c>
      <c r="G195" s="86">
        <v>0</v>
      </c>
      <c r="H195" s="155">
        <v>0</v>
      </c>
      <c r="I195" s="155">
        <v>0</v>
      </c>
      <c r="J195" s="155">
        <v>0</v>
      </c>
      <c r="K195" s="155">
        <v>0</v>
      </c>
      <c r="L195" s="156">
        <v>20</v>
      </c>
      <c r="M195" s="87">
        <f t="shared" si="19"/>
        <v>20</v>
      </c>
      <c r="N195" s="88">
        <v>0</v>
      </c>
      <c r="O195" s="88">
        <f t="shared" si="20"/>
        <v>20</v>
      </c>
      <c r="P195" s="48"/>
    </row>
    <row r="196" spans="1:16" s="47" customFormat="1" ht="22.5" x14ac:dyDescent="0.2">
      <c r="A196" s="89" t="s">
        <v>83</v>
      </c>
      <c r="B196" s="90" t="s">
        <v>293</v>
      </c>
      <c r="C196" s="91" t="s">
        <v>88</v>
      </c>
      <c r="D196" s="92" t="s">
        <v>84</v>
      </c>
      <c r="E196" s="93" t="s">
        <v>84</v>
      </c>
      <c r="F196" s="94" t="s">
        <v>294</v>
      </c>
      <c r="G196" s="95">
        <v>0</v>
      </c>
      <c r="H196" s="158">
        <v>0</v>
      </c>
      <c r="I196" s="158">
        <v>0</v>
      </c>
      <c r="J196" s="158">
        <v>0</v>
      </c>
      <c r="K196" s="158">
        <v>0</v>
      </c>
      <c r="L196" s="159">
        <v>20</v>
      </c>
      <c r="M196" s="96">
        <f t="shared" si="19"/>
        <v>20</v>
      </c>
      <c r="N196" s="97">
        <v>0</v>
      </c>
      <c r="O196" s="97">
        <f t="shared" si="20"/>
        <v>20</v>
      </c>
      <c r="P196" s="48"/>
    </row>
    <row r="197" spans="1:16" s="47" customFormat="1" x14ac:dyDescent="0.2">
      <c r="A197" s="80"/>
      <c r="B197" s="81" t="s">
        <v>228</v>
      </c>
      <c r="C197" s="82"/>
      <c r="D197" s="83">
        <v>3419</v>
      </c>
      <c r="E197" s="84">
        <v>5222</v>
      </c>
      <c r="F197" s="85" t="s">
        <v>93</v>
      </c>
      <c r="G197" s="86">
        <v>0</v>
      </c>
      <c r="H197" s="155">
        <v>0</v>
      </c>
      <c r="I197" s="155">
        <v>0</v>
      </c>
      <c r="J197" s="155">
        <v>0</v>
      </c>
      <c r="K197" s="155">
        <v>0</v>
      </c>
      <c r="L197" s="156">
        <v>20</v>
      </c>
      <c r="M197" s="87">
        <f t="shared" si="19"/>
        <v>20</v>
      </c>
      <c r="N197" s="88">
        <v>0</v>
      </c>
      <c r="O197" s="88">
        <f t="shared" si="20"/>
        <v>20</v>
      </c>
      <c r="P197" s="48"/>
    </row>
    <row r="198" spans="1:16" s="47" customFormat="1" ht="22.5" x14ac:dyDescent="0.2">
      <c r="A198" s="89" t="s">
        <v>83</v>
      </c>
      <c r="B198" s="90" t="s">
        <v>295</v>
      </c>
      <c r="C198" s="91" t="s">
        <v>88</v>
      </c>
      <c r="D198" s="92" t="s">
        <v>84</v>
      </c>
      <c r="E198" s="93" t="s">
        <v>84</v>
      </c>
      <c r="F198" s="94" t="s">
        <v>296</v>
      </c>
      <c r="G198" s="95">
        <v>0</v>
      </c>
      <c r="H198" s="158">
        <v>0</v>
      </c>
      <c r="I198" s="158">
        <v>0</v>
      </c>
      <c r="J198" s="158">
        <v>0</v>
      </c>
      <c r="K198" s="158">
        <v>0</v>
      </c>
      <c r="L198" s="159">
        <v>20</v>
      </c>
      <c r="M198" s="96">
        <f t="shared" si="19"/>
        <v>20</v>
      </c>
      <c r="N198" s="97">
        <v>0</v>
      </c>
      <c r="O198" s="97">
        <f t="shared" si="20"/>
        <v>20</v>
      </c>
      <c r="P198" s="48"/>
    </row>
    <row r="199" spans="1:16" s="47" customFormat="1" x14ac:dyDescent="0.2">
      <c r="A199" s="80"/>
      <c r="B199" s="81" t="s">
        <v>228</v>
      </c>
      <c r="C199" s="82"/>
      <c r="D199" s="83">
        <v>3419</v>
      </c>
      <c r="E199" s="84">
        <v>5222</v>
      </c>
      <c r="F199" s="85" t="s">
        <v>93</v>
      </c>
      <c r="G199" s="86">
        <v>0</v>
      </c>
      <c r="H199" s="155">
        <v>0</v>
      </c>
      <c r="I199" s="155">
        <v>0</v>
      </c>
      <c r="J199" s="155">
        <v>0</v>
      </c>
      <c r="K199" s="155">
        <v>0</v>
      </c>
      <c r="L199" s="156">
        <v>20</v>
      </c>
      <c r="M199" s="87">
        <f t="shared" si="19"/>
        <v>20</v>
      </c>
      <c r="N199" s="88">
        <v>0</v>
      </c>
      <c r="O199" s="88">
        <f t="shared" si="20"/>
        <v>20</v>
      </c>
      <c r="P199" s="48"/>
    </row>
    <row r="200" spans="1:16" ht="22.5" x14ac:dyDescent="0.2">
      <c r="A200" s="162" t="s">
        <v>83</v>
      </c>
      <c r="B200" s="163" t="s">
        <v>297</v>
      </c>
      <c r="C200" s="164" t="s">
        <v>88</v>
      </c>
      <c r="D200" s="165" t="s">
        <v>84</v>
      </c>
      <c r="E200" s="165" t="s">
        <v>84</v>
      </c>
      <c r="F200" s="166" t="s">
        <v>298</v>
      </c>
      <c r="G200" s="95">
        <v>0</v>
      </c>
      <c r="H200" s="158">
        <v>0</v>
      </c>
      <c r="I200" s="158">
        <v>0</v>
      </c>
      <c r="J200" s="158">
        <v>0</v>
      </c>
      <c r="K200" s="158">
        <v>0</v>
      </c>
      <c r="L200" s="159">
        <v>13.726000000000001</v>
      </c>
      <c r="M200" s="96">
        <f t="shared" ref="M200:M201" si="21">K200+L200</f>
        <v>13.726000000000001</v>
      </c>
      <c r="N200" s="97">
        <v>0</v>
      </c>
      <c r="O200" s="97">
        <f t="shared" si="20"/>
        <v>13.726000000000001</v>
      </c>
      <c r="P200" s="38"/>
    </row>
    <row r="201" spans="1:16" ht="13.5" thickBot="1" x14ac:dyDescent="0.25">
      <c r="A201" s="167"/>
      <c r="B201" s="168"/>
      <c r="C201" s="169"/>
      <c r="D201" s="170" t="s">
        <v>299</v>
      </c>
      <c r="E201" s="170" t="s">
        <v>300</v>
      </c>
      <c r="F201" s="171" t="s">
        <v>93</v>
      </c>
      <c r="G201" s="172">
        <v>0</v>
      </c>
      <c r="H201" s="173">
        <v>0</v>
      </c>
      <c r="I201" s="173">
        <v>0</v>
      </c>
      <c r="J201" s="173">
        <v>0</v>
      </c>
      <c r="K201" s="173">
        <v>0</v>
      </c>
      <c r="L201" s="174">
        <v>13.726000000000001</v>
      </c>
      <c r="M201" s="175">
        <f t="shared" si="21"/>
        <v>13.726000000000001</v>
      </c>
      <c r="N201" s="176">
        <v>0</v>
      </c>
      <c r="O201" s="176">
        <f t="shared" si="20"/>
        <v>13.726000000000001</v>
      </c>
      <c r="P201" s="38"/>
    </row>
    <row r="202" spans="1:16" x14ac:dyDescent="0.2">
      <c r="G202" s="177"/>
    </row>
    <row r="203" spans="1:16" x14ac:dyDescent="0.2">
      <c r="F203" s="182"/>
    </row>
  </sheetData>
  <mergeCells count="11">
    <mergeCell ref="B9:C9"/>
    <mergeCell ref="B10:C10"/>
    <mergeCell ref="B43:C43"/>
    <mergeCell ref="B52:C52"/>
    <mergeCell ref="B53:C53"/>
    <mergeCell ref="B8:C8"/>
    <mergeCell ref="G1:I1"/>
    <mergeCell ref="K1:M1"/>
    <mergeCell ref="N1:P1"/>
    <mergeCell ref="A2:I2"/>
    <mergeCell ref="A4:I4"/>
  </mergeCells>
  <pageMargins left="0.7" right="0.7" top="0.78740157499999996" bottom="0.78740157499999996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G6" sqref="G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97" t="s">
        <v>68</v>
      </c>
      <c r="D1" s="199"/>
      <c r="E1" s="199"/>
    </row>
    <row r="2" spans="1:10" ht="13.5" thickBot="1" x14ac:dyDescent="0.25">
      <c r="A2" s="210" t="s">
        <v>28</v>
      </c>
      <c r="B2" s="210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63</v>
      </c>
      <c r="D3" s="32" t="s">
        <v>67</v>
      </c>
      <c r="E3" s="32" t="s">
        <v>64</v>
      </c>
    </row>
    <row r="4" spans="1:10" ht="15" customHeight="1" x14ac:dyDescent="0.2">
      <c r="A4" s="2" t="s">
        <v>3</v>
      </c>
      <c r="B4" s="29" t="s">
        <v>22</v>
      </c>
      <c r="C4" s="26">
        <f>C5+C6+C7</f>
        <v>2743556.81</v>
      </c>
      <c r="D4" s="26">
        <f>D5+D6+D7</f>
        <v>0</v>
      </c>
      <c r="E4" s="27">
        <f t="shared" ref="E4:E26" si="0">C4+D4</f>
        <v>2743556.81</v>
      </c>
    </row>
    <row r="5" spans="1:10" ht="15" customHeight="1" x14ac:dyDescent="0.2">
      <c r="A5" s="6" t="s">
        <v>30</v>
      </c>
      <c r="B5" s="7" t="s">
        <v>4</v>
      </c>
      <c r="C5" s="8">
        <v>2661000</v>
      </c>
      <c r="D5" s="9">
        <v>0</v>
      </c>
      <c r="E5" s="10">
        <f t="shared" si="0"/>
        <v>2661000</v>
      </c>
      <c r="J5" s="1"/>
    </row>
    <row r="6" spans="1:10" ht="15" customHeight="1" x14ac:dyDescent="0.2">
      <c r="A6" s="6" t="s">
        <v>31</v>
      </c>
      <c r="B6" s="7" t="s">
        <v>5</v>
      </c>
      <c r="C6" s="8">
        <v>82556.81</v>
      </c>
      <c r="D6" s="4">
        <v>0</v>
      </c>
      <c r="E6" s="10">
        <f t="shared" si="0"/>
        <v>82556.81</v>
      </c>
    </row>
    <row r="7" spans="1:10" ht="15" customHeight="1" x14ac:dyDescent="0.2">
      <c r="A7" s="6" t="s">
        <v>32</v>
      </c>
      <c r="B7" s="7" t="s">
        <v>6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24</v>
      </c>
      <c r="B8" s="7" t="s">
        <v>7</v>
      </c>
      <c r="C8" s="13">
        <f>C9+C15</f>
        <v>4493436.7300000004</v>
      </c>
      <c r="D8" s="13">
        <f>D9+D15</f>
        <v>0</v>
      </c>
      <c r="E8" s="14">
        <f t="shared" si="0"/>
        <v>4493436.7300000004</v>
      </c>
    </row>
    <row r="9" spans="1:10" ht="15" customHeight="1" x14ac:dyDescent="0.2">
      <c r="A9" s="6" t="s">
        <v>33</v>
      </c>
      <c r="B9" s="7" t="s">
        <v>8</v>
      </c>
      <c r="C9" s="8">
        <f>C10+C11+C13+C14+C12</f>
        <v>4489229.8500000006</v>
      </c>
      <c r="D9" s="8">
        <f>D10+D11+D13+D14</f>
        <v>0</v>
      </c>
      <c r="E9" s="11">
        <f t="shared" si="0"/>
        <v>4489229.8500000006</v>
      </c>
    </row>
    <row r="10" spans="1:10" ht="15" customHeight="1" x14ac:dyDescent="0.2">
      <c r="A10" s="6" t="s">
        <v>34</v>
      </c>
      <c r="B10" s="7" t="s">
        <v>9</v>
      </c>
      <c r="C10" s="8">
        <v>67590.7</v>
      </c>
      <c r="D10" s="8">
        <v>0</v>
      </c>
      <c r="E10" s="11">
        <f t="shared" si="0"/>
        <v>67590.7</v>
      </c>
    </row>
    <row r="11" spans="1:10" ht="15" customHeight="1" x14ac:dyDescent="0.2">
      <c r="A11" s="6" t="s">
        <v>35</v>
      </c>
      <c r="B11" s="7" t="s">
        <v>8</v>
      </c>
      <c r="C11" s="8">
        <v>4395506.08</v>
      </c>
      <c r="D11" s="8">
        <v>0</v>
      </c>
      <c r="E11" s="11">
        <f t="shared" si="0"/>
        <v>4395506.08</v>
      </c>
    </row>
    <row r="12" spans="1:10" ht="15" customHeight="1" x14ac:dyDescent="0.2">
      <c r="A12" s="6" t="s">
        <v>36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37</v>
      </c>
      <c r="B13" s="7" t="s">
        <v>25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38</v>
      </c>
      <c r="B14" s="7">
        <v>4121</v>
      </c>
      <c r="C14" s="8">
        <f>31370-5236.93</f>
        <v>26133.07</v>
      </c>
      <c r="D14" s="8">
        <v>0</v>
      </c>
      <c r="E14" s="11">
        <f>SUM(C14:D14)</f>
        <v>26133.07</v>
      </c>
    </row>
    <row r="15" spans="1:10" ht="15" customHeight="1" x14ac:dyDescent="0.2">
      <c r="A15" s="6" t="s">
        <v>39</v>
      </c>
      <c r="B15" s="7" t="s">
        <v>26</v>
      </c>
      <c r="C15" s="8">
        <f>C16+C17+C18+C19</f>
        <v>4206.88</v>
      </c>
      <c r="D15" s="8">
        <f>D16+D18+D19</f>
        <v>0</v>
      </c>
      <c r="E15" s="11">
        <f t="shared" si="0"/>
        <v>4206.88</v>
      </c>
    </row>
    <row r="16" spans="1:10" ht="15" customHeight="1" x14ac:dyDescent="0.2">
      <c r="A16" s="6" t="s">
        <v>40</v>
      </c>
      <c r="B16" s="7" t="s">
        <v>10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41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42</v>
      </c>
      <c r="B18" s="7" t="s">
        <v>27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43</v>
      </c>
      <c r="B19" s="7">
        <v>4221</v>
      </c>
      <c r="C19" s="8">
        <v>4206.88</v>
      </c>
      <c r="D19" s="8">
        <v>0</v>
      </c>
      <c r="E19" s="11">
        <f>SUM(C19:D19)</f>
        <v>4206.88</v>
      </c>
    </row>
    <row r="20" spans="1:5" ht="15" customHeight="1" x14ac:dyDescent="0.2">
      <c r="A20" s="12" t="s">
        <v>11</v>
      </c>
      <c r="B20" s="15" t="s">
        <v>23</v>
      </c>
      <c r="C20" s="13">
        <f>C4+C8</f>
        <v>7236993.540000001</v>
      </c>
      <c r="D20" s="13">
        <f>D4+D8</f>
        <v>0</v>
      </c>
      <c r="E20" s="14">
        <f t="shared" si="0"/>
        <v>7236993.540000001</v>
      </c>
    </row>
    <row r="21" spans="1:5" ht="15" customHeight="1" x14ac:dyDescent="0.2">
      <c r="A21" s="12" t="s">
        <v>12</v>
      </c>
      <c r="B21" s="15" t="s">
        <v>13</v>
      </c>
      <c r="C21" s="13">
        <f>SUM(C22:C25)</f>
        <v>1549966.9900000002</v>
      </c>
      <c r="D21" s="13">
        <f>SUM(D22:D25)</f>
        <v>0</v>
      </c>
      <c r="E21" s="14">
        <f t="shared" si="0"/>
        <v>1549966.9900000002</v>
      </c>
    </row>
    <row r="22" spans="1:5" ht="15" customHeight="1" x14ac:dyDescent="0.2">
      <c r="A22" s="6" t="s">
        <v>65</v>
      </c>
      <c r="B22" s="7" t="s">
        <v>14</v>
      </c>
      <c r="C22" s="8">
        <v>100564.53000000001</v>
      </c>
      <c r="D22" s="8">
        <v>0</v>
      </c>
      <c r="E22" s="11">
        <f t="shared" si="0"/>
        <v>100564.53000000001</v>
      </c>
    </row>
    <row r="23" spans="1:5" ht="15" customHeight="1" x14ac:dyDescent="0.2">
      <c r="A23" s="6" t="s">
        <v>66</v>
      </c>
      <c r="B23" s="7">
        <v>8115</v>
      </c>
      <c r="C23" s="8">
        <v>1546277.4600000002</v>
      </c>
      <c r="D23" s="8">
        <v>0</v>
      </c>
      <c r="E23" s="11">
        <f>SUM(C23:D23)</f>
        <v>1546277.4600000002</v>
      </c>
    </row>
    <row r="24" spans="1:5" ht="15" customHeight="1" x14ac:dyDescent="0.2">
      <c r="A24" s="6" t="s">
        <v>44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45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21</v>
      </c>
      <c r="B26" s="21"/>
      <c r="C26" s="22">
        <f>C4+C8+C21</f>
        <v>8786960.5300000012</v>
      </c>
      <c r="D26" s="22">
        <f>D20+D21</f>
        <v>0</v>
      </c>
      <c r="E26" s="23">
        <f t="shared" si="0"/>
        <v>8786960.5300000012</v>
      </c>
    </row>
    <row r="27" spans="1:5" ht="13.5" thickBot="1" x14ac:dyDescent="0.25">
      <c r="A27" s="210" t="s">
        <v>29</v>
      </c>
      <c r="B27" s="210"/>
      <c r="C27" s="35"/>
      <c r="D27" s="35"/>
      <c r="E27" s="36" t="s">
        <v>0</v>
      </c>
    </row>
    <row r="28" spans="1:5" ht="24.75" thickBot="1" x14ac:dyDescent="0.25">
      <c r="A28" s="30" t="s">
        <v>15</v>
      </c>
      <c r="B28" s="31" t="s">
        <v>16</v>
      </c>
      <c r="C28" s="32" t="s">
        <v>63</v>
      </c>
      <c r="D28" s="32" t="s">
        <v>67</v>
      </c>
      <c r="E28" s="32" t="s">
        <v>64</v>
      </c>
    </row>
    <row r="29" spans="1:5" ht="15" customHeight="1" x14ac:dyDescent="0.2">
      <c r="A29" s="24" t="s">
        <v>46</v>
      </c>
      <c r="B29" s="3" t="s">
        <v>17</v>
      </c>
      <c r="C29" s="4">
        <v>29496.959999999999</v>
      </c>
      <c r="D29" s="4">
        <v>0</v>
      </c>
      <c r="E29" s="5">
        <f>C29+D29</f>
        <v>29496.959999999999</v>
      </c>
    </row>
    <row r="30" spans="1:5" ht="15" customHeight="1" x14ac:dyDescent="0.2">
      <c r="A30" s="25" t="s">
        <v>47</v>
      </c>
      <c r="B30" s="7" t="s">
        <v>17</v>
      </c>
      <c r="C30" s="8">
        <v>260591.53</v>
      </c>
      <c r="D30" s="4">
        <v>0</v>
      </c>
      <c r="E30" s="5">
        <f t="shared" ref="E30:E45" si="1">C30+D30</f>
        <v>260591.53</v>
      </c>
    </row>
    <row r="31" spans="1:5" ht="15" customHeight="1" x14ac:dyDescent="0.2">
      <c r="A31" s="25" t="s">
        <v>48</v>
      </c>
      <c r="B31" s="7" t="s">
        <v>19</v>
      </c>
      <c r="C31" s="8">
        <v>115275.74</v>
      </c>
      <c r="D31" s="4">
        <v>0</v>
      </c>
      <c r="E31" s="5">
        <f>SUM(C31:D31)</f>
        <v>115275.74</v>
      </c>
    </row>
    <row r="32" spans="1:5" ht="15" customHeight="1" x14ac:dyDescent="0.2">
      <c r="A32" s="25" t="s">
        <v>49</v>
      </c>
      <c r="B32" s="7" t="s">
        <v>17</v>
      </c>
      <c r="C32" s="8">
        <v>1004433.5</v>
      </c>
      <c r="D32" s="4">
        <v>0</v>
      </c>
      <c r="E32" s="5">
        <f t="shared" si="1"/>
        <v>1004433.5</v>
      </c>
    </row>
    <row r="33" spans="1:5" ht="15" customHeight="1" x14ac:dyDescent="0.2">
      <c r="A33" s="25" t="s">
        <v>50</v>
      </c>
      <c r="B33" s="7" t="s">
        <v>17</v>
      </c>
      <c r="C33" s="8">
        <v>736281.7300000001</v>
      </c>
      <c r="D33" s="4">
        <v>0</v>
      </c>
      <c r="E33" s="5">
        <f t="shared" si="1"/>
        <v>736281.7300000001</v>
      </c>
    </row>
    <row r="34" spans="1:5" ht="15" customHeight="1" x14ac:dyDescent="0.2">
      <c r="A34" s="25" t="s">
        <v>51</v>
      </c>
      <c r="B34" s="7" t="s">
        <v>17</v>
      </c>
      <c r="C34" s="8">
        <v>4022005.48</v>
      </c>
      <c r="D34" s="4">
        <v>0</v>
      </c>
      <c r="E34" s="5">
        <f>C34+D34</f>
        <v>4022005.48</v>
      </c>
    </row>
    <row r="35" spans="1:5" ht="15" customHeight="1" x14ac:dyDescent="0.2">
      <c r="A35" s="25" t="s">
        <v>52</v>
      </c>
      <c r="B35" s="7" t="s">
        <v>19</v>
      </c>
      <c r="C35" s="8">
        <v>492995.87</v>
      </c>
      <c r="D35" s="4">
        <v>0</v>
      </c>
      <c r="E35" s="5">
        <f t="shared" si="1"/>
        <v>492995.87</v>
      </c>
    </row>
    <row r="36" spans="1:5" ht="15" customHeight="1" x14ac:dyDescent="0.2">
      <c r="A36" s="25" t="s">
        <v>53</v>
      </c>
      <c r="B36" s="7" t="s">
        <v>17</v>
      </c>
      <c r="C36" s="8">
        <v>26600</v>
      </c>
      <c r="D36" s="4">
        <v>0</v>
      </c>
      <c r="E36" s="5">
        <f t="shared" si="1"/>
        <v>26600</v>
      </c>
    </row>
    <row r="37" spans="1:5" ht="15" customHeight="1" x14ac:dyDescent="0.2">
      <c r="A37" s="25" t="s">
        <v>54</v>
      </c>
      <c r="B37" s="7" t="s">
        <v>19</v>
      </c>
      <c r="C37" s="8">
        <v>699028.58000000007</v>
      </c>
      <c r="D37" s="4">
        <v>0</v>
      </c>
      <c r="E37" s="5">
        <f t="shared" si="1"/>
        <v>699028.58000000007</v>
      </c>
    </row>
    <row r="38" spans="1:5" ht="15" customHeight="1" x14ac:dyDescent="0.2">
      <c r="A38" s="25" t="s">
        <v>55</v>
      </c>
      <c r="B38" s="7" t="s">
        <v>18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56</v>
      </c>
      <c r="B39" s="7" t="s">
        <v>19</v>
      </c>
      <c r="C39" s="8">
        <v>1141679.56</v>
      </c>
      <c r="D39" s="4">
        <v>0</v>
      </c>
      <c r="E39" s="5">
        <f t="shared" si="1"/>
        <v>1141679.56</v>
      </c>
    </row>
    <row r="40" spans="1:5" ht="15" customHeight="1" x14ac:dyDescent="0.2">
      <c r="A40" s="25" t="s">
        <v>57</v>
      </c>
      <c r="B40" s="7" t="s">
        <v>19</v>
      </c>
      <c r="C40" s="8">
        <v>17500</v>
      </c>
      <c r="D40" s="4">
        <v>0</v>
      </c>
      <c r="E40" s="5">
        <f t="shared" si="1"/>
        <v>17500</v>
      </c>
    </row>
    <row r="41" spans="1:5" ht="15" customHeight="1" x14ac:dyDescent="0.2">
      <c r="A41" s="25" t="s">
        <v>58</v>
      </c>
      <c r="B41" s="7" t="s">
        <v>17</v>
      </c>
      <c r="C41" s="8">
        <v>9541.25</v>
      </c>
      <c r="D41" s="4">
        <v>0</v>
      </c>
      <c r="E41" s="5">
        <f t="shared" si="1"/>
        <v>9541.25</v>
      </c>
    </row>
    <row r="42" spans="1:5" ht="15" customHeight="1" x14ac:dyDescent="0.2">
      <c r="A42" s="25" t="s">
        <v>59</v>
      </c>
      <c r="B42" s="7" t="s">
        <v>19</v>
      </c>
      <c r="C42" s="8">
        <v>129946.22</v>
      </c>
      <c r="D42" s="4">
        <v>0</v>
      </c>
      <c r="E42" s="5">
        <f>C42+D42</f>
        <v>129946.22</v>
      </c>
    </row>
    <row r="43" spans="1:5" ht="15" customHeight="1" x14ac:dyDescent="0.2">
      <c r="A43" s="25" t="s">
        <v>60</v>
      </c>
      <c r="B43" s="7" t="s">
        <v>19</v>
      </c>
      <c r="C43" s="8">
        <v>11471.73</v>
      </c>
      <c r="D43" s="4">
        <v>0</v>
      </c>
      <c r="E43" s="5">
        <f t="shared" si="1"/>
        <v>11471.73</v>
      </c>
    </row>
    <row r="44" spans="1:5" ht="15" customHeight="1" x14ac:dyDescent="0.2">
      <c r="A44" s="25" t="s">
        <v>61</v>
      </c>
      <c r="B44" s="7" t="s">
        <v>19</v>
      </c>
      <c r="C44" s="8">
        <v>79990.17</v>
      </c>
      <c r="D44" s="4">
        <v>0</v>
      </c>
      <c r="E44" s="5">
        <f t="shared" si="1"/>
        <v>79990.17</v>
      </c>
    </row>
    <row r="45" spans="1:5" ht="15" customHeight="1" thickBot="1" x14ac:dyDescent="0.25">
      <c r="A45" s="25" t="s">
        <v>62</v>
      </c>
      <c r="B45" s="7" t="s">
        <v>19</v>
      </c>
      <c r="C45" s="8">
        <v>10122.209999999999</v>
      </c>
      <c r="D45" s="4">
        <v>0</v>
      </c>
      <c r="E45" s="5">
        <f t="shared" si="1"/>
        <v>10122.209999999999</v>
      </c>
    </row>
    <row r="46" spans="1:5" ht="15" customHeight="1" thickBot="1" x14ac:dyDescent="0.25">
      <c r="A46" s="28" t="s">
        <v>20</v>
      </c>
      <c r="B46" s="21"/>
      <c r="C46" s="22">
        <f>C29+C30+C32+C33+C34+C35+C36+C37+C38+C39+C40+C41+C42+C43+C44+C45+C31</f>
        <v>8786960.5300000031</v>
      </c>
      <c r="D46" s="22">
        <f>SUM(D29:D45)</f>
        <v>0</v>
      </c>
      <c r="E46" s="23">
        <f>SUM(E29:E45)</f>
        <v>8786960.5300000012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2017-01-09T09:31:35Z</cp:lastPrinted>
  <dcterms:created xsi:type="dcterms:W3CDTF">2007-12-18T12:40:54Z</dcterms:created>
  <dcterms:modified xsi:type="dcterms:W3CDTF">2017-04-10T09:51:06Z</dcterms:modified>
</cp:coreProperties>
</file>