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6835" windowHeight="13860"/>
  </bookViews>
  <sheets>
    <sheet name="ZR_RO_146_17_DA_HZ" sheetId="1" r:id="rId1"/>
    <sheet name="Bilance PaV" sheetId="2" r:id="rId2"/>
  </sheet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C13" i="2"/>
  <c r="E12" i="2"/>
  <c r="E11" i="2"/>
  <c r="E10" i="2"/>
  <c r="E9" i="2"/>
  <c r="D8" i="2"/>
  <c r="C8" i="2"/>
  <c r="E8" i="2" s="1"/>
  <c r="D7" i="2"/>
  <c r="E6" i="2"/>
  <c r="E5" i="2"/>
  <c r="E4" i="2"/>
  <c r="D3" i="2"/>
  <c r="D19" i="2" s="1"/>
  <c r="D25" i="2" s="1"/>
  <c r="C3" i="2"/>
  <c r="I52" i="1"/>
  <c r="J52" i="1" s="1"/>
  <c r="T51" i="1"/>
  <c r="S51" i="1"/>
  <c r="R51" i="1"/>
  <c r="I50" i="1"/>
  <c r="J50" i="1" s="1"/>
  <c r="T49" i="1"/>
  <c r="S49" i="1"/>
  <c r="R49" i="1"/>
  <c r="I48" i="1"/>
  <c r="J48" i="1" s="1"/>
  <c r="T47" i="1"/>
  <c r="S47" i="1"/>
  <c r="R47" i="1"/>
  <c r="I46" i="1"/>
  <c r="J46" i="1" s="1"/>
  <c r="T45" i="1"/>
  <c r="S45" i="1"/>
  <c r="R45" i="1"/>
  <c r="I44" i="1"/>
  <c r="J44" i="1" s="1"/>
  <c r="T43" i="1"/>
  <c r="S43" i="1"/>
  <c r="R43" i="1"/>
  <c r="I42" i="1"/>
  <c r="J42" i="1" s="1"/>
  <c r="T41" i="1"/>
  <c r="S41" i="1"/>
  <c r="R41" i="1"/>
  <c r="I40" i="1"/>
  <c r="J40" i="1" s="1"/>
  <c r="T39" i="1"/>
  <c r="S39" i="1"/>
  <c r="R39" i="1"/>
  <c r="I38" i="1"/>
  <c r="J38" i="1" s="1"/>
  <c r="T37" i="1"/>
  <c r="S37" i="1"/>
  <c r="R37" i="1"/>
  <c r="I36" i="1"/>
  <c r="J36" i="1" s="1"/>
  <c r="T35" i="1"/>
  <c r="S35" i="1"/>
  <c r="R35" i="1"/>
  <c r="I34" i="1"/>
  <c r="J34" i="1" s="1"/>
  <c r="T33" i="1"/>
  <c r="S33" i="1"/>
  <c r="R33" i="1"/>
  <c r="I32" i="1"/>
  <c r="J32" i="1" s="1"/>
  <c r="T31" i="1"/>
  <c r="S31" i="1"/>
  <c r="R31" i="1"/>
  <c r="I30" i="1"/>
  <c r="J30" i="1" s="1"/>
  <c r="T29" i="1"/>
  <c r="S29" i="1"/>
  <c r="R29" i="1"/>
  <c r="J28" i="1"/>
  <c r="I28" i="1"/>
  <c r="T27" i="1"/>
  <c r="S27" i="1"/>
  <c r="R27" i="1"/>
  <c r="I26" i="1"/>
  <c r="J26" i="1" s="1"/>
  <c r="T25" i="1"/>
  <c r="S25" i="1"/>
  <c r="R25" i="1"/>
  <c r="I24" i="1"/>
  <c r="J24" i="1" s="1"/>
  <c r="T23" i="1"/>
  <c r="S23" i="1"/>
  <c r="R23" i="1"/>
  <c r="I22" i="1"/>
  <c r="J22" i="1" s="1"/>
  <c r="T21" i="1"/>
  <c r="S21" i="1"/>
  <c r="R21" i="1"/>
  <c r="J20" i="1"/>
  <c r="I20" i="1"/>
  <c r="T19" i="1"/>
  <c r="S19" i="1"/>
  <c r="R19" i="1"/>
  <c r="I18" i="1"/>
  <c r="J18" i="1" s="1"/>
  <c r="T17" i="1"/>
  <c r="S17" i="1"/>
  <c r="R17" i="1"/>
  <c r="I16" i="1"/>
  <c r="J16" i="1" s="1"/>
  <c r="T15" i="1"/>
  <c r="S15" i="1"/>
  <c r="R15" i="1"/>
  <c r="I14" i="1"/>
  <c r="J14" i="1" s="1"/>
  <c r="T13" i="1"/>
  <c r="S13" i="1"/>
  <c r="R13" i="1"/>
  <c r="J12" i="1"/>
  <c r="I12" i="1"/>
  <c r="T11" i="1"/>
  <c r="S11" i="1"/>
  <c r="R11" i="1"/>
  <c r="J8" i="1"/>
  <c r="E3" i="2" l="1"/>
  <c r="C7" i="2"/>
  <c r="E7" i="2" s="1"/>
  <c r="C19" i="2"/>
  <c r="E19" i="2" s="1"/>
  <c r="I10" i="1"/>
  <c r="I9" i="1" s="1"/>
  <c r="J9" i="1" s="1"/>
  <c r="C25" i="2" l="1"/>
  <c r="E25" i="2" s="1"/>
</calcChain>
</file>

<file path=xl/comments1.xml><?xml version="1.0" encoding="utf-8"?>
<comments xmlns="http://schemas.openxmlformats.org/spreadsheetml/2006/main">
  <authors>
    <author>Svarovsky Arnost</author>
  </authors>
  <commentList>
    <comment ref="I10" authorId="0">
      <text>
        <r>
          <rPr>
            <b/>
            <sz val="8"/>
            <color indexed="81"/>
            <rFont val="Tahoma"/>
            <family val="2"/>
            <charset val="238"/>
          </rPr>
          <t>pomocný výpočet</t>
        </r>
      </text>
    </comment>
  </commentList>
</comments>
</file>

<file path=xl/sharedStrings.xml><?xml version="1.0" encoding="utf-8"?>
<sst xmlns="http://schemas.openxmlformats.org/spreadsheetml/2006/main" count="368" uniqueCount="204">
  <si>
    <t>Příloha č. 1</t>
  </si>
  <si>
    <t>Změna rozpočtu - rozpočtové opatření č. 146/17</t>
  </si>
  <si>
    <t>Odbor  kancelář hejtmana</t>
  </si>
  <si>
    <t>uk.</t>
  </si>
  <si>
    <t>č.a.</t>
  </si>
  <si>
    <t>§</t>
  </si>
  <si>
    <t>pol.</t>
  </si>
  <si>
    <t>91701 - TRANSFERY</t>
  </si>
  <si>
    <t>UR I. 2017</t>
  </si>
  <si>
    <t>ZR-RO 
č. 146/17</t>
  </si>
  <si>
    <t>UR II. 2017</t>
  </si>
  <si>
    <t>SU</t>
  </si>
  <si>
    <t>0180224</t>
  </si>
  <si>
    <t>0000</t>
  </si>
  <si>
    <t>x</t>
  </si>
  <si>
    <t>Dotace jednotkám PO obcí (SDH) k programu Ministerstva vnitra</t>
  </si>
  <si>
    <t>rezervy kapitálových výdajů</t>
  </si>
  <si>
    <t>0180600</t>
  </si>
  <si>
    <t>2010</t>
  </si>
  <si>
    <t>Bílá - dopravní automobil</t>
  </si>
  <si>
    <t>Obec Bílá</t>
  </si>
  <si>
    <t>00262668</t>
  </si>
  <si>
    <t>63229574/0600</t>
  </si>
  <si>
    <t>3/2017</t>
  </si>
  <si>
    <t>31.12.2017</t>
  </si>
  <si>
    <t>19.02.2018</t>
  </si>
  <si>
    <t>investiční transfery obcím</t>
  </si>
  <si>
    <t>0180601</t>
  </si>
  <si>
    <t>2019</t>
  </si>
  <si>
    <t>Dolní Řasnice - dopravní automobil</t>
  </si>
  <si>
    <t>Obec Dolní Řasnice</t>
  </si>
  <si>
    <t>00262757</t>
  </si>
  <si>
    <t>9625461/0100</t>
  </si>
  <si>
    <t>1/2017</t>
  </si>
  <si>
    <t>0180602</t>
  </si>
  <si>
    <t>2005</t>
  </si>
  <si>
    <t>Hodkovice nad Mohelkou - dopravní automobil</t>
  </si>
  <si>
    <t>Město Hodkovice nad Mohelkou</t>
  </si>
  <si>
    <t>00262820</t>
  </si>
  <si>
    <t>984945399/0800</t>
  </si>
  <si>
    <t>5/2017</t>
  </si>
  <si>
    <t>0180603</t>
  </si>
  <si>
    <t>2006</t>
  </si>
  <si>
    <t>Hrádek nad Nisou - Rekonstrukce střešního pláště hasičské zbrojnice</t>
  </si>
  <si>
    <t>Město Hrádek nad Nisou</t>
  </si>
  <si>
    <t>00262854</t>
  </si>
  <si>
    <t>984856329/0800</t>
  </si>
  <si>
    <t>4/2017</t>
  </si>
  <si>
    <t>0180604</t>
  </si>
  <si>
    <t>3001</t>
  </si>
  <si>
    <t>Jablonec nad Nisou - Rekonstrukce a oprava hasičské zbrojnice Jablonecké Paseky</t>
  </si>
  <si>
    <t>Statutární město Jablonec nad Nisou</t>
  </si>
  <si>
    <t>00262340</t>
  </si>
  <si>
    <t>94-3816451/0710</t>
  </si>
  <si>
    <t>0180605</t>
  </si>
  <si>
    <t>2027</t>
  </si>
  <si>
    <t>Jindřichovice pod Smrkem - dopravní automobil</t>
  </si>
  <si>
    <t>Obec Jindřichovice pod Smrkem</t>
  </si>
  <si>
    <t>00672025</t>
  </si>
  <si>
    <t>8000326461/0100</t>
  </si>
  <si>
    <t>30.11.2017</t>
  </si>
  <si>
    <t>19.01.2018</t>
  </si>
  <si>
    <t>0180606</t>
  </si>
  <si>
    <t>3018</t>
  </si>
  <si>
    <t>Koberovy - dopravní automobil</t>
  </si>
  <si>
    <t>Obec Koberovy</t>
  </si>
  <si>
    <t>00262404</t>
  </si>
  <si>
    <t>5125451/0100</t>
  </si>
  <si>
    <t>31.10.2017</t>
  </si>
  <si>
    <t>20.12.2017</t>
  </si>
  <si>
    <t>0180607</t>
  </si>
  <si>
    <t>Levínská Olešnice - dopravní automobil</t>
  </si>
  <si>
    <t>Obec Levínská Olešnice</t>
  </si>
  <si>
    <t>00854662</t>
  </si>
  <si>
    <t>94-52810451/0710</t>
  </si>
  <si>
    <t>0180608</t>
  </si>
  <si>
    <t>5037</t>
  </si>
  <si>
    <t>Modřišice - dopravní automobil</t>
  </si>
  <si>
    <t>Obec Modřišice</t>
  </si>
  <si>
    <t>00275921</t>
  </si>
  <si>
    <t>8728581/0100</t>
  </si>
  <si>
    <t>0180609</t>
  </si>
  <si>
    <t>2043</t>
  </si>
  <si>
    <t>Příšovice - dopravní automobil</t>
  </si>
  <si>
    <t>Obec Příšovice</t>
  </si>
  <si>
    <t>00263125</t>
  </si>
  <si>
    <t>94-416081/0710</t>
  </si>
  <si>
    <t>0180610</t>
  </si>
  <si>
    <t>3030</t>
  </si>
  <si>
    <t>Rádlo - dopravní automobil</t>
  </si>
  <si>
    <t>Obec Rádlo</t>
  </si>
  <si>
    <t>00262544</t>
  </si>
  <si>
    <t>94-2610451/0710</t>
  </si>
  <si>
    <t>0180611</t>
  </si>
  <si>
    <t>5007</t>
  </si>
  <si>
    <t>Rovensko pod Troskami - dopravní automobil</t>
  </si>
  <si>
    <t>Město Rovensko pod Troskami</t>
  </si>
  <si>
    <t>00276073</t>
  </si>
  <si>
    <t>1263105319/0800</t>
  </si>
  <si>
    <t>0180612</t>
  </si>
  <si>
    <t>Rynoltice - dopravní automobil</t>
  </si>
  <si>
    <t>Obec Rynoltice</t>
  </si>
  <si>
    <t>00263168</t>
  </si>
  <si>
    <t>94-5114461/0710</t>
  </si>
  <si>
    <t>0180613</t>
  </si>
  <si>
    <t>Tatobity - dopravní automobil</t>
  </si>
  <si>
    <t>Obec Tatobity</t>
  </si>
  <si>
    <t>00276197</t>
  </si>
  <si>
    <t>163340819/0300</t>
  </si>
  <si>
    <t>0180614</t>
  </si>
  <si>
    <t>Velké Hamry - dopravní automobil</t>
  </si>
  <si>
    <t>Město Velké Hamry</t>
  </si>
  <si>
    <t>00262595</t>
  </si>
  <si>
    <t>94-3218451/0710</t>
  </si>
  <si>
    <t>0180615</t>
  </si>
  <si>
    <t>0180616</t>
  </si>
  <si>
    <t>0180617</t>
  </si>
  <si>
    <t>Vlastiboř - dopravní automobil</t>
  </si>
  <si>
    <t>Obec Vlastiboř</t>
  </si>
  <si>
    <t>00525537</t>
  </si>
  <si>
    <t>12026451/0100</t>
  </si>
  <si>
    <t>0180618</t>
  </si>
  <si>
    <t>Volfartice - dopravní automobil</t>
  </si>
  <si>
    <t>Obec Volfartice</t>
  </si>
  <si>
    <t>00261076</t>
  </si>
  <si>
    <t>94-5510421/0710</t>
  </si>
  <si>
    <t>0180619</t>
  </si>
  <si>
    <t xml:space="preserve">Zdislava - Revitalizace hasičské zbrojnice </t>
  </si>
  <si>
    <t>Městys Zdislava</t>
  </si>
  <si>
    <t>00481491</t>
  </si>
  <si>
    <t>17529461/0100</t>
  </si>
  <si>
    <t>0180620</t>
  </si>
  <si>
    <t>Železný Brod - dopravní automobil</t>
  </si>
  <si>
    <t>Město Železný Brod</t>
  </si>
  <si>
    <t>00262633</t>
  </si>
  <si>
    <t>963249319/0800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</si>
  <si>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</si>
  <si>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</si>
  <si>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</si>
  <si>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</si>
  <si>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</si>
  <si>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</si>
  <si>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</si>
  <si>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</si>
  <si>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</si>
  <si>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</si>
  <si>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</si>
  <si>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</si>
  <si>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</si>
  <si>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</si>
  <si>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</si>
  <si>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</si>
  <si>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</si>
  <si>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</si>
  <si>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</si>
  <si>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</si>
  <si>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</si>
  <si>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</si>
  <si>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</si>
  <si>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</si>
  <si>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</si>
  <si>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</si>
  <si>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</si>
  <si>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</si>
  <si>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</si>
  <si>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</si>
  <si>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</si>
  <si>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</si>
  <si>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</si>
  <si>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</si>
  <si>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</si>
  <si>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</si>
  <si>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</si>
  <si>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</si>
  <si>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</si>
  <si>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</si>
  <si>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</si>
  <si>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</si>
  <si>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</si>
  <si>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</si>
  <si>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</si>
  <si>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</si>
  <si>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</si>
  <si>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</si>
  <si>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</si>
  <si>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</si>
  <si>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</si>
  <si>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</si>
  <si>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</si>
  <si>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</si>
  <si>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</si>
  <si>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</si>
  <si>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</si>
  <si>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</si>
  <si>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</si>
  <si>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</si>
  <si>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</si>
  <si>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</si>
  <si>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</si>
  <si>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</si>
  <si>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</si>
  <si>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</si>
  <si>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146/17</t>
  </si>
  <si>
    <t>Kapitola 917 01 - 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</si>
</sst>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17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12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9" xfId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7" xfId="1" applyFont="1" applyBorder="1"/>
    <xf numFmtId="0" fontId="1" fillId="0" borderId="17" xfId="1" applyFont="1" applyBorder="1" applyAlignment="1">
      <alignment horizontal="left"/>
    </xf>
    <xf numFmtId="0" fontId="1" fillId="0" borderId="17" xfId="1" applyFont="1" applyFill="1" applyBorder="1"/>
    <xf numFmtId="4" fontId="1" fillId="0" borderId="17" xfId="0" applyNumberFormat="1" applyFont="1" applyBorder="1" applyProtection="1">
      <protection locked="0"/>
    </xf>
    <xf numFmtId="4" fontId="10" fillId="0" borderId="17" xfId="1" applyNumberFormat="1" applyFont="1" applyFill="1" applyBorder="1"/>
    <xf numFmtId="0" fontId="1" fillId="0" borderId="17" xfId="0" applyFont="1" applyFill="1" applyBorder="1" applyAlignment="1" applyProtection="1">
      <alignment horizontal="right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49" fontId="2" fillId="0" borderId="7" xfId="1" applyNumberFormat="1" applyFont="1" applyFill="1" applyBorder="1" applyAlignment="1" applyProtection="1">
      <alignment horizontal="center" vertical="center"/>
      <protection locked="0"/>
    </xf>
    <xf numFmtId="49" fontId="2" fillId="0" borderId="8" xfId="1" applyNumberFormat="1" applyFont="1" applyFill="1" applyBorder="1" applyAlignment="1" applyProtection="1">
      <alignment horizontal="left" vertical="center"/>
      <protection locked="0"/>
    </xf>
    <xf numFmtId="0" fontId="2" fillId="0" borderId="9" xfId="0" applyNumberFormat="1" applyFont="1" applyBorder="1" applyAlignment="1">
      <alignment horizontal="left" vertical="center" wrapText="1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Fill="1" applyBorder="1" applyAlignment="1">
      <alignment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left" vertical="center"/>
    </xf>
    <xf numFmtId="0" fontId="1" fillId="0" borderId="20" xfId="0" applyNumberFormat="1" applyFont="1" applyBorder="1" applyAlignment="1">
      <alignment horizontal="right" vertical="center"/>
    </xf>
    <xf numFmtId="0" fontId="1" fillId="2" borderId="20" xfId="0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49" fontId="2" fillId="0" borderId="23" xfId="1" applyNumberFormat="1" applyFont="1" applyFill="1" applyBorder="1" applyAlignment="1" applyProtection="1">
      <alignment horizontal="center" vertical="center"/>
      <protection locked="0"/>
    </xf>
    <xf numFmtId="49" fontId="2" fillId="0" borderId="24" xfId="1" applyNumberFormat="1" applyFont="1" applyFill="1" applyBorder="1" applyAlignment="1" applyProtection="1">
      <alignment horizontal="left" vertical="center"/>
      <protection locked="0"/>
    </xf>
    <xf numFmtId="1" fontId="1" fillId="0" borderId="25" xfId="1" applyNumberFormat="1" applyFont="1" applyBorder="1" applyAlignment="1">
      <alignment horizontal="center" vertical="center"/>
    </xf>
    <xf numFmtId="1" fontId="1" fillId="0" borderId="25" xfId="1" applyNumberFormat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left"/>
    </xf>
    <xf numFmtId="4" fontId="1" fillId="0" borderId="25" xfId="1" applyNumberFormat="1" applyFont="1" applyFill="1" applyBorder="1" applyAlignment="1">
      <alignment vertical="center"/>
    </xf>
    <xf numFmtId="4" fontId="1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49" fontId="2" fillId="0" borderId="28" xfId="1" applyNumberFormat="1" applyFont="1" applyFill="1" applyBorder="1" applyAlignment="1" applyProtection="1">
      <alignment horizontal="center" vertical="center"/>
      <protection locked="0"/>
    </xf>
    <xf numFmtId="49" fontId="2" fillId="0" borderId="29" xfId="1" applyNumberFormat="1" applyFont="1" applyFill="1" applyBorder="1" applyAlignment="1" applyProtection="1">
      <alignment horizontal="left" vertical="center"/>
      <protection locked="0"/>
    </xf>
    <xf numFmtId="0" fontId="2" fillId="0" borderId="10" xfId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lef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0" xfId="0" applyNumberFormat="1" applyFont="1" applyBorder="1" applyAlignment="1">
      <alignment horizontal="right" vertical="center"/>
    </xf>
    <xf numFmtId="4" fontId="2" fillId="0" borderId="30" xfId="0" applyNumberFormat="1" applyFont="1" applyBorder="1" applyAlignment="1">
      <alignment horizontal="right" vertical="center"/>
    </xf>
    <xf numFmtId="0" fontId="2" fillId="0" borderId="29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4" fontId="12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5" fillId="3" borderId="3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 wrapText="1"/>
    </xf>
    <xf numFmtId="4" fontId="16" fillId="0" borderId="20" xfId="0" applyNumberFormat="1" applyFont="1" applyBorder="1" applyAlignment="1">
      <alignment horizontal="right" vertical="center" wrapText="1"/>
    </xf>
    <xf numFmtId="4" fontId="16" fillId="0" borderId="20" xfId="0" applyNumberFormat="1" applyFont="1" applyBorder="1" applyAlignment="1">
      <alignment vertical="center"/>
    </xf>
    <xf numFmtId="4" fontId="16" fillId="0" borderId="30" xfId="0" applyNumberFormat="1" applyFont="1" applyBorder="1" applyAlignment="1">
      <alignment vertical="center"/>
    </xf>
    <xf numFmtId="4" fontId="0" fillId="0" borderId="0" xfId="0" applyNumberFormat="1"/>
    <xf numFmtId="4" fontId="16" fillId="0" borderId="10" xfId="0" applyNumberFormat="1" applyFont="1" applyBorder="1" applyAlignment="1">
      <alignment horizontal="right" vertical="center" wrapText="1"/>
    </xf>
    <xf numFmtId="0" fontId="7" fillId="0" borderId="33" xfId="0" applyFont="1" applyBorder="1" applyAlignment="1">
      <alignment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vertical="center" wrapText="1"/>
    </xf>
    <xf numFmtId="4" fontId="16" fillId="0" borderId="30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horizontal="right" vertical="center" wrapText="1"/>
    </xf>
    <xf numFmtId="4" fontId="16" fillId="0" borderId="35" xfId="0" applyNumberFormat="1" applyFont="1" applyBorder="1" applyAlignment="1">
      <alignment horizontal="right" vertical="center" wrapText="1"/>
    </xf>
    <xf numFmtId="4" fontId="16" fillId="0" borderId="36" xfId="0" applyNumberFormat="1" applyFont="1" applyBorder="1" applyAlignment="1">
      <alignment horizontal="right" vertical="center" wrapText="1"/>
    </xf>
    <xf numFmtId="0" fontId="7" fillId="0" borderId="31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2" fillId="0" borderId="0" xfId="0" applyFont="1" applyFill="1" applyBorder="1"/>
    <xf numFmtId="164" fontId="12" fillId="0" borderId="17" xfId="0" applyNumberFormat="1" applyFont="1" applyFill="1" applyBorder="1" applyAlignment="1">
      <alignment horizontal="right"/>
    </xf>
    <xf numFmtId="0" fontId="16" fillId="0" borderId="3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horizontal="right" vertical="center"/>
    </xf>
    <xf numFmtId="14" fontId="1" fillId="0" borderId="20" xfId="0" applyNumberFormat="1" applyFont="1" applyFill="1" applyBorder="1" applyAlignment="1">
      <alignment horizontal="right" vertical="center"/>
    </xf>
    <xf numFmtId="0" fontId="2" fillId="4" borderId="6" xfId="1" applyFont="1" applyFill="1" applyBorder="1" applyAlignment="1">
      <alignment horizontal="center" vertical="center"/>
    </xf>
    <xf numFmtId="49" fontId="2" fillId="4" borderId="7" xfId="1" applyNumberFormat="1" applyFont="1" applyFill="1" applyBorder="1" applyAlignment="1">
      <alignment horizontal="center" vertical="center"/>
    </xf>
    <xf numFmtId="49" fontId="2" fillId="4" borderId="8" xfId="1" applyNumberFormat="1" applyFont="1" applyFill="1" applyBorder="1" applyAlignment="1">
      <alignment horizontal="left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left" vertical="center" wrapText="1"/>
    </xf>
    <xf numFmtId="4" fontId="2" fillId="4" borderId="10" xfId="1" applyNumberFormat="1" applyFont="1" applyFill="1" applyBorder="1" applyAlignment="1">
      <alignment vertical="center"/>
    </xf>
    <xf numFmtId="4" fontId="2" fillId="4" borderId="11" xfId="1" applyNumberFormat="1" applyFont="1" applyFill="1" applyBorder="1" applyAlignment="1">
      <alignment vertical="center"/>
    </xf>
    <xf numFmtId="0" fontId="1" fillId="4" borderId="12" xfId="1" applyFont="1" applyFill="1" applyBorder="1" applyAlignment="1">
      <alignment horizontal="center" vertical="center"/>
    </xf>
    <xf numFmtId="49" fontId="1" fillId="4" borderId="13" xfId="1" applyNumberFormat="1" applyFont="1" applyFill="1" applyBorder="1" applyAlignment="1">
      <alignment horizontal="center" vertical="center"/>
    </xf>
    <xf numFmtId="49" fontId="1" fillId="4" borderId="14" xfId="1" applyNumberFormat="1" applyFont="1" applyFill="1" applyBorder="1" applyAlignment="1">
      <alignment horizontal="left" vertical="center"/>
    </xf>
    <xf numFmtId="1" fontId="9" fillId="4" borderId="15" xfId="1" applyNumberFormat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left" vertical="center" wrapText="1"/>
    </xf>
    <xf numFmtId="4" fontId="9" fillId="4" borderId="15" xfId="1" applyNumberFormat="1" applyFont="1" applyFill="1" applyBorder="1" applyAlignment="1">
      <alignment vertical="center"/>
    </xf>
    <xf numFmtId="4" fontId="9" fillId="4" borderId="16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</cellXfs>
  <cellStyles count="5">
    <cellStyle name="čárky 2" xfId="2"/>
    <cellStyle name="Normální" xfId="0" builtinId="0"/>
    <cellStyle name="Normální 11" xfId="3"/>
    <cellStyle name="normální 2 2" xfId="4"/>
    <cellStyle name="normální_Rozpis výdajů 03 bez PO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T53"/>
  <sheetViews>
    <sheetView tabSelected="1" zoomScale="115" zoomScaleNormal="115" workbookViewId="0">
      <selection activeCell="Y19" sqref="Y19"/>
    </sheetView>
  </sheetViews>
  <sheetFormatPr defaultRowHeight="12.75" x14ac:dyDescent="0.2"/>
  <cols>
    <col min="1" max="1" width="2.7109375" style="1" bestFit="1" customWidth="1"/>
    <col min="2" max="2" width="3.42578125" style="2" bestFit="1" customWidth="1"/>
    <col min="3" max="3" width="7" style="3" bestFit="1" customWidth="1"/>
    <col min="4" max="4" width="5.85546875" style="4" bestFit="1" customWidth="1"/>
    <col min="5" max="6" width="4.42578125" style="1" bestFit="1" customWidth="1"/>
    <col min="7" max="7" width="29.5703125" style="5" customWidth="1"/>
    <col min="8" max="8" width="9.140625" style="6" customWidth="1"/>
    <col min="9" max="9" width="11.140625" style="7" bestFit="1" customWidth="1"/>
    <col min="10" max="10" width="12.140625" style="10" customWidth="1"/>
    <col min="11" max="11" width="3.7109375" customWidth="1"/>
    <col min="12" max="12" width="17.7109375" hidden="1" customWidth="1"/>
    <col min="13" max="13" width="0" hidden="1" customWidth="1"/>
    <col min="14" max="14" width="14.28515625" style="9" hidden="1" customWidth="1"/>
    <col min="15" max="15" width="5.7109375" style="9" hidden="1" customWidth="1"/>
    <col min="16" max="17" width="0" style="9" hidden="1" customWidth="1"/>
    <col min="18" max="18" width="7.85546875" style="9" hidden="1" customWidth="1"/>
    <col min="19" max="19" width="0" style="9" hidden="1" customWidth="1"/>
    <col min="20" max="20" width="9.5703125" style="9" hidden="1" customWidth="1"/>
    <col min="21" max="16384" width="9.140625" style="9"/>
  </cols>
  <sheetData>
    <row r="1" spans="1:20" ht="15.75" x14ac:dyDescent="0.2">
      <c r="J1" s="8" t="s">
        <v>0</v>
      </c>
      <c r="K1" s="9"/>
    </row>
    <row r="2" spans="1:20" ht="14.25" x14ac:dyDescent="0.2">
      <c r="B2" s="123" t="s">
        <v>1</v>
      </c>
      <c r="C2" s="123"/>
      <c r="D2" s="123"/>
      <c r="E2" s="123"/>
      <c r="F2" s="123"/>
      <c r="G2" s="123"/>
      <c r="H2" s="123"/>
      <c r="I2" s="123"/>
      <c r="J2" s="123"/>
      <c r="K2" s="9"/>
    </row>
    <row r="3" spans="1:20" ht="14.25" x14ac:dyDescent="0.2">
      <c r="B3" s="123" t="s">
        <v>2</v>
      </c>
      <c r="C3" s="123"/>
      <c r="D3" s="123"/>
      <c r="E3" s="123"/>
      <c r="F3" s="123"/>
      <c r="G3" s="123"/>
      <c r="H3" s="123"/>
      <c r="I3" s="123"/>
      <c r="J3" s="123"/>
      <c r="K3" s="9"/>
    </row>
    <row r="4" spans="1:20" ht="2.25" customHeight="1" x14ac:dyDescent="0.2">
      <c r="B4" s="11"/>
      <c r="K4" s="9"/>
    </row>
    <row r="5" spans="1:20" ht="14.25" x14ac:dyDescent="0.2">
      <c r="B5" s="123" t="s">
        <v>203</v>
      </c>
      <c r="C5" s="123"/>
      <c r="D5" s="123"/>
      <c r="E5" s="123"/>
      <c r="F5" s="123"/>
      <c r="G5" s="123"/>
      <c r="H5" s="123"/>
      <c r="I5" s="123"/>
      <c r="J5" s="123"/>
      <c r="K5" s="9"/>
    </row>
    <row r="6" spans="1:20" ht="7.5" customHeight="1" thickBot="1" x14ac:dyDescent="0.25">
      <c r="K6" s="9"/>
    </row>
    <row r="7" spans="1:20" s="16" customFormat="1" ht="21.75" customHeight="1" thickBot="1" x14ac:dyDescent="0.25">
      <c r="A7" s="1"/>
      <c r="B7" s="12" t="s">
        <v>3</v>
      </c>
      <c r="C7" s="120" t="s">
        <v>4</v>
      </c>
      <c r="D7" s="121"/>
      <c r="E7" s="13" t="s">
        <v>5</v>
      </c>
      <c r="F7" s="13" t="s">
        <v>6</v>
      </c>
      <c r="G7" s="14" t="s">
        <v>7</v>
      </c>
      <c r="H7" s="13" t="s">
        <v>8</v>
      </c>
      <c r="I7" s="119" t="s">
        <v>9</v>
      </c>
      <c r="J7" s="15" t="s">
        <v>10</v>
      </c>
      <c r="L7" s="17"/>
      <c r="M7" s="17"/>
    </row>
    <row r="8" spans="1:20" s="16" customFormat="1" ht="27" customHeight="1" x14ac:dyDescent="0.2">
      <c r="A8" s="1"/>
      <c r="B8" s="105" t="s">
        <v>11</v>
      </c>
      <c r="C8" s="106" t="s">
        <v>12</v>
      </c>
      <c r="D8" s="107" t="s">
        <v>13</v>
      </c>
      <c r="E8" s="108" t="s">
        <v>14</v>
      </c>
      <c r="F8" s="108" t="s">
        <v>14</v>
      </c>
      <c r="G8" s="109" t="s">
        <v>15</v>
      </c>
      <c r="H8" s="110">
        <v>7500000</v>
      </c>
      <c r="I8" s="110"/>
      <c r="J8" s="111">
        <f>SUM(H8:I8)</f>
        <v>7500000</v>
      </c>
      <c r="L8" s="17"/>
      <c r="M8" s="17"/>
    </row>
    <row r="9" spans="1:20" s="16" customFormat="1" ht="15.75" customHeight="1" thickBot="1" x14ac:dyDescent="0.25">
      <c r="A9" s="1"/>
      <c r="B9" s="112"/>
      <c r="C9" s="113"/>
      <c r="D9" s="114"/>
      <c r="E9" s="115">
        <v>5512</v>
      </c>
      <c r="F9" s="115">
        <v>6901</v>
      </c>
      <c r="G9" s="116" t="s">
        <v>16</v>
      </c>
      <c r="H9" s="117">
        <v>7500000</v>
      </c>
      <c r="I9" s="117">
        <f>-I10</f>
        <v>-7500000</v>
      </c>
      <c r="J9" s="118">
        <f>SUM(H9:I9)</f>
        <v>0</v>
      </c>
      <c r="L9" s="17"/>
      <c r="M9" s="17"/>
    </row>
    <row r="10" spans="1:20" s="16" customFormat="1" ht="12" hidden="1" thickBot="1" x14ac:dyDescent="0.25">
      <c r="A10" s="19"/>
      <c r="B10" s="20"/>
      <c r="C10" s="20"/>
      <c r="D10" s="21"/>
      <c r="E10" s="20"/>
      <c r="F10" s="20"/>
      <c r="G10" s="22"/>
      <c r="H10" s="23"/>
      <c r="I10" s="24">
        <f>SUM(I11:I52)/2</f>
        <v>7500000</v>
      </c>
      <c r="J10" s="25"/>
      <c r="L10" s="17"/>
      <c r="M10" s="17"/>
    </row>
    <row r="11" spans="1:20" s="5" customFormat="1" ht="15" customHeight="1" x14ac:dyDescent="0.2">
      <c r="A11" s="26">
        <v>1</v>
      </c>
      <c r="B11" s="27" t="s">
        <v>11</v>
      </c>
      <c r="C11" s="28" t="s">
        <v>17</v>
      </c>
      <c r="D11" s="29" t="s">
        <v>18</v>
      </c>
      <c r="E11" s="18" t="s">
        <v>14</v>
      </c>
      <c r="F11" s="18" t="s">
        <v>14</v>
      </c>
      <c r="G11" s="30" t="s">
        <v>19</v>
      </c>
      <c r="H11" s="31">
        <v>0</v>
      </c>
      <c r="I11" s="32">
        <v>300000</v>
      </c>
      <c r="J11" s="33">
        <v>300000</v>
      </c>
      <c r="L11" s="34" t="s">
        <v>20</v>
      </c>
      <c r="M11" s="35" t="s">
        <v>21</v>
      </c>
      <c r="N11" s="36" t="s">
        <v>22</v>
      </c>
      <c r="O11" s="37" t="s">
        <v>23</v>
      </c>
      <c r="P11" s="37" t="s">
        <v>24</v>
      </c>
      <c r="Q11" s="37" t="s">
        <v>25</v>
      </c>
      <c r="R11" s="38" t="str">
        <f>TEXT(O11,"d. m. rrrr")</f>
        <v>1. 3. 2017</v>
      </c>
      <c r="S11" s="38" t="str">
        <f>TEXT(P11,"d. m. rrrr")</f>
        <v>31. 12. 2017</v>
      </c>
      <c r="T11" s="38" t="str">
        <f>TEXT(Q11,"d. m. rrrr")</f>
        <v>19. 2. 2018</v>
      </c>
    </row>
    <row r="12" spans="1:20" s="16" customFormat="1" ht="12" thickBot="1" x14ac:dyDescent="0.25">
      <c r="A12" s="39"/>
      <c r="B12" s="40"/>
      <c r="C12" s="41"/>
      <c r="D12" s="42"/>
      <c r="E12" s="43">
        <v>5512</v>
      </c>
      <c r="F12" s="44">
        <v>6341</v>
      </c>
      <c r="G12" s="45" t="s">
        <v>26</v>
      </c>
      <c r="H12" s="46">
        <v>0</v>
      </c>
      <c r="I12" s="47">
        <f>I11</f>
        <v>300000</v>
      </c>
      <c r="J12" s="48">
        <f>H12+I12</f>
        <v>300000</v>
      </c>
      <c r="K12" s="5"/>
      <c r="L12" s="5"/>
      <c r="M12" s="5"/>
      <c r="N12" s="5"/>
      <c r="O12" s="5"/>
      <c r="P12" s="5"/>
    </row>
    <row r="13" spans="1:20" s="5" customFormat="1" ht="11.25" x14ac:dyDescent="0.2">
      <c r="A13" s="49">
        <v>2</v>
      </c>
      <c r="B13" s="27" t="s">
        <v>11</v>
      </c>
      <c r="C13" s="50" t="s">
        <v>27</v>
      </c>
      <c r="D13" s="51" t="s">
        <v>28</v>
      </c>
      <c r="E13" s="52" t="s">
        <v>14</v>
      </c>
      <c r="F13" s="52" t="s">
        <v>14</v>
      </c>
      <c r="G13" s="53" t="s">
        <v>29</v>
      </c>
      <c r="H13" s="54">
        <v>0</v>
      </c>
      <c r="I13" s="55">
        <v>300000</v>
      </c>
      <c r="J13" s="56">
        <v>300000</v>
      </c>
      <c r="L13" s="34" t="s">
        <v>30</v>
      </c>
      <c r="M13" s="35" t="s">
        <v>31</v>
      </c>
      <c r="N13" s="36" t="s">
        <v>32</v>
      </c>
      <c r="O13" s="37" t="s">
        <v>33</v>
      </c>
      <c r="P13" s="37" t="s">
        <v>24</v>
      </c>
      <c r="Q13" s="37" t="s">
        <v>25</v>
      </c>
      <c r="R13" s="38" t="str">
        <f t="shared" ref="R13:T51" si="0">TEXT(O13,"d. m. rrrr")</f>
        <v>1. 1. 2017</v>
      </c>
      <c r="S13" s="38" t="str">
        <f t="shared" si="0"/>
        <v>31. 12. 2017</v>
      </c>
      <c r="T13" s="38" t="str">
        <f t="shared" si="0"/>
        <v>19. 2. 2018</v>
      </c>
    </row>
    <row r="14" spans="1:20" s="16" customFormat="1" ht="12" thickBot="1" x14ac:dyDescent="0.25">
      <c r="A14" s="39"/>
      <c r="B14" s="40"/>
      <c r="C14" s="41"/>
      <c r="D14" s="42"/>
      <c r="E14" s="43">
        <v>5512</v>
      </c>
      <c r="F14" s="44">
        <v>6341</v>
      </c>
      <c r="G14" s="45" t="s">
        <v>26</v>
      </c>
      <c r="H14" s="46">
        <v>0</v>
      </c>
      <c r="I14" s="47">
        <f>I13</f>
        <v>300000</v>
      </c>
      <c r="J14" s="48">
        <f>H14+I14</f>
        <v>300000</v>
      </c>
      <c r="K14" s="5"/>
      <c r="L14" s="5"/>
      <c r="M14" s="5"/>
      <c r="N14" s="5"/>
      <c r="O14" s="5"/>
      <c r="P14" s="5"/>
    </row>
    <row r="15" spans="1:20" s="5" customFormat="1" ht="22.5" x14ac:dyDescent="0.2">
      <c r="A15" s="49">
        <v>3</v>
      </c>
      <c r="B15" s="27" t="s">
        <v>11</v>
      </c>
      <c r="C15" s="50" t="s">
        <v>34</v>
      </c>
      <c r="D15" s="51" t="s">
        <v>35</v>
      </c>
      <c r="E15" s="52" t="s">
        <v>14</v>
      </c>
      <c r="F15" s="52" t="s">
        <v>14</v>
      </c>
      <c r="G15" s="53" t="s">
        <v>36</v>
      </c>
      <c r="H15" s="54">
        <v>0</v>
      </c>
      <c r="I15" s="55">
        <v>300000</v>
      </c>
      <c r="J15" s="56">
        <v>300000</v>
      </c>
      <c r="L15" s="34" t="s">
        <v>37</v>
      </c>
      <c r="M15" s="35" t="s">
        <v>38</v>
      </c>
      <c r="N15" s="36" t="s">
        <v>39</v>
      </c>
      <c r="O15" s="37" t="s">
        <v>40</v>
      </c>
      <c r="P15" s="37" t="s">
        <v>24</v>
      </c>
      <c r="Q15" s="37" t="s">
        <v>25</v>
      </c>
      <c r="R15" s="38" t="str">
        <f t="shared" si="0"/>
        <v>1. 5. 2017</v>
      </c>
      <c r="S15" s="38" t="str">
        <f t="shared" si="0"/>
        <v>31. 12. 2017</v>
      </c>
      <c r="T15" s="38" t="str">
        <f t="shared" si="0"/>
        <v>19. 2. 2018</v>
      </c>
    </row>
    <row r="16" spans="1:20" s="16" customFormat="1" ht="12" thickBot="1" x14ac:dyDescent="0.25">
      <c r="A16" s="39"/>
      <c r="B16" s="40"/>
      <c r="C16" s="41"/>
      <c r="D16" s="42"/>
      <c r="E16" s="43">
        <v>5512</v>
      </c>
      <c r="F16" s="44">
        <v>6341</v>
      </c>
      <c r="G16" s="45" t="s">
        <v>26</v>
      </c>
      <c r="H16" s="46">
        <v>0</v>
      </c>
      <c r="I16" s="47">
        <f>I15</f>
        <v>300000</v>
      </c>
      <c r="J16" s="48">
        <f>H16+I16</f>
        <v>300000</v>
      </c>
      <c r="K16" s="5"/>
      <c r="L16" s="5"/>
      <c r="M16" s="5"/>
      <c r="N16" s="5"/>
      <c r="O16" s="5"/>
      <c r="P16" s="5"/>
    </row>
    <row r="17" spans="1:20" s="5" customFormat="1" ht="21" x14ac:dyDescent="0.2">
      <c r="A17" s="49">
        <v>4</v>
      </c>
      <c r="B17" s="27" t="s">
        <v>11</v>
      </c>
      <c r="C17" s="50" t="s">
        <v>41</v>
      </c>
      <c r="D17" s="51" t="s">
        <v>42</v>
      </c>
      <c r="E17" s="52" t="s">
        <v>14</v>
      </c>
      <c r="F17" s="52" t="s">
        <v>14</v>
      </c>
      <c r="G17" s="53" t="s">
        <v>43</v>
      </c>
      <c r="H17" s="54">
        <v>0</v>
      </c>
      <c r="I17" s="55">
        <v>669600</v>
      </c>
      <c r="J17" s="56">
        <v>669600</v>
      </c>
      <c r="L17" s="34" t="s">
        <v>44</v>
      </c>
      <c r="M17" s="35" t="s">
        <v>45</v>
      </c>
      <c r="N17" s="36" t="s">
        <v>46</v>
      </c>
      <c r="O17" s="37" t="s">
        <v>47</v>
      </c>
      <c r="P17" s="37" t="s">
        <v>24</v>
      </c>
      <c r="Q17" s="37" t="s">
        <v>25</v>
      </c>
      <c r="R17" s="38" t="str">
        <f t="shared" si="0"/>
        <v>1. 4. 2017</v>
      </c>
      <c r="S17" s="38" t="str">
        <f t="shared" si="0"/>
        <v>31. 12. 2017</v>
      </c>
      <c r="T17" s="38" t="str">
        <f t="shared" si="0"/>
        <v>19. 2. 2018</v>
      </c>
    </row>
    <row r="18" spans="1:20" s="16" customFormat="1" ht="12" thickBot="1" x14ac:dyDescent="0.25">
      <c r="A18" s="39"/>
      <c r="B18" s="40"/>
      <c r="C18" s="41"/>
      <c r="D18" s="42"/>
      <c r="E18" s="43">
        <v>5512</v>
      </c>
      <c r="F18" s="44">
        <v>6341</v>
      </c>
      <c r="G18" s="45" t="s">
        <v>26</v>
      </c>
      <c r="H18" s="46">
        <v>0</v>
      </c>
      <c r="I18" s="47">
        <f>I17</f>
        <v>669600</v>
      </c>
      <c r="J18" s="48">
        <f>H18+I18</f>
        <v>669600</v>
      </c>
      <c r="K18" s="5"/>
      <c r="L18" s="5"/>
      <c r="M18" s="5"/>
      <c r="N18" s="5"/>
      <c r="O18" s="5"/>
      <c r="P18" s="5"/>
    </row>
    <row r="19" spans="1:20" s="5" customFormat="1" ht="31.5" x14ac:dyDescent="0.2">
      <c r="A19" s="49">
        <v>5</v>
      </c>
      <c r="B19" s="27" t="s">
        <v>11</v>
      </c>
      <c r="C19" s="50" t="s">
        <v>48</v>
      </c>
      <c r="D19" s="51" t="s">
        <v>49</v>
      </c>
      <c r="E19" s="52" t="s">
        <v>14</v>
      </c>
      <c r="F19" s="52" t="s">
        <v>14</v>
      </c>
      <c r="G19" s="53" t="s">
        <v>50</v>
      </c>
      <c r="H19" s="54">
        <v>0</v>
      </c>
      <c r="I19" s="55">
        <v>393333</v>
      </c>
      <c r="J19" s="56">
        <v>393333</v>
      </c>
      <c r="L19" s="34" t="s">
        <v>51</v>
      </c>
      <c r="M19" s="35" t="s">
        <v>52</v>
      </c>
      <c r="N19" s="36" t="s">
        <v>53</v>
      </c>
      <c r="O19" s="37" t="s">
        <v>23</v>
      </c>
      <c r="P19" s="37" t="s">
        <v>24</v>
      </c>
      <c r="Q19" s="37" t="s">
        <v>25</v>
      </c>
      <c r="R19" s="38" t="str">
        <f t="shared" si="0"/>
        <v>1. 3. 2017</v>
      </c>
      <c r="S19" s="38" t="str">
        <f t="shared" si="0"/>
        <v>31. 12. 2017</v>
      </c>
      <c r="T19" s="38" t="str">
        <f t="shared" si="0"/>
        <v>19. 2. 2018</v>
      </c>
    </row>
    <row r="20" spans="1:20" s="16" customFormat="1" ht="12" thickBot="1" x14ac:dyDescent="0.25">
      <c r="A20" s="39"/>
      <c r="B20" s="40"/>
      <c r="C20" s="41"/>
      <c r="D20" s="42"/>
      <c r="E20" s="43">
        <v>5512</v>
      </c>
      <c r="F20" s="44">
        <v>6341</v>
      </c>
      <c r="G20" s="45" t="s">
        <v>26</v>
      </c>
      <c r="H20" s="46">
        <v>0</v>
      </c>
      <c r="I20" s="47">
        <f>I19</f>
        <v>393333</v>
      </c>
      <c r="J20" s="48">
        <f>H20+I20</f>
        <v>393333</v>
      </c>
      <c r="K20" s="5"/>
      <c r="L20" s="5"/>
      <c r="M20" s="5"/>
      <c r="N20" s="5"/>
      <c r="O20" s="5"/>
      <c r="P20" s="5"/>
    </row>
    <row r="21" spans="1:20" s="5" customFormat="1" ht="22.5" x14ac:dyDescent="0.2">
      <c r="A21" s="49">
        <v>6</v>
      </c>
      <c r="B21" s="27" t="s">
        <v>11</v>
      </c>
      <c r="C21" s="50" t="s">
        <v>54</v>
      </c>
      <c r="D21" s="51" t="s">
        <v>55</v>
      </c>
      <c r="E21" s="52" t="s">
        <v>14</v>
      </c>
      <c r="F21" s="52" t="s">
        <v>14</v>
      </c>
      <c r="G21" s="53" t="s">
        <v>56</v>
      </c>
      <c r="H21" s="54">
        <v>0</v>
      </c>
      <c r="I21" s="55">
        <v>300000</v>
      </c>
      <c r="J21" s="56">
        <v>300000</v>
      </c>
      <c r="L21" s="34" t="s">
        <v>57</v>
      </c>
      <c r="M21" s="35" t="s">
        <v>58</v>
      </c>
      <c r="N21" s="36" t="s">
        <v>59</v>
      </c>
      <c r="O21" s="37" t="s">
        <v>47</v>
      </c>
      <c r="P21" s="37" t="s">
        <v>60</v>
      </c>
      <c r="Q21" s="37" t="s">
        <v>61</v>
      </c>
      <c r="R21" s="38" t="str">
        <f t="shared" si="0"/>
        <v>1. 4. 2017</v>
      </c>
      <c r="S21" s="38" t="str">
        <f t="shared" si="0"/>
        <v>30. 11. 2017</v>
      </c>
      <c r="T21" s="38" t="str">
        <f t="shared" si="0"/>
        <v>19. 1. 2018</v>
      </c>
    </row>
    <row r="22" spans="1:20" s="16" customFormat="1" ht="12" thickBot="1" x14ac:dyDescent="0.25">
      <c r="A22" s="39"/>
      <c r="B22" s="40"/>
      <c r="C22" s="41"/>
      <c r="D22" s="42"/>
      <c r="E22" s="43">
        <v>5512</v>
      </c>
      <c r="F22" s="44">
        <v>6341</v>
      </c>
      <c r="G22" s="45" t="s">
        <v>26</v>
      </c>
      <c r="H22" s="46">
        <v>0</v>
      </c>
      <c r="I22" s="47">
        <f>I21</f>
        <v>300000</v>
      </c>
      <c r="J22" s="48">
        <f>H22+I22</f>
        <v>300000</v>
      </c>
      <c r="K22" s="5"/>
      <c r="L22" s="5"/>
      <c r="M22" s="5"/>
      <c r="N22" s="5"/>
      <c r="O22" s="5"/>
      <c r="P22" s="5"/>
    </row>
    <row r="23" spans="1:20" s="5" customFormat="1" ht="11.25" x14ac:dyDescent="0.2">
      <c r="A23" s="49">
        <v>7</v>
      </c>
      <c r="B23" s="27" t="s">
        <v>11</v>
      </c>
      <c r="C23" s="50" t="s">
        <v>62</v>
      </c>
      <c r="D23" s="51" t="s">
        <v>63</v>
      </c>
      <c r="E23" s="52" t="s">
        <v>14</v>
      </c>
      <c r="F23" s="52" t="s">
        <v>14</v>
      </c>
      <c r="G23" s="53" t="s">
        <v>64</v>
      </c>
      <c r="H23" s="54">
        <v>0</v>
      </c>
      <c r="I23" s="55">
        <v>300000</v>
      </c>
      <c r="J23" s="56">
        <v>300000</v>
      </c>
      <c r="L23" s="34" t="s">
        <v>65</v>
      </c>
      <c r="M23" s="35" t="s">
        <v>66</v>
      </c>
      <c r="N23" s="36" t="s">
        <v>67</v>
      </c>
      <c r="O23" s="37" t="s">
        <v>33</v>
      </c>
      <c r="P23" s="37" t="s">
        <v>68</v>
      </c>
      <c r="Q23" s="37" t="s">
        <v>69</v>
      </c>
      <c r="R23" s="38" t="str">
        <f t="shared" si="0"/>
        <v>1. 1. 2017</v>
      </c>
      <c r="S23" s="38" t="str">
        <f t="shared" si="0"/>
        <v>31. 10. 2017</v>
      </c>
      <c r="T23" s="38" t="str">
        <f t="shared" si="0"/>
        <v>20. 12. 2017</v>
      </c>
    </row>
    <row r="24" spans="1:20" s="16" customFormat="1" ht="12" thickBot="1" x14ac:dyDescent="0.25">
      <c r="A24" s="39"/>
      <c r="B24" s="40"/>
      <c r="C24" s="41"/>
      <c r="D24" s="42"/>
      <c r="E24" s="43">
        <v>5512</v>
      </c>
      <c r="F24" s="44">
        <v>6341</v>
      </c>
      <c r="G24" s="45" t="s">
        <v>26</v>
      </c>
      <c r="H24" s="46">
        <v>0</v>
      </c>
      <c r="I24" s="47">
        <f>I23</f>
        <v>300000</v>
      </c>
      <c r="J24" s="48">
        <f>H24+I24</f>
        <v>300000</v>
      </c>
      <c r="K24" s="5"/>
      <c r="L24" s="5"/>
      <c r="M24" s="5"/>
      <c r="N24" s="5"/>
      <c r="O24" s="5"/>
      <c r="P24" s="5"/>
    </row>
    <row r="25" spans="1:20" s="5" customFormat="1" ht="21" x14ac:dyDescent="0.2">
      <c r="A25" s="49">
        <v>8</v>
      </c>
      <c r="B25" s="27" t="s">
        <v>11</v>
      </c>
      <c r="C25" s="50" t="s">
        <v>70</v>
      </c>
      <c r="D25" s="57">
        <v>5032</v>
      </c>
      <c r="E25" s="52" t="s">
        <v>14</v>
      </c>
      <c r="F25" s="52" t="s">
        <v>14</v>
      </c>
      <c r="G25" s="53" t="s">
        <v>71</v>
      </c>
      <c r="H25" s="54">
        <v>0</v>
      </c>
      <c r="I25" s="55">
        <v>300000</v>
      </c>
      <c r="J25" s="56">
        <v>300000</v>
      </c>
      <c r="L25" s="34" t="s">
        <v>72</v>
      </c>
      <c r="M25" s="35" t="s">
        <v>73</v>
      </c>
      <c r="N25" s="36" t="s">
        <v>74</v>
      </c>
      <c r="O25" s="37" t="s">
        <v>47</v>
      </c>
      <c r="P25" s="37" t="s">
        <v>24</v>
      </c>
      <c r="Q25" s="37" t="s">
        <v>25</v>
      </c>
      <c r="R25" s="38" t="str">
        <f t="shared" si="0"/>
        <v>1. 4. 2017</v>
      </c>
      <c r="S25" s="38" t="str">
        <f t="shared" si="0"/>
        <v>31. 12. 2017</v>
      </c>
      <c r="T25" s="38" t="str">
        <f t="shared" si="0"/>
        <v>19. 2. 2018</v>
      </c>
    </row>
    <row r="26" spans="1:20" s="16" customFormat="1" ht="12" thickBot="1" x14ac:dyDescent="0.25">
      <c r="A26" s="39"/>
      <c r="B26" s="40"/>
      <c r="C26" s="41"/>
      <c r="D26" s="42"/>
      <c r="E26" s="43">
        <v>5512</v>
      </c>
      <c r="F26" s="44">
        <v>6341</v>
      </c>
      <c r="G26" s="45" t="s">
        <v>26</v>
      </c>
      <c r="H26" s="46">
        <v>0</v>
      </c>
      <c r="I26" s="47">
        <f>I25</f>
        <v>300000</v>
      </c>
      <c r="J26" s="48">
        <f>H26+I26</f>
        <v>300000</v>
      </c>
      <c r="K26" s="5"/>
      <c r="L26" s="5"/>
      <c r="M26" s="5"/>
      <c r="N26" s="5"/>
      <c r="O26" s="5"/>
      <c r="P26" s="5"/>
    </row>
    <row r="27" spans="1:20" s="5" customFormat="1" ht="11.25" x14ac:dyDescent="0.2">
      <c r="A27" s="49">
        <v>9</v>
      </c>
      <c r="B27" s="27" t="s">
        <v>11</v>
      </c>
      <c r="C27" s="50" t="s">
        <v>75</v>
      </c>
      <c r="D27" s="51" t="s">
        <v>76</v>
      </c>
      <c r="E27" s="52" t="s">
        <v>14</v>
      </c>
      <c r="F27" s="52" t="s">
        <v>14</v>
      </c>
      <c r="G27" s="53" t="s">
        <v>77</v>
      </c>
      <c r="H27" s="54">
        <v>0</v>
      </c>
      <c r="I27" s="55">
        <v>300000</v>
      </c>
      <c r="J27" s="56">
        <v>300000</v>
      </c>
      <c r="L27" s="34" t="s">
        <v>78</v>
      </c>
      <c r="M27" s="35" t="s">
        <v>79</v>
      </c>
      <c r="N27" s="36" t="s">
        <v>80</v>
      </c>
      <c r="O27" s="37" t="s">
        <v>23</v>
      </c>
      <c r="P27" s="37" t="s">
        <v>24</v>
      </c>
      <c r="Q27" s="37" t="s">
        <v>25</v>
      </c>
      <c r="R27" s="38" t="str">
        <f t="shared" si="0"/>
        <v>1. 3. 2017</v>
      </c>
      <c r="S27" s="38" t="str">
        <f t="shared" si="0"/>
        <v>31. 12. 2017</v>
      </c>
      <c r="T27" s="38" t="str">
        <f t="shared" si="0"/>
        <v>19. 2. 2018</v>
      </c>
    </row>
    <row r="28" spans="1:20" s="16" customFormat="1" ht="12" thickBot="1" x14ac:dyDescent="0.25">
      <c r="A28" s="39"/>
      <c r="B28" s="40"/>
      <c r="C28" s="41"/>
      <c r="D28" s="42"/>
      <c r="E28" s="43">
        <v>5512</v>
      </c>
      <c r="F28" s="44">
        <v>6341</v>
      </c>
      <c r="G28" s="45" t="s">
        <v>26</v>
      </c>
      <c r="H28" s="46">
        <v>0</v>
      </c>
      <c r="I28" s="47">
        <f>I27</f>
        <v>300000</v>
      </c>
      <c r="J28" s="48">
        <f>H28+I28</f>
        <v>300000</v>
      </c>
      <c r="K28" s="5"/>
      <c r="L28" s="5"/>
      <c r="M28" s="5"/>
      <c r="N28" s="5"/>
      <c r="O28" s="5"/>
      <c r="P28" s="5"/>
    </row>
    <row r="29" spans="1:20" s="5" customFormat="1" ht="11.25" x14ac:dyDescent="0.2">
      <c r="A29" s="49">
        <v>10</v>
      </c>
      <c r="B29" s="27" t="s">
        <v>11</v>
      </c>
      <c r="C29" s="50" t="s">
        <v>81</v>
      </c>
      <c r="D29" s="51" t="s">
        <v>82</v>
      </c>
      <c r="E29" s="52" t="s">
        <v>14</v>
      </c>
      <c r="F29" s="52" t="s">
        <v>14</v>
      </c>
      <c r="G29" s="53" t="s">
        <v>83</v>
      </c>
      <c r="H29" s="54">
        <v>0</v>
      </c>
      <c r="I29" s="55">
        <v>300000</v>
      </c>
      <c r="J29" s="56">
        <v>300000</v>
      </c>
      <c r="L29" s="34" t="s">
        <v>84</v>
      </c>
      <c r="M29" s="35" t="s">
        <v>85</v>
      </c>
      <c r="N29" s="36" t="s">
        <v>86</v>
      </c>
      <c r="O29" s="37" t="s">
        <v>33</v>
      </c>
      <c r="P29" s="37" t="s">
        <v>24</v>
      </c>
      <c r="Q29" s="37" t="s">
        <v>25</v>
      </c>
      <c r="R29" s="38" t="str">
        <f t="shared" si="0"/>
        <v>1. 1. 2017</v>
      </c>
      <c r="S29" s="38" t="str">
        <f t="shared" si="0"/>
        <v>31. 12. 2017</v>
      </c>
      <c r="T29" s="38" t="str">
        <f t="shared" si="0"/>
        <v>19. 2. 2018</v>
      </c>
    </row>
    <row r="30" spans="1:20" s="16" customFormat="1" ht="12" thickBot="1" x14ac:dyDescent="0.25">
      <c r="A30" s="39"/>
      <c r="B30" s="40"/>
      <c r="C30" s="41"/>
      <c r="D30" s="42"/>
      <c r="E30" s="43">
        <v>5512</v>
      </c>
      <c r="F30" s="44">
        <v>6341</v>
      </c>
      <c r="G30" s="45" t="s">
        <v>26</v>
      </c>
      <c r="H30" s="46">
        <v>0</v>
      </c>
      <c r="I30" s="47">
        <f>I29</f>
        <v>300000</v>
      </c>
      <c r="J30" s="48">
        <f>H30+I30</f>
        <v>300000</v>
      </c>
      <c r="K30" s="5"/>
      <c r="L30" s="5"/>
      <c r="M30" s="5"/>
      <c r="N30" s="5"/>
      <c r="O30" s="5"/>
      <c r="P30" s="5"/>
    </row>
    <row r="31" spans="1:20" s="5" customFormat="1" ht="11.25" x14ac:dyDescent="0.2">
      <c r="A31" s="49">
        <v>11</v>
      </c>
      <c r="B31" s="27" t="s">
        <v>11</v>
      </c>
      <c r="C31" s="50" t="s">
        <v>87</v>
      </c>
      <c r="D31" s="51" t="s">
        <v>88</v>
      </c>
      <c r="E31" s="52" t="s">
        <v>14</v>
      </c>
      <c r="F31" s="52" t="s">
        <v>14</v>
      </c>
      <c r="G31" s="53" t="s">
        <v>89</v>
      </c>
      <c r="H31" s="54">
        <v>0</v>
      </c>
      <c r="I31" s="55">
        <v>300000</v>
      </c>
      <c r="J31" s="56">
        <v>300000</v>
      </c>
      <c r="L31" s="34" t="s">
        <v>90</v>
      </c>
      <c r="M31" s="35" t="s">
        <v>91</v>
      </c>
      <c r="N31" s="36" t="s">
        <v>92</v>
      </c>
      <c r="O31" s="37" t="s">
        <v>40</v>
      </c>
      <c r="P31" s="37" t="s">
        <v>24</v>
      </c>
      <c r="Q31" s="37" t="s">
        <v>25</v>
      </c>
      <c r="R31" s="38" t="str">
        <f t="shared" si="0"/>
        <v>1. 5. 2017</v>
      </c>
      <c r="S31" s="38" t="str">
        <f t="shared" si="0"/>
        <v>31. 12. 2017</v>
      </c>
      <c r="T31" s="38" t="str">
        <f t="shared" si="0"/>
        <v>19. 2. 2018</v>
      </c>
    </row>
    <row r="32" spans="1:20" s="16" customFormat="1" ht="12" thickBot="1" x14ac:dyDescent="0.25">
      <c r="A32" s="39"/>
      <c r="B32" s="40"/>
      <c r="C32" s="41"/>
      <c r="D32" s="42"/>
      <c r="E32" s="43">
        <v>5512</v>
      </c>
      <c r="F32" s="44">
        <v>6341</v>
      </c>
      <c r="G32" s="45" t="s">
        <v>26</v>
      </c>
      <c r="H32" s="46">
        <v>0</v>
      </c>
      <c r="I32" s="47">
        <f>I31</f>
        <v>300000</v>
      </c>
      <c r="J32" s="48">
        <f>H32+I32</f>
        <v>300000</v>
      </c>
      <c r="K32" s="5"/>
      <c r="L32" s="5"/>
      <c r="M32" s="5"/>
      <c r="N32" s="5"/>
      <c r="O32" s="5"/>
      <c r="P32" s="5"/>
    </row>
    <row r="33" spans="1:20" s="5" customFormat="1" ht="22.5" x14ac:dyDescent="0.2">
      <c r="A33" s="49">
        <v>12</v>
      </c>
      <c r="B33" s="27" t="s">
        <v>11</v>
      </c>
      <c r="C33" s="50" t="s">
        <v>93</v>
      </c>
      <c r="D33" s="51" t="s">
        <v>94</v>
      </c>
      <c r="E33" s="52" t="s">
        <v>14</v>
      </c>
      <c r="F33" s="52" t="s">
        <v>14</v>
      </c>
      <c r="G33" s="53" t="s">
        <v>95</v>
      </c>
      <c r="H33" s="54">
        <v>0</v>
      </c>
      <c r="I33" s="55">
        <v>300000</v>
      </c>
      <c r="J33" s="56">
        <v>300000</v>
      </c>
      <c r="L33" s="34" t="s">
        <v>96</v>
      </c>
      <c r="M33" s="35" t="s">
        <v>97</v>
      </c>
      <c r="N33" s="36" t="s">
        <v>98</v>
      </c>
      <c r="O33" s="37" t="s">
        <v>47</v>
      </c>
      <c r="P33" s="37" t="s">
        <v>24</v>
      </c>
      <c r="Q33" s="37" t="s">
        <v>25</v>
      </c>
      <c r="R33" s="38" t="str">
        <f t="shared" si="0"/>
        <v>1. 4. 2017</v>
      </c>
      <c r="S33" s="38" t="str">
        <f t="shared" si="0"/>
        <v>31. 12. 2017</v>
      </c>
      <c r="T33" s="38" t="str">
        <f t="shared" si="0"/>
        <v>19. 2. 2018</v>
      </c>
    </row>
    <row r="34" spans="1:20" s="16" customFormat="1" ht="12" thickBot="1" x14ac:dyDescent="0.25">
      <c r="A34" s="39"/>
      <c r="B34" s="40"/>
      <c r="C34" s="41"/>
      <c r="D34" s="42"/>
      <c r="E34" s="43">
        <v>5512</v>
      </c>
      <c r="F34" s="44">
        <v>6341</v>
      </c>
      <c r="G34" s="45" t="s">
        <v>26</v>
      </c>
      <c r="H34" s="46">
        <v>0</v>
      </c>
      <c r="I34" s="47">
        <f>I33</f>
        <v>300000</v>
      </c>
      <c r="J34" s="48">
        <f>H34+I34</f>
        <v>300000</v>
      </c>
      <c r="K34" s="5"/>
      <c r="L34" s="5"/>
      <c r="M34" s="5"/>
      <c r="N34" s="5"/>
      <c r="O34" s="5"/>
      <c r="P34" s="5"/>
    </row>
    <row r="35" spans="1:20" s="5" customFormat="1" ht="11.25" x14ac:dyDescent="0.2">
      <c r="A35" s="49">
        <v>13</v>
      </c>
      <c r="B35" s="27" t="s">
        <v>11</v>
      </c>
      <c r="C35" s="50" t="s">
        <v>99</v>
      </c>
      <c r="D35" s="57">
        <v>2045</v>
      </c>
      <c r="E35" s="52" t="s">
        <v>14</v>
      </c>
      <c r="F35" s="52" t="s">
        <v>14</v>
      </c>
      <c r="G35" s="53" t="s">
        <v>100</v>
      </c>
      <c r="H35" s="54">
        <v>0</v>
      </c>
      <c r="I35" s="55">
        <v>300000</v>
      </c>
      <c r="J35" s="56">
        <v>300000</v>
      </c>
      <c r="L35" s="34" t="s">
        <v>101</v>
      </c>
      <c r="M35" s="35" t="s">
        <v>102</v>
      </c>
      <c r="N35" s="36" t="s">
        <v>103</v>
      </c>
      <c r="O35" s="103" t="s">
        <v>40</v>
      </c>
      <c r="P35" s="104">
        <v>43100</v>
      </c>
      <c r="Q35" s="103" t="s">
        <v>25</v>
      </c>
      <c r="R35" s="38" t="str">
        <f t="shared" si="0"/>
        <v>1. 5. 2017</v>
      </c>
      <c r="S35" s="38" t="str">
        <f t="shared" si="0"/>
        <v>31. 12. 2017</v>
      </c>
      <c r="T35" s="38" t="str">
        <f t="shared" si="0"/>
        <v>19. 2. 2018</v>
      </c>
    </row>
    <row r="36" spans="1:20" s="16" customFormat="1" ht="12" thickBot="1" x14ac:dyDescent="0.25">
      <c r="A36" s="39"/>
      <c r="B36" s="40"/>
      <c r="C36" s="41"/>
      <c r="D36" s="42"/>
      <c r="E36" s="43">
        <v>5512</v>
      </c>
      <c r="F36" s="44">
        <v>6341</v>
      </c>
      <c r="G36" s="45" t="s">
        <v>26</v>
      </c>
      <c r="H36" s="46">
        <v>0</v>
      </c>
      <c r="I36" s="47">
        <f>I35</f>
        <v>300000</v>
      </c>
      <c r="J36" s="48">
        <f>H36+I36</f>
        <v>300000</v>
      </c>
      <c r="K36" s="5"/>
      <c r="L36" s="5"/>
      <c r="M36" s="5"/>
      <c r="N36" s="5"/>
      <c r="O36" s="5"/>
      <c r="P36" s="5"/>
    </row>
    <row r="37" spans="1:20" s="5" customFormat="1" ht="11.25" x14ac:dyDescent="0.2">
      <c r="A37" s="49">
        <v>14</v>
      </c>
      <c r="B37" s="27" t="s">
        <v>11</v>
      </c>
      <c r="C37" s="50" t="s">
        <v>104</v>
      </c>
      <c r="D37" s="57">
        <v>5057</v>
      </c>
      <c r="E37" s="52" t="s">
        <v>14</v>
      </c>
      <c r="F37" s="52" t="s">
        <v>14</v>
      </c>
      <c r="G37" s="53" t="s">
        <v>105</v>
      </c>
      <c r="H37" s="54">
        <v>0</v>
      </c>
      <c r="I37" s="55">
        <v>300000</v>
      </c>
      <c r="J37" s="56">
        <v>300000</v>
      </c>
      <c r="L37" s="34" t="s">
        <v>106</v>
      </c>
      <c r="M37" s="35" t="s">
        <v>107</v>
      </c>
      <c r="N37" s="36" t="s">
        <v>108</v>
      </c>
      <c r="O37" s="37" t="s">
        <v>47</v>
      </c>
      <c r="P37" s="37" t="s">
        <v>24</v>
      </c>
      <c r="Q37" s="37" t="s">
        <v>25</v>
      </c>
      <c r="R37" s="38" t="str">
        <f t="shared" si="0"/>
        <v>1. 4. 2017</v>
      </c>
      <c r="S37" s="38" t="str">
        <f t="shared" si="0"/>
        <v>31. 12. 2017</v>
      </c>
      <c r="T37" s="38" t="str">
        <f t="shared" si="0"/>
        <v>19. 2. 2018</v>
      </c>
    </row>
    <row r="38" spans="1:20" s="16" customFormat="1" ht="12" thickBot="1" x14ac:dyDescent="0.25">
      <c r="A38" s="39"/>
      <c r="B38" s="40"/>
      <c r="C38" s="41"/>
      <c r="D38" s="42"/>
      <c r="E38" s="43">
        <v>5512</v>
      </c>
      <c r="F38" s="44">
        <v>6341</v>
      </c>
      <c r="G38" s="45" t="s">
        <v>26</v>
      </c>
      <c r="H38" s="46">
        <v>0</v>
      </c>
      <c r="I38" s="47">
        <f>I37</f>
        <v>300000</v>
      </c>
      <c r="J38" s="48">
        <f>H38+I38</f>
        <v>300000</v>
      </c>
      <c r="K38" s="5"/>
      <c r="L38" s="5"/>
      <c r="M38" s="5"/>
      <c r="N38" s="5"/>
      <c r="O38" s="5"/>
      <c r="P38" s="5"/>
    </row>
    <row r="39" spans="1:20" s="5" customFormat="1" ht="11.25" x14ac:dyDescent="0.2">
      <c r="A39" s="49">
        <v>15</v>
      </c>
      <c r="B39" s="27" t="s">
        <v>11</v>
      </c>
      <c r="C39" s="50" t="s">
        <v>109</v>
      </c>
      <c r="D39" s="57">
        <v>3006</v>
      </c>
      <c r="E39" s="52" t="s">
        <v>14</v>
      </c>
      <c r="F39" s="52" t="s">
        <v>14</v>
      </c>
      <c r="G39" s="53" t="s">
        <v>110</v>
      </c>
      <c r="H39" s="54">
        <v>0</v>
      </c>
      <c r="I39" s="55">
        <v>300000</v>
      </c>
      <c r="J39" s="56">
        <v>300000</v>
      </c>
      <c r="L39" s="34" t="s">
        <v>111</v>
      </c>
      <c r="M39" s="35" t="s">
        <v>112</v>
      </c>
      <c r="N39" s="36" t="s">
        <v>113</v>
      </c>
      <c r="O39" s="37" t="s">
        <v>40</v>
      </c>
      <c r="P39" s="37" t="s">
        <v>24</v>
      </c>
      <c r="Q39" s="37" t="s">
        <v>25</v>
      </c>
      <c r="R39" s="38" t="str">
        <f t="shared" si="0"/>
        <v>1. 5. 2017</v>
      </c>
      <c r="S39" s="38" t="str">
        <f t="shared" si="0"/>
        <v>31. 12. 2017</v>
      </c>
      <c r="T39" s="38" t="str">
        <f t="shared" si="0"/>
        <v>19. 2. 2018</v>
      </c>
    </row>
    <row r="40" spans="1:20" s="16" customFormat="1" ht="12" thickBot="1" x14ac:dyDescent="0.25">
      <c r="A40" s="39"/>
      <c r="B40" s="40"/>
      <c r="C40" s="41"/>
      <c r="D40" s="42"/>
      <c r="E40" s="43">
        <v>5512</v>
      </c>
      <c r="F40" s="44">
        <v>6341</v>
      </c>
      <c r="G40" s="45" t="s">
        <v>26</v>
      </c>
      <c r="H40" s="46">
        <v>0</v>
      </c>
      <c r="I40" s="47">
        <f>I39</f>
        <v>300000</v>
      </c>
      <c r="J40" s="48">
        <f>H40+I40</f>
        <v>300000</v>
      </c>
      <c r="K40" s="5"/>
      <c r="L40" s="5"/>
      <c r="M40" s="5"/>
      <c r="N40" s="5"/>
      <c r="O40" s="5"/>
      <c r="P40" s="5"/>
    </row>
    <row r="41" spans="1:20" s="5" customFormat="1" ht="11.25" x14ac:dyDescent="0.2">
      <c r="A41" s="49">
        <v>16</v>
      </c>
      <c r="B41" s="27" t="s">
        <v>11</v>
      </c>
      <c r="C41" s="50" t="s">
        <v>114</v>
      </c>
      <c r="D41" s="57">
        <v>3006</v>
      </c>
      <c r="E41" s="52" t="s">
        <v>14</v>
      </c>
      <c r="F41" s="52" t="s">
        <v>14</v>
      </c>
      <c r="G41" s="53" t="s">
        <v>110</v>
      </c>
      <c r="H41" s="54">
        <v>0</v>
      </c>
      <c r="I41" s="55">
        <v>300000</v>
      </c>
      <c r="J41" s="56">
        <v>300000</v>
      </c>
      <c r="L41" s="34" t="s">
        <v>111</v>
      </c>
      <c r="M41" s="35" t="s">
        <v>112</v>
      </c>
      <c r="N41" s="36" t="s">
        <v>113</v>
      </c>
      <c r="O41" s="37" t="s">
        <v>40</v>
      </c>
      <c r="P41" s="37" t="s">
        <v>24</v>
      </c>
      <c r="Q41" s="37" t="s">
        <v>25</v>
      </c>
      <c r="R41" s="38" t="str">
        <f t="shared" si="0"/>
        <v>1. 5. 2017</v>
      </c>
      <c r="S41" s="38" t="str">
        <f t="shared" si="0"/>
        <v>31. 12. 2017</v>
      </c>
      <c r="T41" s="38" t="str">
        <f t="shared" si="0"/>
        <v>19. 2. 2018</v>
      </c>
    </row>
    <row r="42" spans="1:20" s="16" customFormat="1" ht="12" thickBot="1" x14ac:dyDescent="0.25">
      <c r="A42" s="39"/>
      <c r="B42" s="40"/>
      <c r="C42" s="41"/>
      <c r="D42" s="42"/>
      <c r="E42" s="43">
        <v>5512</v>
      </c>
      <c r="F42" s="44">
        <v>6341</v>
      </c>
      <c r="G42" s="45" t="s">
        <v>26</v>
      </c>
      <c r="H42" s="46">
        <v>0</v>
      </c>
      <c r="I42" s="47">
        <f>I41</f>
        <v>300000</v>
      </c>
      <c r="J42" s="48">
        <f>H42+I42</f>
        <v>300000</v>
      </c>
      <c r="K42" s="5"/>
      <c r="L42" s="5"/>
      <c r="M42" s="5"/>
      <c r="N42" s="5"/>
      <c r="O42" s="5"/>
      <c r="P42" s="5"/>
    </row>
    <row r="43" spans="1:20" s="5" customFormat="1" ht="11.25" x14ac:dyDescent="0.2">
      <c r="A43" s="49">
        <v>17</v>
      </c>
      <c r="B43" s="27" t="s">
        <v>11</v>
      </c>
      <c r="C43" s="50" t="s">
        <v>115</v>
      </c>
      <c r="D43" s="57">
        <v>3006</v>
      </c>
      <c r="E43" s="52" t="s">
        <v>14</v>
      </c>
      <c r="F43" s="52" t="s">
        <v>14</v>
      </c>
      <c r="G43" s="53" t="s">
        <v>110</v>
      </c>
      <c r="H43" s="54">
        <v>0</v>
      </c>
      <c r="I43" s="55">
        <v>300000</v>
      </c>
      <c r="J43" s="56">
        <v>300000</v>
      </c>
      <c r="L43" s="34" t="s">
        <v>111</v>
      </c>
      <c r="M43" s="35" t="s">
        <v>112</v>
      </c>
      <c r="N43" s="36" t="s">
        <v>113</v>
      </c>
      <c r="O43" s="37" t="s">
        <v>40</v>
      </c>
      <c r="P43" s="37" t="s">
        <v>24</v>
      </c>
      <c r="Q43" s="37" t="s">
        <v>25</v>
      </c>
      <c r="R43" s="38" t="str">
        <f t="shared" si="0"/>
        <v>1. 5. 2017</v>
      </c>
      <c r="S43" s="38" t="str">
        <f t="shared" si="0"/>
        <v>31. 12. 2017</v>
      </c>
      <c r="T43" s="38" t="str">
        <f t="shared" si="0"/>
        <v>19. 2. 2018</v>
      </c>
    </row>
    <row r="44" spans="1:20" s="16" customFormat="1" ht="12" thickBot="1" x14ac:dyDescent="0.25">
      <c r="A44" s="39"/>
      <c r="B44" s="40"/>
      <c r="C44" s="41"/>
      <c r="D44" s="42"/>
      <c r="E44" s="43">
        <v>5512</v>
      </c>
      <c r="F44" s="44">
        <v>6341</v>
      </c>
      <c r="G44" s="45" t="s">
        <v>26</v>
      </c>
      <c r="H44" s="46">
        <v>0</v>
      </c>
      <c r="I44" s="47">
        <f>I43</f>
        <v>300000</v>
      </c>
      <c r="J44" s="48">
        <f>H44+I44</f>
        <v>300000</v>
      </c>
      <c r="K44" s="5"/>
      <c r="L44" s="5"/>
      <c r="M44" s="5"/>
      <c r="N44" s="5"/>
      <c r="O44" s="5"/>
      <c r="P44" s="5"/>
    </row>
    <row r="45" spans="1:20" s="5" customFormat="1" ht="11.25" x14ac:dyDescent="0.2">
      <c r="A45" s="49">
        <v>18</v>
      </c>
      <c r="B45" s="27" t="s">
        <v>11</v>
      </c>
      <c r="C45" s="50" t="s">
        <v>116</v>
      </c>
      <c r="D45" s="57">
        <v>3032</v>
      </c>
      <c r="E45" s="52" t="s">
        <v>14</v>
      </c>
      <c r="F45" s="52" t="s">
        <v>14</v>
      </c>
      <c r="G45" s="53" t="s">
        <v>117</v>
      </c>
      <c r="H45" s="54">
        <v>0</v>
      </c>
      <c r="I45" s="55">
        <v>300000</v>
      </c>
      <c r="J45" s="56">
        <v>300000</v>
      </c>
      <c r="L45" s="34" t="s">
        <v>118</v>
      </c>
      <c r="M45" s="35" t="s">
        <v>119</v>
      </c>
      <c r="N45" s="36" t="s">
        <v>120</v>
      </c>
      <c r="O45" s="37" t="s">
        <v>47</v>
      </c>
      <c r="P45" s="37" t="s">
        <v>24</v>
      </c>
      <c r="Q45" s="37" t="s">
        <v>25</v>
      </c>
      <c r="R45" s="38" t="str">
        <f t="shared" si="0"/>
        <v>1. 4. 2017</v>
      </c>
      <c r="S45" s="38" t="str">
        <f t="shared" si="0"/>
        <v>31. 12. 2017</v>
      </c>
      <c r="T45" s="38" t="str">
        <f t="shared" si="0"/>
        <v>19. 2. 2018</v>
      </c>
    </row>
    <row r="46" spans="1:20" s="16" customFormat="1" ht="12" thickBot="1" x14ac:dyDescent="0.25">
      <c r="A46" s="39"/>
      <c r="B46" s="40"/>
      <c r="C46" s="41"/>
      <c r="D46" s="42"/>
      <c r="E46" s="43">
        <v>5512</v>
      </c>
      <c r="F46" s="44">
        <v>6341</v>
      </c>
      <c r="G46" s="45" t="s">
        <v>26</v>
      </c>
      <c r="H46" s="46">
        <v>0</v>
      </c>
      <c r="I46" s="47">
        <f>I45</f>
        <v>300000</v>
      </c>
      <c r="J46" s="48">
        <f>H46+I46</f>
        <v>300000</v>
      </c>
      <c r="K46" s="5"/>
      <c r="L46" s="5"/>
      <c r="M46" s="5"/>
      <c r="N46" s="5"/>
      <c r="O46" s="5"/>
      <c r="P46" s="5"/>
    </row>
    <row r="47" spans="1:20" s="5" customFormat="1" ht="11.25" x14ac:dyDescent="0.2">
      <c r="A47" s="49">
        <v>19</v>
      </c>
      <c r="B47" s="27" t="s">
        <v>11</v>
      </c>
      <c r="C47" s="50" t="s">
        <v>121</v>
      </c>
      <c r="D47" s="57">
        <v>4057</v>
      </c>
      <c r="E47" s="52" t="s">
        <v>14</v>
      </c>
      <c r="F47" s="52" t="s">
        <v>14</v>
      </c>
      <c r="G47" s="53" t="s">
        <v>122</v>
      </c>
      <c r="H47" s="54">
        <v>0</v>
      </c>
      <c r="I47" s="55">
        <v>300000</v>
      </c>
      <c r="J47" s="56">
        <v>300000</v>
      </c>
      <c r="L47" s="34" t="s">
        <v>123</v>
      </c>
      <c r="M47" s="35" t="s">
        <v>124</v>
      </c>
      <c r="N47" s="36" t="s">
        <v>125</v>
      </c>
      <c r="O47" s="37" t="s">
        <v>47</v>
      </c>
      <c r="P47" s="37" t="s">
        <v>24</v>
      </c>
      <c r="Q47" s="37" t="s">
        <v>25</v>
      </c>
      <c r="R47" s="38" t="str">
        <f t="shared" si="0"/>
        <v>1. 4. 2017</v>
      </c>
      <c r="S47" s="38" t="str">
        <f t="shared" si="0"/>
        <v>31. 12. 2017</v>
      </c>
      <c r="T47" s="38" t="str">
        <f t="shared" si="0"/>
        <v>19. 2. 2018</v>
      </c>
    </row>
    <row r="48" spans="1:20" s="16" customFormat="1" ht="12" thickBot="1" x14ac:dyDescent="0.25">
      <c r="A48" s="39"/>
      <c r="B48" s="40"/>
      <c r="C48" s="41"/>
      <c r="D48" s="42"/>
      <c r="E48" s="43">
        <v>5512</v>
      </c>
      <c r="F48" s="44">
        <v>6341</v>
      </c>
      <c r="G48" s="45" t="s">
        <v>26</v>
      </c>
      <c r="H48" s="46">
        <v>0</v>
      </c>
      <c r="I48" s="47">
        <f>I47</f>
        <v>300000</v>
      </c>
      <c r="J48" s="48">
        <f>H48+I48</f>
        <v>300000</v>
      </c>
      <c r="K48" s="5"/>
      <c r="L48" s="5"/>
      <c r="M48" s="5"/>
      <c r="N48" s="5"/>
      <c r="O48" s="5"/>
      <c r="P48" s="5"/>
    </row>
    <row r="49" spans="1:20" s="5" customFormat="1" ht="21" x14ac:dyDescent="0.2">
      <c r="A49" s="49">
        <v>20</v>
      </c>
      <c r="B49" s="27" t="s">
        <v>11</v>
      </c>
      <c r="C49" s="50" t="s">
        <v>126</v>
      </c>
      <c r="D49" s="57">
        <v>2056</v>
      </c>
      <c r="E49" s="52" t="s">
        <v>14</v>
      </c>
      <c r="F49" s="52" t="s">
        <v>14</v>
      </c>
      <c r="G49" s="53" t="s">
        <v>127</v>
      </c>
      <c r="H49" s="54">
        <v>0</v>
      </c>
      <c r="I49" s="55">
        <v>1037067</v>
      </c>
      <c r="J49" s="56">
        <v>1037067</v>
      </c>
      <c r="L49" s="34" t="s">
        <v>128</v>
      </c>
      <c r="M49" s="35" t="s">
        <v>129</v>
      </c>
      <c r="N49" s="36" t="s">
        <v>130</v>
      </c>
      <c r="O49" s="37" t="s">
        <v>47</v>
      </c>
      <c r="P49" s="37" t="s">
        <v>24</v>
      </c>
      <c r="Q49" s="37" t="s">
        <v>25</v>
      </c>
      <c r="R49" s="38" t="str">
        <f t="shared" si="0"/>
        <v>1. 4. 2017</v>
      </c>
      <c r="S49" s="38" t="str">
        <f t="shared" si="0"/>
        <v>31. 12. 2017</v>
      </c>
      <c r="T49" s="38" t="str">
        <f t="shared" si="0"/>
        <v>19. 2. 2018</v>
      </c>
    </row>
    <row r="50" spans="1:20" s="16" customFormat="1" ht="12" thickBot="1" x14ac:dyDescent="0.25">
      <c r="A50" s="39"/>
      <c r="B50" s="40"/>
      <c r="C50" s="41"/>
      <c r="D50" s="42"/>
      <c r="E50" s="43">
        <v>5512</v>
      </c>
      <c r="F50" s="44">
        <v>6341</v>
      </c>
      <c r="G50" s="45" t="s">
        <v>26</v>
      </c>
      <c r="H50" s="46">
        <v>0</v>
      </c>
      <c r="I50" s="47">
        <f>I49</f>
        <v>1037067</v>
      </c>
      <c r="J50" s="48">
        <f>H50+I50</f>
        <v>1037067</v>
      </c>
      <c r="K50" s="5"/>
      <c r="L50" s="5"/>
      <c r="M50" s="5"/>
      <c r="N50" s="5"/>
      <c r="O50" s="5"/>
      <c r="P50" s="5"/>
    </row>
    <row r="51" spans="1:20" s="5" customFormat="1" ht="11.25" x14ac:dyDescent="0.2">
      <c r="A51" s="49">
        <v>21</v>
      </c>
      <c r="B51" s="27" t="s">
        <v>11</v>
      </c>
      <c r="C51" s="50" t="s">
        <v>131</v>
      </c>
      <c r="D51" s="57">
        <v>3007</v>
      </c>
      <c r="E51" s="52" t="s">
        <v>14</v>
      </c>
      <c r="F51" s="52" t="s">
        <v>14</v>
      </c>
      <c r="G51" s="53" t="s">
        <v>132</v>
      </c>
      <c r="H51" s="54">
        <v>0</v>
      </c>
      <c r="I51" s="55">
        <v>300000</v>
      </c>
      <c r="J51" s="56">
        <v>300000</v>
      </c>
      <c r="L51" s="34" t="s">
        <v>133</v>
      </c>
      <c r="M51" s="35" t="s">
        <v>134</v>
      </c>
      <c r="N51" s="36" t="s">
        <v>135</v>
      </c>
      <c r="O51" s="37" t="s">
        <v>33</v>
      </c>
      <c r="P51" s="37" t="s">
        <v>24</v>
      </c>
      <c r="Q51" s="37" t="s">
        <v>25</v>
      </c>
      <c r="R51" s="38" t="str">
        <f t="shared" si="0"/>
        <v>1. 1. 2017</v>
      </c>
      <c r="S51" s="38" t="str">
        <f t="shared" si="0"/>
        <v>31. 12. 2017</v>
      </c>
      <c r="T51" s="38" t="str">
        <f t="shared" si="0"/>
        <v>19. 2. 2018</v>
      </c>
    </row>
    <row r="52" spans="1:20" s="16" customFormat="1" ht="12" thickBot="1" x14ac:dyDescent="0.25">
      <c r="A52" s="39"/>
      <c r="B52" s="40"/>
      <c r="C52" s="41"/>
      <c r="D52" s="42"/>
      <c r="E52" s="43">
        <v>5512</v>
      </c>
      <c r="F52" s="44">
        <v>6341</v>
      </c>
      <c r="G52" s="45" t="s">
        <v>26</v>
      </c>
      <c r="H52" s="46">
        <v>0</v>
      </c>
      <c r="I52" s="47">
        <f>I51</f>
        <v>300000</v>
      </c>
      <c r="J52" s="48">
        <f>H52+I52</f>
        <v>300000</v>
      </c>
      <c r="K52" s="5"/>
      <c r="L52" s="5"/>
      <c r="M52" s="5"/>
      <c r="N52" s="5"/>
      <c r="O52" s="5"/>
      <c r="P52" s="5"/>
    </row>
    <row r="53" spans="1:20" s="58" customFormat="1" ht="16.5" customHeight="1" x14ac:dyDescent="0.2">
      <c r="C53" s="59"/>
      <c r="D53" s="60"/>
      <c r="E53" s="61"/>
      <c r="F53" s="61"/>
      <c r="G53" s="62"/>
      <c r="H53"/>
      <c r="I53" s="63"/>
      <c r="J53" s="63"/>
      <c r="K53"/>
      <c r="L53" s="64"/>
      <c r="N53" s="65"/>
      <c r="O53" s="66"/>
      <c r="P53" s="66"/>
    </row>
  </sheetData>
  <sheetProtection formatCells="0" formatColumns="0" formatRows="0" insertColumns="0" insertRows="0" deleteRows="0" sort="0" autoFilter="0"/>
  <mergeCells count="4">
    <mergeCell ref="C7:D7"/>
    <mergeCell ref="B2:J2"/>
    <mergeCell ref="B3:J3"/>
    <mergeCell ref="B5:J5"/>
  </mergeCells>
  <pageMargins left="0.59055118110236227" right="0.59055118110236227" top="0.98425196850393704" bottom="0.59055118110236227" header="0.31496062992125984" footer="0.27559055118110237"/>
  <pageSetup paperSize="9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H9" sqref="H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122" t="s">
        <v>136</v>
      </c>
      <c r="B1" s="122"/>
      <c r="C1" s="67"/>
      <c r="D1" s="67"/>
      <c r="E1" s="68" t="s">
        <v>137</v>
      </c>
    </row>
    <row r="2" spans="1:10" ht="24.75" thickBot="1" x14ac:dyDescent="0.25">
      <c r="A2" s="69" t="s">
        <v>138</v>
      </c>
      <c r="B2" s="70" t="s">
        <v>139</v>
      </c>
      <c r="C2" s="71" t="s">
        <v>140</v>
      </c>
      <c r="D2" s="71" t="s">
        <v>202</v>
      </c>
      <c r="E2" s="71" t="s">
        <v>141</v>
      </c>
    </row>
    <row r="3" spans="1:10" ht="15" customHeight="1" x14ac:dyDescent="0.2">
      <c r="A3" s="72" t="s">
        <v>142</v>
      </c>
      <c r="B3" s="73" t="s">
        <v>143</v>
      </c>
      <c r="C3" s="74">
        <f>C4+C5+C6</f>
        <v>2753161.52</v>
      </c>
      <c r="D3" s="74">
        <f>D4+D5+D6</f>
        <v>0</v>
      </c>
      <c r="E3" s="75">
        <f t="shared" ref="E3:E25" si="0">C3+D3</f>
        <v>2753161.52</v>
      </c>
    </row>
    <row r="4" spans="1:10" ht="15" customHeight="1" x14ac:dyDescent="0.2">
      <c r="A4" s="76" t="s">
        <v>144</v>
      </c>
      <c r="B4" s="77" t="s">
        <v>145</v>
      </c>
      <c r="C4" s="78">
        <v>2669936.46</v>
      </c>
      <c r="D4" s="79">
        <v>0</v>
      </c>
      <c r="E4" s="80">
        <f t="shared" si="0"/>
        <v>2669936.46</v>
      </c>
      <c r="J4" s="81"/>
    </row>
    <row r="5" spans="1:10" ht="15" customHeight="1" x14ac:dyDescent="0.2">
      <c r="A5" s="76" t="s">
        <v>146</v>
      </c>
      <c r="B5" s="77" t="s">
        <v>147</v>
      </c>
      <c r="C5" s="78">
        <v>83225.06</v>
      </c>
      <c r="D5" s="82">
        <v>0</v>
      </c>
      <c r="E5" s="80">
        <f t="shared" si="0"/>
        <v>83225.06</v>
      </c>
    </row>
    <row r="6" spans="1:10" ht="15" customHeight="1" x14ac:dyDescent="0.2">
      <c r="A6" s="76" t="s">
        <v>148</v>
      </c>
      <c r="B6" s="77" t="s">
        <v>149</v>
      </c>
      <c r="C6" s="78">
        <v>0</v>
      </c>
      <c r="D6" s="78">
        <v>0</v>
      </c>
      <c r="E6" s="80">
        <f t="shared" si="0"/>
        <v>0</v>
      </c>
    </row>
    <row r="7" spans="1:10" ht="15" customHeight="1" x14ac:dyDescent="0.2">
      <c r="A7" s="83" t="s">
        <v>150</v>
      </c>
      <c r="B7" s="77" t="s">
        <v>151</v>
      </c>
      <c r="C7" s="84">
        <f>C8+C14</f>
        <v>4558894.28</v>
      </c>
      <c r="D7" s="84">
        <f>D8+D14</f>
        <v>0</v>
      </c>
      <c r="E7" s="85">
        <f t="shared" si="0"/>
        <v>4558894.28</v>
      </c>
    </row>
    <row r="8" spans="1:10" ht="15" customHeight="1" x14ac:dyDescent="0.2">
      <c r="A8" s="76" t="s">
        <v>152</v>
      </c>
      <c r="B8" s="77" t="s">
        <v>153</v>
      </c>
      <c r="C8" s="78">
        <f>C9+C10+C12+C13+C11</f>
        <v>4554687.4000000004</v>
      </c>
      <c r="D8" s="78">
        <f>D9+D10+D12+D13</f>
        <v>0</v>
      </c>
      <c r="E8" s="86">
        <f t="shared" si="0"/>
        <v>4554687.4000000004</v>
      </c>
    </row>
    <row r="9" spans="1:10" ht="15" customHeight="1" x14ac:dyDescent="0.2">
      <c r="A9" s="76" t="s">
        <v>154</v>
      </c>
      <c r="B9" s="77" t="s">
        <v>155</v>
      </c>
      <c r="C9" s="78">
        <v>67590.7</v>
      </c>
      <c r="D9" s="78">
        <v>0</v>
      </c>
      <c r="E9" s="86">
        <f t="shared" si="0"/>
        <v>67590.7</v>
      </c>
    </row>
    <row r="10" spans="1:10" ht="15" customHeight="1" x14ac:dyDescent="0.2">
      <c r="A10" s="76" t="s">
        <v>156</v>
      </c>
      <c r="B10" s="77" t="s">
        <v>153</v>
      </c>
      <c r="C10" s="78">
        <v>4460963.63</v>
      </c>
      <c r="D10" s="78">
        <v>0</v>
      </c>
      <c r="E10" s="86">
        <f t="shared" si="0"/>
        <v>4460963.63</v>
      </c>
    </row>
    <row r="11" spans="1:10" ht="15" customHeight="1" x14ac:dyDescent="0.2">
      <c r="A11" s="76" t="s">
        <v>157</v>
      </c>
      <c r="B11" s="77">
        <v>4123</v>
      </c>
      <c r="C11" s="78">
        <v>0</v>
      </c>
      <c r="D11" s="78">
        <v>0</v>
      </c>
      <c r="E11" s="86">
        <f>SUM(C11:D11)</f>
        <v>0</v>
      </c>
    </row>
    <row r="12" spans="1:10" ht="15" customHeight="1" x14ac:dyDescent="0.2">
      <c r="A12" s="76" t="s">
        <v>158</v>
      </c>
      <c r="B12" s="77" t="s">
        <v>159</v>
      </c>
      <c r="C12" s="78">
        <v>0</v>
      </c>
      <c r="D12" s="78">
        <v>0</v>
      </c>
      <c r="E12" s="86">
        <f>SUM(C12:D12)</f>
        <v>0</v>
      </c>
    </row>
    <row r="13" spans="1:10" ht="15" customHeight="1" x14ac:dyDescent="0.2">
      <c r="A13" s="76" t="s">
        <v>160</v>
      </c>
      <c r="B13" s="77">
        <v>4121</v>
      </c>
      <c r="C13" s="78">
        <f>31370-5236.93</f>
        <v>26133.07</v>
      </c>
      <c r="D13" s="78">
        <v>0</v>
      </c>
      <c r="E13" s="86">
        <f>SUM(C13:D13)</f>
        <v>26133.07</v>
      </c>
    </row>
    <row r="14" spans="1:10" ht="15" customHeight="1" x14ac:dyDescent="0.2">
      <c r="A14" s="76" t="s">
        <v>161</v>
      </c>
      <c r="B14" s="77" t="s">
        <v>162</v>
      </c>
      <c r="C14" s="78">
        <f>C15+C16+C17+C18</f>
        <v>4206.88</v>
      </c>
      <c r="D14" s="78">
        <f>D15+D17+D18</f>
        <v>0</v>
      </c>
      <c r="E14" s="86">
        <f t="shared" si="0"/>
        <v>4206.88</v>
      </c>
    </row>
    <row r="15" spans="1:10" ht="15" customHeight="1" x14ac:dyDescent="0.2">
      <c r="A15" s="76" t="s">
        <v>163</v>
      </c>
      <c r="B15" s="77" t="s">
        <v>164</v>
      </c>
      <c r="C15" s="78">
        <v>0</v>
      </c>
      <c r="D15" s="78">
        <v>0</v>
      </c>
      <c r="E15" s="86">
        <f t="shared" si="0"/>
        <v>0</v>
      </c>
    </row>
    <row r="16" spans="1:10" ht="15" customHeight="1" x14ac:dyDescent="0.2">
      <c r="A16" s="76" t="s">
        <v>165</v>
      </c>
      <c r="B16" s="77">
        <v>4223</v>
      </c>
      <c r="C16" s="78">
        <v>0</v>
      </c>
      <c r="D16" s="78">
        <v>0</v>
      </c>
      <c r="E16" s="86">
        <f>SUM(C16:D16)</f>
        <v>0</v>
      </c>
    </row>
    <row r="17" spans="1:5" ht="15" customHeight="1" x14ac:dyDescent="0.2">
      <c r="A17" s="76" t="s">
        <v>166</v>
      </c>
      <c r="B17" s="77" t="s">
        <v>167</v>
      </c>
      <c r="C17" s="78">
        <v>0</v>
      </c>
      <c r="D17" s="78">
        <v>0</v>
      </c>
      <c r="E17" s="86">
        <f>SUM(C17:D17)</f>
        <v>0</v>
      </c>
    </row>
    <row r="18" spans="1:5" ht="15" customHeight="1" x14ac:dyDescent="0.2">
      <c r="A18" s="76" t="s">
        <v>168</v>
      </c>
      <c r="B18" s="77">
        <v>4221</v>
      </c>
      <c r="C18" s="78">
        <v>4206.88</v>
      </c>
      <c r="D18" s="78">
        <v>0</v>
      </c>
      <c r="E18" s="86">
        <f>SUM(C18:D18)</f>
        <v>4206.88</v>
      </c>
    </row>
    <row r="19" spans="1:5" ht="15" customHeight="1" x14ac:dyDescent="0.2">
      <c r="A19" s="83" t="s">
        <v>169</v>
      </c>
      <c r="B19" s="87" t="s">
        <v>170</v>
      </c>
      <c r="C19" s="84">
        <f>C3+C7</f>
        <v>7312055.8000000007</v>
      </c>
      <c r="D19" s="84">
        <f>D3+D7</f>
        <v>0</v>
      </c>
      <c r="E19" s="85">
        <f t="shared" si="0"/>
        <v>7312055.8000000007</v>
      </c>
    </row>
    <row r="20" spans="1:5" ht="15" customHeight="1" x14ac:dyDescent="0.2">
      <c r="A20" s="83" t="s">
        <v>171</v>
      </c>
      <c r="B20" s="87" t="s">
        <v>172</v>
      </c>
      <c r="C20" s="84">
        <f>SUM(C21:C24)</f>
        <v>1742695.9900000002</v>
      </c>
      <c r="D20" s="84">
        <f>SUM(D21:D24)</f>
        <v>0</v>
      </c>
      <c r="E20" s="85">
        <f t="shared" si="0"/>
        <v>1742695.9900000002</v>
      </c>
    </row>
    <row r="21" spans="1:5" ht="15" customHeight="1" x14ac:dyDescent="0.2">
      <c r="A21" s="76" t="s">
        <v>173</v>
      </c>
      <c r="B21" s="77" t="s">
        <v>174</v>
      </c>
      <c r="C21" s="78">
        <v>100564.53000000001</v>
      </c>
      <c r="D21" s="78">
        <v>0</v>
      </c>
      <c r="E21" s="86">
        <f t="shared" si="0"/>
        <v>100564.53000000001</v>
      </c>
    </row>
    <row r="22" spans="1:5" ht="15" customHeight="1" x14ac:dyDescent="0.2">
      <c r="A22" s="76" t="s">
        <v>175</v>
      </c>
      <c r="B22" s="77">
        <v>8115</v>
      </c>
      <c r="C22" s="78">
        <v>1739006.4600000002</v>
      </c>
      <c r="D22" s="78">
        <v>0</v>
      </c>
      <c r="E22" s="86">
        <f>SUM(C22:D22)</f>
        <v>1739006.4600000002</v>
      </c>
    </row>
    <row r="23" spans="1:5" ht="15" customHeight="1" x14ac:dyDescent="0.2">
      <c r="A23" s="76" t="s">
        <v>176</v>
      </c>
      <c r="B23" s="77">
        <v>8123</v>
      </c>
      <c r="C23" s="78">
        <v>0</v>
      </c>
      <c r="D23" s="78">
        <v>0</v>
      </c>
      <c r="E23" s="86">
        <f>C23+D23</f>
        <v>0</v>
      </c>
    </row>
    <row r="24" spans="1:5" ht="15" customHeight="1" thickBot="1" x14ac:dyDescent="0.25">
      <c r="A24" s="88" t="s">
        <v>177</v>
      </c>
      <c r="B24" s="89">
        <v>-8124</v>
      </c>
      <c r="C24" s="90">
        <v>-96875</v>
      </c>
      <c r="D24" s="90">
        <v>0</v>
      </c>
      <c r="E24" s="91">
        <f>C24+D24</f>
        <v>-96875</v>
      </c>
    </row>
    <row r="25" spans="1:5" ht="15" customHeight="1" thickBot="1" x14ac:dyDescent="0.25">
      <c r="A25" s="92" t="s">
        <v>178</v>
      </c>
      <c r="B25" s="93"/>
      <c r="C25" s="94">
        <f>C3+C7+C20</f>
        <v>9054751.790000001</v>
      </c>
      <c r="D25" s="94">
        <f>D19+D20</f>
        <v>0</v>
      </c>
      <c r="E25" s="95">
        <f t="shared" si="0"/>
        <v>9054751.790000001</v>
      </c>
    </row>
    <row r="26" spans="1:5" ht="13.5" thickBot="1" x14ac:dyDescent="0.25">
      <c r="A26" s="122" t="s">
        <v>179</v>
      </c>
      <c r="B26" s="122"/>
      <c r="C26" s="96"/>
      <c r="D26" s="96"/>
      <c r="E26" s="97" t="s">
        <v>137</v>
      </c>
    </row>
    <row r="27" spans="1:5" ht="24.75" thickBot="1" x14ac:dyDescent="0.25">
      <c r="A27" s="69" t="s">
        <v>180</v>
      </c>
      <c r="B27" s="70" t="s">
        <v>6</v>
      </c>
      <c r="C27" s="71" t="s">
        <v>140</v>
      </c>
      <c r="D27" s="71" t="s">
        <v>202</v>
      </c>
      <c r="E27" s="71" t="s">
        <v>141</v>
      </c>
    </row>
    <row r="28" spans="1:5" ht="15" customHeight="1" x14ac:dyDescent="0.2">
      <c r="A28" s="98" t="s">
        <v>181</v>
      </c>
      <c r="B28" s="99" t="s">
        <v>182</v>
      </c>
      <c r="C28" s="82">
        <v>29496.959999999999</v>
      </c>
      <c r="D28" s="82">
        <v>0</v>
      </c>
      <c r="E28" s="100">
        <f>C28+D28</f>
        <v>29496.959999999999</v>
      </c>
    </row>
    <row r="29" spans="1:5" ht="15" customHeight="1" x14ac:dyDescent="0.2">
      <c r="A29" s="101" t="s">
        <v>183</v>
      </c>
      <c r="B29" s="77" t="s">
        <v>182</v>
      </c>
      <c r="C29" s="78">
        <v>260591.53</v>
      </c>
      <c r="D29" s="82">
        <v>0</v>
      </c>
      <c r="E29" s="100">
        <f t="shared" ref="E29:E44" si="1">C29+D29</f>
        <v>260591.53</v>
      </c>
    </row>
    <row r="30" spans="1:5" ht="15" customHeight="1" x14ac:dyDescent="0.2">
      <c r="A30" s="101" t="s">
        <v>184</v>
      </c>
      <c r="B30" s="77" t="s">
        <v>185</v>
      </c>
      <c r="C30" s="78">
        <v>137575.74</v>
      </c>
      <c r="D30" s="82">
        <v>0</v>
      </c>
      <c r="E30" s="100">
        <f>SUM(C30:D30)</f>
        <v>137575.74</v>
      </c>
    </row>
    <row r="31" spans="1:5" ht="15" customHeight="1" x14ac:dyDescent="0.2">
      <c r="A31" s="101" t="s">
        <v>186</v>
      </c>
      <c r="B31" s="77" t="s">
        <v>182</v>
      </c>
      <c r="C31" s="78">
        <v>1025700</v>
      </c>
      <c r="D31" s="82">
        <v>0</v>
      </c>
      <c r="E31" s="100">
        <f t="shared" si="1"/>
        <v>1025700</v>
      </c>
    </row>
    <row r="32" spans="1:5" ht="15" customHeight="1" x14ac:dyDescent="0.2">
      <c r="A32" s="101" t="s">
        <v>187</v>
      </c>
      <c r="B32" s="77" t="s">
        <v>182</v>
      </c>
      <c r="C32" s="78">
        <v>781030.42</v>
      </c>
      <c r="D32" s="82">
        <v>0</v>
      </c>
      <c r="E32" s="100">
        <f t="shared" si="1"/>
        <v>781030.42</v>
      </c>
    </row>
    <row r="33" spans="1:5" ht="15" customHeight="1" x14ac:dyDescent="0.2">
      <c r="A33" s="101" t="s">
        <v>188</v>
      </c>
      <c r="B33" s="77" t="s">
        <v>182</v>
      </c>
      <c r="C33" s="78">
        <v>4080391.12</v>
      </c>
      <c r="D33" s="82">
        <v>0</v>
      </c>
      <c r="E33" s="100">
        <f>C33+D33</f>
        <v>4080391.12</v>
      </c>
    </row>
    <row r="34" spans="1:5" ht="15" customHeight="1" x14ac:dyDescent="0.2">
      <c r="A34" s="101" t="s">
        <v>189</v>
      </c>
      <c r="B34" s="77" t="s">
        <v>185</v>
      </c>
      <c r="C34" s="78">
        <v>525507.53</v>
      </c>
      <c r="D34" s="82">
        <v>0</v>
      </c>
      <c r="E34" s="100">
        <f t="shared" si="1"/>
        <v>525507.53</v>
      </c>
    </row>
    <row r="35" spans="1:5" ht="15" customHeight="1" x14ac:dyDescent="0.2">
      <c r="A35" s="101" t="s">
        <v>190</v>
      </c>
      <c r="B35" s="77" t="s">
        <v>182</v>
      </c>
      <c r="C35" s="78">
        <v>27074</v>
      </c>
      <c r="D35" s="82">
        <v>0</v>
      </c>
      <c r="E35" s="100">
        <f t="shared" si="1"/>
        <v>27074</v>
      </c>
    </row>
    <row r="36" spans="1:5" ht="15" customHeight="1" x14ac:dyDescent="0.2">
      <c r="A36" s="101" t="s">
        <v>191</v>
      </c>
      <c r="B36" s="77" t="s">
        <v>185</v>
      </c>
      <c r="C36" s="78">
        <v>782249.58000000007</v>
      </c>
      <c r="D36" s="82">
        <v>0</v>
      </c>
      <c r="E36" s="100">
        <f t="shared" si="1"/>
        <v>782249.58000000007</v>
      </c>
    </row>
    <row r="37" spans="1:5" ht="15" customHeight="1" x14ac:dyDescent="0.2">
      <c r="A37" s="101" t="s">
        <v>192</v>
      </c>
      <c r="B37" s="77" t="s">
        <v>193</v>
      </c>
      <c r="C37" s="78">
        <v>0</v>
      </c>
      <c r="D37" s="82">
        <v>0</v>
      </c>
      <c r="E37" s="100">
        <f t="shared" si="1"/>
        <v>0</v>
      </c>
    </row>
    <row r="38" spans="1:5" ht="15" customHeight="1" x14ac:dyDescent="0.2">
      <c r="A38" s="101" t="s">
        <v>194</v>
      </c>
      <c r="B38" s="77" t="s">
        <v>185</v>
      </c>
      <c r="C38" s="78">
        <v>1146563.33</v>
      </c>
      <c r="D38" s="82">
        <v>0</v>
      </c>
      <c r="E38" s="100">
        <f t="shared" si="1"/>
        <v>1146563.33</v>
      </c>
    </row>
    <row r="39" spans="1:5" ht="15" customHeight="1" x14ac:dyDescent="0.2">
      <c r="A39" s="101" t="s">
        <v>195</v>
      </c>
      <c r="B39" s="77" t="s">
        <v>185</v>
      </c>
      <c r="C39" s="78">
        <v>17500</v>
      </c>
      <c r="D39" s="82">
        <v>0</v>
      </c>
      <c r="E39" s="100">
        <f t="shared" si="1"/>
        <v>17500</v>
      </c>
    </row>
    <row r="40" spans="1:5" ht="15" customHeight="1" x14ac:dyDescent="0.2">
      <c r="A40" s="101" t="s">
        <v>196</v>
      </c>
      <c r="B40" s="77" t="s">
        <v>182</v>
      </c>
      <c r="C40" s="78">
        <v>9541.25</v>
      </c>
      <c r="D40" s="82">
        <v>0</v>
      </c>
      <c r="E40" s="100">
        <f t="shared" si="1"/>
        <v>9541.25</v>
      </c>
    </row>
    <row r="41" spans="1:5" ht="15" customHeight="1" x14ac:dyDescent="0.2">
      <c r="A41" s="101" t="s">
        <v>197</v>
      </c>
      <c r="B41" s="77" t="s">
        <v>185</v>
      </c>
      <c r="C41" s="78">
        <v>129946.22</v>
      </c>
      <c r="D41" s="82">
        <v>0</v>
      </c>
      <c r="E41" s="100">
        <f>C41+D41</f>
        <v>129946.22</v>
      </c>
    </row>
    <row r="42" spans="1:5" ht="15" customHeight="1" x14ac:dyDescent="0.2">
      <c r="A42" s="101" t="s">
        <v>198</v>
      </c>
      <c r="B42" s="77" t="s">
        <v>185</v>
      </c>
      <c r="C42" s="78">
        <v>11471.73</v>
      </c>
      <c r="D42" s="82">
        <v>0</v>
      </c>
      <c r="E42" s="100">
        <f t="shared" si="1"/>
        <v>11471.73</v>
      </c>
    </row>
    <row r="43" spans="1:5" ht="15" customHeight="1" x14ac:dyDescent="0.2">
      <c r="A43" s="101" t="s">
        <v>199</v>
      </c>
      <c r="B43" s="77" t="s">
        <v>185</v>
      </c>
      <c r="C43" s="78">
        <v>79990.17</v>
      </c>
      <c r="D43" s="82">
        <v>0</v>
      </c>
      <c r="E43" s="100">
        <f t="shared" si="1"/>
        <v>79990.17</v>
      </c>
    </row>
    <row r="44" spans="1:5" ht="15" customHeight="1" thickBot="1" x14ac:dyDescent="0.25">
      <c r="A44" s="101" t="s">
        <v>200</v>
      </c>
      <c r="B44" s="77" t="s">
        <v>185</v>
      </c>
      <c r="C44" s="78">
        <v>10122.209999999999</v>
      </c>
      <c r="D44" s="82">
        <v>0</v>
      </c>
      <c r="E44" s="100">
        <f t="shared" si="1"/>
        <v>10122.209999999999</v>
      </c>
    </row>
    <row r="45" spans="1:5" ht="15" customHeight="1" thickBot="1" x14ac:dyDescent="0.25">
      <c r="A45" s="102" t="s">
        <v>201</v>
      </c>
      <c r="B45" s="93"/>
      <c r="C45" s="94">
        <f>C28+C29+C31+C32+C33+C34+C35+C36+C37+C38+C39+C40+C41+C42+C43+C44+C30</f>
        <v>9054751.7900000028</v>
      </c>
      <c r="D45" s="94">
        <f>SUM(D28:D44)</f>
        <v>0</v>
      </c>
      <c r="E45" s="95">
        <f>SUM(E28:E44)</f>
        <v>9054751.7900000028</v>
      </c>
    </row>
    <row r="46" spans="1:5" x14ac:dyDescent="0.2">
      <c r="C46" s="81"/>
      <c r="E46" s="81"/>
    </row>
    <row r="48" spans="1:5" x14ac:dyDescent="0.2">
      <c r="C48" s="8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ZR_RO_146_17_DA_HZ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dcterms:created xsi:type="dcterms:W3CDTF">2017-05-09T09:33:41Z</dcterms:created>
  <dcterms:modified xsi:type="dcterms:W3CDTF">2017-05-10T06:51:17Z</dcterms:modified>
</cp:coreProperties>
</file>