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 activeTab="1"/>
  </bookViews>
  <sheets>
    <sheet name="914 04" sheetId="4" r:id="rId1"/>
    <sheet name="917 04" sheetId="5" r:id="rId2"/>
    <sheet name="Bilance P a V" sheetId="3" r:id="rId3"/>
  </sheets>
  <definedNames>
    <definedName name="_xlnm.Print_Area" localSheetId="1">'917 04'!$A$1:$R$202</definedName>
  </definedNames>
  <calcPr calcId="145621"/>
</workbook>
</file>

<file path=xl/calcChain.xml><?xml version="1.0" encoding="utf-8"?>
<calcChain xmlns="http://schemas.openxmlformats.org/spreadsheetml/2006/main">
  <c r="M200" i="5" l="1"/>
  <c r="O200" i="5" s="1"/>
  <c r="Q200" i="5" s="1"/>
  <c r="M199" i="5"/>
  <c r="O199" i="5" s="1"/>
  <c r="Q199" i="5" s="1"/>
  <c r="M198" i="5"/>
  <c r="O198" i="5" s="1"/>
  <c r="Q198" i="5" s="1"/>
  <c r="M197" i="5"/>
  <c r="O197" i="5" s="1"/>
  <c r="Q197" i="5" s="1"/>
  <c r="M196" i="5"/>
  <c r="O196" i="5" s="1"/>
  <c r="Q196" i="5" s="1"/>
  <c r="M195" i="5"/>
  <c r="O195" i="5" s="1"/>
  <c r="Q195" i="5" s="1"/>
  <c r="O194" i="5"/>
  <c r="Q194" i="5" s="1"/>
  <c r="M194" i="5"/>
  <c r="M193" i="5"/>
  <c r="O193" i="5" s="1"/>
  <c r="Q193" i="5" s="1"/>
  <c r="M192" i="5"/>
  <c r="O192" i="5" s="1"/>
  <c r="Q192" i="5" s="1"/>
  <c r="M191" i="5"/>
  <c r="O191" i="5" s="1"/>
  <c r="Q191" i="5" s="1"/>
  <c r="O190" i="5"/>
  <c r="Q190" i="5" s="1"/>
  <c r="M190" i="5"/>
  <c r="O189" i="5"/>
  <c r="Q189" i="5" s="1"/>
  <c r="M189" i="5"/>
  <c r="M188" i="5"/>
  <c r="O188" i="5" s="1"/>
  <c r="Q188" i="5" s="1"/>
  <c r="O187" i="5"/>
  <c r="Q187" i="5" s="1"/>
  <c r="M187" i="5"/>
  <c r="M186" i="5"/>
  <c r="O186" i="5" s="1"/>
  <c r="Q186" i="5" s="1"/>
  <c r="M185" i="5"/>
  <c r="O185" i="5" s="1"/>
  <c r="Q185" i="5" s="1"/>
  <c r="M184" i="5"/>
  <c r="O184" i="5" s="1"/>
  <c r="Q184" i="5" s="1"/>
  <c r="M183" i="5"/>
  <c r="O183" i="5" s="1"/>
  <c r="Q183" i="5" s="1"/>
  <c r="M182" i="5"/>
  <c r="O182" i="5" s="1"/>
  <c r="Q182" i="5" s="1"/>
  <c r="M181" i="5"/>
  <c r="O181" i="5" s="1"/>
  <c r="Q181" i="5" s="1"/>
  <c r="M180" i="5"/>
  <c r="O180" i="5" s="1"/>
  <c r="Q180" i="5" s="1"/>
  <c r="M179" i="5"/>
  <c r="O179" i="5" s="1"/>
  <c r="Q179" i="5" s="1"/>
  <c r="M178" i="5"/>
  <c r="O178" i="5" s="1"/>
  <c r="Q178" i="5" s="1"/>
  <c r="M177" i="5"/>
  <c r="O177" i="5" s="1"/>
  <c r="Q177" i="5" s="1"/>
  <c r="M176" i="5"/>
  <c r="O176" i="5" s="1"/>
  <c r="Q176" i="5" s="1"/>
  <c r="O175" i="5"/>
  <c r="Q175" i="5" s="1"/>
  <c r="M175" i="5"/>
  <c r="M174" i="5"/>
  <c r="O174" i="5" s="1"/>
  <c r="Q174" i="5" s="1"/>
  <c r="M173" i="5"/>
  <c r="O173" i="5" s="1"/>
  <c r="Q173" i="5" s="1"/>
  <c r="M172" i="5"/>
  <c r="O172" i="5" s="1"/>
  <c r="Q172" i="5" s="1"/>
  <c r="O171" i="5"/>
  <c r="Q171" i="5" s="1"/>
  <c r="M171" i="5"/>
  <c r="M170" i="5"/>
  <c r="O170" i="5" s="1"/>
  <c r="Q170" i="5" s="1"/>
  <c r="M169" i="5"/>
  <c r="O169" i="5" s="1"/>
  <c r="Q169" i="5" s="1"/>
  <c r="M168" i="5"/>
  <c r="O168" i="5" s="1"/>
  <c r="Q168" i="5" s="1"/>
  <c r="M167" i="5"/>
  <c r="O167" i="5" s="1"/>
  <c r="Q167" i="5" s="1"/>
  <c r="M166" i="5"/>
  <c r="O166" i="5" s="1"/>
  <c r="Q166" i="5" s="1"/>
  <c r="M165" i="5"/>
  <c r="O165" i="5" s="1"/>
  <c r="Q165" i="5" s="1"/>
  <c r="M164" i="5"/>
  <c r="O164" i="5" s="1"/>
  <c r="Q164" i="5" s="1"/>
  <c r="M163" i="5"/>
  <c r="O163" i="5" s="1"/>
  <c r="Q163" i="5" s="1"/>
  <c r="O162" i="5"/>
  <c r="Q162" i="5" s="1"/>
  <c r="M162" i="5"/>
  <c r="M161" i="5"/>
  <c r="O161" i="5" s="1"/>
  <c r="Q161" i="5" s="1"/>
  <c r="M160" i="5"/>
  <c r="O160" i="5" s="1"/>
  <c r="Q160" i="5" s="1"/>
  <c r="M159" i="5"/>
  <c r="O159" i="5" s="1"/>
  <c r="Q159" i="5" s="1"/>
  <c r="O158" i="5"/>
  <c r="Q158" i="5" s="1"/>
  <c r="M158" i="5"/>
  <c r="O157" i="5"/>
  <c r="Q157" i="5" s="1"/>
  <c r="M157" i="5"/>
  <c r="M156" i="5"/>
  <c r="O156" i="5" s="1"/>
  <c r="Q156" i="5" s="1"/>
  <c r="O155" i="5"/>
  <c r="Q155" i="5" s="1"/>
  <c r="M155" i="5"/>
  <c r="M154" i="5"/>
  <c r="O154" i="5" s="1"/>
  <c r="Q154" i="5" s="1"/>
  <c r="M153" i="5"/>
  <c r="O153" i="5" s="1"/>
  <c r="Q153" i="5" s="1"/>
  <c r="M152" i="5"/>
  <c r="O152" i="5" s="1"/>
  <c r="Q152" i="5" s="1"/>
  <c r="M151" i="5"/>
  <c r="O151" i="5" s="1"/>
  <c r="Q151" i="5" s="1"/>
  <c r="M150" i="5"/>
  <c r="O150" i="5" s="1"/>
  <c r="Q150" i="5" s="1"/>
  <c r="M149" i="5"/>
  <c r="O149" i="5" s="1"/>
  <c r="Q149" i="5" s="1"/>
  <c r="M148" i="5"/>
  <c r="O148" i="5" s="1"/>
  <c r="Q148" i="5" s="1"/>
  <c r="M147" i="5"/>
  <c r="O147" i="5" s="1"/>
  <c r="Q147" i="5" s="1"/>
  <c r="M146" i="5"/>
  <c r="O146" i="5" s="1"/>
  <c r="Q146" i="5" s="1"/>
  <c r="M145" i="5"/>
  <c r="O145" i="5" s="1"/>
  <c r="Q145" i="5" s="1"/>
  <c r="M144" i="5"/>
  <c r="O144" i="5" s="1"/>
  <c r="Q144" i="5" s="1"/>
  <c r="O143" i="5"/>
  <c r="Q143" i="5" s="1"/>
  <c r="M143" i="5"/>
  <c r="M142" i="5"/>
  <c r="O142" i="5" s="1"/>
  <c r="Q142" i="5" s="1"/>
  <c r="M141" i="5"/>
  <c r="O141" i="5" s="1"/>
  <c r="Q141" i="5" s="1"/>
  <c r="M140" i="5"/>
  <c r="O140" i="5" s="1"/>
  <c r="Q140" i="5" s="1"/>
  <c r="O139" i="5"/>
  <c r="Q139" i="5" s="1"/>
  <c r="M139" i="5"/>
  <c r="M138" i="5"/>
  <c r="O138" i="5" s="1"/>
  <c r="Q138" i="5" s="1"/>
  <c r="M137" i="5"/>
  <c r="O137" i="5" s="1"/>
  <c r="Q137" i="5" s="1"/>
  <c r="M136" i="5"/>
  <c r="O136" i="5" s="1"/>
  <c r="Q136" i="5" s="1"/>
  <c r="M135" i="5"/>
  <c r="O135" i="5" s="1"/>
  <c r="Q135" i="5" s="1"/>
  <c r="M134" i="5"/>
  <c r="O134" i="5" s="1"/>
  <c r="Q134" i="5" s="1"/>
  <c r="M133" i="5"/>
  <c r="O133" i="5" s="1"/>
  <c r="Q133" i="5" s="1"/>
  <c r="M132" i="5"/>
  <c r="O132" i="5" s="1"/>
  <c r="Q132" i="5" s="1"/>
  <c r="M131" i="5"/>
  <c r="O131" i="5" s="1"/>
  <c r="Q131" i="5" s="1"/>
  <c r="O130" i="5"/>
  <c r="Q130" i="5" s="1"/>
  <c r="M130" i="5"/>
  <c r="M129" i="5"/>
  <c r="O129" i="5" s="1"/>
  <c r="Q129" i="5" s="1"/>
  <c r="M128" i="5"/>
  <c r="O128" i="5" s="1"/>
  <c r="Q128" i="5" s="1"/>
  <c r="M127" i="5"/>
  <c r="O127" i="5" s="1"/>
  <c r="Q127" i="5" s="1"/>
  <c r="O126" i="5"/>
  <c r="Q126" i="5" s="1"/>
  <c r="M126" i="5"/>
  <c r="O125" i="5"/>
  <c r="Q125" i="5" s="1"/>
  <c r="M125" i="5"/>
  <c r="M124" i="5"/>
  <c r="O124" i="5" s="1"/>
  <c r="Q124" i="5" s="1"/>
  <c r="O123" i="5"/>
  <c r="Q123" i="5" s="1"/>
  <c r="M123" i="5"/>
  <c r="M122" i="5"/>
  <c r="O122" i="5" s="1"/>
  <c r="Q122" i="5" s="1"/>
  <c r="M121" i="5"/>
  <c r="O121" i="5" s="1"/>
  <c r="Q121" i="5" s="1"/>
  <c r="M120" i="5"/>
  <c r="O120" i="5" s="1"/>
  <c r="Q120" i="5" s="1"/>
  <c r="M119" i="5"/>
  <c r="O119" i="5" s="1"/>
  <c r="Q119" i="5" s="1"/>
  <c r="M118" i="5"/>
  <c r="O118" i="5" s="1"/>
  <c r="Q118" i="5" s="1"/>
  <c r="M117" i="5"/>
  <c r="O117" i="5" s="1"/>
  <c r="Q117" i="5" s="1"/>
  <c r="M116" i="5"/>
  <c r="O116" i="5" s="1"/>
  <c r="Q116" i="5" s="1"/>
  <c r="M115" i="5"/>
  <c r="O115" i="5" s="1"/>
  <c r="Q115" i="5" s="1"/>
  <c r="M114" i="5"/>
  <c r="O114" i="5" s="1"/>
  <c r="Q114" i="5" s="1"/>
  <c r="M113" i="5"/>
  <c r="O113" i="5" s="1"/>
  <c r="Q113" i="5" s="1"/>
  <c r="M112" i="5"/>
  <c r="O112" i="5" s="1"/>
  <c r="Q112" i="5" s="1"/>
  <c r="O111" i="5"/>
  <c r="Q111" i="5" s="1"/>
  <c r="M111" i="5"/>
  <c r="M110" i="5"/>
  <c r="O110" i="5" s="1"/>
  <c r="Q110" i="5" s="1"/>
  <c r="M109" i="5"/>
  <c r="O109" i="5" s="1"/>
  <c r="Q109" i="5" s="1"/>
  <c r="M108" i="5"/>
  <c r="O108" i="5" s="1"/>
  <c r="Q108" i="5" s="1"/>
  <c r="O107" i="5"/>
  <c r="Q107" i="5" s="1"/>
  <c r="M107" i="5"/>
  <c r="M106" i="5"/>
  <c r="O106" i="5" s="1"/>
  <c r="Q106" i="5" s="1"/>
  <c r="M105" i="5"/>
  <c r="O105" i="5" s="1"/>
  <c r="Q105" i="5" s="1"/>
  <c r="M104" i="5"/>
  <c r="O104" i="5" s="1"/>
  <c r="Q104" i="5" s="1"/>
  <c r="M103" i="5"/>
  <c r="O103" i="5" s="1"/>
  <c r="Q103" i="5" s="1"/>
  <c r="M102" i="5"/>
  <c r="O102" i="5" s="1"/>
  <c r="Q102" i="5" s="1"/>
  <c r="M101" i="5"/>
  <c r="O101" i="5" s="1"/>
  <c r="Q101" i="5" s="1"/>
  <c r="L101" i="5"/>
  <c r="K100" i="5"/>
  <c r="M100" i="5" s="1"/>
  <c r="O100" i="5" s="1"/>
  <c r="Q100" i="5" s="1"/>
  <c r="I100" i="5"/>
  <c r="G99" i="5"/>
  <c r="I99" i="5" s="1"/>
  <c r="K99" i="5" s="1"/>
  <c r="M99" i="5" s="1"/>
  <c r="O99" i="5" s="1"/>
  <c r="Q99" i="5" s="1"/>
  <c r="K98" i="5"/>
  <c r="M98" i="5" s="1"/>
  <c r="O98" i="5" s="1"/>
  <c r="Q98" i="5" s="1"/>
  <c r="I98" i="5"/>
  <c r="M97" i="5"/>
  <c r="O97" i="5" s="1"/>
  <c r="Q97" i="5" s="1"/>
  <c r="G97" i="5"/>
  <c r="I97" i="5" s="1"/>
  <c r="K97" i="5" s="1"/>
  <c r="I96" i="5"/>
  <c r="K96" i="5" s="1"/>
  <c r="M96" i="5" s="1"/>
  <c r="O96" i="5" s="1"/>
  <c r="Q96" i="5" s="1"/>
  <c r="G95" i="5"/>
  <c r="I95" i="5" s="1"/>
  <c r="K95" i="5" s="1"/>
  <c r="M95" i="5" s="1"/>
  <c r="O95" i="5" s="1"/>
  <c r="Q95" i="5" s="1"/>
  <c r="I94" i="5"/>
  <c r="K94" i="5" s="1"/>
  <c r="M94" i="5" s="1"/>
  <c r="O94" i="5" s="1"/>
  <c r="Q94" i="5" s="1"/>
  <c r="L93" i="5"/>
  <c r="L90" i="5" s="1"/>
  <c r="L65" i="5" s="1"/>
  <c r="I93" i="5"/>
  <c r="K93" i="5" s="1"/>
  <c r="G93" i="5"/>
  <c r="I92" i="5"/>
  <c r="K92" i="5" s="1"/>
  <c r="M92" i="5" s="1"/>
  <c r="O92" i="5" s="1"/>
  <c r="Q92" i="5" s="1"/>
  <c r="G91" i="5"/>
  <c r="G90" i="5" s="1"/>
  <c r="I90" i="5" s="1"/>
  <c r="K90" i="5" s="1"/>
  <c r="M90" i="5" s="1"/>
  <c r="O90" i="5" s="1"/>
  <c r="Q90" i="5" s="1"/>
  <c r="Q89" i="5"/>
  <c r="I89" i="5"/>
  <c r="K89" i="5" s="1"/>
  <c r="M89" i="5" s="1"/>
  <c r="O89" i="5" s="1"/>
  <c r="G88" i="5"/>
  <c r="I87" i="5"/>
  <c r="K87" i="5" s="1"/>
  <c r="M87" i="5" s="1"/>
  <c r="O87" i="5" s="1"/>
  <c r="Q87" i="5" s="1"/>
  <c r="G86" i="5"/>
  <c r="I86" i="5" s="1"/>
  <c r="K86" i="5" s="1"/>
  <c r="M86" i="5" s="1"/>
  <c r="O86" i="5" s="1"/>
  <c r="Q86" i="5" s="1"/>
  <c r="I85" i="5"/>
  <c r="K85" i="5" s="1"/>
  <c r="M85" i="5" s="1"/>
  <c r="O85" i="5" s="1"/>
  <c r="Q85" i="5" s="1"/>
  <c r="G84" i="5"/>
  <c r="I84" i="5" s="1"/>
  <c r="K84" i="5" s="1"/>
  <c r="M84" i="5" s="1"/>
  <c r="O84" i="5" s="1"/>
  <c r="Q84" i="5" s="1"/>
  <c r="M82" i="5"/>
  <c r="O82" i="5" s="1"/>
  <c r="Q82" i="5" s="1"/>
  <c r="M81" i="5"/>
  <c r="O81" i="5" s="1"/>
  <c r="Q81" i="5" s="1"/>
  <c r="O80" i="5"/>
  <c r="Q80" i="5" s="1"/>
  <c r="M80" i="5"/>
  <c r="M79" i="5"/>
  <c r="O79" i="5" s="1"/>
  <c r="Q79" i="5" s="1"/>
  <c r="O78" i="5"/>
  <c r="Q78" i="5" s="1"/>
  <c r="M78" i="5"/>
  <c r="O77" i="5"/>
  <c r="Q77" i="5" s="1"/>
  <c r="M77" i="5"/>
  <c r="M76" i="5"/>
  <c r="O76" i="5" s="1"/>
  <c r="Q76" i="5" s="1"/>
  <c r="M75" i="5"/>
  <c r="O75" i="5" s="1"/>
  <c r="Q75" i="5" s="1"/>
  <c r="M74" i="5"/>
  <c r="O74" i="5" s="1"/>
  <c r="Q74" i="5" s="1"/>
  <c r="M73" i="5"/>
  <c r="O73" i="5" s="1"/>
  <c r="Q73" i="5" s="1"/>
  <c r="K72" i="5"/>
  <c r="M72" i="5" s="1"/>
  <c r="O72" i="5" s="1"/>
  <c r="Q72" i="5" s="1"/>
  <c r="I72" i="5"/>
  <c r="I71" i="5"/>
  <c r="K71" i="5" s="1"/>
  <c r="M71" i="5" s="1"/>
  <c r="O71" i="5" s="1"/>
  <c r="Q71" i="5" s="1"/>
  <c r="G71" i="5"/>
  <c r="I70" i="5"/>
  <c r="K70" i="5" s="1"/>
  <c r="M70" i="5" s="1"/>
  <c r="O70" i="5" s="1"/>
  <c r="Q70" i="5" s="1"/>
  <c r="G69" i="5"/>
  <c r="I69" i="5" s="1"/>
  <c r="K69" i="5" s="1"/>
  <c r="M69" i="5" s="1"/>
  <c r="O69" i="5" s="1"/>
  <c r="Q69" i="5" s="1"/>
  <c r="I68" i="5"/>
  <c r="K68" i="5" s="1"/>
  <c r="M68" i="5" s="1"/>
  <c r="O68" i="5" s="1"/>
  <c r="Q68" i="5" s="1"/>
  <c r="G67" i="5"/>
  <c r="I67" i="5" s="1"/>
  <c r="K67" i="5" s="1"/>
  <c r="M67" i="5" s="1"/>
  <c r="O67" i="5" s="1"/>
  <c r="Q67" i="5" s="1"/>
  <c r="L66" i="5"/>
  <c r="G66" i="5"/>
  <c r="N65" i="5"/>
  <c r="O64" i="5"/>
  <c r="Q64" i="5" s="1"/>
  <c r="I64" i="5"/>
  <c r="K64" i="5" s="1"/>
  <c r="M64" i="5" s="1"/>
  <c r="G63" i="5"/>
  <c r="I63" i="5" s="1"/>
  <c r="K63" i="5" s="1"/>
  <c r="M63" i="5" s="1"/>
  <c r="O63" i="5" s="1"/>
  <c r="Q63" i="5" s="1"/>
  <c r="I62" i="5"/>
  <c r="K62" i="5" s="1"/>
  <c r="M62" i="5" s="1"/>
  <c r="O62" i="5" s="1"/>
  <c r="Q62" i="5" s="1"/>
  <c r="G61" i="5"/>
  <c r="I61" i="5" s="1"/>
  <c r="K61" i="5" s="1"/>
  <c r="M61" i="5" s="1"/>
  <c r="O61" i="5" s="1"/>
  <c r="Q61" i="5" s="1"/>
  <c r="I60" i="5"/>
  <c r="K60" i="5" s="1"/>
  <c r="M60" i="5" s="1"/>
  <c r="O60" i="5" s="1"/>
  <c r="Q60" i="5" s="1"/>
  <c r="G59" i="5"/>
  <c r="I59" i="5" s="1"/>
  <c r="K59" i="5" s="1"/>
  <c r="M59" i="5" s="1"/>
  <c r="O59" i="5" s="1"/>
  <c r="Q59" i="5" s="1"/>
  <c r="Q58" i="5"/>
  <c r="O58" i="5"/>
  <c r="N57" i="5"/>
  <c r="O57" i="5" s="1"/>
  <c r="Q57" i="5" s="1"/>
  <c r="O56" i="5"/>
  <c r="Q56" i="5" s="1"/>
  <c r="N55" i="5"/>
  <c r="O55" i="5" s="1"/>
  <c r="Q55" i="5" s="1"/>
  <c r="I54" i="5"/>
  <c r="K54" i="5" s="1"/>
  <c r="M54" i="5" s="1"/>
  <c r="O54" i="5" s="1"/>
  <c r="Q54" i="5" s="1"/>
  <c r="N53" i="5"/>
  <c r="G53" i="5"/>
  <c r="I53" i="5" s="1"/>
  <c r="K53" i="5" s="1"/>
  <c r="M53" i="5" s="1"/>
  <c r="O53" i="5" s="1"/>
  <c r="Q53" i="5" s="1"/>
  <c r="N52" i="5"/>
  <c r="Q51" i="5"/>
  <c r="O51" i="5"/>
  <c r="Q50" i="5"/>
  <c r="O50" i="5"/>
  <c r="N49" i="5"/>
  <c r="O49" i="5" s="1"/>
  <c r="Q49" i="5" s="1"/>
  <c r="Q48" i="5"/>
  <c r="Q47" i="5"/>
  <c r="P47" i="5"/>
  <c r="Q46" i="5"/>
  <c r="Q45" i="5"/>
  <c r="P45" i="5"/>
  <c r="M44" i="5"/>
  <c r="O44" i="5" s="1"/>
  <c r="Q44" i="5" s="1"/>
  <c r="K44" i="5"/>
  <c r="I44" i="5"/>
  <c r="I43" i="5"/>
  <c r="K43" i="5" s="1"/>
  <c r="M43" i="5" s="1"/>
  <c r="O43" i="5" s="1"/>
  <c r="Q43" i="5" s="1"/>
  <c r="G43" i="5"/>
  <c r="K42" i="5"/>
  <c r="M42" i="5" s="1"/>
  <c r="O42" i="5" s="1"/>
  <c r="Q42" i="5" s="1"/>
  <c r="I42" i="5"/>
  <c r="G41" i="5"/>
  <c r="I41" i="5" s="1"/>
  <c r="K41" i="5" s="1"/>
  <c r="M41" i="5" s="1"/>
  <c r="O41" i="5" s="1"/>
  <c r="Q41" i="5" s="1"/>
  <c r="I40" i="5"/>
  <c r="K40" i="5" s="1"/>
  <c r="M40" i="5" s="1"/>
  <c r="O40" i="5" s="1"/>
  <c r="Q40" i="5" s="1"/>
  <c r="I39" i="5"/>
  <c r="K39" i="5" s="1"/>
  <c r="M39" i="5" s="1"/>
  <c r="O39" i="5" s="1"/>
  <c r="Q39" i="5" s="1"/>
  <c r="G39" i="5"/>
  <c r="I38" i="5"/>
  <c r="K38" i="5" s="1"/>
  <c r="M38" i="5" s="1"/>
  <c r="O38" i="5" s="1"/>
  <c r="Q38" i="5" s="1"/>
  <c r="I37" i="5"/>
  <c r="K37" i="5" s="1"/>
  <c r="M37" i="5" s="1"/>
  <c r="O37" i="5" s="1"/>
  <c r="Q37" i="5" s="1"/>
  <c r="G37" i="5"/>
  <c r="K36" i="5"/>
  <c r="M36" i="5" s="1"/>
  <c r="O36" i="5" s="1"/>
  <c r="Q36" i="5" s="1"/>
  <c r="I36" i="5"/>
  <c r="M35" i="5"/>
  <c r="O35" i="5" s="1"/>
  <c r="Q35" i="5" s="1"/>
  <c r="I35" i="5"/>
  <c r="K35" i="5" s="1"/>
  <c r="G35" i="5"/>
  <c r="M34" i="5"/>
  <c r="O34" i="5" s="1"/>
  <c r="Q34" i="5" s="1"/>
  <c r="K34" i="5"/>
  <c r="I34" i="5"/>
  <c r="M33" i="5"/>
  <c r="O33" i="5" s="1"/>
  <c r="Q33" i="5" s="1"/>
  <c r="K33" i="5"/>
  <c r="G33" i="5"/>
  <c r="I33" i="5" s="1"/>
  <c r="O32" i="5"/>
  <c r="Q32" i="5" s="1"/>
  <c r="K32" i="5"/>
  <c r="M32" i="5" s="1"/>
  <c r="I32" i="5"/>
  <c r="M31" i="5"/>
  <c r="O31" i="5" s="1"/>
  <c r="Q31" i="5" s="1"/>
  <c r="K31" i="5"/>
  <c r="I31" i="5"/>
  <c r="G31" i="5"/>
  <c r="I30" i="5"/>
  <c r="K30" i="5" s="1"/>
  <c r="M30" i="5" s="1"/>
  <c r="O30" i="5" s="1"/>
  <c r="Q30" i="5" s="1"/>
  <c r="G29" i="5"/>
  <c r="G12" i="5" s="1"/>
  <c r="K28" i="5"/>
  <c r="M28" i="5" s="1"/>
  <c r="O28" i="5" s="1"/>
  <c r="Q28" i="5" s="1"/>
  <c r="L27" i="5"/>
  <c r="J27" i="5"/>
  <c r="K27" i="5" s="1"/>
  <c r="M27" i="5" s="1"/>
  <c r="O27" i="5" s="1"/>
  <c r="Q27" i="5" s="1"/>
  <c r="I26" i="5"/>
  <c r="K26" i="5" s="1"/>
  <c r="M26" i="5" s="1"/>
  <c r="O26" i="5" s="1"/>
  <c r="Q26" i="5" s="1"/>
  <c r="I25" i="5"/>
  <c r="K25" i="5" s="1"/>
  <c r="M25" i="5" s="1"/>
  <c r="O25" i="5" s="1"/>
  <c r="Q25" i="5" s="1"/>
  <c r="H25" i="5"/>
  <c r="I24" i="5"/>
  <c r="K24" i="5" s="1"/>
  <c r="M24" i="5" s="1"/>
  <c r="O24" i="5" s="1"/>
  <c r="Q24" i="5" s="1"/>
  <c r="I23" i="5"/>
  <c r="K23" i="5" s="1"/>
  <c r="M23" i="5" s="1"/>
  <c r="O23" i="5" s="1"/>
  <c r="Q23" i="5" s="1"/>
  <c r="H23" i="5"/>
  <c r="K22" i="5"/>
  <c r="M22" i="5" s="1"/>
  <c r="O22" i="5" s="1"/>
  <c r="Q22" i="5" s="1"/>
  <c r="I22" i="5"/>
  <c r="M21" i="5"/>
  <c r="O21" i="5" s="1"/>
  <c r="Q21" i="5" s="1"/>
  <c r="I21" i="5"/>
  <c r="K21" i="5" s="1"/>
  <c r="H21" i="5"/>
  <c r="M20" i="5"/>
  <c r="O20" i="5" s="1"/>
  <c r="Q20" i="5" s="1"/>
  <c r="K20" i="5"/>
  <c r="I20" i="5"/>
  <c r="M19" i="5"/>
  <c r="O19" i="5" s="1"/>
  <c r="Q19" i="5" s="1"/>
  <c r="K19" i="5"/>
  <c r="H19" i="5"/>
  <c r="I19" i="5" s="1"/>
  <c r="O18" i="5"/>
  <c r="Q18" i="5" s="1"/>
  <c r="K18" i="5"/>
  <c r="M18" i="5" s="1"/>
  <c r="I18" i="5"/>
  <c r="M17" i="5"/>
  <c r="O17" i="5" s="1"/>
  <c r="Q17" i="5" s="1"/>
  <c r="K17" i="5"/>
  <c r="I17" i="5"/>
  <c r="I16" i="5"/>
  <c r="K16" i="5" s="1"/>
  <c r="M16" i="5" s="1"/>
  <c r="O16" i="5" s="1"/>
  <c r="Q16" i="5" s="1"/>
  <c r="J15" i="5"/>
  <c r="J12" i="5" s="1"/>
  <c r="J9" i="5" s="1"/>
  <c r="I15" i="5"/>
  <c r="K15" i="5" s="1"/>
  <c r="M15" i="5" s="1"/>
  <c r="O15" i="5" s="1"/>
  <c r="Q15" i="5" s="1"/>
  <c r="H15" i="5"/>
  <c r="G15" i="5"/>
  <c r="I14" i="5"/>
  <c r="K14" i="5" s="1"/>
  <c r="M14" i="5" s="1"/>
  <c r="O14" i="5" s="1"/>
  <c r="Q14" i="5" s="1"/>
  <c r="K13" i="5"/>
  <c r="M13" i="5" s="1"/>
  <c r="O13" i="5" s="1"/>
  <c r="Q13" i="5" s="1"/>
  <c r="I13" i="5"/>
  <c r="G13" i="5"/>
  <c r="P12" i="5"/>
  <c r="L12" i="5"/>
  <c r="H12" i="5"/>
  <c r="O11" i="5"/>
  <c r="Q11" i="5" s="1"/>
  <c r="Q10" i="5"/>
  <c r="O10" i="5"/>
  <c r="N10" i="5"/>
  <c r="P9" i="5"/>
  <c r="L9" i="5"/>
  <c r="H9" i="5"/>
  <c r="I91" i="5" l="1"/>
  <c r="K91" i="5" s="1"/>
  <c r="M91" i="5" s="1"/>
  <c r="O91" i="5" s="1"/>
  <c r="Q91" i="5" s="1"/>
  <c r="I12" i="5"/>
  <c r="K12" i="5" s="1"/>
  <c r="M12" i="5" s="1"/>
  <c r="I88" i="5"/>
  <c r="K88" i="5" s="1"/>
  <c r="M88" i="5" s="1"/>
  <c r="O88" i="5" s="1"/>
  <c r="Q88" i="5" s="1"/>
  <c r="G83" i="5"/>
  <c r="I83" i="5" s="1"/>
  <c r="K83" i="5" s="1"/>
  <c r="M83" i="5" s="1"/>
  <c r="O83" i="5" s="1"/>
  <c r="Q83" i="5" s="1"/>
  <c r="I29" i="5"/>
  <c r="K29" i="5" s="1"/>
  <c r="M29" i="5" s="1"/>
  <c r="O29" i="5" s="1"/>
  <c r="Q29" i="5" s="1"/>
  <c r="N12" i="5"/>
  <c r="N9" i="5" s="1"/>
  <c r="G52" i="5"/>
  <c r="I52" i="5" s="1"/>
  <c r="K52" i="5" s="1"/>
  <c r="M52" i="5" s="1"/>
  <c r="O52" i="5" s="1"/>
  <c r="Q52" i="5" s="1"/>
  <c r="I66" i="5"/>
  <c r="K66" i="5" s="1"/>
  <c r="M66" i="5" s="1"/>
  <c r="O66" i="5" s="1"/>
  <c r="Q66" i="5" s="1"/>
  <c r="M93" i="5"/>
  <c r="O93" i="5" s="1"/>
  <c r="Q93" i="5" s="1"/>
  <c r="D46" i="3"/>
  <c r="C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5" i="3"/>
  <c r="E24" i="3"/>
  <c r="E23" i="3"/>
  <c r="E22" i="3"/>
  <c r="E21" i="3"/>
  <c r="D21" i="3"/>
  <c r="C21" i="3"/>
  <c r="E19" i="3"/>
  <c r="E18" i="3"/>
  <c r="E17" i="3"/>
  <c r="E16" i="3"/>
  <c r="D15" i="3"/>
  <c r="C15" i="3"/>
  <c r="E15" i="3" s="1"/>
  <c r="C14" i="3"/>
  <c r="E14" i="3" s="1"/>
  <c r="E13" i="3"/>
  <c r="E12" i="3"/>
  <c r="E11" i="3"/>
  <c r="E10" i="3"/>
  <c r="D9" i="3"/>
  <c r="D8" i="3" s="1"/>
  <c r="D20" i="3" s="1"/>
  <c r="D26" i="3" s="1"/>
  <c r="E7" i="3"/>
  <c r="E6" i="3"/>
  <c r="E5" i="3"/>
  <c r="E4" i="3"/>
  <c r="D4" i="3"/>
  <c r="C4" i="3"/>
  <c r="G65" i="5" l="1"/>
  <c r="O12" i="5"/>
  <c r="Q12" i="5" s="1"/>
  <c r="E46" i="3"/>
  <c r="C9" i="3"/>
  <c r="I79" i="4"/>
  <c r="K79" i="4" s="1"/>
  <c r="I78" i="4"/>
  <c r="K78" i="4" s="1"/>
  <c r="I77" i="4"/>
  <c r="K77" i="4" s="1"/>
  <c r="I76" i="4"/>
  <c r="K76" i="4" s="1"/>
  <c r="I75" i="4"/>
  <c r="K75" i="4" s="1"/>
  <c r="I74" i="4"/>
  <c r="K74" i="4" s="1"/>
  <c r="G73" i="4"/>
  <c r="I73" i="4" s="1"/>
  <c r="K73" i="4" s="1"/>
  <c r="I71" i="4"/>
  <c r="K71" i="4" s="1"/>
  <c r="I70" i="4"/>
  <c r="K70" i="4" s="1"/>
  <c r="I69" i="4"/>
  <c r="K69" i="4" s="1"/>
  <c r="G68" i="4"/>
  <c r="I68" i="4" s="1"/>
  <c r="K68" i="4" s="1"/>
  <c r="K67" i="4"/>
  <c r="I67" i="4"/>
  <c r="I66" i="4"/>
  <c r="K66" i="4" s="1"/>
  <c r="K65" i="4"/>
  <c r="I65" i="4"/>
  <c r="I64" i="4"/>
  <c r="K64" i="4" s="1"/>
  <c r="G63" i="4"/>
  <c r="I63" i="4" s="1"/>
  <c r="K63" i="4" s="1"/>
  <c r="I62" i="4"/>
  <c r="K62" i="4" s="1"/>
  <c r="G61" i="4"/>
  <c r="I61" i="4" s="1"/>
  <c r="K61" i="4" s="1"/>
  <c r="K60" i="4"/>
  <c r="I60" i="4"/>
  <c r="G59" i="4"/>
  <c r="I59" i="4" s="1"/>
  <c r="K59" i="4" s="1"/>
  <c r="I58" i="4"/>
  <c r="K58" i="4" s="1"/>
  <c r="I57" i="4"/>
  <c r="K57" i="4" s="1"/>
  <c r="I56" i="4"/>
  <c r="K56" i="4" s="1"/>
  <c r="I55" i="4"/>
  <c r="K55" i="4" s="1"/>
  <c r="G55" i="4"/>
  <c r="G54" i="4"/>
  <c r="I54" i="4" s="1"/>
  <c r="K54" i="4" s="1"/>
  <c r="I53" i="4"/>
  <c r="K53" i="4" s="1"/>
  <c r="J52" i="4"/>
  <c r="H52" i="4"/>
  <c r="I52" i="4" s="1"/>
  <c r="K52" i="4" s="1"/>
  <c r="I51" i="4"/>
  <c r="K51" i="4" s="1"/>
  <c r="G50" i="4"/>
  <c r="I50" i="4" s="1"/>
  <c r="K50" i="4" s="1"/>
  <c r="K49" i="4"/>
  <c r="I49" i="4"/>
  <c r="G48" i="4"/>
  <c r="I48" i="4" s="1"/>
  <c r="K48" i="4" s="1"/>
  <c r="I47" i="4"/>
  <c r="K47" i="4" s="1"/>
  <c r="I46" i="4"/>
  <c r="K46" i="4" s="1"/>
  <c r="I45" i="4"/>
  <c r="K45" i="4" s="1"/>
  <c r="I44" i="4"/>
  <c r="K44" i="4" s="1"/>
  <c r="I43" i="4"/>
  <c r="K43" i="4" s="1"/>
  <c r="I42" i="4"/>
  <c r="K42" i="4" s="1"/>
  <c r="G42" i="4"/>
  <c r="I41" i="4"/>
  <c r="K41" i="4" s="1"/>
  <c r="G40" i="4"/>
  <c r="I40" i="4" s="1"/>
  <c r="K40" i="4" s="1"/>
  <c r="I39" i="4"/>
  <c r="K39" i="4" s="1"/>
  <c r="G38" i="4"/>
  <c r="I38" i="4" s="1"/>
  <c r="K38" i="4" s="1"/>
  <c r="K37" i="4"/>
  <c r="I37" i="4"/>
  <c r="I36" i="4"/>
  <c r="K36" i="4" s="1"/>
  <c r="K35" i="4"/>
  <c r="I35" i="4"/>
  <c r="I34" i="4"/>
  <c r="K34" i="4" s="1"/>
  <c r="G33" i="4"/>
  <c r="I33" i="4" s="1"/>
  <c r="K33" i="4" s="1"/>
  <c r="J32" i="4"/>
  <c r="J10" i="4" s="1"/>
  <c r="H32" i="4"/>
  <c r="K31" i="4"/>
  <c r="I31" i="4"/>
  <c r="G30" i="4"/>
  <c r="I30" i="4" s="1"/>
  <c r="K30" i="4" s="1"/>
  <c r="I29" i="4"/>
  <c r="K29" i="4" s="1"/>
  <c r="I28" i="4"/>
  <c r="K28" i="4" s="1"/>
  <c r="I27" i="4"/>
  <c r="K27" i="4" s="1"/>
  <c r="I26" i="4"/>
  <c r="K26" i="4" s="1"/>
  <c r="G25" i="4"/>
  <c r="I25" i="4" s="1"/>
  <c r="K25" i="4" s="1"/>
  <c r="K24" i="4"/>
  <c r="I24" i="4"/>
  <c r="I23" i="4"/>
  <c r="K23" i="4" s="1"/>
  <c r="H22" i="4"/>
  <c r="G22" i="4"/>
  <c r="I22" i="4" s="1"/>
  <c r="K22" i="4" s="1"/>
  <c r="K21" i="4"/>
  <c r="I21" i="4"/>
  <c r="I20" i="4"/>
  <c r="K20" i="4" s="1"/>
  <c r="K19" i="4"/>
  <c r="I19" i="4"/>
  <c r="I18" i="4"/>
  <c r="K18" i="4" s="1"/>
  <c r="K17" i="4"/>
  <c r="I17" i="4"/>
  <c r="I16" i="4"/>
  <c r="K16" i="4" s="1"/>
  <c r="G15" i="4"/>
  <c r="I15" i="4" s="1"/>
  <c r="K15" i="4" s="1"/>
  <c r="I14" i="4"/>
  <c r="K14" i="4" s="1"/>
  <c r="I13" i="4"/>
  <c r="K13" i="4" s="1"/>
  <c r="I12" i="4"/>
  <c r="K12" i="4" s="1"/>
  <c r="G12" i="4"/>
  <c r="G11" i="4"/>
  <c r="H10" i="4"/>
  <c r="I65" i="5" l="1"/>
  <c r="K65" i="5" s="1"/>
  <c r="M65" i="5" s="1"/>
  <c r="O65" i="5" s="1"/>
  <c r="Q65" i="5" s="1"/>
  <c r="G9" i="5"/>
  <c r="I9" i="5" s="1"/>
  <c r="K9" i="5" s="1"/>
  <c r="M9" i="5" s="1"/>
  <c r="O9" i="5" s="1"/>
  <c r="Q9" i="5" s="1"/>
  <c r="E9" i="3"/>
  <c r="C8" i="3"/>
  <c r="G72" i="4"/>
  <c r="I72" i="4" s="1"/>
  <c r="K72" i="4" s="1"/>
  <c r="I11" i="4"/>
  <c r="K11" i="4" s="1"/>
  <c r="G32" i="4"/>
  <c r="I32" i="4" s="1"/>
  <c r="K32" i="4" s="1"/>
  <c r="E8" i="3" l="1"/>
  <c r="C26" i="3"/>
  <c r="E26" i="3" s="1"/>
  <c r="C20" i="3"/>
  <c r="E20" i="3" s="1"/>
  <c r="G10" i="4"/>
  <c r="I10" i="4" s="1"/>
  <c r="K10" i="4" s="1"/>
</calcChain>
</file>

<file path=xl/sharedStrings.xml><?xml version="1.0" encoding="utf-8"?>
<sst xmlns="http://schemas.openxmlformats.org/spreadsheetml/2006/main" count="1028" uniqueCount="370">
  <si>
    <t>Příloha č. 1 - tab.část ke ZR-RO č. 133/17</t>
  </si>
  <si>
    <t>Změna rozpočtu - rozpočtové opatření č. 133/17</t>
  </si>
  <si>
    <t>Odbor školství, mládeže, tělovýchovy a sportu</t>
  </si>
  <si>
    <t>tis. Kč</t>
  </si>
  <si>
    <t>uk.</t>
  </si>
  <si>
    <t>č.a.</t>
  </si>
  <si>
    <t>§</t>
  </si>
  <si>
    <t>pol.</t>
  </si>
  <si>
    <t>SR 2017</t>
  </si>
  <si>
    <t>UR 2017</t>
  </si>
  <si>
    <t>ZR - RO č. 133/17</t>
  </si>
  <si>
    <t>SU</t>
  </si>
  <si>
    <t>x</t>
  </si>
  <si>
    <t>DU</t>
  </si>
  <si>
    <t>0000</t>
  </si>
  <si>
    <t>Veletrh vzdělávání a pracov. příležitostí</t>
  </si>
  <si>
    <t>914 04 - působnosti</t>
  </si>
  <si>
    <t>91404 - P Ů S O B N O S T I</t>
  </si>
  <si>
    <t>RO č. 66/17, RU č. 1/17</t>
  </si>
  <si>
    <t>Běžné (neinvestiční) výdaje resortu celkem</t>
  </si>
  <si>
    <t>ZR-RO č. 133/17</t>
  </si>
  <si>
    <t>Výkon působností dle zákona č. 561/04 Sb.</t>
  </si>
  <si>
    <t>RU</t>
  </si>
  <si>
    <t>041100</t>
  </si>
  <si>
    <t>Jmenování a odvolání ředitelů krajských škol</t>
  </si>
  <si>
    <t>nákup ostatních služeb</t>
  </si>
  <si>
    <t>pohoštění</t>
  </si>
  <si>
    <t>041300</t>
  </si>
  <si>
    <t>Metodická pomoc školám</t>
  </si>
  <si>
    <t>nákup materiálu jinde nezařazený</t>
  </si>
  <si>
    <t>nájemné</t>
  </si>
  <si>
    <t>konzultační, poradenské a právní služby</t>
  </si>
  <si>
    <t>cestovné</t>
  </si>
  <si>
    <t>041900</t>
  </si>
  <si>
    <t>Posudky</t>
  </si>
  <si>
    <t>služby peněžních ústavů</t>
  </si>
  <si>
    <t>042000</t>
  </si>
  <si>
    <t>Koncepční materiály</t>
  </si>
  <si>
    <t>043000</t>
  </si>
  <si>
    <t>Zpracování výroční zprávy</t>
  </si>
  <si>
    <t xml:space="preserve">Ostatní činnosti </t>
  </si>
  <si>
    <t>044900</t>
  </si>
  <si>
    <t>Primární prevence rizikového chování</t>
  </si>
  <si>
    <t>knihy, učební  pomůcky a tisk</t>
  </si>
  <si>
    <t>045900</t>
  </si>
  <si>
    <t>Podpora odborného vzdělávání</t>
  </si>
  <si>
    <t>046500</t>
  </si>
  <si>
    <t>048101</t>
  </si>
  <si>
    <t>Soutěže - podpora talentovaných dětí a mládeže</t>
  </si>
  <si>
    <t>ostatní osobní výdaje</t>
  </si>
  <si>
    <t>dary obyvatelstvu</t>
  </si>
  <si>
    <t>048102</t>
  </si>
  <si>
    <t>Propagace školství a podpora regionálních aktivit</t>
  </si>
  <si>
    <t>048239</t>
  </si>
  <si>
    <t>Nostrifikace</t>
  </si>
  <si>
    <t xml:space="preserve">RU </t>
  </si>
  <si>
    <t>048700</t>
  </si>
  <si>
    <t>Sympozium uměleckoprůmyslových škol LK</t>
  </si>
  <si>
    <t>Udržitelnost projektů spolufinancovaných z prostředků EU</t>
  </si>
  <si>
    <t>044005</t>
  </si>
  <si>
    <t>EHP/Norsko - Revitalizace hřišť - 2. etapa - udržitelnost projektu</t>
  </si>
  <si>
    <t>044007</t>
  </si>
  <si>
    <t>Informační a vzdělávací portál LK - udržitelnost</t>
  </si>
  <si>
    <t>044008</t>
  </si>
  <si>
    <t>Hodnocení kvality vzdělávání v LK - udržitelnost</t>
  </si>
  <si>
    <t>045010</t>
  </si>
  <si>
    <t>Poradenství v LK - udržitelnost</t>
  </si>
  <si>
    <t>045014</t>
  </si>
  <si>
    <t>Podpora přírodovědného a technického vzdělávání v LK</t>
  </si>
  <si>
    <t>Sport v regionu</t>
  </si>
  <si>
    <t>048699</t>
  </si>
  <si>
    <t>Hry olympiád dětí a mládeže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</si>
  <si>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</si>
  <si>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</si>
  <si>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</si>
  <si>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</si>
  <si>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</si>
  <si>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</si>
  <si>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</si>
  <si>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</si>
  <si>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</si>
  <si>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</si>
  <si>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</si>
  <si>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</si>
  <si>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</si>
  <si>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</si>
  <si>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</si>
  <si>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</si>
  <si>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</si>
  <si>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</si>
  <si>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</si>
  <si>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</si>
  <si>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</si>
  <si>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</si>
  <si>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</si>
  <si>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</si>
  <si>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</si>
  <si>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</si>
  <si>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</si>
  <si>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</si>
  <si>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</si>
  <si>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</si>
  <si>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</si>
  <si>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</si>
  <si>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</si>
  <si>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</si>
  <si>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</si>
  <si>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</si>
  <si>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</si>
  <si>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</si>
  <si>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</si>
  <si>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</si>
  <si>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</si>
  <si>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</si>
  <si>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</si>
  <si>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</si>
  <si>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</si>
  <si>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</si>
  <si>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</si>
  <si>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</si>
  <si>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</si>
  <si>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</si>
  <si>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</si>
  <si>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</si>
  <si>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</si>
  <si>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</si>
  <si>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</si>
  <si>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</si>
  <si>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</si>
  <si>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</si>
  <si>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</si>
  <si>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</si>
  <si>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</si>
  <si>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</si>
  <si>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</si>
  <si>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</si>
  <si>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</si>
  <si>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</si>
  <si>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Příloha č.1 - tab.část k ZR-RO č. 133/17</t>
  </si>
  <si>
    <t>KAPITOLA 917 04 - TRANSFERY</t>
  </si>
  <si>
    <t>tis.Kč</t>
  </si>
  <si>
    <t>91704 - T R A N S F E R Y</t>
  </si>
  <si>
    <t>RO č. 1/17</t>
  </si>
  <si>
    <t>RO č. 27/17</t>
  </si>
  <si>
    <t>RO č. 59, ZR 48/17</t>
  </si>
  <si>
    <t>ZR 67,68,90/17+ VS</t>
  </si>
  <si>
    <t>Výdajový limit resortu v kapitole</t>
  </si>
  <si>
    <t>ZR-RO č.133/17</t>
  </si>
  <si>
    <t>Finanční vypořádání dotací za rok 2016</t>
  </si>
  <si>
    <t>00000 33064</t>
  </si>
  <si>
    <t xml:space="preserve">odvod do SR  nedočerpané dotace </t>
  </si>
  <si>
    <t>Ostatní činnosti ve školství</t>
  </si>
  <si>
    <t>0470001</t>
  </si>
  <si>
    <t>neinvestiční transfery obcím</t>
  </si>
  <si>
    <t>0470002</t>
  </si>
  <si>
    <t>Soutěže-podpora talentovaných dětí a mládeže</t>
  </si>
  <si>
    <t>neinvestiční transfery spolkům</t>
  </si>
  <si>
    <t xml:space="preserve">SU </t>
  </si>
  <si>
    <t>0480480</t>
  </si>
  <si>
    <t>2330</t>
  </si>
  <si>
    <t>DDM Větrník, Liberec,  p.o. - Realizace okresních kol soutěží v okrese Liberec a krajských kol soutěží</t>
  </si>
  <si>
    <t>0480481</t>
  </si>
  <si>
    <t>4476</t>
  </si>
  <si>
    <t>DDM Libertin, Česká Lípa, Škroupovo nám. 138, p.o. - Realizace okresních kol soutěží v okrese Česká Lípa</t>
  </si>
  <si>
    <t>0480482</t>
  </si>
  <si>
    <t>3454</t>
  </si>
  <si>
    <t>DDM Vikýř, Jablonec n/N, Podhorská 49, p.o. - Realizace okresních kol soutěží v okrese Jablonec n/N</t>
  </si>
  <si>
    <t>0480483</t>
  </si>
  <si>
    <t>5443</t>
  </si>
  <si>
    <t>ZŠ Dr.F.L.Riegra Semily, p.o. - Realizace okresních kol soutěží v okrese Semily</t>
  </si>
  <si>
    <t>0480484</t>
  </si>
  <si>
    <t>Jednota českých matematiků a fyziků, pobočný spolek Liberec - Ústřední kolo Matematické olympiády 2017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</si>
  <si>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</si>
  <si>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</si>
  <si>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</si>
  <si>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</si>
  <si>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</si>
  <si>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</si>
  <si>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</si>
  <si>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</si>
  <si>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</si>
  <si>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</si>
  <si>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</si>
  <si>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</si>
  <si>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</si>
  <si>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</si>
  <si>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</si>
  <si>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</si>
  <si>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0480466</t>
  </si>
  <si>
    <t>Veletrh dětské knihy - Sdružení pro veletrhy dětské knihy</t>
  </si>
  <si>
    <t>ostatní neinvestiční transfery neziskovým a podobným organizacím</t>
  </si>
  <si>
    <t>0480467</t>
  </si>
  <si>
    <t>Sdružení pro rozvoj Libereckého kraje - NFV</t>
  </si>
  <si>
    <t>neinvestiční půjčené prostředky spolkům</t>
  </si>
  <si>
    <t>0480504</t>
  </si>
  <si>
    <t>6013</t>
  </si>
  <si>
    <t>SŠ uměleckořemeslná a oděvní, Liberec, s.r.o., Horská 167 - Česká studentská móda a český goodwill New Yorku 2017</t>
  </si>
  <si>
    <t>neinvestiční transfery nefinan.podnikatelským subjektům-p.o.</t>
  </si>
  <si>
    <t>0480505</t>
  </si>
  <si>
    <t>DDÚ, SVP a ZŠ, Liberec, p.o. - Zajištění provozu ambulantního střediska výchovné péče v České Lípě</t>
  </si>
  <si>
    <t>neinvestiční transfery cizím příspěvkovým organizacím</t>
  </si>
  <si>
    <t>0480489</t>
  </si>
  <si>
    <t>Program "Naplňování Koncepce podpory mládeže na krajské úrovni"</t>
  </si>
  <si>
    <t>ÚZ 00000</t>
  </si>
  <si>
    <t>ostatní neinvestiční transfery neziskovým a podobným organ.</t>
  </si>
  <si>
    <t>ÚZ 33064</t>
  </si>
  <si>
    <t>Podpora obcí při změně zřizovatelských funkcí</t>
  </si>
  <si>
    <t>0480088</t>
  </si>
  <si>
    <t>Systémová podpora vzdělávání žáků ve speciálních ZŠ</t>
  </si>
  <si>
    <t>0480487</t>
  </si>
  <si>
    <t>2329</t>
  </si>
  <si>
    <t>ZŠ praktická a ZŠ speciální, Jablonné v Podještědí, p.o. -Systémová podpora vzdělávání žáků zařazených do vzdělávacího programu ZŠ speciální</t>
  </si>
  <si>
    <t>0480488</t>
  </si>
  <si>
    <t>5492</t>
  </si>
  <si>
    <t>ZŠ Turnov, Zborovská 519 p.o. -Systémová podpora vzdělávání žáků zařazených do vzdělávacího programu ZŠ speciální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</si>
  <si>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</si>
  <si>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</si>
  <si>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</si>
  <si>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</si>
  <si>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0480309</t>
  </si>
  <si>
    <t>2494</t>
  </si>
  <si>
    <t>ZŠ Nové Město pod Smrkem - Zajištění stab.podm.pro vzdělávání žáků ZŠ spec. a ZŠ prakt.</t>
  </si>
  <si>
    <t>sport v regionu</t>
  </si>
  <si>
    <t>Významné sportovní areály</t>
  </si>
  <si>
    <t>0480497</t>
  </si>
  <si>
    <t>JIZERSKÁ, o.p.s. , Bedřichov - JIZERSKÁ MAGISTRÁLA 2016/2017</t>
  </si>
  <si>
    <t>neinvestiční transf.obecně prospěšným společnostem</t>
  </si>
  <si>
    <t>0480498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</si>
  <si>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</si>
  <si>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</si>
  <si>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</si>
  <si>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0480499</t>
  </si>
  <si>
    <t>4104</t>
  </si>
  <si>
    <t>SVAZEK OBCÍ NOVOBORSKA, Nový Bor - Úprava a údržba Lužickohorské magistrály</t>
  </si>
  <si>
    <t>0480136</t>
  </si>
  <si>
    <t>0480137</t>
  </si>
  <si>
    <t>0480142</t>
  </si>
  <si>
    <t>0480193</t>
  </si>
  <si>
    <t>5004</t>
  </si>
  <si>
    <t>Město Jilemnice, Masarykova nám. 82, Jilemnice - Všesportovní a volnočasový areál Hraběnka</t>
  </si>
  <si>
    <t>investiční transfery obcím</t>
  </si>
  <si>
    <t>0480479</t>
  </si>
  <si>
    <t>3009</t>
  </si>
  <si>
    <t>Obec Bedřichov, Bedřichov 218 - Zasněžování běžeckých stop - Bedřichov stadion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</si>
  <si>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</si>
  <si>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</si>
  <si>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</si>
  <si>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</si>
  <si>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</si>
  <si>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</si>
  <si>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</si>
  <si>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</si>
  <si>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Podpora sportu</t>
  </si>
  <si>
    <t>0480468</t>
  </si>
  <si>
    <t xml:space="preserve">SKI KLUB JIZERSKÁ PADESÁTKA z.s., IČ: 41324471 - Jizerská padesátka </t>
  </si>
  <si>
    <t>0480469</t>
  </si>
  <si>
    <t xml:space="preserve">Český atletický svaz, Praha, IČ: 00539244 - Mezinárodní atletický mítink "Jablonecká hala"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</si>
  <si>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</si>
  <si>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</si>
  <si>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</si>
  <si>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</si>
  <si>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0480472</t>
  </si>
  <si>
    <t>Nerozepsaná rezerva sport a tělovýchova</t>
  </si>
  <si>
    <t>0480485</t>
  </si>
  <si>
    <t>TJ LIAZ Jablonec n/N, z.s. - Jablonecká hala 2017</t>
  </si>
  <si>
    <t>0480348</t>
  </si>
  <si>
    <t>Autodrom Promotion s.r.o., Praha 8, Lindnerova 998 - Rally Bohemia 2016</t>
  </si>
  <si>
    <t>0480412</t>
  </si>
  <si>
    <t>LIBERECKÝ KRAJSKÝ FOTBALOVÝ SVAZ, Liberec - Činnost Libereckého krajského fotbalového svazu</t>
  </si>
  <si>
    <t>0480413</t>
  </si>
  <si>
    <t>Okresní organizace České unie sportu Jablonec nad Nisou, z.s.- Zabezpečení činnosti servisního centra sportu České unie sportu okres Jablonec nad Nisou</t>
  </si>
  <si>
    <t>0480415</t>
  </si>
  <si>
    <t>Liberecká sportovní a tělovýchovná organizace, z.s., Liberec- Činnost servisního centra sportu při LB-STo z.s. v r. 2016</t>
  </si>
  <si>
    <t>0480417</t>
  </si>
  <si>
    <t>Česká florbalová unie o.s., Praha- Podpora rozvoje florbalu Liberecký kraj</t>
  </si>
  <si>
    <t>0480342</t>
  </si>
  <si>
    <t>AC SYNER Turnov - Memoriál Ludvíka Daňka 2016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</si>
  <si>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</si>
  <si>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</si>
  <si>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</si>
  <si>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</si>
  <si>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0480442</t>
  </si>
  <si>
    <t>Singltrek pod Smrkem, Hejnice- Údržba stezek Singltreku pod Smrkem</t>
  </si>
  <si>
    <t>0480443</t>
  </si>
  <si>
    <t>Šerm Liberec, z.s.- Babylon Cup 2016</t>
  </si>
  <si>
    <t>0480445</t>
  </si>
  <si>
    <t>TERRA SPORT, s. r. o., Liberec II-Nové Město- ČT AUTHOR CUP</t>
  </si>
  <si>
    <t>neinvestiční transfery nefinan.podnikat.subjektům-p.o.</t>
  </si>
  <si>
    <t>0480446</t>
  </si>
  <si>
    <t>Český svaz ledního hokeje, z.s., Praha 9-Libeň- Výchova talentované mládeže (VTM) 2016 - v rámci Libereckého kraje</t>
  </si>
  <si>
    <t>0480448</t>
  </si>
  <si>
    <t>KRAJSKÁ ORGANIZACE ČUS LIBERECKÉHO KRAJE, Liberec- Podpora činnosti KO ČUS LK v r. 2016</t>
  </si>
  <si>
    <t>0480478</t>
  </si>
  <si>
    <t>VK DUKLA LIBEREC s.r.o., Liberec 3, Husitská 528/28 - Liga mistrů - pronájem akreditované haly</t>
  </si>
  <si>
    <t>neinvestiční transfery nefinančním podnikat.subjektům-p.o.</t>
  </si>
  <si>
    <t>0480385</t>
  </si>
  <si>
    <t>Mgr. Ilona Šulcová TaPŠ ILMA, Turnov - Czech Dance Championship 2016</t>
  </si>
  <si>
    <t/>
  </si>
  <si>
    <t>neinvestiční transfery nefinan.podnikatelským subjektům-f.o.</t>
  </si>
  <si>
    <t>0480386</t>
  </si>
  <si>
    <t>Sportovní akademie Luďka Zelenky, z.s., Český Dub- Fotbalový kemp Luďka Zelenky 2016</t>
  </si>
  <si>
    <t>0480388</t>
  </si>
  <si>
    <t>Mgr. Ilona Šulcová TaPŠ ILMA, Turnov - WADF 2016 World Dance Championship</t>
  </si>
  <si>
    <t>0480392</t>
  </si>
  <si>
    <t>TĚLOVÝCHOVNÁ JEDNOTA DOKSY- EURO HRY DOKSY 2016</t>
  </si>
  <si>
    <t>0480393</t>
  </si>
  <si>
    <t>Czech Gravity Sports Association o.s., Praha- KOZÁKOV CHALLENGE 2016</t>
  </si>
  <si>
    <t>0480394</t>
  </si>
  <si>
    <t>Gymnastika Liberec z.s.- Gymlib - Pohár olympijských nadějí - OHC LIBEREC 2016</t>
  </si>
  <si>
    <t>0480395</t>
  </si>
  <si>
    <t>ČLTK BIŽUTERIE Jablonec nad Nisou- Mezinárodní tenisové turnaje v Jablonci n.N.</t>
  </si>
  <si>
    <t>0480396</t>
  </si>
  <si>
    <t>AFEU, z.s., Český Dub- Zelencup Junior 2016</t>
  </si>
  <si>
    <t>0480397</t>
  </si>
  <si>
    <t>AFEU, z.s., Český Dub- ZELENCUP 2016</t>
  </si>
  <si>
    <t>0480399</t>
  </si>
  <si>
    <t>4704</t>
  </si>
  <si>
    <t>Sport Česká Lípa, příspěvková organizace- Českolipský City Cross Run 2016</t>
  </si>
  <si>
    <t>0480400</t>
  </si>
  <si>
    <t>Tělovýchovná jednota Turnov, o.s.- Mapové, technické, materiální a personální zajištění Pěkných prázdnin s orientačním během v Českém ráji - 25. ročník</t>
  </si>
  <si>
    <t>0480402</t>
  </si>
  <si>
    <t>TJ VK DUKLA LIBEREC z.s.- Krajské centrum mládeže pro Liberecký kraj - volejbal chlapci a dívky</t>
  </si>
  <si>
    <t>0480406</t>
  </si>
  <si>
    <t>Trampolíny Liberec, z.s.- Mezinárodní závod přátelství ve skocích na trampolíně</t>
  </si>
  <si>
    <t>0480409</t>
  </si>
  <si>
    <t>Outdoor Challege Liberec, z. s.- Auto Enge Triatlon Hrádek nad Nisou 2016</t>
  </si>
  <si>
    <t>0480410</t>
  </si>
  <si>
    <t>Tělovýchovná jednota Bílí Tygři Liberec, z.s.- Tygří den před Libereckou radnicí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</si>
  <si>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</si>
  <si>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</si>
  <si>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</si>
  <si>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</si>
  <si>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</si>
  <si>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</si>
  <si>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</si>
  <si>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</si>
  <si>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</si>
  <si>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</si>
  <si>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</si>
  <si>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</si>
  <si>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</si>
  <si>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</si>
  <si>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</si>
  <si>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</si>
  <si>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</si>
  <si>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</si>
  <si>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</si>
  <si>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</si>
  <si>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</si>
  <si>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</si>
  <si>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</si>
  <si>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</si>
  <si>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0480371</t>
  </si>
  <si>
    <t>TJ LIAZ Jablonec n/N, o.s.- Celoroční činnost atletického oddílu LIAZ Jablonec vedoucí k úspěšné reprezentaci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</si>
  <si>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</si>
  <si>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</si>
  <si>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</si>
  <si>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</si>
  <si>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</si>
  <si>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</si>
  <si>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</si>
  <si>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</si>
  <si>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0480380</t>
  </si>
  <si>
    <t>Lyžařský sportovní klub Lomnice nad Popelkou- LSK Lomnice nad Popelkou</t>
  </si>
  <si>
    <t>0480382</t>
  </si>
  <si>
    <t>AC Slovan Liberec, z. s.- Podpora vrcholové a výkonnostní atletiky v Liberci v roce 2016</t>
  </si>
  <si>
    <t>0480286</t>
  </si>
  <si>
    <t>Tenisový klub Frýdlant o.s. - Celoroční činnost mládeže Tenisového klubu Frýdlant</t>
  </si>
  <si>
    <t>3419</t>
  </si>
  <si>
    <t>5222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</si>
</sst>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"/>
    <numFmt numFmtId="166" formatCode="d/m/yy;@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sz val="8"/>
      <name val="Arial"/>
      <family val="2"/>
    </font>
    <font>
      <b/>
      <sz val="8"/>
      <color rgb="FF00008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8"/>
      <color indexed="62"/>
      <name val="Arial"/>
      <family val="2"/>
      <charset val="238"/>
    </font>
    <font>
      <b/>
      <sz val="8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304">
    <xf numFmtId="0" fontId="0" fillId="0" borderId="0" xfId="0"/>
    <xf numFmtId="0" fontId="1" fillId="2" borderId="0" xfId="1" applyFill="1"/>
    <xf numFmtId="0" fontId="2" fillId="2" borderId="0" xfId="1" applyFont="1" applyFill="1"/>
    <xf numFmtId="0" fontId="3" fillId="2" borderId="0" xfId="2" applyFill="1"/>
    <xf numFmtId="0" fontId="1" fillId="2" borderId="0" xfId="4" applyFill="1" applyBorder="1"/>
    <xf numFmtId="0" fontId="1" fillId="2" borderId="0" xfId="4" applyFill="1"/>
    <xf numFmtId="0" fontId="7" fillId="2" borderId="0" xfId="4" applyFont="1" applyFill="1" applyAlignment="1">
      <alignment horizontal="center"/>
    </xf>
    <xf numFmtId="0" fontId="8" fillId="2" borderId="1" xfId="4" applyFont="1" applyFill="1" applyBorder="1" applyAlignment="1">
      <alignment horizontal="center" vertical="center"/>
    </xf>
    <xf numFmtId="0" fontId="9" fillId="2" borderId="2" xfId="4" applyFont="1" applyFill="1" applyBorder="1" applyAlignment="1">
      <alignment horizontal="center" vertical="center"/>
    </xf>
    <xf numFmtId="0" fontId="7" fillId="2" borderId="4" xfId="4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 wrapText="1"/>
    </xf>
    <xf numFmtId="0" fontId="10" fillId="2" borderId="6" xfId="6" applyFont="1" applyFill="1" applyBorder="1" applyAlignment="1">
      <alignment horizontal="center" vertical="center"/>
    </xf>
    <xf numFmtId="0" fontId="10" fillId="2" borderId="8" xfId="6" applyFont="1" applyFill="1" applyBorder="1" applyAlignment="1">
      <alignment horizontal="center" vertical="center"/>
    </xf>
    <xf numFmtId="0" fontId="10" fillId="2" borderId="4" xfId="6" applyFont="1" applyFill="1" applyBorder="1" applyAlignment="1">
      <alignment horizontal="left" vertical="center"/>
    </xf>
    <xf numFmtId="0" fontId="7" fillId="2" borderId="11" xfId="6" applyFont="1" applyFill="1" applyBorder="1" applyAlignment="1">
      <alignment horizontal="center" vertical="center"/>
    </xf>
    <xf numFmtId="49" fontId="7" fillId="2" borderId="13" xfId="6" applyNumberFormat="1" applyFont="1" applyFill="1" applyBorder="1" applyAlignment="1">
      <alignment horizontal="center" vertical="center"/>
    </xf>
    <xf numFmtId="0" fontId="7" fillId="2" borderId="14" xfId="6" applyFont="1" applyFill="1" applyBorder="1" applyAlignment="1">
      <alignment horizontal="center" vertical="center"/>
    </xf>
    <xf numFmtId="0" fontId="7" fillId="2" borderId="12" xfId="6" applyFont="1" applyFill="1" applyBorder="1" applyAlignment="1">
      <alignment horizontal="center" vertical="center"/>
    </xf>
    <xf numFmtId="0" fontId="2" fillId="2" borderId="26" xfId="6" applyFont="1" applyFill="1" applyBorder="1" applyAlignment="1">
      <alignment horizontal="center" vertical="center"/>
    </xf>
    <xf numFmtId="49" fontId="2" fillId="2" borderId="28" xfId="6" applyNumberFormat="1" applyFont="1" applyFill="1" applyBorder="1" applyAlignment="1">
      <alignment horizontal="center" vertical="center"/>
    </xf>
    <xf numFmtId="0" fontId="2" fillId="2" borderId="29" xfId="6" applyFont="1" applyFill="1" applyBorder="1" applyAlignment="1">
      <alignment horizontal="center" vertical="center"/>
    </xf>
    <xf numFmtId="0" fontId="2" fillId="2" borderId="27" xfId="6" applyFont="1" applyFill="1" applyBorder="1" applyAlignment="1">
      <alignment vertical="center" wrapText="1"/>
    </xf>
    <xf numFmtId="0" fontId="7" fillId="2" borderId="21" xfId="6" applyFont="1" applyFill="1" applyBorder="1" applyAlignment="1">
      <alignment horizontal="center" vertical="center"/>
    </xf>
    <xf numFmtId="49" fontId="7" fillId="2" borderId="23" xfId="6" applyNumberFormat="1" applyFont="1" applyFill="1" applyBorder="1" applyAlignment="1">
      <alignment horizontal="center" vertical="center"/>
    </xf>
    <xf numFmtId="0" fontId="7" fillId="2" borderId="24" xfId="6" applyFont="1" applyFill="1" applyBorder="1" applyAlignment="1">
      <alignment horizontal="center" vertical="center"/>
    </xf>
    <xf numFmtId="0" fontId="7" fillId="2" borderId="22" xfId="6" applyFont="1" applyFill="1" applyBorder="1" applyAlignment="1">
      <alignment horizontal="center" vertical="center"/>
    </xf>
    <xf numFmtId="0" fontId="2" fillId="2" borderId="27" xfId="6" applyFont="1" applyFill="1" applyBorder="1" applyAlignment="1">
      <alignment vertical="center"/>
    </xf>
    <xf numFmtId="0" fontId="1" fillId="2" borderId="0" xfId="3" applyFill="1"/>
    <xf numFmtId="4" fontId="2" fillId="2" borderId="0" xfId="6" applyNumberFormat="1" applyFont="1" applyFill="1" applyBorder="1"/>
    <xf numFmtId="164" fontId="2" fillId="2" borderId="0" xfId="6" applyNumberFormat="1" applyFont="1" applyFill="1" applyBorder="1"/>
    <xf numFmtId="0" fontId="1" fillId="2" borderId="0" xfId="1" applyFill="1" applyBorder="1"/>
    <xf numFmtId="0" fontId="2" fillId="2" borderId="0" xfId="1" applyFont="1" applyFill="1" applyBorder="1"/>
    <xf numFmtId="164" fontId="7" fillId="2" borderId="9" xfId="6" applyNumberFormat="1" applyFont="1" applyFill="1" applyBorder="1" applyAlignment="1"/>
    <xf numFmtId="164" fontId="7" fillId="2" borderId="9" xfId="1" applyNumberFormat="1" applyFont="1" applyFill="1" applyBorder="1" applyAlignment="1"/>
    <xf numFmtId="164" fontId="2" fillId="2" borderId="30" xfId="1" applyNumberFormat="1" applyFont="1" applyFill="1" applyBorder="1" applyAlignment="1"/>
    <xf numFmtId="0" fontId="11" fillId="2" borderId="11" xfId="6" applyFont="1" applyFill="1" applyBorder="1" applyAlignment="1">
      <alignment horizontal="center" vertical="center"/>
    </xf>
    <xf numFmtId="49" fontId="11" fillId="2" borderId="12" xfId="6" applyNumberFormat="1" applyFont="1" applyFill="1" applyBorder="1" applyAlignment="1">
      <alignment horizontal="center" vertical="center"/>
    </xf>
    <xf numFmtId="49" fontId="11" fillId="2" borderId="13" xfId="6" applyNumberFormat="1" applyFont="1" applyFill="1" applyBorder="1" applyAlignment="1">
      <alignment horizontal="center" vertical="center"/>
    </xf>
    <xf numFmtId="0" fontId="11" fillId="2" borderId="14" xfId="6" applyFont="1" applyFill="1" applyBorder="1" applyAlignment="1">
      <alignment horizontal="center" vertical="center"/>
    </xf>
    <xf numFmtId="0" fontId="2" fillId="2" borderId="12" xfId="6" applyFont="1" applyFill="1" applyBorder="1" applyAlignment="1">
      <alignment horizontal="center" vertical="center"/>
    </xf>
    <xf numFmtId="0" fontId="2" fillId="2" borderId="17" xfId="6" applyFont="1" applyFill="1" applyBorder="1" applyAlignment="1">
      <alignment vertical="center"/>
    </xf>
    <xf numFmtId="164" fontId="2" fillId="2" borderId="15" xfId="6" applyNumberFormat="1" applyFont="1" applyFill="1" applyBorder="1" applyAlignment="1"/>
    <xf numFmtId="164" fontId="2" fillId="2" borderId="15" xfId="1" applyNumberFormat="1" applyFont="1" applyFill="1" applyBorder="1" applyAlignment="1"/>
    <xf numFmtId="49" fontId="7" fillId="2" borderId="22" xfId="6" applyNumberFormat="1" applyFont="1" applyFill="1" applyBorder="1" applyAlignment="1">
      <alignment horizontal="center" vertical="center"/>
    </xf>
    <xf numFmtId="0" fontId="7" fillId="2" borderId="12" xfId="6" applyFont="1" applyFill="1" applyBorder="1" applyAlignment="1">
      <alignment vertical="center" wrapText="1"/>
    </xf>
    <xf numFmtId="164" fontId="7" fillId="2" borderId="15" xfId="6" applyNumberFormat="1" applyFont="1" applyFill="1" applyBorder="1" applyAlignment="1"/>
    <xf numFmtId="164" fontId="7" fillId="2" borderId="15" xfId="1" applyNumberFormat="1" applyFont="1" applyFill="1" applyBorder="1" applyAlignment="1"/>
    <xf numFmtId="0" fontId="2" fillId="2" borderId="22" xfId="6" applyFont="1" applyFill="1" applyBorder="1" applyAlignment="1">
      <alignment vertical="center"/>
    </xf>
    <xf numFmtId="0" fontId="2" fillId="2" borderId="12" xfId="6" applyFont="1" applyFill="1" applyBorder="1" applyAlignment="1">
      <alignment vertical="center"/>
    </xf>
    <xf numFmtId="49" fontId="7" fillId="2" borderId="12" xfId="6" applyNumberFormat="1" applyFont="1" applyFill="1" applyBorder="1" applyAlignment="1">
      <alignment horizontal="center" vertical="center"/>
    </xf>
    <xf numFmtId="0" fontId="7" fillId="2" borderId="0" xfId="1" applyFont="1" applyFill="1" applyBorder="1"/>
    <xf numFmtId="0" fontId="7" fillId="2" borderId="22" xfId="6" applyFont="1" applyFill="1" applyBorder="1" applyAlignment="1">
      <alignment vertical="center" wrapText="1"/>
    </xf>
    <xf numFmtId="0" fontId="2" fillId="2" borderId="12" xfId="6" applyFont="1" applyFill="1" applyBorder="1" applyAlignment="1">
      <alignment vertical="center" wrapText="1"/>
    </xf>
    <xf numFmtId="0" fontId="11" fillId="2" borderId="33" xfId="6" applyFont="1" applyFill="1" applyBorder="1" applyAlignment="1">
      <alignment horizontal="center" vertical="center"/>
    </xf>
    <xf numFmtId="0" fontId="2" fillId="2" borderId="32" xfId="6" applyFont="1" applyFill="1" applyBorder="1" applyAlignment="1">
      <alignment horizontal="center" vertical="center"/>
    </xf>
    <xf numFmtId="164" fontId="2" fillId="2" borderId="31" xfId="6" applyNumberFormat="1" applyFont="1" applyFill="1" applyBorder="1" applyAlignment="1"/>
    <xf numFmtId="164" fontId="2" fillId="2" borderId="31" xfId="1" applyNumberFormat="1" applyFont="1" applyFill="1" applyBorder="1" applyAlignment="1"/>
    <xf numFmtId="164" fontId="7" fillId="2" borderId="10" xfId="6" applyNumberFormat="1" applyFont="1" applyFill="1" applyBorder="1" applyAlignment="1"/>
    <xf numFmtId="164" fontId="2" fillId="2" borderId="10" xfId="6" applyNumberFormat="1" applyFont="1" applyFill="1" applyBorder="1" applyAlignment="1"/>
    <xf numFmtId="164" fontId="7" fillId="2" borderId="10" xfId="1" applyNumberFormat="1" applyFont="1" applyFill="1" applyBorder="1" applyAlignment="1"/>
    <xf numFmtId="49" fontId="7" fillId="2" borderId="20" xfId="6" applyNumberFormat="1" applyFont="1" applyFill="1" applyBorder="1" applyAlignment="1">
      <alignment horizontal="center" vertical="center"/>
    </xf>
    <xf numFmtId="49" fontId="7" fillId="2" borderId="0" xfId="6" applyNumberFormat="1" applyFont="1" applyFill="1" applyBorder="1" applyAlignment="1">
      <alignment horizontal="center" vertical="center"/>
    </xf>
    <xf numFmtId="0" fontId="2" fillId="2" borderId="32" xfId="6" applyFont="1" applyFill="1" applyBorder="1" applyAlignment="1">
      <alignment vertical="center"/>
    </xf>
    <xf numFmtId="0" fontId="12" fillId="2" borderId="34" xfId="6" applyFont="1" applyFill="1" applyBorder="1" applyAlignment="1">
      <alignment horizontal="center" vertical="center"/>
    </xf>
    <xf numFmtId="0" fontId="12" fillId="2" borderId="8" xfId="6" applyFont="1" applyFill="1" applyBorder="1" applyAlignment="1">
      <alignment horizontal="center" vertical="center"/>
    </xf>
    <xf numFmtId="0" fontId="12" fillId="2" borderId="4" xfId="6" applyFont="1" applyFill="1" applyBorder="1" applyAlignment="1">
      <alignment horizontal="center" vertical="center"/>
    </xf>
    <xf numFmtId="0" fontId="12" fillId="2" borderId="4" xfId="6" applyFont="1" applyFill="1" applyBorder="1" applyAlignment="1">
      <alignment vertical="center"/>
    </xf>
    <xf numFmtId="164" fontId="12" fillId="2" borderId="5" xfId="6" applyNumberFormat="1" applyFont="1" applyFill="1" applyBorder="1" applyAlignment="1"/>
    <xf numFmtId="164" fontId="12" fillId="2" borderId="5" xfId="1" applyNumberFormat="1" applyFont="1" applyFill="1" applyBorder="1" applyAlignment="1"/>
    <xf numFmtId="0" fontId="2" fillId="2" borderId="14" xfId="6" applyFont="1" applyFill="1" applyBorder="1" applyAlignment="1">
      <alignment horizontal="center" vertical="center"/>
    </xf>
    <xf numFmtId="0" fontId="2" fillId="2" borderId="19" xfId="6" applyFont="1" applyFill="1" applyBorder="1" applyAlignment="1">
      <alignment horizontal="center" vertical="center"/>
    </xf>
    <xf numFmtId="0" fontId="2" fillId="2" borderId="17" xfId="6" applyFont="1" applyFill="1" applyBorder="1" applyAlignment="1">
      <alignment horizontal="center" vertical="center"/>
    </xf>
    <xf numFmtId="164" fontId="2" fillId="2" borderId="30" xfId="6" applyNumberFormat="1" applyFont="1" applyFill="1" applyBorder="1" applyAlignment="1"/>
    <xf numFmtId="0" fontId="7" fillId="2" borderId="16" xfId="6" applyFont="1" applyFill="1" applyBorder="1" applyAlignment="1">
      <alignment horizontal="center" vertical="center"/>
    </xf>
    <xf numFmtId="49" fontId="7" fillId="2" borderId="17" xfId="6" applyNumberFormat="1" applyFont="1" applyFill="1" applyBorder="1" applyAlignment="1">
      <alignment horizontal="center" vertical="center"/>
    </xf>
    <xf numFmtId="49" fontId="7" fillId="2" borderId="18" xfId="6" applyNumberFormat="1" applyFont="1" applyFill="1" applyBorder="1" applyAlignment="1">
      <alignment horizontal="center" vertical="center"/>
    </xf>
    <xf numFmtId="4" fontId="1" fillId="2" borderId="0" xfId="1" applyNumberFormat="1" applyFill="1"/>
    <xf numFmtId="0" fontId="10" fillId="2" borderId="4" xfId="6" applyFont="1" applyFill="1" applyBorder="1" applyAlignment="1">
      <alignment horizontal="center" vertical="center"/>
    </xf>
    <xf numFmtId="0" fontId="8" fillId="2" borderId="2" xfId="4" applyFont="1" applyFill="1" applyBorder="1" applyAlignment="1">
      <alignment horizontal="center" vertical="center"/>
    </xf>
    <xf numFmtId="0" fontId="14" fillId="2" borderId="0" xfId="6" applyFont="1" applyFill="1" applyBorder="1" applyAlignment="1">
      <alignment horizontal="center" vertical="center"/>
    </xf>
    <xf numFmtId="49" fontId="2" fillId="2" borderId="0" xfId="6" applyNumberFormat="1" applyFont="1" applyFill="1" applyBorder="1" applyAlignment="1">
      <alignment horizontal="center"/>
    </xf>
    <xf numFmtId="0" fontId="2" fillId="2" borderId="0" xfId="6" applyFont="1" applyFill="1" applyBorder="1" applyAlignment="1">
      <alignment horizontal="center" vertical="center"/>
    </xf>
    <xf numFmtId="0" fontId="5" fillId="2" borderId="0" xfId="8" applyFont="1" applyFill="1" applyBorder="1"/>
    <xf numFmtId="0" fontId="15" fillId="2" borderId="34" xfId="6" applyFont="1" applyFill="1" applyBorder="1" applyAlignment="1">
      <alignment horizontal="center" vertical="center"/>
    </xf>
    <xf numFmtId="0" fontId="15" fillId="2" borderId="8" xfId="6" applyFont="1" applyFill="1" applyBorder="1" applyAlignment="1">
      <alignment horizontal="center" vertical="center"/>
    </xf>
    <xf numFmtId="0" fontId="15" fillId="2" borderId="4" xfId="6" applyFont="1" applyFill="1" applyBorder="1" applyAlignment="1">
      <alignment horizontal="center" vertical="center"/>
    </xf>
    <xf numFmtId="0" fontId="15" fillId="2" borderId="4" xfId="6" applyFont="1" applyFill="1" applyBorder="1" applyAlignment="1">
      <alignment vertical="center"/>
    </xf>
    <xf numFmtId="0" fontId="7" fillId="2" borderId="22" xfId="6" applyFont="1" applyFill="1" applyBorder="1" applyAlignment="1">
      <alignment vertical="center"/>
    </xf>
    <xf numFmtId="0" fontId="2" fillId="2" borderId="11" xfId="6" applyFont="1" applyFill="1" applyBorder="1" applyAlignment="1">
      <alignment horizontal="center" vertical="center"/>
    </xf>
    <xf numFmtId="49" fontId="2" fillId="2" borderId="12" xfId="6" applyNumberFormat="1" applyFont="1" applyFill="1" applyBorder="1" applyAlignment="1">
      <alignment horizontal="center" vertical="center"/>
    </xf>
    <xf numFmtId="49" fontId="2" fillId="2" borderId="13" xfId="6" applyNumberFormat="1" applyFont="1" applyFill="1" applyBorder="1" applyAlignment="1">
      <alignment horizontal="center" vertical="center"/>
    </xf>
    <xf numFmtId="0" fontId="7" fillId="2" borderId="12" xfId="6" applyFont="1" applyFill="1" applyBorder="1" applyAlignment="1">
      <alignment vertical="center"/>
    </xf>
    <xf numFmtId="4" fontId="2" fillId="2" borderId="15" xfId="6" applyNumberFormat="1" applyFont="1" applyFill="1" applyBorder="1" applyAlignment="1"/>
    <xf numFmtId="49" fontId="2" fillId="2" borderId="27" xfId="6" applyNumberFormat="1" applyFont="1" applyFill="1" applyBorder="1" applyAlignment="1">
      <alignment horizontal="center" vertical="center"/>
    </xf>
    <xf numFmtId="0" fontId="2" fillId="2" borderId="27" xfId="6" applyFont="1" applyFill="1" applyBorder="1" applyAlignment="1">
      <alignment horizontal="center" vertical="center"/>
    </xf>
    <xf numFmtId="164" fontId="15" fillId="2" borderId="5" xfId="6" applyNumberFormat="1" applyFont="1" applyFill="1" applyBorder="1" applyAlignment="1"/>
    <xf numFmtId="164" fontId="7" fillId="2" borderId="31" xfId="6" applyNumberFormat="1" applyFont="1" applyFill="1" applyBorder="1" applyAlignment="1"/>
    <xf numFmtId="0" fontId="2" fillId="2" borderId="17" xfId="6" applyFont="1" applyFill="1" applyBorder="1" applyAlignment="1">
      <alignment vertical="center" wrapText="1"/>
    </xf>
    <xf numFmtId="0" fontId="12" fillId="2" borderId="4" xfId="6" applyFont="1" applyFill="1" applyBorder="1" applyAlignment="1" applyProtection="1">
      <alignment vertical="center" wrapText="1"/>
      <protection locked="0"/>
    </xf>
    <xf numFmtId="49" fontId="7" fillId="2" borderId="25" xfId="6" applyNumberFormat="1" applyFont="1" applyFill="1" applyBorder="1" applyAlignment="1">
      <alignment horizontal="center" vertical="center"/>
    </xf>
    <xf numFmtId="0" fontId="7" fillId="2" borderId="26" xfId="6" applyFont="1" applyFill="1" applyBorder="1" applyAlignment="1">
      <alignment horizontal="center" vertical="center"/>
    </xf>
    <xf numFmtId="49" fontId="7" fillId="2" borderId="35" xfId="6" applyNumberFormat="1" applyFont="1" applyFill="1" applyBorder="1" applyAlignment="1">
      <alignment horizontal="center" vertical="center"/>
    </xf>
    <xf numFmtId="0" fontId="7" fillId="2" borderId="0" xfId="6" applyFont="1" applyFill="1" applyBorder="1" applyAlignment="1">
      <alignment horizontal="center" vertical="center"/>
    </xf>
    <xf numFmtId="0" fontId="11" fillId="2" borderId="0" xfId="6" applyFont="1" applyFill="1" applyBorder="1" applyAlignment="1">
      <alignment horizontal="center" vertical="center"/>
    </xf>
    <xf numFmtId="0" fontId="2" fillId="2" borderId="0" xfId="6" applyFont="1" applyFill="1" applyBorder="1" applyAlignment="1">
      <alignment vertical="center"/>
    </xf>
    <xf numFmtId="4" fontId="2" fillId="2" borderId="0" xfId="6" applyNumberFormat="1" applyFont="1" applyFill="1" applyBorder="1" applyAlignment="1">
      <alignment vertical="center"/>
    </xf>
    <xf numFmtId="164" fontId="2" fillId="2" borderId="0" xfId="6" applyNumberFormat="1" applyFont="1" applyFill="1" applyBorder="1" applyAlignment="1">
      <alignment vertical="center"/>
    </xf>
    <xf numFmtId="49" fontId="7" fillId="2" borderId="27" xfId="6" applyNumberFormat="1" applyFont="1" applyFill="1" applyBorder="1" applyAlignment="1">
      <alignment horizontal="center" vertical="center"/>
    </xf>
    <xf numFmtId="49" fontId="7" fillId="2" borderId="28" xfId="6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8" fillId="0" borderId="0" xfId="0" applyFont="1" applyFill="1" applyAlignment="1">
      <alignment horizontal="right"/>
    </xf>
    <xf numFmtId="0" fontId="19" fillId="3" borderId="34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37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vertical="center" wrapText="1"/>
    </xf>
    <xf numFmtId="0" fontId="20" fillId="0" borderId="24" xfId="0" applyFont="1" applyBorder="1" applyAlignment="1">
      <alignment horizontal="right" vertical="center" wrapText="1"/>
    </xf>
    <xf numFmtId="4" fontId="20" fillId="0" borderId="24" xfId="0" applyNumberFormat="1" applyFont="1" applyBorder="1" applyAlignment="1">
      <alignment horizontal="right" vertical="center" wrapText="1"/>
    </xf>
    <xf numFmtId="4" fontId="20" fillId="0" borderId="38" xfId="0" applyNumberFormat="1" applyFont="1" applyBorder="1" applyAlignment="1">
      <alignment horizontal="right" vertical="center" wrapText="1"/>
    </xf>
    <xf numFmtId="0" fontId="21" fillId="0" borderId="11" xfId="0" applyFont="1" applyBorder="1" applyAlignment="1">
      <alignment vertical="center" wrapText="1"/>
    </xf>
    <xf numFmtId="0" fontId="21" fillId="0" borderId="14" xfId="0" applyFont="1" applyBorder="1" applyAlignment="1">
      <alignment horizontal="right" vertical="center" wrapText="1"/>
    </xf>
    <xf numFmtId="4" fontId="21" fillId="0" borderId="14" xfId="0" applyNumberFormat="1" applyFont="1" applyBorder="1" applyAlignment="1">
      <alignment horizontal="right" vertical="center" wrapText="1"/>
    </xf>
    <xf numFmtId="4" fontId="21" fillId="0" borderId="14" xfId="0" applyNumberFormat="1" applyFont="1" applyBorder="1" applyAlignment="1">
      <alignment vertical="center"/>
    </xf>
    <xf numFmtId="4" fontId="21" fillId="0" borderId="39" xfId="0" applyNumberFormat="1" applyFont="1" applyBorder="1" applyAlignment="1">
      <alignment vertical="center"/>
    </xf>
    <xf numFmtId="4" fontId="0" fillId="0" borderId="0" xfId="0" applyNumberFormat="1"/>
    <xf numFmtId="4" fontId="21" fillId="0" borderId="24" xfId="0" applyNumberFormat="1" applyFont="1" applyBorder="1" applyAlignment="1">
      <alignment horizontal="right" vertical="center" wrapText="1"/>
    </xf>
    <xf numFmtId="0" fontId="20" fillId="0" borderId="11" xfId="0" applyFont="1" applyBorder="1" applyAlignment="1">
      <alignment vertical="center" wrapText="1"/>
    </xf>
    <xf numFmtId="4" fontId="20" fillId="0" borderId="14" xfId="0" applyNumberFormat="1" applyFont="1" applyBorder="1" applyAlignment="1">
      <alignment horizontal="right" vertical="center" wrapText="1"/>
    </xf>
    <xf numFmtId="4" fontId="20" fillId="0" borderId="39" xfId="0" applyNumberFormat="1" applyFont="1" applyBorder="1" applyAlignment="1">
      <alignment horizontal="right" vertical="center" wrapText="1"/>
    </xf>
    <xf numFmtId="4" fontId="21" fillId="0" borderId="39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horizontal="right" vertical="center" wrapText="1"/>
    </xf>
    <xf numFmtId="0" fontId="21" fillId="0" borderId="16" xfId="0" applyFont="1" applyBorder="1" applyAlignment="1">
      <alignment vertical="center" wrapText="1"/>
    </xf>
    <xf numFmtId="0" fontId="21" fillId="0" borderId="19" xfId="0" applyFont="1" applyBorder="1" applyAlignment="1">
      <alignment horizontal="right" vertical="center" wrapText="1"/>
    </xf>
    <xf numFmtId="4" fontId="21" fillId="0" borderId="19" xfId="0" applyNumberFormat="1" applyFont="1" applyBorder="1" applyAlignment="1">
      <alignment horizontal="right" vertical="center" wrapText="1"/>
    </xf>
    <xf numFmtId="4" fontId="21" fillId="0" borderId="40" xfId="0" applyNumberFormat="1" applyFont="1" applyBorder="1" applyAlignment="1">
      <alignment horizontal="right" vertical="center" wrapText="1"/>
    </xf>
    <xf numFmtId="0" fontId="20" fillId="0" borderId="34" xfId="0" applyFont="1" applyBorder="1" applyAlignment="1">
      <alignment vertical="center" wrapText="1"/>
    </xf>
    <xf numFmtId="0" fontId="20" fillId="0" borderId="8" xfId="0" applyFont="1" applyBorder="1" applyAlignment="1">
      <alignment horizontal="right" vertical="center" wrapText="1"/>
    </xf>
    <xf numFmtId="4" fontId="20" fillId="0" borderId="8" xfId="0" applyNumberFormat="1" applyFont="1" applyBorder="1" applyAlignment="1">
      <alignment horizontal="right" vertical="center" wrapText="1"/>
    </xf>
    <xf numFmtId="4" fontId="20" fillId="0" borderId="37" xfId="0" applyNumberFormat="1" applyFont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36" xfId="0" applyNumberFormat="1" applyFont="1" applyFill="1" applyBorder="1" applyAlignment="1">
      <alignment horizontal="right"/>
    </xf>
    <xf numFmtId="0" fontId="21" fillId="0" borderId="21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right" vertical="center" wrapText="1"/>
    </xf>
    <xf numFmtId="4" fontId="21" fillId="0" borderId="38" xfId="0" applyNumberFormat="1" applyFont="1" applyBorder="1" applyAlignment="1">
      <alignment horizontal="right" vertical="center" wrapText="1"/>
    </xf>
    <xf numFmtId="0" fontId="21" fillId="0" borderId="11" xfId="0" applyFont="1" applyBorder="1" applyAlignment="1">
      <alignment horizontal="left" vertical="center" wrapText="1"/>
    </xf>
    <xf numFmtId="0" fontId="20" fillId="0" borderId="34" xfId="0" applyFont="1" applyBorder="1" applyAlignment="1">
      <alignment horizontal="left" vertical="center" wrapText="1"/>
    </xf>
    <xf numFmtId="0" fontId="8" fillId="2" borderId="2" xfId="4" applyFont="1" applyFill="1" applyBorder="1" applyAlignment="1">
      <alignment horizontal="center" vertical="center"/>
    </xf>
    <xf numFmtId="0" fontId="7" fillId="2" borderId="0" xfId="6" applyFont="1" applyFill="1" applyBorder="1" applyAlignment="1">
      <alignment horizontal="center"/>
    </xf>
    <xf numFmtId="49" fontId="7" fillId="2" borderId="0" xfId="6" applyNumberFormat="1" applyFont="1" applyFill="1" applyBorder="1" applyAlignment="1">
      <alignment horizontal="center"/>
    </xf>
    <xf numFmtId="0" fontId="2" fillId="2" borderId="0" xfId="6" applyFont="1" applyFill="1" applyBorder="1" applyAlignment="1">
      <alignment horizontal="center"/>
    </xf>
    <xf numFmtId="0" fontId="6" fillId="2" borderId="0" xfId="6" applyFont="1" applyFill="1" applyBorder="1"/>
    <xf numFmtId="0" fontId="1" fillId="2" borderId="0" xfId="6" applyFill="1"/>
    <xf numFmtId="4" fontId="1" fillId="2" borderId="0" xfId="6" applyNumberFormat="1" applyFill="1"/>
    <xf numFmtId="0" fontId="7" fillId="2" borderId="0" xfId="6" applyFont="1" applyFill="1" applyAlignment="1">
      <alignment horizontal="center"/>
    </xf>
    <xf numFmtId="0" fontId="10" fillId="2" borderId="1" xfId="6" applyFont="1" applyFill="1" applyBorder="1" applyAlignment="1">
      <alignment horizontal="center" vertical="center"/>
    </xf>
    <xf numFmtId="0" fontId="10" fillId="2" borderId="2" xfId="6" applyFont="1" applyFill="1" applyBorder="1" applyAlignment="1">
      <alignment horizontal="center" vertical="center"/>
    </xf>
    <xf numFmtId="0" fontId="10" fillId="2" borderId="2" xfId="6" applyFont="1" applyFill="1" applyBorder="1" applyAlignment="1">
      <alignment horizontal="left" vertical="center"/>
    </xf>
    <xf numFmtId="164" fontId="10" fillId="2" borderId="9" xfId="6" applyNumberFormat="1" applyFont="1" applyFill="1" applyBorder="1" applyAlignment="1"/>
    <xf numFmtId="164" fontId="7" fillId="2" borderId="9" xfId="1" applyNumberFormat="1" applyFont="1" applyFill="1" applyBorder="1"/>
    <xf numFmtId="164" fontId="7" fillId="2" borderId="5" xfId="1" applyNumberFormat="1" applyFont="1" applyFill="1" applyBorder="1"/>
    <xf numFmtId="0" fontId="7" fillId="2" borderId="41" xfId="9" applyFont="1" applyFill="1" applyBorder="1" applyAlignment="1">
      <alignment horizontal="center" vertical="center"/>
    </xf>
    <xf numFmtId="0" fontId="9" fillId="2" borderId="42" xfId="5" applyFont="1" applyFill="1" applyBorder="1" applyAlignment="1">
      <alignment horizontal="center" vertical="center"/>
    </xf>
    <xf numFmtId="0" fontId="8" fillId="2" borderId="42" xfId="5" applyFont="1" applyFill="1" applyBorder="1" applyAlignment="1">
      <alignment horizontal="center" vertical="center"/>
    </xf>
    <xf numFmtId="0" fontId="7" fillId="2" borderId="42" xfId="5" applyFont="1" applyFill="1" applyBorder="1" applyAlignment="1">
      <alignment horizontal="left" vertical="center"/>
    </xf>
    <xf numFmtId="4" fontId="7" fillId="2" borderId="43" xfId="9" applyNumberFormat="1" applyFont="1" applyFill="1" applyBorder="1" applyAlignment="1">
      <alignment vertical="center"/>
    </xf>
    <xf numFmtId="164" fontId="10" fillId="2" borderId="44" xfId="6" applyNumberFormat="1" applyFont="1" applyFill="1" applyBorder="1" applyAlignment="1"/>
    <xf numFmtId="164" fontId="7" fillId="2" borderId="44" xfId="6" applyNumberFormat="1" applyFont="1" applyFill="1" applyBorder="1" applyAlignment="1"/>
    <xf numFmtId="164" fontId="7" fillId="2" borderId="44" xfId="1" applyNumberFormat="1" applyFont="1" applyFill="1" applyBorder="1" applyAlignment="1"/>
    <xf numFmtId="164" fontId="7" fillId="2" borderId="44" xfId="9" applyNumberFormat="1" applyFont="1" applyFill="1" applyBorder="1" applyAlignment="1">
      <alignment vertical="center"/>
    </xf>
    <xf numFmtId="164" fontId="7" fillId="2" borderId="44" xfId="1" applyNumberFormat="1" applyFont="1" applyFill="1" applyBorder="1"/>
    <xf numFmtId="164" fontId="7" fillId="2" borderId="10" xfId="1" applyNumberFormat="1" applyFont="1" applyFill="1" applyBorder="1"/>
    <xf numFmtId="0" fontId="2" fillId="2" borderId="26" xfId="9" applyFont="1" applyFill="1" applyBorder="1" applyAlignment="1">
      <alignment horizontal="center" vertical="center"/>
    </xf>
    <xf numFmtId="0" fontId="2" fillId="2" borderId="29" xfId="9" applyFont="1" applyFill="1" applyBorder="1" applyAlignment="1">
      <alignment horizontal="center" vertical="center"/>
    </xf>
    <xf numFmtId="0" fontId="2" fillId="2" borderId="29" xfId="9" applyFont="1" applyFill="1" applyBorder="1" applyAlignment="1">
      <alignment vertical="center"/>
    </xf>
    <xf numFmtId="4" fontId="2" fillId="2" borderId="27" xfId="9" applyNumberFormat="1" applyFont="1" applyFill="1" applyBorder="1" applyAlignment="1">
      <alignment vertical="center"/>
    </xf>
    <xf numFmtId="164" fontId="10" fillId="2" borderId="30" xfId="6" applyNumberFormat="1" applyFont="1" applyFill="1" applyBorder="1" applyAlignment="1"/>
    <xf numFmtId="164" fontId="7" fillId="2" borderId="30" xfId="6" applyNumberFormat="1" applyFont="1" applyFill="1" applyBorder="1" applyAlignment="1"/>
    <xf numFmtId="164" fontId="7" fillId="2" borderId="30" xfId="1" applyNumberFormat="1" applyFont="1" applyFill="1" applyBorder="1" applyAlignment="1"/>
    <xf numFmtId="164" fontId="2" fillId="2" borderId="30" xfId="9" applyNumberFormat="1" applyFont="1" applyFill="1" applyBorder="1" applyAlignment="1">
      <alignment vertical="center"/>
    </xf>
    <xf numFmtId="164" fontId="2" fillId="2" borderId="30" xfId="1" applyNumberFormat="1" applyFont="1" applyFill="1" applyBorder="1"/>
    <xf numFmtId="164" fontId="2" fillId="2" borderId="31" xfId="1" applyNumberFormat="1" applyFont="1" applyFill="1" applyBorder="1"/>
    <xf numFmtId="0" fontId="12" fillId="2" borderId="45" xfId="6" applyFont="1" applyFill="1" applyBorder="1" applyAlignment="1">
      <alignment horizontal="center" vertical="center"/>
    </xf>
    <xf numFmtId="0" fontId="12" fillId="2" borderId="48" xfId="6" applyFont="1" applyFill="1" applyBorder="1" applyAlignment="1">
      <alignment horizontal="center" vertical="center"/>
    </xf>
    <xf numFmtId="0" fontId="12" fillId="2" borderId="46" xfId="6" applyFont="1" applyFill="1" applyBorder="1" applyAlignment="1">
      <alignment horizontal="center" vertical="center"/>
    </xf>
    <xf numFmtId="0" fontId="12" fillId="2" borderId="46" xfId="6" applyFont="1" applyFill="1" applyBorder="1" applyAlignment="1">
      <alignment vertical="center"/>
    </xf>
    <xf numFmtId="164" fontId="12" fillId="2" borderId="49" xfId="6" applyNumberFormat="1" applyFont="1" applyFill="1" applyBorder="1" applyAlignment="1"/>
    <xf numFmtId="164" fontId="12" fillId="2" borderId="50" xfId="1" applyNumberFormat="1" applyFont="1" applyFill="1" applyBorder="1" applyAlignment="1"/>
    <xf numFmtId="164" fontId="12" fillId="2" borderId="5" xfId="1" applyNumberFormat="1" applyFont="1" applyFill="1" applyBorder="1"/>
    <xf numFmtId="0" fontId="7" fillId="2" borderId="41" xfId="6" applyFont="1" applyFill="1" applyBorder="1" applyAlignment="1">
      <alignment horizontal="center" vertical="center"/>
    </xf>
    <xf numFmtId="49" fontId="7" fillId="2" borderId="43" xfId="6" applyNumberFormat="1" applyFont="1" applyFill="1" applyBorder="1" applyAlignment="1">
      <alignment horizontal="center" vertical="center"/>
    </xf>
    <xf numFmtId="49" fontId="7" fillId="2" borderId="51" xfId="6" applyNumberFormat="1" applyFont="1" applyFill="1" applyBorder="1" applyAlignment="1">
      <alignment horizontal="center" vertical="center"/>
    </xf>
    <xf numFmtId="0" fontId="7" fillId="2" borderId="42" xfId="6" applyFont="1" applyFill="1" applyBorder="1" applyAlignment="1">
      <alignment horizontal="center" vertical="center"/>
    </xf>
    <xf numFmtId="0" fontId="7" fillId="2" borderId="43" xfId="6" applyFont="1" applyFill="1" applyBorder="1" applyAlignment="1">
      <alignment horizontal="center" vertical="center"/>
    </xf>
    <xf numFmtId="0" fontId="7" fillId="2" borderId="43" xfId="6" applyFont="1" applyFill="1" applyBorder="1" applyAlignment="1">
      <alignment vertical="center" wrapText="1"/>
    </xf>
    <xf numFmtId="164" fontId="2" fillId="2" borderId="15" xfId="1" applyNumberFormat="1" applyFont="1" applyFill="1" applyBorder="1"/>
    <xf numFmtId="164" fontId="7" fillId="2" borderId="15" xfId="1" applyNumberFormat="1" applyFont="1" applyFill="1" applyBorder="1"/>
    <xf numFmtId="0" fontId="2" fillId="2" borderId="22" xfId="6" applyFont="1" applyFill="1" applyBorder="1" applyAlignment="1">
      <alignment horizontal="center" vertical="center"/>
    </xf>
    <xf numFmtId="0" fontId="7" fillId="2" borderId="14" xfId="6" applyFont="1" applyFill="1" applyBorder="1" applyAlignment="1">
      <alignment horizontal="center"/>
    </xf>
    <xf numFmtId="0" fontId="7" fillId="2" borderId="12" xfId="6" applyFont="1" applyFill="1" applyBorder="1" applyAlignment="1">
      <alignment wrapText="1"/>
    </xf>
    <xf numFmtId="0" fontId="2" fillId="2" borderId="14" xfId="6" applyFont="1" applyFill="1" applyBorder="1" applyAlignment="1">
      <alignment horizontal="center"/>
    </xf>
    <xf numFmtId="0" fontId="2" fillId="2" borderId="12" xfId="6" applyFont="1" applyFill="1" applyBorder="1" applyAlignment="1">
      <alignment wrapText="1"/>
    </xf>
    <xf numFmtId="0" fontId="7" fillId="2" borderId="12" xfId="1" applyFont="1" applyFill="1" applyBorder="1" applyAlignment="1">
      <alignment vertical="center" wrapText="1"/>
    </xf>
    <xf numFmtId="0" fontId="7" fillId="2" borderId="12" xfId="6" applyFont="1" applyFill="1" applyBorder="1" applyAlignment="1">
      <alignment horizontal="center"/>
    </xf>
    <xf numFmtId="0" fontId="2" fillId="2" borderId="12" xfId="6" applyFont="1" applyFill="1" applyBorder="1" applyAlignment="1">
      <alignment horizontal="center"/>
    </xf>
    <xf numFmtId="0" fontId="11" fillId="2" borderId="52" xfId="6" applyFont="1" applyFill="1" applyBorder="1" applyAlignment="1">
      <alignment horizontal="center" vertical="center"/>
    </xf>
    <xf numFmtId="49" fontId="11" fillId="2" borderId="32" xfId="6" applyNumberFormat="1" applyFont="1" applyFill="1" applyBorder="1" applyAlignment="1">
      <alignment horizontal="center" vertical="center"/>
    </xf>
    <xf numFmtId="49" fontId="11" fillId="2" borderId="53" xfId="6" applyNumberFormat="1" applyFont="1" applyFill="1" applyBorder="1" applyAlignment="1">
      <alignment horizontal="center" vertical="center"/>
    </xf>
    <xf numFmtId="0" fontId="2" fillId="2" borderId="32" xfId="6" applyFont="1" applyFill="1" applyBorder="1" applyAlignment="1">
      <alignment vertical="center" wrapText="1"/>
    </xf>
    <xf numFmtId="164" fontId="2" fillId="2" borderId="10" xfId="1" applyNumberFormat="1" applyFont="1" applyFill="1" applyBorder="1" applyAlignment="1"/>
    <xf numFmtId="0" fontId="22" fillId="2" borderId="0" xfId="1" applyFont="1" applyFill="1" applyBorder="1"/>
    <xf numFmtId="0" fontId="7" fillId="2" borderId="52" xfId="6" applyFont="1" applyFill="1" applyBorder="1" applyAlignment="1">
      <alignment horizontal="center" vertical="center"/>
    </xf>
    <xf numFmtId="164" fontId="2" fillId="2" borderId="49" xfId="6" applyNumberFormat="1" applyFont="1" applyFill="1" applyBorder="1" applyAlignment="1"/>
    <xf numFmtId="164" fontId="2" fillId="2" borderId="49" xfId="1" applyNumberFormat="1" applyFont="1" applyFill="1" applyBorder="1" applyAlignment="1"/>
    <xf numFmtId="0" fontId="23" fillId="2" borderId="1" xfId="6" applyFont="1" applyFill="1" applyBorder="1" applyAlignment="1">
      <alignment horizontal="center" vertical="center"/>
    </xf>
    <xf numFmtId="0" fontId="23" fillId="2" borderId="54" xfId="6" applyFont="1" applyFill="1" applyBorder="1" applyAlignment="1">
      <alignment horizontal="center" vertical="center"/>
    </xf>
    <xf numFmtId="0" fontId="23" fillId="2" borderId="2" xfId="6" applyFont="1" applyFill="1" applyBorder="1" applyAlignment="1">
      <alignment horizontal="center" vertical="center"/>
    </xf>
    <xf numFmtId="0" fontId="23" fillId="2" borderId="2" xfId="6" applyFont="1" applyFill="1" applyBorder="1" applyAlignment="1">
      <alignment vertical="center" wrapText="1"/>
    </xf>
    <xf numFmtId="164" fontId="23" fillId="2" borderId="44" xfId="6" applyNumberFormat="1" applyFont="1" applyFill="1" applyBorder="1" applyAlignment="1"/>
    <xf numFmtId="164" fontId="23" fillId="2" borderId="44" xfId="1" applyNumberFormat="1" applyFont="1" applyFill="1" applyBorder="1" applyAlignment="1"/>
    <xf numFmtId="164" fontId="23" fillId="2" borderId="10" xfId="1" applyNumberFormat="1" applyFont="1" applyFill="1" applyBorder="1"/>
    <xf numFmtId="0" fontId="2" fillId="2" borderId="16" xfId="6" applyFont="1" applyFill="1" applyBorder="1" applyAlignment="1">
      <alignment horizontal="center" vertical="center"/>
    </xf>
    <xf numFmtId="49" fontId="2" fillId="2" borderId="17" xfId="6" applyNumberFormat="1" applyFont="1" applyFill="1" applyBorder="1" applyAlignment="1">
      <alignment horizontal="center" vertical="center"/>
    </xf>
    <xf numFmtId="0" fontId="2" fillId="2" borderId="18" xfId="4" applyFont="1" applyFill="1" applyBorder="1" applyAlignment="1">
      <alignment horizontal="center" vertical="center"/>
    </xf>
    <xf numFmtId="0" fontId="23" fillId="2" borderId="41" xfId="6" applyFont="1" applyFill="1" applyBorder="1" applyAlignment="1">
      <alignment horizontal="center" vertical="center"/>
    </xf>
    <xf numFmtId="49" fontId="23" fillId="2" borderId="43" xfId="6" applyNumberFormat="1" applyFont="1" applyFill="1" applyBorder="1" applyAlignment="1">
      <alignment horizontal="center" vertical="center"/>
    </xf>
    <xf numFmtId="49" fontId="23" fillId="2" borderId="51" xfId="6" applyNumberFormat="1" applyFont="1" applyFill="1" applyBorder="1" applyAlignment="1">
      <alignment horizontal="center" vertical="center"/>
    </xf>
    <xf numFmtId="0" fontId="23" fillId="2" borderId="42" xfId="6" applyFont="1" applyFill="1" applyBorder="1" applyAlignment="1">
      <alignment horizontal="center" vertical="center"/>
    </xf>
    <xf numFmtId="0" fontId="23" fillId="2" borderId="43" xfId="6" applyFont="1" applyFill="1" applyBorder="1" applyAlignment="1">
      <alignment horizontal="center" vertical="center"/>
    </xf>
    <xf numFmtId="0" fontId="23" fillId="2" borderId="43" xfId="6" applyFont="1" applyFill="1" applyBorder="1" applyAlignment="1">
      <alignment vertical="center" wrapText="1"/>
    </xf>
    <xf numFmtId="164" fontId="23" fillId="2" borderId="44" xfId="1" applyNumberFormat="1" applyFont="1" applyFill="1" applyBorder="1"/>
    <xf numFmtId="0" fontId="11" fillId="2" borderId="26" xfId="6" applyFont="1" applyFill="1" applyBorder="1" applyAlignment="1">
      <alignment horizontal="center" vertical="center"/>
    </xf>
    <xf numFmtId="49" fontId="11" fillId="2" borderId="27" xfId="6" applyNumberFormat="1" applyFont="1" applyFill="1" applyBorder="1" applyAlignment="1">
      <alignment horizontal="center" vertical="center"/>
    </xf>
    <xf numFmtId="49" fontId="11" fillId="2" borderId="28" xfId="6" applyNumberFormat="1" applyFont="1" applyFill="1" applyBorder="1" applyAlignment="1">
      <alignment horizontal="center" vertical="center"/>
    </xf>
    <xf numFmtId="0" fontId="11" fillId="2" borderId="29" xfId="6" applyFont="1" applyFill="1" applyBorder="1" applyAlignment="1">
      <alignment horizontal="center" vertical="center"/>
    </xf>
    <xf numFmtId="164" fontId="23" fillId="2" borderId="55" xfId="6" applyNumberFormat="1" applyFont="1" applyFill="1" applyBorder="1" applyAlignment="1"/>
    <xf numFmtId="164" fontId="23" fillId="2" borderId="56" xfId="6" applyNumberFormat="1" applyFont="1" applyFill="1" applyBorder="1" applyAlignment="1"/>
    <xf numFmtId="164" fontId="23" fillId="2" borderId="56" xfId="1" applyNumberFormat="1" applyFont="1" applyFill="1" applyBorder="1" applyAlignment="1"/>
    <xf numFmtId="164" fontId="7" fillId="2" borderId="20" xfId="6" applyNumberFormat="1" applyFont="1" applyFill="1" applyBorder="1" applyAlignment="1"/>
    <xf numFmtId="164" fontId="7" fillId="2" borderId="57" xfId="6" applyNumberFormat="1" applyFont="1" applyFill="1" applyBorder="1" applyAlignment="1"/>
    <xf numFmtId="164" fontId="7" fillId="2" borderId="57" xfId="1" applyNumberFormat="1" applyFont="1" applyFill="1" applyBorder="1" applyAlignment="1"/>
    <xf numFmtId="0" fontId="25" fillId="2" borderId="17" xfId="10" applyFont="1" applyFill="1" applyBorder="1" applyAlignment="1">
      <alignment vertical="center" wrapText="1"/>
    </xf>
    <xf numFmtId="164" fontId="2" fillId="2" borderId="20" xfId="6" applyNumberFormat="1" applyFont="1" applyFill="1" applyBorder="1" applyAlignment="1"/>
    <xf numFmtId="164" fontId="2" fillId="2" borderId="57" xfId="6" applyNumberFormat="1" applyFont="1" applyFill="1" applyBorder="1" applyAlignment="1"/>
    <xf numFmtId="164" fontId="2" fillId="2" borderId="57" xfId="1" applyNumberFormat="1" applyFont="1" applyFill="1" applyBorder="1" applyAlignment="1"/>
    <xf numFmtId="0" fontId="7" fillId="2" borderId="12" xfId="10" applyFont="1" applyFill="1" applyBorder="1" applyAlignment="1">
      <alignment vertical="center" wrapText="1"/>
    </xf>
    <xf numFmtId="0" fontId="25" fillId="2" borderId="12" xfId="10" applyFont="1" applyFill="1" applyBorder="1" applyAlignment="1">
      <alignment vertical="center" wrapText="1"/>
    </xf>
    <xf numFmtId="164" fontId="2" fillId="2" borderId="58" xfId="6" applyNumberFormat="1" applyFont="1" applyFill="1" applyBorder="1" applyAlignment="1"/>
    <xf numFmtId="164" fontId="2" fillId="2" borderId="59" xfId="6" applyNumberFormat="1" applyFont="1" applyFill="1" applyBorder="1" applyAlignment="1"/>
    <xf numFmtId="164" fontId="2" fillId="2" borderId="59" xfId="1" applyNumberFormat="1" applyFont="1" applyFill="1" applyBorder="1" applyAlignment="1"/>
    <xf numFmtId="164" fontId="7" fillId="2" borderId="59" xfId="1" applyNumberFormat="1" applyFont="1" applyFill="1" applyBorder="1" applyAlignment="1"/>
    <xf numFmtId="164" fontId="7" fillId="2" borderId="58" xfId="6" applyNumberFormat="1" applyFont="1" applyFill="1" applyBorder="1" applyAlignment="1"/>
    <xf numFmtId="164" fontId="7" fillId="2" borderId="59" xfId="6" applyNumberFormat="1" applyFont="1" applyFill="1" applyBorder="1" applyAlignment="1"/>
    <xf numFmtId="0" fontId="11" fillId="2" borderId="24" xfId="6" applyFont="1" applyFill="1" applyBorder="1" applyAlignment="1">
      <alignment horizontal="center" vertical="center"/>
    </xf>
    <xf numFmtId="0" fontId="2" fillId="2" borderId="22" xfId="6" applyFont="1" applyFill="1" applyBorder="1" applyAlignment="1">
      <alignment vertical="center" wrapText="1"/>
    </xf>
    <xf numFmtId="0" fontId="11" fillId="2" borderId="16" xfId="6" applyFont="1" applyFill="1" applyBorder="1" applyAlignment="1">
      <alignment horizontal="center" vertical="center"/>
    </xf>
    <xf numFmtId="49" fontId="11" fillId="2" borderId="17" xfId="6" applyNumberFormat="1" applyFont="1" applyFill="1" applyBorder="1" applyAlignment="1">
      <alignment horizontal="center" vertical="center"/>
    </xf>
    <xf numFmtId="49" fontId="11" fillId="2" borderId="18" xfId="6" applyNumberFormat="1" applyFont="1" applyFill="1" applyBorder="1" applyAlignment="1">
      <alignment horizontal="center" vertical="center"/>
    </xf>
    <xf numFmtId="0" fontId="11" fillId="2" borderId="19" xfId="6" applyFont="1" applyFill="1" applyBorder="1" applyAlignment="1">
      <alignment horizontal="center" vertical="center"/>
    </xf>
    <xf numFmtId="0" fontId="7" fillId="2" borderId="19" xfId="6" applyFont="1" applyFill="1" applyBorder="1" applyAlignment="1">
      <alignment horizontal="center" vertical="center"/>
    </xf>
    <xf numFmtId="0" fontId="7" fillId="2" borderId="17" xfId="6" applyFont="1" applyFill="1" applyBorder="1" applyAlignment="1">
      <alignment horizontal="center" vertical="center"/>
    </xf>
    <xf numFmtId="0" fontId="1" fillId="2" borderId="60" xfId="1" applyFill="1" applyBorder="1"/>
    <xf numFmtId="0" fontId="7" fillId="2" borderId="57" xfId="11" applyFont="1" applyFill="1" applyBorder="1" applyAlignment="1">
      <alignment horizontal="center" wrapText="1"/>
    </xf>
    <xf numFmtId="49" fontId="7" fillId="2" borderId="12" xfId="10" applyNumberFormat="1" applyFont="1" applyFill="1" applyBorder="1" applyAlignment="1">
      <alignment horizontal="center" wrapText="1"/>
    </xf>
    <xf numFmtId="49" fontId="7" fillId="2" borderId="13" xfId="10" applyNumberFormat="1" applyFont="1" applyFill="1" applyBorder="1" applyAlignment="1">
      <alignment horizontal="center" wrapText="1"/>
    </xf>
    <xf numFmtId="49" fontId="7" fillId="2" borderId="14" xfId="10" applyNumberFormat="1" applyFont="1" applyFill="1" applyBorder="1" applyAlignment="1">
      <alignment horizontal="center" wrapText="1"/>
    </xf>
    <xf numFmtId="0" fontId="7" fillId="2" borderId="61" xfId="1" applyFont="1" applyFill="1" applyBorder="1" applyAlignment="1">
      <alignment wrapText="1"/>
    </xf>
    <xf numFmtId="0" fontId="26" fillId="2" borderId="62" xfId="11" applyFont="1" applyFill="1" applyBorder="1" applyAlignment="1">
      <alignment horizontal="center" wrapText="1"/>
    </xf>
    <xf numFmtId="49" fontId="7" fillId="2" borderId="27" xfId="10" applyNumberFormat="1" applyFont="1" applyFill="1" applyBorder="1" applyAlignment="1">
      <alignment horizontal="center" wrapText="1"/>
    </xf>
    <xf numFmtId="49" fontId="7" fillId="2" borderId="28" xfId="10" applyNumberFormat="1" applyFont="1" applyFill="1" applyBorder="1" applyAlignment="1">
      <alignment horizontal="center" wrapText="1"/>
    </xf>
    <xf numFmtId="49" fontId="2" fillId="2" borderId="29" xfId="10" applyNumberFormat="1" applyFont="1" applyFill="1" applyBorder="1" applyAlignment="1">
      <alignment horizontal="center" wrapText="1"/>
    </xf>
    <xf numFmtId="0" fontId="2" fillId="2" borderId="63" xfId="10" applyFont="1" applyFill="1" applyBorder="1" applyAlignment="1">
      <alignment wrapText="1"/>
    </xf>
    <xf numFmtId="164" fontId="2" fillId="2" borderId="62" xfId="6" applyNumberFormat="1" applyFont="1" applyFill="1" applyBorder="1" applyAlignment="1"/>
    <xf numFmtId="164" fontId="2" fillId="2" borderId="64" xfId="1" applyNumberFormat="1" applyFont="1" applyFill="1" applyBorder="1" applyAlignment="1"/>
    <xf numFmtId="164" fontId="2" fillId="2" borderId="50" xfId="1" applyNumberFormat="1" applyFont="1" applyFill="1" applyBorder="1" applyAlignment="1"/>
    <xf numFmtId="166" fontId="2" fillId="2" borderId="0" xfId="1" applyNumberFormat="1" applyFont="1" applyFill="1"/>
    <xf numFmtId="14" fontId="2" fillId="2" borderId="0" xfId="1" applyNumberFormat="1" applyFont="1" applyFill="1"/>
    <xf numFmtId="0" fontId="11" fillId="2" borderId="21" xfId="6" applyFont="1" applyFill="1" applyBorder="1" applyAlignment="1">
      <alignment horizontal="center" vertical="center"/>
    </xf>
    <xf numFmtId="49" fontId="11" fillId="2" borderId="22" xfId="6" applyNumberFormat="1" applyFont="1" applyFill="1" applyBorder="1" applyAlignment="1">
      <alignment horizontal="center" vertical="center"/>
    </xf>
    <xf numFmtId="49" fontId="11" fillId="2" borderId="23" xfId="6" applyNumberFormat="1" applyFont="1" applyFill="1" applyBorder="1" applyAlignment="1">
      <alignment horizontal="center" vertical="center"/>
    </xf>
    <xf numFmtId="164" fontId="2" fillId="2" borderId="10" xfId="1" applyNumberFormat="1" applyFont="1" applyFill="1" applyBorder="1"/>
    <xf numFmtId="0" fontId="10" fillId="2" borderId="4" xfId="6" applyFont="1" applyFill="1" applyBorder="1" applyAlignment="1">
      <alignment horizontal="center" vertical="center"/>
    </xf>
    <xf numFmtId="0" fontId="10" fillId="2" borderId="7" xfId="6" applyFont="1" applyFill="1" applyBorder="1" applyAlignment="1">
      <alignment horizontal="center" vertical="center"/>
    </xf>
    <xf numFmtId="49" fontId="15" fillId="2" borderId="4" xfId="6" applyNumberFormat="1" applyFont="1" applyFill="1" applyBorder="1" applyAlignment="1">
      <alignment horizontal="center" vertical="center"/>
    </xf>
    <xf numFmtId="0" fontId="16" fillId="2" borderId="7" xfId="4" applyFont="1" applyFill="1" applyBorder="1" applyAlignment="1">
      <alignment horizontal="center" vertical="center"/>
    </xf>
    <xf numFmtId="49" fontId="12" fillId="2" borderId="4" xfId="6" applyNumberFormat="1" applyFont="1" applyFill="1" applyBorder="1" applyAlignment="1">
      <alignment horizontal="center" vertical="center"/>
    </xf>
    <xf numFmtId="0" fontId="13" fillId="2" borderId="7" xfId="4" applyFont="1" applyFill="1" applyBorder="1" applyAlignment="1">
      <alignment horizontal="center" vertical="center"/>
    </xf>
    <xf numFmtId="49" fontId="12" fillId="2" borderId="7" xfId="6" applyNumberFormat="1" applyFont="1" applyFill="1" applyBorder="1" applyAlignment="1">
      <alignment horizontal="center" vertical="center"/>
    </xf>
    <xf numFmtId="0" fontId="8" fillId="2" borderId="2" xfId="4" applyFont="1" applyFill="1" applyBorder="1" applyAlignment="1">
      <alignment horizontal="center" vertical="center"/>
    </xf>
    <xf numFmtId="0" fontId="8" fillId="2" borderId="3" xfId="4" applyFont="1" applyFill="1" applyBorder="1" applyAlignment="1">
      <alignment horizontal="center" vertical="center"/>
    </xf>
    <xf numFmtId="4" fontId="2" fillId="2" borderId="0" xfId="1" applyNumberFormat="1" applyFont="1" applyFill="1" applyAlignment="1"/>
    <xf numFmtId="0" fontId="0" fillId="2" borderId="0" xfId="0" applyFill="1" applyAlignment="1"/>
    <xf numFmtId="0" fontId="4" fillId="2" borderId="0" xfId="2" applyFont="1" applyFill="1" applyAlignment="1">
      <alignment horizontal="center"/>
    </xf>
    <xf numFmtId="0" fontId="6" fillId="2" borderId="0" xfId="3" applyFont="1" applyFill="1" applyAlignment="1">
      <alignment horizontal="center"/>
    </xf>
    <xf numFmtId="0" fontId="2" fillId="2" borderId="0" xfId="0" applyFont="1" applyFill="1" applyAlignment="1"/>
    <xf numFmtId="49" fontId="23" fillId="2" borderId="2" xfId="6" applyNumberFormat="1" applyFont="1" applyFill="1" applyBorder="1" applyAlignment="1">
      <alignment horizontal="center" vertical="center"/>
    </xf>
    <xf numFmtId="0" fontId="24" fillId="2" borderId="3" xfId="4" applyFont="1" applyFill="1" applyBorder="1" applyAlignment="1">
      <alignment horizontal="center" vertical="center"/>
    </xf>
    <xf numFmtId="0" fontId="10" fillId="2" borderId="2" xfId="6" applyFont="1" applyFill="1" applyBorder="1" applyAlignment="1">
      <alignment horizontal="center" vertical="center"/>
    </xf>
    <xf numFmtId="0" fontId="10" fillId="2" borderId="3" xfId="6" applyFont="1" applyFill="1" applyBorder="1" applyAlignment="1">
      <alignment horizontal="center" vertical="center"/>
    </xf>
    <xf numFmtId="0" fontId="8" fillId="2" borderId="42" xfId="5" applyFont="1" applyFill="1" applyBorder="1" applyAlignment="1">
      <alignment horizontal="center" vertical="center"/>
    </xf>
    <xf numFmtId="49" fontId="7" fillId="2" borderId="27" xfId="9" applyNumberFormat="1" applyFont="1" applyFill="1" applyBorder="1" applyAlignment="1">
      <alignment horizontal="center" vertical="center"/>
    </xf>
    <xf numFmtId="49" fontId="7" fillId="2" borderId="28" xfId="9" applyNumberFormat="1" applyFont="1" applyFill="1" applyBorder="1" applyAlignment="1">
      <alignment horizontal="center" vertical="center"/>
    </xf>
    <xf numFmtId="49" fontId="12" fillId="2" borderId="46" xfId="6" applyNumberFormat="1" applyFont="1" applyFill="1" applyBorder="1" applyAlignment="1">
      <alignment horizontal="center" vertical="center"/>
    </xf>
    <xf numFmtId="0" fontId="13" fillId="2" borderId="47" xfId="4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/>
    </xf>
  </cellXfs>
  <cellStyles count="12">
    <cellStyle name="Normální" xfId="0" builtinId="0"/>
    <cellStyle name="Normální 11" xfId="7"/>
    <cellStyle name="normální 2" xfId="3"/>
    <cellStyle name="Normální 3" xfId="5"/>
    <cellStyle name="normální_03. Ekonomický" xfId="11"/>
    <cellStyle name="normální_04 - OSMTVS" xfId="4"/>
    <cellStyle name="normální_2. Rozpočet 2007 - tabulky" xfId="2"/>
    <cellStyle name="normální_Rozpis výdajů 03 bez PO 2 2" xfId="1"/>
    <cellStyle name="normální_Rozpis výdajů 03 bez PO 3" xfId="9"/>
    <cellStyle name="normální_Rozpis výdajů 03 bez PO_03. Ekonomický" xfId="10"/>
    <cellStyle name="normální_Rozpis výdajů 03 bez PO_04 - OSMTVS" xfId="6"/>
    <cellStyle name="normální_Rozpočet 2005 (ZK)_04 - OSMTVS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opLeftCell="A67" zoomScaleNormal="100" workbookViewId="0">
      <selection activeCell="F86" sqref="F86"/>
    </sheetView>
  </sheetViews>
  <sheetFormatPr defaultColWidth="3.140625" defaultRowHeight="12.75" x14ac:dyDescent="0.2"/>
  <cols>
    <col min="1" max="1" width="3.140625" style="1" customWidth="1"/>
    <col min="2" max="2" width="9.85546875" style="1" customWidth="1"/>
    <col min="3" max="4" width="4.7109375" style="1" customWidth="1"/>
    <col min="5" max="5" width="8.5703125" style="1" customWidth="1"/>
    <col min="6" max="6" width="40.85546875" style="1" customWidth="1"/>
    <col min="7" max="7" width="8.7109375" style="77" customWidth="1"/>
    <col min="8" max="8" width="7.7109375" style="1" hidden="1" customWidth="1"/>
    <col min="9" max="9" width="7.7109375" style="1" customWidth="1"/>
    <col min="10" max="10" width="9.7109375" style="2" customWidth="1"/>
    <col min="11" max="254" width="9.140625" style="1" customWidth="1"/>
    <col min="255" max="16384" width="3.140625" style="1"/>
  </cols>
  <sheetData>
    <row r="1" spans="1:12" ht="15" x14ac:dyDescent="0.25">
      <c r="G1" s="289"/>
      <c r="H1" s="289"/>
      <c r="I1" s="289"/>
      <c r="J1" s="289" t="s">
        <v>0</v>
      </c>
      <c r="K1" s="290"/>
      <c r="L1" s="290"/>
    </row>
    <row r="2" spans="1:12" ht="18" x14ac:dyDescent="0.25">
      <c r="A2" s="291" t="s">
        <v>1</v>
      </c>
      <c r="B2" s="291"/>
      <c r="C2" s="291"/>
      <c r="D2" s="291"/>
      <c r="E2" s="291"/>
      <c r="F2" s="291"/>
      <c r="G2" s="291"/>
      <c r="H2" s="291"/>
      <c r="I2" s="291"/>
    </row>
    <row r="3" spans="1:12" ht="12" customHeight="1" x14ac:dyDescent="0.25">
      <c r="A3" s="3"/>
      <c r="B3" s="3"/>
      <c r="C3" s="3"/>
      <c r="D3" s="3"/>
      <c r="E3" s="3"/>
      <c r="F3" s="3"/>
      <c r="G3" s="3"/>
      <c r="H3" s="28"/>
      <c r="I3" s="28"/>
    </row>
    <row r="4" spans="1:12" ht="15.75" x14ac:dyDescent="0.25">
      <c r="A4" s="292" t="s">
        <v>2</v>
      </c>
      <c r="B4" s="292"/>
      <c r="C4" s="292"/>
      <c r="D4" s="292"/>
      <c r="E4" s="292"/>
      <c r="F4" s="292"/>
      <c r="G4" s="292"/>
      <c r="H4" s="292"/>
      <c r="I4" s="292"/>
    </row>
    <row r="5" spans="1:12" ht="12" customHeight="1" x14ac:dyDescent="0.25">
      <c r="A5" s="3"/>
      <c r="B5" s="3"/>
      <c r="C5" s="3"/>
      <c r="D5" s="3"/>
      <c r="E5" s="3"/>
      <c r="F5" s="3"/>
      <c r="G5" s="3"/>
      <c r="H5" s="28"/>
      <c r="I5" s="28"/>
    </row>
    <row r="6" spans="1:12" ht="12.75" customHeight="1" x14ac:dyDescent="0.25">
      <c r="A6" s="292" t="s">
        <v>16</v>
      </c>
      <c r="B6" s="292"/>
      <c r="C6" s="292"/>
      <c r="D6" s="292"/>
      <c r="E6" s="292"/>
      <c r="F6" s="292"/>
      <c r="G6" s="292"/>
      <c r="H6" s="292"/>
      <c r="I6" s="292"/>
    </row>
    <row r="7" spans="1:12" ht="12.75" customHeight="1" x14ac:dyDescent="0.25">
      <c r="A7" s="80"/>
      <c r="B7" s="81"/>
      <c r="C7" s="81"/>
      <c r="D7" s="82"/>
      <c r="E7" s="82"/>
      <c r="F7" s="83"/>
      <c r="G7" s="29"/>
      <c r="H7" s="30"/>
      <c r="I7" s="30"/>
    </row>
    <row r="8" spans="1:12" ht="12.75" customHeight="1" thickBot="1" x14ac:dyDescent="0.25">
      <c r="A8" s="4"/>
      <c r="B8" s="4"/>
      <c r="C8" s="4"/>
      <c r="D8" s="5"/>
      <c r="E8" s="5"/>
      <c r="F8" s="5"/>
      <c r="G8" s="6"/>
      <c r="H8" s="5"/>
      <c r="I8" s="6"/>
      <c r="J8" s="5"/>
      <c r="K8" s="6" t="s">
        <v>3</v>
      </c>
    </row>
    <row r="9" spans="1:12" ht="33" customHeight="1" thickBot="1" x14ac:dyDescent="0.25">
      <c r="A9" s="7" t="s">
        <v>4</v>
      </c>
      <c r="B9" s="287" t="s">
        <v>5</v>
      </c>
      <c r="C9" s="288"/>
      <c r="D9" s="8" t="s">
        <v>6</v>
      </c>
      <c r="E9" s="79" t="s">
        <v>7</v>
      </c>
      <c r="F9" s="9" t="s">
        <v>17</v>
      </c>
      <c r="G9" s="10" t="s">
        <v>8</v>
      </c>
      <c r="H9" s="11" t="s">
        <v>18</v>
      </c>
      <c r="I9" s="10" t="s">
        <v>9</v>
      </c>
      <c r="J9" s="11" t="s">
        <v>10</v>
      </c>
      <c r="K9" s="10" t="s">
        <v>9</v>
      </c>
    </row>
    <row r="10" spans="1:12" ht="13.5" customHeight="1" thickBot="1" x14ac:dyDescent="0.25">
      <c r="A10" s="12" t="s">
        <v>11</v>
      </c>
      <c r="B10" s="280" t="s">
        <v>12</v>
      </c>
      <c r="C10" s="281"/>
      <c r="D10" s="13" t="s">
        <v>12</v>
      </c>
      <c r="E10" s="78" t="s">
        <v>12</v>
      </c>
      <c r="F10" s="14" t="s">
        <v>19</v>
      </c>
      <c r="G10" s="33">
        <f>+G11+G32+G54+G72</f>
        <v>5750</v>
      </c>
      <c r="H10" s="33">
        <f>+H11+H32+H54+H72</f>
        <v>448.43400000000003</v>
      </c>
      <c r="I10" s="33">
        <f>+G10+H10</f>
        <v>6198.4340000000002</v>
      </c>
      <c r="J10" s="34">
        <f>+J11+J32+J54+J72</f>
        <v>-120</v>
      </c>
      <c r="K10" s="34">
        <f>+I10+J10</f>
        <v>6078.4340000000002</v>
      </c>
      <c r="L10" s="2" t="s">
        <v>20</v>
      </c>
    </row>
    <row r="11" spans="1:12" ht="12.75" customHeight="1" thickBot="1" x14ac:dyDescent="0.25">
      <c r="A11" s="84" t="s">
        <v>13</v>
      </c>
      <c r="B11" s="282" t="s">
        <v>12</v>
      </c>
      <c r="C11" s="283"/>
      <c r="D11" s="85" t="s">
        <v>12</v>
      </c>
      <c r="E11" s="86" t="s">
        <v>12</v>
      </c>
      <c r="F11" s="87" t="s">
        <v>21</v>
      </c>
      <c r="G11" s="68">
        <f>+G12+G15+G22+G25+G30</f>
        <v>680</v>
      </c>
      <c r="H11" s="68">
        <v>0</v>
      </c>
      <c r="I11" s="68">
        <f t="shared" ref="I11:I75" si="0">+G11+H11</f>
        <v>680</v>
      </c>
      <c r="J11" s="69">
        <v>0</v>
      </c>
      <c r="K11" s="69">
        <f t="shared" ref="K11:K74" si="1">+I11+J11</f>
        <v>680</v>
      </c>
      <c r="L11" s="2"/>
    </row>
    <row r="12" spans="1:12" ht="12.75" customHeight="1" x14ac:dyDescent="0.2">
      <c r="A12" s="23" t="s">
        <v>22</v>
      </c>
      <c r="B12" s="44" t="s">
        <v>23</v>
      </c>
      <c r="C12" s="24" t="s">
        <v>14</v>
      </c>
      <c r="D12" s="25" t="s">
        <v>12</v>
      </c>
      <c r="E12" s="26" t="s">
        <v>12</v>
      </c>
      <c r="F12" s="88" t="s">
        <v>24</v>
      </c>
      <c r="G12" s="58">
        <f>SUM(G13:G14)</f>
        <v>100</v>
      </c>
      <c r="H12" s="58">
        <v>0</v>
      </c>
      <c r="I12" s="58">
        <f t="shared" si="0"/>
        <v>100</v>
      </c>
      <c r="J12" s="60">
        <v>0</v>
      </c>
      <c r="K12" s="60">
        <f t="shared" si="1"/>
        <v>100</v>
      </c>
      <c r="L12" s="2"/>
    </row>
    <row r="13" spans="1:12" ht="12.75" customHeight="1" x14ac:dyDescent="0.2">
      <c r="A13" s="89"/>
      <c r="B13" s="90"/>
      <c r="C13" s="91"/>
      <c r="D13" s="70">
        <v>3269</v>
      </c>
      <c r="E13" s="40">
        <v>5169</v>
      </c>
      <c r="F13" s="49" t="s">
        <v>25</v>
      </c>
      <c r="G13" s="42">
        <v>90</v>
      </c>
      <c r="H13" s="42">
        <v>0</v>
      </c>
      <c r="I13" s="42">
        <f t="shared" si="0"/>
        <v>90</v>
      </c>
      <c r="J13" s="43">
        <v>0</v>
      </c>
      <c r="K13" s="43">
        <f t="shared" si="1"/>
        <v>90</v>
      </c>
      <c r="L13" s="2"/>
    </row>
    <row r="14" spans="1:12" ht="12.75" customHeight="1" x14ac:dyDescent="0.2">
      <c r="A14" s="89"/>
      <c r="B14" s="90"/>
      <c r="C14" s="91"/>
      <c r="D14" s="70">
        <v>3269</v>
      </c>
      <c r="E14" s="40">
        <v>5175</v>
      </c>
      <c r="F14" s="49" t="s">
        <v>26</v>
      </c>
      <c r="G14" s="42">
        <v>10</v>
      </c>
      <c r="H14" s="42">
        <v>0</v>
      </c>
      <c r="I14" s="42">
        <f t="shared" si="0"/>
        <v>10</v>
      </c>
      <c r="J14" s="43">
        <v>0</v>
      </c>
      <c r="K14" s="43">
        <f t="shared" si="1"/>
        <v>10</v>
      </c>
      <c r="L14" s="2"/>
    </row>
    <row r="15" spans="1:12" ht="12.75" customHeight="1" x14ac:dyDescent="0.2">
      <c r="A15" s="15" t="s">
        <v>22</v>
      </c>
      <c r="B15" s="50" t="s">
        <v>27</v>
      </c>
      <c r="C15" s="16" t="s">
        <v>14</v>
      </c>
      <c r="D15" s="17" t="s">
        <v>12</v>
      </c>
      <c r="E15" s="18" t="s">
        <v>12</v>
      </c>
      <c r="F15" s="92" t="s">
        <v>28</v>
      </c>
      <c r="G15" s="58">
        <f>SUM(G16:G21)</f>
        <v>250</v>
      </c>
      <c r="H15" s="46">
        <v>0</v>
      </c>
      <c r="I15" s="46">
        <f t="shared" si="0"/>
        <v>250</v>
      </c>
      <c r="J15" s="47">
        <v>0</v>
      </c>
      <c r="K15" s="47">
        <f t="shared" si="1"/>
        <v>250</v>
      </c>
      <c r="L15" s="2"/>
    </row>
    <row r="16" spans="1:12" ht="12.75" customHeight="1" x14ac:dyDescent="0.2">
      <c r="A16" s="89"/>
      <c r="B16" s="90"/>
      <c r="C16" s="91"/>
      <c r="D16" s="70">
        <v>3269</v>
      </c>
      <c r="E16" s="40">
        <v>5139</v>
      </c>
      <c r="F16" s="49" t="s">
        <v>29</v>
      </c>
      <c r="G16" s="42">
        <v>22</v>
      </c>
      <c r="H16" s="42">
        <v>0</v>
      </c>
      <c r="I16" s="42">
        <f t="shared" si="0"/>
        <v>22</v>
      </c>
      <c r="J16" s="43">
        <v>0</v>
      </c>
      <c r="K16" s="43">
        <f t="shared" si="1"/>
        <v>22</v>
      </c>
      <c r="L16" s="2"/>
    </row>
    <row r="17" spans="1:12" ht="12.75" customHeight="1" x14ac:dyDescent="0.2">
      <c r="A17" s="89"/>
      <c r="B17" s="90"/>
      <c r="C17" s="91"/>
      <c r="D17" s="70">
        <v>3269</v>
      </c>
      <c r="E17" s="40">
        <v>5164</v>
      </c>
      <c r="F17" s="49" t="s">
        <v>30</v>
      </c>
      <c r="G17" s="42">
        <v>15</v>
      </c>
      <c r="H17" s="42">
        <v>0</v>
      </c>
      <c r="I17" s="42">
        <f t="shared" si="0"/>
        <v>15</v>
      </c>
      <c r="J17" s="43">
        <v>0</v>
      </c>
      <c r="K17" s="43">
        <f t="shared" si="1"/>
        <v>15</v>
      </c>
      <c r="L17" s="2"/>
    </row>
    <row r="18" spans="1:12" ht="12.75" customHeight="1" x14ac:dyDescent="0.2">
      <c r="A18" s="89"/>
      <c r="B18" s="90"/>
      <c r="C18" s="91"/>
      <c r="D18" s="70">
        <v>3269</v>
      </c>
      <c r="E18" s="40">
        <v>5166</v>
      </c>
      <c r="F18" s="49" t="s">
        <v>31</v>
      </c>
      <c r="G18" s="42">
        <v>2</v>
      </c>
      <c r="H18" s="42">
        <v>0</v>
      </c>
      <c r="I18" s="42">
        <f t="shared" si="0"/>
        <v>2</v>
      </c>
      <c r="J18" s="43">
        <v>0</v>
      </c>
      <c r="K18" s="43">
        <f t="shared" si="1"/>
        <v>2</v>
      </c>
      <c r="L18" s="2"/>
    </row>
    <row r="19" spans="1:12" ht="12.75" customHeight="1" x14ac:dyDescent="0.2">
      <c r="A19" s="89"/>
      <c r="B19" s="90"/>
      <c r="C19" s="91"/>
      <c r="D19" s="70">
        <v>3269</v>
      </c>
      <c r="E19" s="40">
        <v>5169</v>
      </c>
      <c r="F19" s="49" t="s">
        <v>25</v>
      </c>
      <c r="G19" s="42">
        <v>100</v>
      </c>
      <c r="H19" s="42">
        <v>0</v>
      </c>
      <c r="I19" s="42">
        <f t="shared" si="0"/>
        <v>100</v>
      </c>
      <c r="J19" s="43">
        <v>0</v>
      </c>
      <c r="K19" s="43">
        <f t="shared" si="1"/>
        <v>100</v>
      </c>
      <c r="L19" s="2"/>
    </row>
    <row r="20" spans="1:12" ht="12.75" customHeight="1" x14ac:dyDescent="0.2">
      <c r="A20" s="89"/>
      <c r="B20" s="90"/>
      <c r="C20" s="91"/>
      <c r="D20" s="70">
        <v>3269</v>
      </c>
      <c r="E20" s="40">
        <v>5173</v>
      </c>
      <c r="F20" s="49" t="s">
        <v>32</v>
      </c>
      <c r="G20" s="42">
        <v>11</v>
      </c>
      <c r="H20" s="42">
        <v>0</v>
      </c>
      <c r="I20" s="42">
        <f t="shared" si="0"/>
        <v>11</v>
      </c>
      <c r="J20" s="43">
        <v>0</v>
      </c>
      <c r="K20" s="43">
        <f t="shared" si="1"/>
        <v>11</v>
      </c>
      <c r="L20" s="2"/>
    </row>
    <row r="21" spans="1:12" ht="12.75" customHeight="1" x14ac:dyDescent="0.2">
      <c r="A21" s="89"/>
      <c r="B21" s="90"/>
      <c r="C21" s="91"/>
      <c r="D21" s="70">
        <v>3269</v>
      </c>
      <c r="E21" s="40">
        <v>5175</v>
      </c>
      <c r="F21" s="49" t="s">
        <v>26</v>
      </c>
      <c r="G21" s="42">
        <v>100</v>
      </c>
      <c r="H21" s="42">
        <v>0</v>
      </c>
      <c r="I21" s="42">
        <f t="shared" si="0"/>
        <v>100</v>
      </c>
      <c r="J21" s="43">
        <v>0</v>
      </c>
      <c r="K21" s="43">
        <f t="shared" si="1"/>
        <v>100</v>
      </c>
      <c r="L21" s="2"/>
    </row>
    <row r="22" spans="1:12" ht="12.75" customHeight="1" x14ac:dyDescent="0.25">
      <c r="A22" s="15" t="s">
        <v>22</v>
      </c>
      <c r="B22" s="50" t="s">
        <v>33</v>
      </c>
      <c r="C22" s="16" t="s">
        <v>14</v>
      </c>
      <c r="D22" s="17" t="s">
        <v>12</v>
      </c>
      <c r="E22" s="18" t="s">
        <v>12</v>
      </c>
      <c r="F22" s="92" t="s">
        <v>34</v>
      </c>
      <c r="G22" s="58">
        <f>+G23</f>
        <v>200</v>
      </c>
      <c r="H22" s="46">
        <f>SUM(H23:H24)</f>
        <v>0</v>
      </c>
      <c r="I22" s="46">
        <f t="shared" si="0"/>
        <v>200</v>
      </c>
      <c r="J22" s="47">
        <v>0</v>
      </c>
      <c r="K22" s="47">
        <f t="shared" si="1"/>
        <v>200</v>
      </c>
      <c r="L22" s="2"/>
    </row>
    <row r="23" spans="1:12" ht="12.75" customHeight="1" x14ac:dyDescent="0.2">
      <c r="A23" s="89"/>
      <c r="B23" s="90"/>
      <c r="C23" s="91"/>
      <c r="D23" s="70">
        <v>3269</v>
      </c>
      <c r="E23" s="40">
        <v>5169</v>
      </c>
      <c r="F23" s="49" t="s">
        <v>25</v>
      </c>
      <c r="G23" s="42">
        <v>200</v>
      </c>
      <c r="H23" s="93">
        <v>-10</v>
      </c>
      <c r="I23" s="93">
        <f t="shared" si="0"/>
        <v>190</v>
      </c>
      <c r="J23" s="43">
        <v>0</v>
      </c>
      <c r="K23" s="43">
        <f t="shared" si="1"/>
        <v>190</v>
      </c>
      <c r="L23" s="2"/>
    </row>
    <row r="24" spans="1:12" ht="12.75" customHeight="1" x14ac:dyDescent="0.2">
      <c r="A24" s="89"/>
      <c r="B24" s="90"/>
      <c r="C24" s="91"/>
      <c r="D24" s="70">
        <v>6320</v>
      </c>
      <c r="E24" s="40">
        <v>5163</v>
      </c>
      <c r="F24" s="49" t="s">
        <v>35</v>
      </c>
      <c r="G24" s="59">
        <v>0</v>
      </c>
      <c r="H24" s="93">
        <v>10</v>
      </c>
      <c r="I24" s="93">
        <f t="shared" si="0"/>
        <v>10</v>
      </c>
      <c r="J24" s="43">
        <v>0</v>
      </c>
      <c r="K24" s="43">
        <f t="shared" si="1"/>
        <v>10</v>
      </c>
      <c r="L24" s="2"/>
    </row>
    <row r="25" spans="1:12" ht="12.75" customHeight="1" x14ac:dyDescent="0.2">
      <c r="A25" s="15" t="s">
        <v>22</v>
      </c>
      <c r="B25" s="50" t="s">
        <v>36</v>
      </c>
      <c r="C25" s="16" t="s">
        <v>14</v>
      </c>
      <c r="D25" s="17" t="s">
        <v>12</v>
      </c>
      <c r="E25" s="18" t="s">
        <v>12</v>
      </c>
      <c r="F25" s="92" t="s">
        <v>37</v>
      </c>
      <c r="G25" s="58">
        <f>SUM(G26:G29)</f>
        <v>80</v>
      </c>
      <c r="H25" s="46">
        <v>0</v>
      </c>
      <c r="I25" s="46">
        <f t="shared" si="0"/>
        <v>80</v>
      </c>
      <c r="J25" s="47">
        <v>0</v>
      </c>
      <c r="K25" s="47">
        <f t="shared" si="1"/>
        <v>80</v>
      </c>
      <c r="L25" s="2"/>
    </row>
    <row r="26" spans="1:12" ht="12.75" customHeight="1" x14ac:dyDescent="0.2">
      <c r="A26" s="15"/>
      <c r="B26" s="50"/>
      <c r="C26" s="16"/>
      <c r="D26" s="70">
        <v>3269</v>
      </c>
      <c r="E26" s="40">
        <v>5139</v>
      </c>
      <c r="F26" s="49" t="s">
        <v>29</v>
      </c>
      <c r="G26" s="59">
        <v>10</v>
      </c>
      <c r="H26" s="42">
        <v>0</v>
      </c>
      <c r="I26" s="42">
        <f t="shared" si="0"/>
        <v>10</v>
      </c>
      <c r="J26" s="43">
        <v>0</v>
      </c>
      <c r="K26" s="43">
        <f t="shared" si="1"/>
        <v>10</v>
      </c>
      <c r="L26" s="2"/>
    </row>
    <row r="27" spans="1:12" ht="12.75" customHeight="1" x14ac:dyDescent="0.2">
      <c r="A27" s="15"/>
      <c r="B27" s="50"/>
      <c r="C27" s="16"/>
      <c r="D27" s="70">
        <v>3269</v>
      </c>
      <c r="E27" s="40">
        <v>5164</v>
      </c>
      <c r="F27" s="49" t="s">
        <v>30</v>
      </c>
      <c r="G27" s="59">
        <v>3</v>
      </c>
      <c r="H27" s="42">
        <v>0</v>
      </c>
      <c r="I27" s="42">
        <f t="shared" si="0"/>
        <v>3</v>
      </c>
      <c r="J27" s="43">
        <v>0</v>
      </c>
      <c r="K27" s="43">
        <f t="shared" si="1"/>
        <v>3</v>
      </c>
      <c r="L27" s="2"/>
    </row>
    <row r="28" spans="1:12" ht="12.75" customHeight="1" x14ac:dyDescent="0.2">
      <c r="A28" s="15"/>
      <c r="B28" s="50"/>
      <c r="C28" s="16"/>
      <c r="D28" s="70">
        <v>3269</v>
      </c>
      <c r="E28" s="40">
        <v>5169</v>
      </c>
      <c r="F28" s="49" t="s">
        <v>25</v>
      </c>
      <c r="G28" s="59">
        <v>17</v>
      </c>
      <c r="H28" s="42">
        <v>0</v>
      </c>
      <c r="I28" s="42">
        <f t="shared" si="0"/>
        <v>17</v>
      </c>
      <c r="J28" s="43">
        <v>0</v>
      </c>
      <c r="K28" s="43">
        <f t="shared" si="1"/>
        <v>17</v>
      </c>
      <c r="L28" s="2"/>
    </row>
    <row r="29" spans="1:12" ht="12.75" customHeight="1" x14ac:dyDescent="0.2">
      <c r="A29" s="89"/>
      <c r="B29" s="90"/>
      <c r="C29" s="91"/>
      <c r="D29" s="70">
        <v>3269</v>
      </c>
      <c r="E29" s="40">
        <v>5175</v>
      </c>
      <c r="F29" s="49" t="s">
        <v>26</v>
      </c>
      <c r="G29" s="42">
        <v>50</v>
      </c>
      <c r="H29" s="42">
        <v>0</v>
      </c>
      <c r="I29" s="42">
        <f t="shared" si="0"/>
        <v>50</v>
      </c>
      <c r="J29" s="43">
        <v>0</v>
      </c>
      <c r="K29" s="43">
        <f t="shared" si="1"/>
        <v>50</v>
      </c>
      <c r="L29" s="2"/>
    </row>
    <row r="30" spans="1:12" ht="12.75" customHeight="1" x14ac:dyDescent="0.2">
      <c r="A30" s="15" t="s">
        <v>22</v>
      </c>
      <c r="B30" s="50" t="s">
        <v>38</v>
      </c>
      <c r="C30" s="16" t="s">
        <v>14</v>
      </c>
      <c r="D30" s="17" t="s">
        <v>12</v>
      </c>
      <c r="E30" s="18" t="s">
        <v>12</v>
      </c>
      <c r="F30" s="92" t="s">
        <v>39</v>
      </c>
      <c r="G30" s="58">
        <f>+G31</f>
        <v>50</v>
      </c>
      <c r="H30" s="46">
        <v>0</v>
      </c>
      <c r="I30" s="46">
        <f t="shared" si="0"/>
        <v>50</v>
      </c>
      <c r="J30" s="47">
        <v>0</v>
      </c>
      <c r="K30" s="47">
        <f t="shared" si="1"/>
        <v>50</v>
      </c>
      <c r="L30" s="2"/>
    </row>
    <row r="31" spans="1:12" ht="12.75" customHeight="1" thickBot="1" x14ac:dyDescent="0.25">
      <c r="A31" s="19"/>
      <c r="B31" s="94"/>
      <c r="C31" s="20"/>
      <c r="D31" s="21">
        <v>3269</v>
      </c>
      <c r="E31" s="95">
        <v>5139</v>
      </c>
      <c r="F31" s="27" t="s">
        <v>29</v>
      </c>
      <c r="G31" s="56">
        <v>50</v>
      </c>
      <c r="H31" s="56">
        <v>0</v>
      </c>
      <c r="I31" s="56">
        <f t="shared" si="0"/>
        <v>50</v>
      </c>
      <c r="J31" s="57">
        <v>0</v>
      </c>
      <c r="K31" s="57">
        <f t="shared" si="1"/>
        <v>50</v>
      </c>
      <c r="L31" s="2"/>
    </row>
    <row r="32" spans="1:12" ht="12.75" customHeight="1" thickBot="1" x14ac:dyDescent="0.25">
      <c r="A32" s="84" t="s">
        <v>13</v>
      </c>
      <c r="B32" s="282" t="s">
        <v>12</v>
      </c>
      <c r="C32" s="283"/>
      <c r="D32" s="85" t="s">
        <v>12</v>
      </c>
      <c r="E32" s="86" t="s">
        <v>12</v>
      </c>
      <c r="F32" s="87" t="s">
        <v>40</v>
      </c>
      <c r="G32" s="96">
        <f>+G33+G38+G40+G42+G48+G50</f>
        <v>1400</v>
      </c>
      <c r="H32" s="96">
        <f>+H52</f>
        <v>448.43400000000003</v>
      </c>
      <c r="I32" s="68">
        <f t="shared" si="0"/>
        <v>1848.434</v>
      </c>
      <c r="J32" s="69">
        <f>+J52</f>
        <v>-120</v>
      </c>
      <c r="K32" s="69">
        <f t="shared" si="1"/>
        <v>1728.434</v>
      </c>
      <c r="L32" s="2" t="s">
        <v>20</v>
      </c>
    </row>
    <row r="33" spans="1:12" ht="12.75" customHeight="1" x14ac:dyDescent="0.2">
      <c r="A33" s="23" t="s">
        <v>22</v>
      </c>
      <c r="B33" s="44" t="s">
        <v>41</v>
      </c>
      <c r="C33" s="24" t="s">
        <v>14</v>
      </c>
      <c r="D33" s="25" t="s">
        <v>12</v>
      </c>
      <c r="E33" s="26" t="s">
        <v>12</v>
      </c>
      <c r="F33" s="52" t="s">
        <v>42</v>
      </c>
      <c r="G33" s="58">
        <f>SUM(G34:G37)</f>
        <v>100</v>
      </c>
      <c r="H33" s="58">
        <v>0</v>
      </c>
      <c r="I33" s="58">
        <f t="shared" si="0"/>
        <v>100</v>
      </c>
      <c r="J33" s="60">
        <v>0</v>
      </c>
      <c r="K33" s="60">
        <f t="shared" si="1"/>
        <v>100</v>
      </c>
      <c r="L33" s="2"/>
    </row>
    <row r="34" spans="1:12" ht="12.75" customHeight="1" x14ac:dyDescent="0.2">
      <c r="A34" s="15"/>
      <c r="B34" s="50"/>
      <c r="C34" s="16"/>
      <c r="D34" s="70">
        <v>3299</v>
      </c>
      <c r="E34" s="40">
        <v>5136</v>
      </c>
      <c r="F34" s="49" t="s">
        <v>43</v>
      </c>
      <c r="G34" s="56">
        <v>6</v>
      </c>
      <c r="H34" s="56">
        <v>0</v>
      </c>
      <c r="I34" s="42">
        <f t="shared" si="0"/>
        <v>6</v>
      </c>
      <c r="J34" s="43">
        <v>0</v>
      </c>
      <c r="K34" s="43">
        <f t="shared" si="1"/>
        <v>6</v>
      </c>
      <c r="L34" s="2"/>
    </row>
    <row r="35" spans="1:12" ht="12.75" customHeight="1" x14ac:dyDescent="0.2">
      <c r="A35" s="15"/>
      <c r="B35" s="50"/>
      <c r="C35" s="16"/>
      <c r="D35" s="70">
        <v>3299</v>
      </c>
      <c r="E35" s="40">
        <v>5139</v>
      </c>
      <c r="F35" s="49" t="s">
        <v>29</v>
      </c>
      <c r="G35" s="56">
        <v>44</v>
      </c>
      <c r="H35" s="56">
        <v>0</v>
      </c>
      <c r="I35" s="42">
        <f t="shared" si="0"/>
        <v>44</v>
      </c>
      <c r="J35" s="43">
        <v>0</v>
      </c>
      <c r="K35" s="43">
        <f t="shared" si="1"/>
        <v>44</v>
      </c>
      <c r="L35" s="2"/>
    </row>
    <row r="36" spans="1:12" ht="12.75" customHeight="1" x14ac:dyDescent="0.2">
      <c r="A36" s="15"/>
      <c r="B36" s="50"/>
      <c r="C36" s="16"/>
      <c r="D36" s="70">
        <v>3299</v>
      </c>
      <c r="E36" s="40">
        <v>5169</v>
      </c>
      <c r="F36" s="49" t="s">
        <v>25</v>
      </c>
      <c r="G36" s="56">
        <v>35</v>
      </c>
      <c r="H36" s="56">
        <v>0</v>
      </c>
      <c r="I36" s="42">
        <f t="shared" si="0"/>
        <v>35</v>
      </c>
      <c r="J36" s="43">
        <v>0</v>
      </c>
      <c r="K36" s="43">
        <f t="shared" si="1"/>
        <v>35</v>
      </c>
      <c r="L36" s="2"/>
    </row>
    <row r="37" spans="1:12" ht="12.75" customHeight="1" x14ac:dyDescent="0.2">
      <c r="A37" s="36"/>
      <c r="B37" s="37"/>
      <c r="C37" s="38"/>
      <c r="D37" s="70">
        <v>3299</v>
      </c>
      <c r="E37" s="40">
        <v>5175</v>
      </c>
      <c r="F37" s="49" t="s">
        <v>26</v>
      </c>
      <c r="G37" s="56">
        <v>15</v>
      </c>
      <c r="H37" s="56">
        <v>0</v>
      </c>
      <c r="I37" s="42">
        <f t="shared" si="0"/>
        <v>15</v>
      </c>
      <c r="J37" s="43">
        <v>0</v>
      </c>
      <c r="K37" s="43">
        <f t="shared" si="1"/>
        <v>15</v>
      </c>
      <c r="L37" s="2"/>
    </row>
    <row r="38" spans="1:12" ht="12.75" customHeight="1" x14ac:dyDescent="0.2">
      <c r="A38" s="15" t="s">
        <v>22</v>
      </c>
      <c r="B38" s="50" t="s">
        <v>44</v>
      </c>
      <c r="C38" s="16" t="s">
        <v>14</v>
      </c>
      <c r="D38" s="17" t="s">
        <v>12</v>
      </c>
      <c r="E38" s="18" t="s">
        <v>12</v>
      </c>
      <c r="F38" s="45" t="s">
        <v>45</v>
      </c>
      <c r="G38" s="46">
        <f>+G39</f>
        <v>100</v>
      </c>
      <c r="H38" s="97">
        <v>0</v>
      </c>
      <c r="I38" s="46">
        <f t="shared" si="0"/>
        <v>100</v>
      </c>
      <c r="J38" s="47">
        <v>0</v>
      </c>
      <c r="K38" s="47">
        <f t="shared" si="1"/>
        <v>100</v>
      </c>
      <c r="L38" s="2"/>
    </row>
    <row r="39" spans="1:12" ht="12.75" customHeight="1" x14ac:dyDescent="0.2">
      <c r="A39" s="36"/>
      <c r="B39" s="37"/>
      <c r="C39" s="38"/>
      <c r="D39" s="39">
        <v>3299</v>
      </c>
      <c r="E39" s="40">
        <v>5169</v>
      </c>
      <c r="F39" s="49" t="s">
        <v>25</v>
      </c>
      <c r="G39" s="56">
        <v>100</v>
      </c>
      <c r="H39" s="56">
        <v>0</v>
      </c>
      <c r="I39" s="42">
        <f t="shared" si="0"/>
        <v>100</v>
      </c>
      <c r="J39" s="43">
        <v>0</v>
      </c>
      <c r="K39" s="43">
        <f t="shared" si="1"/>
        <v>100</v>
      </c>
      <c r="L39" s="2"/>
    </row>
    <row r="40" spans="1:12" x14ac:dyDescent="0.2">
      <c r="A40" s="15" t="s">
        <v>22</v>
      </c>
      <c r="B40" s="50" t="s">
        <v>46</v>
      </c>
      <c r="C40" s="16" t="s">
        <v>14</v>
      </c>
      <c r="D40" s="17" t="s">
        <v>12</v>
      </c>
      <c r="E40" s="18" t="s">
        <v>12</v>
      </c>
      <c r="F40" s="45" t="s">
        <v>15</v>
      </c>
      <c r="G40" s="46">
        <f>+G41</f>
        <v>600</v>
      </c>
      <c r="H40" s="97">
        <v>0</v>
      </c>
      <c r="I40" s="46">
        <f t="shared" si="0"/>
        <v>600</v>
      </c>
      <c r="J40" s="47">
        <v>0</v>
      </c>
      <c r="K40" s="47">
        <f t="shared" si="1"/>
        <v>600</v>
      </c>
      <c r="L40" s="2"/>
    </row>
    <row r="41" spans="1:12" x14ac:dyDescent="0.2">
      <c r="A41" s="36"/>
      <c r="B41" s="37"/>
      <c r="C41" s="38"/>
      <c r="D41" s="39">
        <v>3299</v>
      </c>
      <c r="E41" s="40">
        <v>5169</v>
      </c>
      <c r="F41" s="49" t="s">
        <v>25</v>
      </c>
      <c r="G41" s="56">
        <v>600</v>
      </c>
      <c r="H41" s="56">
        <v>0</v>
      </c>
      <c r="I41" s="42">
        <f t="shared" si="0"/>
        <v>600</v>
      </c>
      <c r="J41" s="43">
        <v>0</v>
      </c>
      <c r="K41" s="43">
        <f t="shared" si="1"/>
        <v>600</v>
      </c>
      <c r="L41" s="2"/>
    </row>
    <row r="42" spans="1:12" x14ac:dyDescent="0.2">
      <c r="A42" s="15" t="s">
        <v>22</v>
      </c>
      <c r="B42" s="50" t="s">
        <v>47</v>
      </c>
      <c r="C42" s="16" t="s">
        <v>14</v>
      </c>
      <c r="D42" s="17" t="s">
        <v>12</v>
      </c>
      <c r="E42" s="18" t="s">
        <v>12</v>
      </c>
      <c r="F42" s="45" t="s">
        <v>48</v>
      </c>
      <c r="G42" s="46">
        <f>SUM(G43:G47)</f>
        <v>100</v>
      </c>
      <c r="H42" s="97">
        <v>0</v>
      </c>
      <c r="I42" s="46">
        <f t="shared" si="0"/>
        <v>100</v>
      </c>
      <c r="J42" s="47">
        <v>0</v>
      </c>
      <c r="K42" s="47">
        <f t="shared" si="1"/>
        <v>100</v>
      </c>
      <c r="L42" s="2"/>
    </row>
    <row r="43" spans="1:12" x14ac:dyDescent="0.2">
      <c r="A43" s="15"/>
      <c r="B43" s="50"/>
      <c r="C43" s="16"/>
      <c r="D43" s="70">
        <v>3299</v>
      </c>
      <c r="E43" s="40">
        <v>5021</v>
      </c>
      <c r="F43" s="53" t="s">
        <v>49</v>
      </c>
      <c r="G43" s="42">
        <v>6</v>
      </c>
      <c r="H43" s="56">
        <v>0</v>
      </c>
      <c r="I43" s="42">
        <f t="shared" si="0"/>
        <v>6</v>
      </c>
      <c r="J43" s="43">
        <v>0</v>
      </c>
      <c r="K43" s="43">
        <f t="shared" si="1"/>
        <v>6</v>
      </c>
      <c r="L43" s="2"/>
    </row>
    <row r="44" spans="1:12" x14ac:dyDescent="0.2">
      <c r="A44" s="15"/>
      <c r="B44" s="50"/>
      <c r="C44" s="16"/>
      <c r="D44" s="70">
        <v>3299</v>
      </c>
      <c r="E44" s="40">
        <v>5139</v>
      </c>
      <c r="F44" s="49" t="s">
        <v>29</v>
      </c>
      <c r="G44" s="42">
        <v>4</v>
      </c>
      <c r="H44" s="56">
        <v>0</v>
      </c>
      <c r="I44" s="42">
        <f t="shared" si="0"/>
        <v>4</v>
      </c>
      <c r="J44" s="43">
        <v>0</v>
      </c>
      <c r="K44" s="43">
        <f t="shared" si="1"/>
        <v>4</v>
      </c>
      <c r="L44" s="2"/>
    </row>
    <row r="45" spans="1:12" x14ac:dyDescent="0.2">
      <c r="A45" s="15"/>
      <c r="B45" s="50"/>
      <c r="C45" s="16"/>
      <c r="D45" s="39">
        <v>3299</v>
      </c>
      <c r="E45" s="40">
        <v>5169</v>
      </c>
      <c r="F45" s="49" t="s">
        <v>25</v>
      </c>
      <c r="G45" s="42">
        <v>10</v>
      </c>
      <c r="H45" s="56">
        <v>0</v>
      </c>
      <c r="I45" s="42">
        <f t="shared" si="0"/>
        <v>10</v>
      </c>
      <c r="J45" s="43">
        <v>0</v>
      </c>
      <c r="K45" s="43">
        <f t="shared" si="1"/>
        <v>10</v>
      </c>
      <c r="L45" s="2"/>
    </row>
    <row r="46" spans="1:12" x14ac:dyDescent="0.2">
      <c r="A46" s="15"/>
      <c r="B46" s="75"/>
      <c r="C46" s="76"/>
      <c r="D46" s="54">
        <v>3299</v>
      </c>
      <c r="E46" s="55">
        <v>5175</v>
      </c>
      <c r="F46" s="63" t="s">
        <v>26</v>
      </c>
      <c r="G46" s="56">
        <v>20</v>
      </c>
      <c r="H46" s="56">
        <v>0</v>
      </c>
      <c r="I46" s="42">
        <f t="shared" si="0"/>
        <v>20</v>
      </c>
      <c r="J46" s="43">
        <v>0</v>
      </c>
      <c r="K46" s="43">
        <f t="shared" si="1"/>
        <v>20</v>
      </c>
      <c r="L46" s="2"/>
    </row>
    <row r="47" spans="1:12" ht="13.15" x14ac:dyDescent="0.25">
      <c r="A47" s="36"/>
      <c r="B47" s="37"/>
      <c r="C47" s="38"/>
      <c r="D47" s="39">
        <v>3299</v>
      </c>
      <c r="E47" s="40">
        <v>5492</v>
      </c>
      <c r="F47" s="49" t="s">
        <v>50</v>
      </c>
      <c r="G47" s="42">
        <v>60</v>
      </c>
      <c r="H47" s="56">
        <v>0</v>
      </c>
      <c r="I47" s="42">
        <f t="shared" si="0"/>
        <v>60</v>
      </c>
      <c r="J47" s="43">
        <v>0</v>
      </c>
      <c r="K47" s="43">
        <f t="shared" si="1"/>
        <v>60</v>
      </c>
      <c r="L47" s="2"/>
    </row>
    <row r="48" spans="1:12" ht="12.75" customHeight="1" x14ac:dyDescent="0.2">
      <c r="A48" s="15" t="s">
        <v>22</v>
      </c>
      <c r="B48" s="50" t="s">
        <v>51</v>
      </c>
      <c r="C48" s="16" t="s">
        <v>14</v>
      </c>
      <c r="D48" s="17" t="s">
        <v>12</v>
      </c>
      <c r="E48" s="18" t="s">
        <v>12</v>
      </c>
      <c r="F48" s="45" t="s">
        <v>52</v>
      </c>
      <c r="G48" s="46">
        <f>SUM(G49:G49)</f>
        <v>100</v>
      </c>
      <c r="H48" s="97">
        <v>0</v>
      </c>
      <c r="I48" s="46">
        <f t="shared" si="0"/>
        <v>100</v>
      </c>
      <c r="J48" s="47">
        <v>0</v>
      </c>
      <c r="K48" s="47">
        <f t="shared" si="1"/>
        <v>100</v>
      </c>
      <c r="L48" s="2"/>
    </row>
    <row r="49" spans="1:12" ht="12.75" customHeight="1" x14ac:dyDescent="0.2">
      <c r="A49" s="36"/>
      <c r="B49" s="37"/>
      <c r="C49" s="38"/>
      <c r="D49" s="39">
        <v>3299</v>
      </c>
      <c r="E49" s="72">
        <v>5169</v>
      </c>
      <c r="F49" s="49" t="s">
        <v>25</v>
      </c>
      <c r="G49" s="42">
        <v>100</v>
      </c>
      <c r="H49" s="56">
        <v>0</v>
      </c>
      <c r="I49" s="42">
        <f t="shared" si="0"/>
        <v>100</v>
      </c>
      <c r="J49" s="43">
        <v>0</v>
      </c>
      <c r="K49" s="43">
        <f t="shared" si="1"/>
        <v>100</v>
      </c>
      <c r="L49" s="2"/>
    </row>
    <row r="50" spans="1:12" ht="12.75" customHeight="1" x14ac:dyDescent="0.25">
      <c r="A50" s="15" t="s">
        <v>22</v>
      </c>
      <c r="B50" s="50" t="s">
        <v>53</v>
      </c>
      <c r="C50" s="16" t="s">
        <v>14</v>
      </c>
      <c r="D50" s="17" t="s">
        <v>12</v>
      </c>
      <c r="E50" s="18" t="s">
        <v>12</v>
      </c>
      <c r="F50" s="45" t="s">
        <v>54</v>
      </c>
      <c r="G50" s="46">
        <f>+G51</f>
        <v>400</v>
      </c>
      <c r="H50" s="97">
        <v>0</v>
      </c>
      <c r="I50" s="46">
        <f t="shared" si="0"/>
        <v>400</v>
      </c>
      <c r="J50" s="47">
        <v>0</v>
      </c>
      <c r="K50" s="47">
        <f t="shared" si="1"/>
        <v>400</v>
      </c>
      <c r="L50" s="2"/>
    </row>
    <row r="51" spans="1:12" ht="12.75" customHeight="1" x14ac:dyDescent="0.2">
      <c r="A51" s="74"/>
      <c r="B51" s="75"/>
      <c r="C51" s="76"/>
      <c r="D51" s="71">
        <v>3299</v>
      </c>
      <c r="E51" s="72">
        <v>5169</v>
      </c>
      <c r="F51" s="98" t="s">
        <v>25</v>
      </c>
      <c r="G51" s="56">
        <v>400</v>
      </c>
      <c r="H51" s="56">
        <v>0</v>
      </c>
      <c r="I51" s="56">
        <f t="shared" si="0"/>
        <v>400</v>
      </c>
      <c r="J51" s="43">
        <v>0</v>
      </c>
      <c r="K51" s="43">
        <f t="shared" si="1"/>
        <v>400</v>
      </c>
      <c r="L51" s="2"/>
    </row>
    <row r="52" spans="1:12" ht="12.75" customHeight="1" x14ac:dyDescent="0.2">
      <c r="A52" s="15" t="s">
        <v>55</v>
      </c>
      <c r="B52" s="50" t="s">
        <v>56</v>
      </c>
      <c r="C52" s="16" t="s">
        <v>14</v>
      </c>
      <c r="D52" s="17" t="s">
        <v>12</v>
      </c>
      <c r="E52" s="18" t="s">
        <v>12</v>
      </c>
      <c r="F52" s="45" t="s">
        <v>57</v>
      </c>
      <c r="G52" s="46">
        <v>0</v>
      </c>
      <c r="H52" s="46">
        <f>+H53</f>
        <v>448.43400000000003</v>
      </c>
      <c r="I52" s="46">
        <f t="shared" si="0"/>
        <v>448.43400000000003</v>
      </c>
      <c r="J52" s="47">
        <f>+J53</f>
        <v>-120</v>
      </c>
      <c r="K52" s="47">
        <f t="shared" si="1"/>
        <v>328.43400000000003</v>
      </c>
      <c r="L52" s="2" t="s">
        <v>20</v>
      </c>
    </row>
    <row r="53" spans="1:12" ht="12.75" customHeight="1" thickBot="1" x14ac:dyDescent="0.25">
      <c r="A53" s="101"/>
      <c r="B53" s="108"/>
      <c r="C53" s="109"/>
      <c r="D53" s="21">
        <v>3299</v>
      </c>
      <c r="E53" s="95">
        <v>5169</v>
      </c>
      <c r="F53" s="22" t="s">
        <v>25</v>
      </c>
      <c r="G53" s="73">
        <v>0</v>
      </c>
      <c r="H53" s="73">
        <v>448.43400000000003</v>
      </c>
      <c r="I53" s="73">
        <f t="shared" si="0"/>
        <v>448.43400000000003</v>
      </c>
      <c r="J53" s="57">
        <v>-120</v>
      </c>
      <c r="K53" s="57">
        <f t="shared" si="1"/>
        <v>328.43400000000003</v>
      </c>
      <c r="L53" s="2"/>
    </row>
    <row r="54" spans="1:12" s="31" customFormat="1" ht="25.5" customHeight="1" thickBot="1" x14ac:dyDescent="0.25">
      <c r="A54" s="64" t="s">
        <v>13</v>
      </c>
      <c r="B54" s="284" t="s">
        <v>12</v>
      </c>
      <c r="C54" s="285"/>
      <c r="D54" s="65" t="s">
        <v>12</v>
      </c>
      <c r="E54" s="66" t="s">
        <v>12</v>
      </c>
      <c r="F54" s="99" t="s">
        <v>58</v>
      </c>
      <c r="G54" s="68">
        <f>+G55+G59+G61+G63+G68</f>
        <v>1670</v>
      </c>
      <c r="H54" s="68">
        <v>0</v>
      </c>
      <c r="I54" s="68">
        <f t="shared" si="0"/>
        <v>1670</v>
      </c>
      <c r="J54" s="69">
        <v>0</v>
      </c>
      <c r="K54" s="69">
        <f t="shared" si="1"/>
        <v>1670</v>
      </c>
      <c r="L54" s="32"/>
    </row>
    <row r="55" spans="1:12" s="31" customFormat="1" ht="22.5" customHeight="1" x14ac:dyDescent="0.2">
      <c r="A55" s="23" t="s">
        <v>13</v>
      </c>
      <c r="B55" s="44" t="s">
        <v>59</v>
      </c>
      <c r="C55" s="24" t="s">
        <v>14</v>
      </c>
      <c r="D55" s="25" t="s">
        <v>12</v>
      </c>
      <c r="E55" s="26" t="s">
        <v>12</v>
      </c>
      <c r="F55" s="52" t="s">
        <v>60</v>
      </c>
      <c r="G55" s="58">
        <f>SUM(G56:G58)</f>
        <v>70</v>
      </c>
      <c r="H55" s="58">
        <v>0</v>
      </c>
      <c r="I55" s="58">
        <f t="shared" si="0"/>
        <v>70</v>
      </c>
      <c r="J55" s="60">
        <v>0</v>
      </c>
      <c r="K55" s="60">
        <f t="shared" si="1"/>
        <v>70</v>
      </c>
      <c r="L55" s="32"/>
    </row>
    <row r="56" spans="1:12" s="31" customFormat="1" x14ac:dyDescent="0.2">
      <c r="A56" s="15"/>
      <c r="B56" s="61"/>
      <c r="C56" s="61"/>
      <c r="D56" s="39">
        <v>3299</v>
      </c>
      <c r="E56" s="40">
        <v>5169</v>
      </c>
      <c r="F56" s="49" t="s">
        <v>25</v>
      </c>
      <c r="G56" s="42">
        <v>60.5</v>
      </c>
      <c r="H56" s="42">
        <v>0</v>
      </c>
      <c r="I56" s="42">
        <f t="shared" si="0"/>
        <v>60.5</v>
      </c>
      <c r="J56" s="43">
        <v>0</v>
      </c>
      <c r="K56" s="43">
        <f t="shared" si="1"/>
        <v>60.5</v>
      </c>
      <c r="L56" s="32"/>
    </row>
    <row r="57" spans="1:12" s="31" customFormat="1" x14ac:dyDescent="0.2">
      <c r="A57" s="15"/>
      <c r="B57" s="61"/>
      <c r="C57" s="61"/>
      <c r="D57" s="39">
        <v>6310</v>
      </c>
      <c r="E57" s="40">
        <v>5163</v>
      </c>
      <c r="F57" s="49" t="s">
        <v>35</v>
      </c>
      <c r="G57" s="42">
        <v>3.5</v>
      </c>
      <c r="H57" s="42">
        <v>0</v>
      </c>
      <c r="I57" s="42">
        <f t="shared" si="0"/>
        <v>3.5</v>
      </c>
      <c r="J57" s="43">
        <v>0</v>
      </c>
      <c r="K57" s="43">
        <f t="shared" si="1"/>
        <v>3.5</v>
      </c>
      <c r="L57" s="32"/>
    </row>
    <row r="58" spans="1:12" s="31" customFormat="1" x14ac:dyDescent="0.2">
      <c r="A58" s="15"/>
      <c r="B58" s="61"/>
      <c r="C58" s="61"/>
      <c r="D58" s="39">
        <v>6320</v>
      </c>
      <c r="E58" s="40">
        <v>5163</v>
      </c>
      <c r="F58" s="49" t="s">
        <v>35</v>
      </c>
      <c r="G58" s="42">
        <v>6</v>
      </c>
      <c r="H58" s="42">
        <v>0</v>
      </c>
      <c r="I58" s="42">
        <f t="shared" si="0"/>
        <v>6</v>
      </c>
      <c r="J58" s="43">
        <v>0</v>
      </c>
      <c r="K58" s="43">
        <f t="shared" si="1"/>
        <v>6</v>
      </c>
      <c r="L58" s="32"/>
    </row>
    <row r="59" spans="1:12" s="31" customFormat="1" x14ac:dyDescent="0.2">
      <c r="A59" s="15" t="s">
        <v>13</v>
      </c>
      <c r="B59" s="50" t="s">
        <v>61</v>
      </c>
      <c r="C59" s="16" t="s">
        <v>14</v>
      </c>
      <c r="D59" s="17" t="s">
        <v>12</v>
      </c>
      <c r="E59" s="18" t="s">
        <v>12</v>
      </c>
      <c r="F59" s="92" t="s">
        <v>62</v>
      </c>
      <c r="G59" s="46">
        <f>+G60</f>
        <v>500</v>
      </c>
      <c r="H59" s="46">
        <v>0</v>
      </c>
      <c r="I59" s="46">
        <f t="shared" si="0"/>
        <v>500</v>
      </c>
      <c r="J59" s="47">
        <v>0</v>
      </c>
      <c r="K59" s="47">
        <f t="shared" si="1"/>
        <v>500</v>
      </c>
      <c r="L59" s="32"/>
    </row>
    <row r="60" spans="1:12" s="31" customFormat="1" x14ac:dyDescent="0.2">
      <c r="A60" s="15"/>
      <c r="B60" s="61"/>
      <c r="C60" s="61"/>
      <c r="D60" s="39">
        <v>3299</v>
      </c>
      <c r="E60" s="40">
        <v>5169</v>
      </c>
      <c r="F60" s="49" t="s">
        <v>25</v>
      </c>
      <c r="G60" s="42">
        <v>500</v>
      </c>
      <c r="H60" s="42">
        <v>0</v>
      </c>
      <c r="I60" s="42">
        <f t="shared" si="0"/>
        <v>500</v>
      </c>
      <c r="J60" s="43">
        <v>0</v>
      </c>
      <c r="K60" s="43">
        <f t="shared" si="1"/>
        <v>500</v>
      </c>
      <c r="L60" s="32"/>
    </row>
    <row r="61" spans="1:12" s="31" customFormat="1" x14ac:dyDescent="0.2">
      <c r="A61" s="15" t="s">
        <v>13</v>
      </c>
      <c r="B61" s="50" t="s">
        <v>63</v>
      </c>
      <c r="C61" s="16" t="s">
        <v>14</v>
      </c>
      <c r="D61" s="17" t="s">
        <v>12</v>
      </c>
      <c r="E61" s="18" t="s">
        <v>12</v>
      </c>
      <c r="F61" s="92" t="s">
        <v>64</v>
      </c>
      <c r="G61" s="46">
        <f>+G62</f>
        <v>100</v>
      </c>
      <c r="H61" s="46">
        <v>0</v>
      </c>
      <c r="I61" s="46">
        <f t="shared" si="0"/>
        <v>100</v>
      </c>
      <c r="J61" s="43">
        <v>0</v>
      </c>
      <c r="K61" s="43">
        <f t="shared" si="1"/>
        <v>100</v>
      </c>
      <c r="L61" s="32"/>
    </row>
    <row r="62" spans="1:12" s="31" customFormat="1" x14ac:dyDescent="0.2">
      <c r="A62" s="15"/>
      <c r="B62" s="61"/>
      <c r="C62" s="61"/>
      <c r="D62" s="39">
        <v>3299</v>
      </c>
      <c r="E62" s="40">
        <v>5169</v>
      </c>
      <c r="F62" s="49" t="s">
        <v>25</v>
      </c>
      <c r="G62" s="42">
        <v>100</v>
      </c>
      <c r="H62" s="42">
        <v>0</v>
      </c>
      <c r="I62" s="42">
        <f t="shared" si="0"/>
        <v>100</v>
      </c>
      <c r="J62" s="43">
        <v>0</v>
      </c>
      <c r="K62" s="43">
        <f t="shared" si="1"/>
        <v>100</v>
      </c>
      <c r="L62" s="32"/>
    </row>
    <row r="63" spans="1:12" s="31" customFormat="1" x14ac:dyDescent="0.2">
      <c r="A63" s="15" t="s">
        <v>13</v>
      </c>
      <c r="B63" s="50" t="s">
        <v>65</v>
      </c>
      <c r="C63" s="16" t="s">
        <v>14</v>
      </c>
      <c r="D63" s="17" t="s">
        <v>12</v>
      </c>
      <c r="E63" s="18" t="s">
        <v>12</v>
      </c>
      <c r="F63" s="92" t="s">
        <v>66</v>
      </c>
      <c r="G63" s="46">
        <f>SUM(G64:G67)</f>
        <v>500</v>
      </c>
      <c r="H63" s="46">
        <v>0</v>
      </c>
      <c r="I63" s="46">
        <f t="shared" si="0"/>
        <v>500</v>
      </c>
      <c r="J63" s="47">
        <v>0</v>
      </c>
      <c r="K63" s="47">
        <f t="shared" si="1"/>
        <v>500</v>
      </c>
      <c r="L63" s="32"/>
    </row>
    <row r="64" spans="1:12" s="31" customFormat="1" x14ac:dyDescent="0.2">
      <c r="A64" s="15"/>
      <c r="B64" s="61"/>
      <c r="C64" s="61"/>
      <c r="D64" s="70">
        <v>3299</v>
      </c>
      <c r="E64" s="40">
        <v>5021</v>
      </c>
      <c r="F64" s="49" t="s">
        <v>49</v>
      </c>
      <c r="G64" s="42">
        <v>120</v>
      </c>
      <c r="H64" s="42">
        <v>0</v>
      </c>
      <c r="I64" s="42">
        <f t="shared" si="0"/>
        <v>120</v>
      </c>
      <c r="J64" s="43">
        <v>0</v>
      </c>
      <c r="K64" s="43">
        <f t="shared" si="1"/>
        <v>120</v>
      </c>
      <c r="L64" s="32"/>
    </row>
    <row r="65" spans="1:12" s="31" customFormat="1" x14ac:dyDescent="0.2">
      <c r="A65" s="15"/>
      <c r="B65" s="61"/>
      <c r="C65" s="61"/>
      <c r="D65" s="70">
        <v>3299</v>
      </c>
      <c r="E65" s="40">
        <v>5164</v>
      </c>
      <c r="F65" s="49" t="s">
        <v>30</v>
      </c>
      <c r="G65" s="42">
        <v>80</v>
      </c>
      <c r="H65" s="42">
        <v>0</v>
      </c>
      <c r="I65" s="42">
        <f t="shared" si="0"/>
        <v>80</v>
      </c>
      <c r="J65" s="43">
        <v>0</v>
      </c>
      <c r="K65" s="43">
        <f t="shared" si="1"/>
        <v>80</v>
      </c>
      <c r="L65" s="32"/>
    </row>
    <row r="66" spans="1:12" s="31" customFormat="1" x14ac:dyDescent="0.2">
      <c r="A66" s="15"/>
      <c r="B66" s="61"/>
      <c r="C66" s="61"/>
      <c r="D66" s="39">
        <v>3299</v>
      </c>
      <c r="E66" s="40">
        <v>5169</v>
      </c>
      <c r="F66" s="49" t="s">
        <v>25</v>
      </c>
      <c r="G66" s="42">
        <v>280</v>
      </c>
      <c r="H66" s="42">
        <v>0</v>
      </c>
      <c r="I66" s="42">
        <f t="shared" si="0"/>
        <v>280</v>
      </c>
      <c r="J66" s="43">
        <v>0</v>
      </c>
      <c r="K66" s="43">
        <f t="shared" si="1"/>
        <v>280</v>
      </c>
      <c r="L66" s="32"/>
    </row>
    <row r="67" spans="1:12" s="31" customFormat="1" x14ac:dyDescent="0.2">
      <c r="A67" s="15"/>
      <c r="B67" s="61"/>
      <c r="C67" s="61"/>
      <c r="D67" s="39">
        <v>3299</v>
      </c>
      <c r="E67" s="40">
        <v>5175</v>
      </c>
      <c r="F67" s="49" t="s">
        <v>26</v>
      </c>
      <c r="G67" s="42">
        <v>20</v>
      </c>
      <c r="H67" s="42">
        <v>0</v>
      </c>
      <c r="I67" s="42">
        <f t="shared" si="0"/>
        <v>20</v>
      </c>
      <c r="J67" s="43">
        <v>0</v>
      </c>
      <c r="K67" s="43">
        <f t="shared" si="1"/>
        <v>20</v>
      </c>
      <c r="L67" s="32"/>
    </row>
    <row r="68" spans="1:12" s="31" customFormat="1" x14ac:dyDescent="0.2">
      <c r="A68" s="15" t="s">
        <v>13</v>
      </c>
      <c r="B68" s="50" t="s">
        <v>67</v>
      </c>
      <c r="C68" s="16" t="s">
        <v>14</v>
      </c>
      <c r="D68" s="17" t="s">
        <v>12</v>
      </c>
      <c r="E68" s="18" t="s">
        <v>12</v>
      </c>
      <c r="F68" s="92" t="s">
        <v>68</v>
      </c>
      <c r="G68" s="46">
        <f>SUM(G69:G71)</f>
        <v>500</v>
      </c>
      <c r="H68" s="46">
        <v>0</v>
      </c>
      <c r="I68" s="46">
        <f t="shared" si="0"/>
        <v>500</v>
      </c>
      <c r="J68" s="47">
        <v>0</v>
      </c>
      <c r="K68" s="47">
        <f t="shared" si="1"/>
        <v>500</v>
      </c>
      <c r="L68" s="32"/>
    </row>
    <row r="69" spans="1:12" s="31" customFormat="1" x14ac:dyDescent="0.2">
      <c r="A69" s="15"/>
      <c r="B69" s="61"/>
      <c r="C69" s="61"/>
      <c r="D69" s="70">
        <v>3299</v>
      </c>
      <c r="E69" s="40">
        <v>5021</v>
      </c>
      <c r="F69" s="49" t="s">
        <v>49</v>
      </c>
      <c r="G69" s="42">
        <v>200</v>
      </c>
      <c r="H69" s="42">
        <v>0</v>
      </c>
      <c r="I69" s="42">
        <f t="shared" si="0"/>
        <v>200</v>
      </c>
      <c r="J69" s="43">
        <v>0</v>
      </c>
      <c r="K69" s="43">
        <f t="shared" si="1"/>
        <v>200</v>
      </c>
      <c r="L69" s="32"/>
    </row>
    <row r="70" spans="1:12" s="31" customFormat="1" x14ac:dyDescent="0.2">
      <c r="A70" s="15"/>
      <c r="B70" s="61"/>
      <c r="C70" s="61"/>
      <c r="D70" s="39">
        <v>3299</v>
      </c>
      <c r="E70" s="40">
        <v>5169</v>
      </c>
      <c r="F70" s="49" t="s">
        <v>25</v>
      </c>
      <c r="G70" s="42">
        <v>200</v>
      </c>
      <c r="H70" s="42">
        <v>0</v>
      </c>
      <c r="I70" s="42">
        <f t="shared" si="0"/>
        <v>200</v>
      </c>
      <c r="J70" s="43">
        <v>0</v>
      </c>
      <c r="K70" s="43">
        <f t="shared" si="1"/>
        <v>200</v>
      </c>
      <c r="L70" s="32"/>
    </row>
    <row r="71" spans="1:12" s="31" customFormat="1" ht="13.5" thickBot="1" x14ac:dyDescent="0.25">
      <c r="A71" s="74"/>
      <c r="B71" s="100"/>
      <c r="C71" s="100"/>
      <c r="D71" s="54">
        <v>3299</v>
      </c>
      <c r="E71" s="55">
        <v>5175</v>
      </c>
      <c r="F71" s="63" t="s">
        <v>26</v>
      </c>
      <c r="G71" s="56">
        <v>100</v>
      </c>
      <c r="H71" s="56">
        <v>0</v>
      </c>
      <c r="I71" s="56">
        <f t="shared" si="0"/>
        <v>100</v>
      </c>
      <c r="J71" s="57">
        <v>0</v>
      </c>
      <c r="K71" s="57">
        <f t="shared" si="1"/>
        <v>100</v>
      </c>
      <c r="L71" s="32"/>
    </row>
    <row r="72" spans="1:12" s="31" customFormat="1" ht="13.9" thickBot="1" x14ac:dyDescent="0.3">
      <c r="A72" s="64" t="s">
        <v>13</v>
      </c>
      <c r="B72" s="284" t="s">
        <v>12</v>
      </c>
      <c r="C72" s="286"/>
      <c r="D72" s="65" t="s">
        <v>12</v>
      </c>
      <c r="E72" s="66" t="s">
        <v>12</v>
      </c>
      <c r="F72" s="67" t="s">
        <v>69</v>
      </c>
      <c r="G72" s="68">
        <f>G73</f>
        <v>2000</v>
      </c>
      <c r="H72" s="68">
        <v>0</v>
      </c>
      <c r="I72" s="68">
        <f t="shared" si="0"/>
        <v>2000</v>
      </c>
      <c r="J72" s="69">
        <v>0</v>
      </c>
      <c r="K72" s="69">
        <f t="shared" si="1"/>
        <v>2000</v>
      </c>
      <c r="L72" s="32"/>
    </row>
    <row r="73" spans="1:12" s="31" customFormat="1" x14ac:dyDescent="0.2">
      <c r="A73" s="23" t="s">
        <v>13</v>
      </c>
      <c r="B73" s="44" t="s">
        <v>70</v>
      </c>
      <c r="C73" s="24" t="s">
        <v>14</v>
      </c>
      <c r="D73" s="25" t="s">
        <v>12</v>
      </c>
      <c r="E73" s="26" t="s">
        <v>12</v>
      </c>
      <c r="F73" s="88" t="s">
        <v>71</v>
      </c>
      <c r="G73" s="58">
        <f>SUM(G74:G79)</f>
        <v>2000</v>
      </c>
      <c r="H73" s="58">
        <v>0</v>
      </c>
      <c r="I73" s="58">
        <f t="shared" si="0"/>
        <v>2000</v>
      </c>
      <c r="J73" s="60">
        <v>0</v>
      </c>
      <c r="K73" s="60">
        <f t="shared" si="1"/>
        <v>2000</v>
      </c>
      <c r="L73" s="51"/>
    </row>
    <row r="74" spans="1:12" s="31" customFormat="1" x14ac:dyDescent="0.2">
      <c r="A74" s="15"/>
      <c r="B74" s="61"/>
      <c r="C74" s="61"/>
      <c r="D74" s="70">
        <v>3419</v>
      </c>
      <c r="E74" s="40">
        <v>5021</v>
      </c>
      <c r="F74" s="48" t="s">
        <v>49</v>
      </c>
      <c r="G74" s="42">
        <v>150</v>
      </c>
      <c r="H74" s="42">
        <v>0</v>
      </c>
      <c r="I74" s="42">
        <f t="shared" si="0"/>
        <v>150</v>
      </c>
      <c r="J74" s="43">
        <v>0</v>
      </c>
      <c r="K74" s="43">
        <f t="shared" si="1"/>
        <v>150</v>
      </c>
      <c r="L74" s="32"/>
    </row>
    <row r="75" spans="1:12" s="31" customFormat="1" x14ac:dyDescent="0.2">
      <c r="A75" s="15"/>
      <c r="B75" s="61"/>
      <c r="C75" s="61"/>
      <c r="D75" s="70">
        <v>3419</v>
      </c>
      <c r="E75" s="40">
        <v>5139</v>
      </c>
      <c r="F75" s="49" t="s">
        <v>29</v>
      </c>
      <c r="G75" s="42">
        <v>750</v>
      </c>
      <c r="H75" s="42">
        <v>0</v>
      </c>
      <c r="I75" s="42">
        <f t="shared" si="0"/>
        <v>750</v>
      </c>
      <c r="J75" s="43">
        <v>0</v>
      </c>
      <c r="K75" s="43">
        <f t="shared" ref="K75:K79" si="2">+I75+J75</f>
        <v>750</v>
      </c>
      <c r="L75" s="32"/>
    </row>
    <row r="76" spans="1:12" s="31" customFormat="1" x14ac:dyDescent="0.2">
      <c r="A76" s="15"/>
      <c r="B76" s="61"/>
      <c r="C76" s="61"/>
      <c r="D76" s="70">
        <v>3419</v>
      </c>
      <c r="E76" s="40">
        <v>5164</v>
      </c>
      <c r="F76" s="49" t="s">
        <v>30</v>
      </c>
      <c r="G76" s="42">
        <v>100</v>
      </c>
      <c r="H76" s="42">
        <v>0</v>
      </c>
      <c r="I76" s="42">
        <f t="shared" ref="I76:I79" si="3">+G76+H76</f>
        <v>100</v>
      </c>
      <c r="J76" s="43">
        <v>0</v>
      </c>
      <c r="K76" s="43">
        <f t="shared" si="2"/>
        <v>100</v>
      </c>
      <c r="L76" s="32"/>
    </row>
    <row r="77" spans="1:12" s="31" customFormat="1" x14ac:dyDescent="0.2">
      <c r="A77" s="15"/>
      <c r="B77" s="61"/>
      <c r="C77" s="61"/>
      <c r="D77" s="70">
        <v>3419</v>
      </c>
      <c r="E77" s="40">
        <v>5169</v>
      </c>
      <c r="F77" s="49" t="s">
        <v>25</v>
      </c>
      <c r="G77" s="42">
        <v>960</v>
      </c>
      <c r="H77" s="42">
        <v>0</v>
      </c>
      <c r="I77" s="42">
        <f t="shared" si="3"/>
        <v>960</v>
      </c>
      <c r="J77" s="43">
        <v>0</v>
      </c>
      <c r="K77" s="43">
        <f t="shared" si="2"/>
        <v>960</v>
      </c>
      <c r="L77" s="32"/>
    </row>
    <row r="78" spans="1:12" s="31" customFormat="1" x14ac:dyDescent="0.2">
      <c r="A78" s="74"/>
      <c r="B78" s="100"/>
      <c r="C78" s="100"/>
      <c r="D78" s="71">
        <v>3419</v>
      </c>
      <c r="E78" s="72">
        <v>5173</v>
      </c>
      <c r="F78" s="41" t="s">
        <v>32</v>
      </c>
      <c r="G78" s="56">
        <v>25</v>
      </c>
      <c r="H78" s="42">
        <v>0</v>
      </c>
      <c r="I78" s="42">
        <f t="shared" si="3"/>
        <v>25</v>
      </c>
      <c r="J78" s="43">
        <v>0</v>
      </c>
      <c r="K78" s="43">
        <f t="shared" si="2"/>
        <v>25</v>
      </c>
      <c r="L78" s="32"/>
    </row>
    <row r="79" spans="1:12" s="31" customFormat="1" ht="13.5" thickBot="1" x14ac:dyDescent="0.25">
      <c r="A79" s="101"/>
      <c r="B79" s="102"/>
      <c r="C79" s="102"/>
      <c r="D79" s="21">
        <v>3419</v>
      </c>
      <c r="E79" s="95">
        <v>5175</v>
      </c>
      <c r="F79" s="27" t="s">
        <v>26</v>
      </c>
      <c r="G79" s="73">
        <v>15</v>
      </c>
      <c r="H79" s="73">
        <v>0</v>
      </c>
      <c r="I79" s="73">
        <f t="shared" si="3"/>
        <v>15</v>
      </c>
      <c r="J79" s="35">
        <v>0</v>
      </c>
      <c r="K79" s="35">
        <f t="shared" si="2"/>
        <v>15</v>
      </c>
      <c r="L79" s="32"/>
    </row>
    <row r="80" spans="1:12" s="31" customFormat="1" ht="13.15" x14ac:dyDescent="0.25">
      <c r="A80" s="103"/>
      <c r="B80" s="62"/>
      <c r="C80" s="62"/>
      <c r="D80" s="104"/>
      <c r="E80" s="82"/>
      <c r="F80" s="105"/>
      <c r="G80" s="106"/>
      <c r="H80" s="107"/>
      <c r="I80" s="107"/>
      <c r="J80" s="32"/>
    </row>
  </sheetData>
  <mergeCells count="11">
    <mergeCell ref="B9:C9"/>
    <mergeCell ref="G1:I1"/>
    <mergeCell ref="J1:L1"/>
    <mergeCell ref="A2:I2"/>
    <mergeCell ref="A4:I4"/>
    <mergeCell ref="A6:I6"/>
    <mergeCell ref="B10:C10"/>
    <mergeCell ref="B11:C11"/>
    <mergeCell ref="B32:C32"/>
    <mergeCell ref="B54:C54"/>
    <mergeCell ref="B72:C72"/>
  </mergeCells>
  <pageMargins left="0.7" right="0.7" top="0.78740157499999996" bottom="0.78740157499999996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2"/>
  <sheetViews>
    <sheetView tabSelected="1" topLeftCell="A2" zoomScaleNormal="100" workbookViewId="0">
      <selection activeCell="T2" sqref="T2"/>
    </sheetView>
  </sheetViews>
  <sheetFormatPr defaultColWidth="3.140625" defaultRowHeight="12.75" x14ac:dyDescent="0.2"/>
  <cols>
    <col min="1" max="1" width="3.140625" style="1" customWidth="1"/>
    <col min="2" max="2" width="9.85546875" style="1" customWidth="1"/>
    <col min="3" max="4" width="4.7109375" style="1" customWidth="1"/>
    <col min="5" max="5" width="8.5703125" style="1" customWidth="1"/>
    <col min="6" max="6" width="44" style="1" bestFit="1" customWidth="1"/>
    <col min="7" max="7" width="8.7109375" style="77" customWidth="1"/>
    <col min="8" max="9" width="7.7109375" style="1" hidden="1" customWidth="1"/>
    <col min="10" max="10" width="9" style="1" hidden="1" customWidth="1"/>
    <col min="11" max="11" width="8.42578125" style="1" hidden="1" customWidth="1"/>
    <col min="12" max="13" width="9.140625" style="1" hidden="1" customWidth="1"/>
    <col min="14" max="14" width="9.140625" style="2" hidden="1" customWidth="1"/>
    <col min="15" max="15" width="9.5703125" style="1" customWidth="1"/>
    <col min="16" max="16" width="9.140625" style="2" customWidth="1"/>
    <col min="17" max="17" width="9.28515625" style="2" customWidth="1"/>
    <col min="18" max="18" width="11.28515625" style="2" customWidth="1"/>
    <col min="19" max="253" width="9.140625" style="1" customWidth="1"/>
    <col min="254" max="16384" width="3.140625" style="1"/>
  </cols>
  <sheetData>
    <row r="1" spans="1:18" ht="15" x14ac:dyDescent="0.25">
      <c r="G1" s="289"/>
      <c r="H1" s="290"/>
      <c r="I1" s="290"/>
      <c r="K1" s="289"/>
      <c r="L1" s="290"/>
      <c r="M1" s="290"/>
      <c r="O1" s="289" t="s">
        <v>138</v>
      </c>
      <c r="P1" s="293"/>
      <c r="Q1" s="293"/>
    </row>
    <row r="2" spans="1:18" ht="18" x14ac:dyDescent="0.25">
      <c r="A2" s="291" t="s">
        <v>1</v>
      </c>
      <c r="B2" s="291"/>
      <c r="C2" s="291"/>
      <c r="D2" s="291"/>
      <c r="E2" s="291"/>
      <c r="F2" s="291"/>
      <c r="G2" s="291"/>
      <c r="H2" s="291"/>
      <c r="I2" s="291"/>
    </row>
    <row r="3" spans="1:18" ht="12" customHeight="1" x14ac:dyDescent="0.25">
      <c r="A3" s="3"/>
      <c r="B3" s="3"/>
      <c r="C3" s="3"/>
      <c r="D3" s="3"/>
      <c r="E3" s="3"/>
      <c r="F3" s="3"/>
      <c r="G3" s="3"/>
      <c r="H3" s="28"/>
      <c r="I3" s="28"/>
    </row>
    <row r="4" spans="1:18" ht="15.75" x14ac:dyDescent="0.25">
      <c r="A4" s="292" t="s">
        <v>2</v>
      </c>
      <c r="B4" s="292"/>
      <c r="C4" s="292"/>
      <c r="D4" s="292"/>
      <c r="E4" s="292"/>
      <c r="F4" s="292"/>
      <c r="G4" s="292"/>
      <c r="H4" s="292"/>
      <c r="I4" s="292"/>
    </row>
    <row r="5" spans="1:18" ht="12" customHeight="1" x14ac:dyDescent="0.25">
      <c r="A5" s="3"/>
      <c r="B5" s="3"/>
      <c r="C5" s="3"/>
      <c r="D5" s="3"/>
      <c r="E5" s="3"/>
      <c r="F5" s="3"/>
      <c r="G5" s="3"/>
      <c r="H5" s="28"/>
      <c r="I5" s="28"/>
    </row>
    <row r="6" spans="1:18" s="31" customFormat="1" ht="15.6" x14ac:dyDescent="0.3">
      <c r="A6" s="147"/>
      <c r="B6" s="148"/>
      <c r="C6" s="148"/>
      <c r="D6" s="149"/>
      <c r="E6" s="149"/>
      <c r="F6" s="150" t="s">
        <v>139</v>
      </c>
      <c r="G6" s="29"/>
      <c r="H6" s="30"/>
      <c r="I6" s="30"/>
      <c r="N6" s="32"/>
      <c r="P6" s="32"/>
      <c r="Q6" s="32"/>
      <c r="R6" s="32"/>
    </row>
    <row r="7" spans="1:18" s="31" customFormat="1" ht="13.5" thickBot="1" x14ac:dyDescent="0.25">
      <c r="A7" s="151"/>
      <c r="B7" s="151"/>
      <c r="C7" s="151"/>
      <c r="D7" s="151"/>
      <c r="E7" s="151"/>
      <c r="F7" s="151"/>
      <c r="G7" s="152"/>
      <c r="H7" s="151"/>
      <c r="I7" s="153"/>
      <c r="J7" s="151"/>
      <c r="K7" s="153"/>
      <c r="M7" s="153"/>
      <c r="O7" s="153"/>
      <c r="P7" s="32"/>
      <c r="Q7" s="153" t="s">
        <v>140</v>
      </c>
      <c r="R7" s="32"/>
    </row>
    <row r="8" spans="1:18" s="31" customFormat="1" ht="28.9" customHeight="1" thickBot="1" x14ac:dyDescent="0.25">
      <c r="A8" s="154" t="s">
        <v>4</v>
      </c>
      <c r="B8" s="287" t="s">
        <v>5</v>
      </c>
      <c r="C8" s="288"/>
      <c r="D8" s="8" t="s">
        <v>6</v>
      </c>
      <c r="E8" s="146" t="s">
        <v>7</v>
      </c>
      <c r="F8" s="155" t="s">
        <v>141</v>
      </c>
      <c r="G8" s="10" t="s">
        <v>8</v>
      </c>
      <c r="H8" s="10" t="s">
        <v>142</v>
      </c>
      <c r="I8" s="10" t="s">
        <v>9</v>
      </c>
      <c r="J8" s="10" t="s">
        <v>143</v>
      </c>
      <c r="K8" s="10" t="s">
        <v>9</v>
      </c>
      <c r="L8" s="11" t="s">
        <v>144</v>
      </c>
      <c r="M8" s="10" t="s">
        <v>9</v>
      </c>
      <c r="N8" s="11" t="s">
        <v>145</v>
      </c>
      <c r="O8" s="10" t="s">
        <v>9</v>
      </c>
      <c r="P8" s="11" t="s">
        <v>10</v>
      </c>
      <c r="Q8" s="10" t="s">
        <v>9</v>
      </c>
      <c r="R8" s="32"/>
    </row>
    <row r="9" spans="1:18" s="31" customFormat="1" ht="12.75" customHeight="1" thickBot="1" x14ac:dyDescent="0.25">
      <c r="A9" s="154" t="s">
        <v>11</v>
      </c>
      <c r="B9" s="296" t="s">
        <v>12</v>
      </c>
      <c r="C9" s="297"/>
      <c r="D9" s="155" t="s">
        <v>12</v>
      </c>
      <c r="E9" s="155" t="s">
        <v>12</v>
      </c>
      <c r="F9" s="156" t="s">
        <v>146</v>
      </c>
      <c r="G9" s="157">
        <f>+G12+G52+G65</f>
        <v>21994.15</v>
      </c>
      <c r="H9" s="157">
        <f>+H12+H52+H65</f>
        <v>0</v>
      </c>
      <c r="I9" s="33">
        <f>+G9+H9</f>
        <v>21994.15</v>
      </c>
      <c r="J9" s="34">
        <f>+J12+J52+J65</f>
        <v>0</v>
      </c>
      <c r="K9" s="34">
        <f>+I9+J9</f>
        <v>21994.15</v>
      </c>
      <c r="L9" s="34">
        <f>+L12+L52+L65</f>
        <v>17371.425999999999</v>
      </c>
      <c r="M9" s="34">
        <f>+K9+L9</f>
        <v>39365.576000000001</v>
      </c>
      <c r="N9" s="158">
        <f>+N10+N12+N52+N65</f>
        <v>332.40499999999997</v>
      </c>
      <c r="O9" s="158">
        <f>+M9+N9</f>
        <v>39697.981</v>
      </c>
      <c r="P9" s="159">
        <f>+P10+P12+P52+P65</f>
        <v>120</v>
      </c>
      <c r="Q9" s="159">
        <f>+O9+P9</f>
        <v>39817.981</v>
      </c>
      <c r="R9" s="32" t="s">
        <v>147</v>
      </c>
    </row>
    <row r="10" spans="1:18" s="31" customFormat="1" ht="12.75" customHeight="1" x14ac:dyDescent="0.2">
      <c r="A10" s="160" t="s">
        <v>12</v>
      </c>
      <c r="B10" s="298" t="s">
        <v>12</v>
      </c>
      <c r="C10" s="298"/>
      <c r="D10" s="161" t="s">
        <v>12</v>
      </c>
      <c r="E10" s="162" t="s">
        <v>12</v>
      </c>
      <c r="F10" s="163" t="s">
        <v>148</v>
      </c>
      <c r="G10" s="164">
        <v>0</v>
      </c>
      <c r="H10" s="165"/>
      <c r="I10" s="166"/>
      <c r="J10" s="167"/>
      <c r="K10" s="167">
        <v>0</v>
      </c>
      <c r="L10" s="167"/>
      <c r="M10" s="167">
        <v>0</v>
      </c>
      <c r="N10" s="168">
        <f>+N11</f>
        <v>34.953000000000003</v>
      </c>
      <c r="O10" s="169">
        <f t="shared" ref="O10:O77" si="0">+M10+N10</f>
        <v>34.953000000000003</v>
      </c>
      <c r="P10" s="170">
        <v>0</v>
      </c>
      <c r="Q10" s="170">
        <f t="shared" ref="Q10:Q75" si="1">+O10+P10</f>
        <v>34.953000000000003</v>
      </c>
      <c r="R10" s="32"/>
    </row>
    <row r="11" spans="1:18" s="31" customFormat="1" ht="12.75" customHeight="1" thickBot="1" x14ac:dyDescent="0.25">
      <c r="A11" s="171"/>
      <c r="B11" s="299" t="s">
        <v>149</v>
      </c>
      <c r="C11" s="300"/>
      <c r="D11" s="172">
        <v>6402</v>
      </c>
      <c r="E11" s="172">
        <v>5364</v>
      </c>
      <c r="F11" s="173" t="s">
        <v>150</v>
      </c>
      <c r="G11" s="174">
        <v>0</v>
      </c>
      <c r="H11" s="175"/>
      <c r="I11" s="176"/>
      <c r="J11" s="177"/>
      <c r="K11" s="35">
        <v>0</v>
      </c>
      <c r="L11" s="35"/>
      <c r="M11" s="35">
        <v>0</v>
      </c>
      <c r="N11" s="178">
        <v>34.953000000000003</v>
      </c>
      <c r="O11" s="179">
        <f t="shared" si="0"/>
        <v>34.953000000000003</v>
      </c>
      <c r="P11" s="180">
        <v>0</v>
      </c>
      <c r="Q11" s="180">
        <f t="shared" si="1"/>
        <v>34.953000000000003</v>
      </c>
      <c r="R11" s="32"/>
    </row>
    <row r="12" spans="1:18" s="31" customFormat="1" ht="13.5" thickBot="1" x14ac:dyDescent="0.25">
      <c r="A12" s="181" t="s">
        <v>11</v>
      </c>
      <c r="B12" s="301" t="s">
        <v>12</v>
      </c>
      <c r="C12" s="302"/>
      <c r="D12" s="182" t="s">
        <v>12</v>
      </c>
      <c r="E12" s="183" t="s">
        <v>12</v>
      </c>
      <c r="F12" s="184" t="s">
        <v>151</v>
      </c>
      <c r="G12" s="185">
        <f>+G13+G15+G29+G31+G33+G35+G37+G39+G41+G43</f>
        <v>4980</v>
      </c>
      <c r="H12" s="185">
        <f>+H15+H19+H21+H23+H25</f>
        <v>0</v>
      </c>
      <c r="I12" s="185">
        <f t="shared" ref="I12:I100" si="2">+G12+H12</f>
        <v>4980</v>
      </c>
      <c r="J12" s="186">
        <f>+J15+J27</f>
        <v>0</v>
      </c>
      <c r="K12" s="186">
        <f t="shared" ref="K12:K96" si="3">+I12+J12</f>
        <v>4980</v>
      </c>
      <c r="L12" s="186">
        <f>+L15+L27</f>
        <v>0</v>
      </c>
      <c r="M12" s="186">
        <f t="shared" ref="M12:M96" si="4">+K12+L12</f>
        <v>4980</v>
      </c>
      <c r="N12" s="187">
        <f>+N49</f>
        <v>424.952</v>
      </c>
      <c r="O12" s="187">
        <f t="shared" si="0"/>
        <v>5404.9520000000002</v>
      </c>
      <c r="P12" s="187">
        <f>+P45+P47</f>
        <v>120</v>
      </c>
      <c r="Q12" s="187">
        <f t="shared" si="1"/>
        <v>5524.9520000000002</v>
      </c>
      <c r="R12" s="32" t="s">
        <v>147</v>
      </c>
    </row>
    <row r="13" spans="1:18" s="31" customFormat="1" x14ac:dyDescent="0.2">
      <c r="A13" s="188" t="s">
        <v>11</v>
      </c>
      <c r="B13" s="189" t="s">
        <v>152</v>
      </c>
      <c r="C13" s="190" t="s">
        <v>14</v>
      </c>
      <c r="D13" s="191" t="s">
        <v>12</v>
      </c>
      <c r="E13" s="192" t="s">
        <v>12</v>
      </c>
      <c r="F13" s="193" t="s">
        <v>15</v>
      </c>
      <c r="G13" s="166">
        <f>+G14</f>
        <v>200</v>
      </c>
      <c r="H13" s="166">
        <v>0</v>
      </c>
      <c r="I13" s="166">
        <f t="shared" si="2"/>
        <v>200</v>
      </c>
      <c r="J13" s="167">
        <v>0</v>
      </c>
      <c r="K13" s="167">
        <f t="shared" si="3"/>
        <v>200</v>
      </c>
      <c r="L13" s="167">
        <v>0</v>
      </c>
      <c r="M13" s="167">
        <f t="shared" si="4"/>
        <v>200</v>
      </c>
      <c r="N13" s="170">
        <v>0</v>
      </c>
      <c r="O13" s="170">
        <f t="shared" si="0"/>
        <v>200</v>
      </c>
      <c r="P13" s="170">
        <v>0</v>
      </c>
      <c r="Q13" s="170">
        <f t="shared" si="1"/>
        <v>200</v>
      </c>
      <c r="R13" s="32"/>
    </row>
    <row r="14" spans="1:18" s="31" customFormat="1" x14ac:dyDescent="0.2">
      <c r="A14" s="36"/>
      <c r="B14" s="37"/>
      <c r="C14" s="38"/>
      <c r="D14" s="39">
        <v>3299</v>
      </c>
      <c r="E14" s="40">
        <v>5321</v>
      </c>
      <c r="F14" s="41" t="s">
        <v>153</v>
      </c>
      <c r="G14" s="42">
        <v>200</v>
      </c>
      <c r="H14" s="42">
        <v>0</v>
      </c>
      <c r="I14" s="42">
        <f t="shared" si="2"/>
        <v>200</v>
      </c>
      <c r="J14" s="43">
        <v>0</v>
      </c>
      <c r="K14" s="43">
        <f t="shared" si="3"/>
        <v>200</v>
      </c>
      <c r="L14" s="43">
        <v>0</v>
      </c>
      <c r="M14" s="43">
        <f t="shared" si="4"/>
        <v>200</v>
      </c>
      <c r="N14" s="194">
        <v>0</v>
      </c>
      <c r="O14" s="194">
        <f t="shared" si="0"/>
        <v>200</v>
      </c>
      <c r="P14" s="194">
        <v>0</v>
      </c>
      <c r="Q14" s="194">
        <f t="shared" si="1"/>
        <v>200</v>
      </c>
      <c r="R14" s="32"/>
    </row>
    <row r="15" spans="1:18" s="31" customFormat="1" x14ac:dyDescent="0.2">
      <c r="A15" s="23" t="s">
        <v>11</v>
      </c>
      <c r="B15" s="44" t="s">
        <v>154</v>
      </c>
      <c r="C15" s="24" t="s">
        <v>14</v>
      </c>
      <c r="D15" s="25" t="s">
        <v>12</v>
      </c>
      <c r="E15" s="26" t="s">
        <v>12</v>
      </c>
      <c r="F15" s="45" t="s">
        <v>155</v>
      </c>
      <c r="G15" s="46">
        <f>SUM(G16:G18)</f>
        <v>400</v>
      </c>
      <c r="H15" s="46">
        <f>SUM(H16:H18)</f>
        <v>-125</v>
      </c>
      <c r="I15" s="46">
        <f t="shared" si="2"/>
        <v>275</v>
      </c>
      <c r="J15" s="47">
        <f>SUM(J16:J18)</f>
        <v>-150</v>
      </c>
      <c r="K15" s="47">
        <f t="shared" si="3"/>
        <v>125</v>
      </c>
      <c r="L15" s="47">
        <v>0</v>
      </c>
      <c r="M15" s="47">
        <f t="shared" si="4"/>
        <v>125</v>
      </c>
      <c r="N15" s="195">
        <v>0</v>
      </c>
      <c r="O15" s="195">
        <f t="shared" si="0"/>
        <v>125</v>
      </c>
      <c r="P15" s="195">
        <v>0</v>
      </c>
      <c r="Q15" s="195">
        <f t="shared" si="1"/>
        <v>125</v>
      </c>
      <c r="R15" s="32"/>
    </row>
    <row r="16" spans="1:18" s="31" customFormat="1" x14ac:dyDescent="0.2">
      <c r="A16" s="36"/>
      <c r="B16" s="37"/>
      <c r="C16" s="38"/>
      <c r="D16" s="39">
        <v>3113</v>
      </c>
      <c r="E16" s="196">
        <v>5321</v>
      </c>
      <c r="F16" s="48" t="s">
        <v>153</v>
      </c>
      <c r="G16" s="42">
        <v>15</v>
      </c>
      <c r="H16" s="42">
        <v>0</v>
      </c>
      <c r="I16" s="42">
        <f t="shared" si="2"/>
        <v>15</v>
      </c>
      <c r="J16" s="43">
        <v>0</v>
      </c>
      <c r="K16" s="43">
        <f t="shared" si="3"/>
        <v>15</v>
      </c>
      <c r="L16" s="43">
        <v>0</v>
      </c>
      <c r="M16" s="43">
        <f t="shared" si="4"/>
        <v>15</v>
      </c>
      <c r="N16" s="194">
        <v>0</v>
      </c>
      <c r="O16" s="194">
        <f t="shared" si="0"/>
        <v>15</v>
      </c>
      <c r="P16" s="194">
        <v>0</v>
      </c>
      <c r="Q16" s="194">
        <f t="shared" si="1"/>
        <v>15</v>
      </c>
      <c r="R16" s="32"/>
    </row>
    <row r="17" spans="1:18" s="31" customFormat="1" x14ac:dyDescent="0.2">
      <c r="A17" s="36"/>
      <c r="B17" s="37"/>
      <c r="C17" s="38"/>
      <c r="D17" s="39">
        <v>3233</v>
      </c>
      <c r="E17" s="196">
        <v>5321</v>
      </c>
      <c r="F17" s="48" t="s">
        <v>153</v>
      </c>
      <c r="G17" s="42">
        <v>145</v>
      </c>
      <c r="H17" s="42">
        <v>-125</v>
      </c>
      <c r="I17" s="42">
        <f t="shared" si="2"/>
        <v>20</v>
      </c>
      <c r="J17" s="43">
        <v>0</v>
      </c>
      <c r="K17" s="43">
        <f t="shared" si="3"/>
        <v>20</v>
      </c>
      <c r="L17" s="43">
        <v>0</v>
      </c>
      <c r="M17" s="43">
        <f t="shared" si="4"/>
        <v>20</v>
      </c>
      <c r="N17" s="194">
        <v>0</v>
      </c>
      <c r="O17" s="194">
        <f t="shared" si="0"/>
        <v>20</v>
      </c>
      <c r="P17" s="194">
        <v>0</v>
      </c>
      <c r="Q17" s="194">
        <f t="shared" si="1"/>
        <v>20</v>
      </c>
      <c r="R17" s="32"/>
    </row>
    <row r="18" spans="1:18" s="31" customFormat="1" x14ac:dyDescent="0.2">
      <c r="A18" s="36"/>
      <c r="B18" s="37"/>
      <c r="C18" s="38"/>
      <c r="D18" s="39">
        <v>3299</v>
      </c>
      <c r="E18" s="196">
        <v>5222</v>
      </c>
      <c r="F18" s="49" t="s">
        <v>156</v>
      </c>
      <c r="G18" s="42">
        <v>240</v>
      </c>
      <c r="H18" s="42">
        <v>0</v>
      </c>
      <c r="I18" s="42">
        <f t="shared" si="2"/>
        <v>240</v>
      </c>
      <c r="J18" s="43">
        <v>-150</v>
      </c>
      <c r="K18" s="43">
        <f t="shared" si="3"/>
        <v>90</v>
      </c>
      <c r="L18" s="43">
        <v>0</v>
      </c>
      <c r="M18" s="43">
        <f t="shared" si="4"/>
        <v>90</v>
      </c>
      <c r="N18" s="194">
        <v>0</v>
      </c>
      <c r="O18" s="194">
        <f t="shared" si="0"/>
        <v>90</v>
      </c>
      <c r="P18" s="194">
        <v>0</v>
      </c>
      <c r="Q18" s="194">
        <f t="shared" si="1"/>
        <v>90</v>
      </c>
      <c r="R18" s="32"/>
    </row>
    <row r="19" spans="1:18" s="31" customFormat="1" ht="22.5" x14ac:dyDescent="0.2">
      <c r="A19" s="15" t="s">
        <v>157</v>
      </c>
      <c r="B19" s="50" t="s">
        <v>158</v>
      </c>
      <c r="C19" s="16" t="s">
        <v>159</v>
      </c>
      <c r="D19" s="197" t="s">
        <v>12</v>
      </c>
      <c r="E19" s="197" t="s">
        <v>12</v>
      </c>
      <c r="F19" s="198" t="s">
        <v>160</v>
      </c>
      <c r="G19" s="46">
        <v>0</v>
      </c>
      <c r="H19" s="46">
        <f>+H20</f>
        <v>80</v>
      </c>
      <c r="I19" s="46">
        <f t="shared" si="2"/>
        <v>80</v>
      </c>
      <c r="J19" s="47">
        <v>0</v>
      </c>
      <c r="K19" s="47">
        <f t="shared" si="3"/>
        <v>80</v>
      </c>
      <c r="L19" s="47">
        <v>0</v>
      </c>
      <c r="M19" s="47">
        <f t="shared" si="4"/>
        <v>80</v>
      </c>
      <c r="N19" s="195">
        <v>0</v>
      </c>
      <c r="O19" s="195">
        <f t="shared" si="0"/>
        <v>80</v>
      </c>
      <c r="P19" s="195">
        <v>0</v>
      </c>
      <c r="Q19" s="195">
        <f t="shared" si="1"/>
        <v>80</v>
      </c>
      <c r="R19" s="32"/>
    </row>
    <row r="20" spans="1:18" s="31" customFormat="1" x14ac:dyDescent="0.2">
      <c r="A20" s="15"/>
      <c r="B20" s="50"/>
      <c r="C20" s="16"/>
      <c r="D20" s="199">
        <v>3233</v>
      </c>
      <c r="E20" s="199">
        <v>5321</v>
      </c>
      <c r="F20" s="200" t="s">
        <v>153</v>
      </c>
      <c r="G20" s="42">
        <v>0</v>
      </c>
      <c r="H20" s="42">
        <v>80</v>
      </c>
      <c r="I20" s="42">
        <f t="shared" si="2"/>
        <v>80</v>
      </c>
      <c r="J20" s="43">
        <v>0</v>
      </c>
      <c r="K20" s="43">
        <f t="shared" si="3"/>
        <v>80</v>
      </c>
      <c r="L20" s="43">
        <v>0</v>
      </c>
      <c r="M20" s="43">
        <f t="shared" si="4"/>
        <v>80</v>
      </c>
      <c r="N20" s="194">
        <v>0</v>
      </c>
      <c r="O20" s="194">
        <f t="shared" si="0"/>
        <v>80</v>
      </c>
      <c r="P20" s="194">
        <v>0</v>
      </c>
      <c r="Q20" s="194">
        <f t="shared" si="1"/>
        <v>80</v>
      </c>
      <c r="R20" s="32"/>
    </row>
    <row r="21" spans="1:18" s="31" customFormat="1" ht="22.5" x14ac:dyDescent="0.2">
      <c r="A21" s="15" t="s">
        <v>157</v>
      </c>
      <c r="B21" s="50" t="s">
        <v>161</v>
      </c>
      <c r="C21" s="16" t="s">
        <v>162</v>
      </c>
      <c r="D21" s="197" t="s">
        <v>12</v>
      </c>
      <c r="E21" s="197" t="s">
        <v>12</v>
      </c>
      <c r="F21" s="198" t="s">
        <v>163</v>
      </c>
      <c r="G21" s="46">
        <v>0</v>
      </c>
      <c r="H21" s="46">
        <f>+H22</f>
        <v>15</v>
      </c>
      <c r="I21" s="46">
        <f t="shared" si="2"/>
        <v>15</v>
      </c>
      <c r="J21" s="47">
        <v>0</v>
      </c>
      <c r="K21" s="47">
        <f t="shared" si="3"/>
        <v>15</v>
      </c>
      <c r="L21" s="47">
        <v>0</v>
      </c>
      <c r="M21" s="47">
        <f t="shared" si="4"/>
        <v>15</v>
      </c>
      <c r="N21" s="195">
        <v>0</v>
      </c>
      <c r="O21" s="195">
        <f t="shared" si="0"/>
        <v>15</v>
      </c>
      <c r="P21" s="195">
        <v>0</v>
      </c>
      <c r="Q21" s="195">
        <f t="shared" si="1"/>
        <v>15</v>
      </c>
      <c r="R21" s="51"/>
    </row>
    <row r="22" spans="1:18" s="31" customFormat="1" x14ac:dyDescent="0.2">
      <c r="A22" s="15"/>
      <c r="B22" s="50"/>
      <c r="C22" s="16"/>
      <c r="D22" s="199">
        <v>3233</v>
      </c>
      <c r="E22" s="199">
        <v>5321</v>
      </c>
      <c r="F22" s="200" t="s">
        <v>153</v>
      </c>
      <c r="G22" s="42">
        <v>0</v>
      </c>
      <c r="H22" s="42">
        <v>15</v>
      </c>
      <c r="I22" s="42">
        <f t="shared" si="2"/>
        <v>15</v>
      </c>
      <c r="J22" s="43">
        <v>0</v>
      </c>
      <c r="K22" s="43">
        <f t="shared" si="3"/>
        <v>15</v>
      </c>
      <c r="L22" s="43">
        <v>0</v>
      </c>
      <c r="M22" s="43">
        <f t="shared" si="4"/>
        <v>15</v>
      </c>
      <c r="N22" s="194">
        <v>0</v>
      </c>
      <c r="O22" s="194">
        <f t="shared" si="0"/>
        <v>15</v>
      </c>
      <c r="P22" s="194">
        <v>0</v>
      </c>
      <c r="Q22" s="194">
        <f t="shared" si="1"/>
        <v>15</v>
      </c>
      <c r="R22" s="32"/>
    </row>
    <row r="23" spans="1:18" s="31" customFormat="1" ht="33.75" x14ac:dyDescent="0.2">
      <c r="A23" s="15" t="s">
        <v>11</v>
      </c>
      <c r="B23" s="50" t="s">
        <v>164</v>
      </c>
      <c r="C23" s="16" t="s">
        <v>165</v>
      </c>
      <c r="D23" s="197" t="s">
        <v>12</v>
      </c>
      <c r="E23" s="197" t="s">
        <v>12</v>
      </c>
      <c r="F23" s="198" t="s">
        <v>166</v>
      </c>
      <c r="G23" s="46">
        <v>0</v>
      </c>
      <c r="H23" s="46">
        <f>+H24</f>
        <v>15</v>
      </c>
      <c r="I23" s="46">
        <f t="shared" si="2"/>
        <v>15</v>
      </c>
      <c r="J23" s="47">
        <v>0</v>
      </c>
      <c r="K23" s="47">
        <f t="shared" si="3"/>
        <v>15</v>
      </c>
      <c r="L23" s="47">
        <v>0</v>
      </c>
      <c r="M23" s="47">
        <f t="shared" si="4"/>
        <v>15</v>
      </c>
      <c r="N23" s="195">
        <v>0</v>
      </c>
      <c r="O23" s="195">
        <f t="shared" si="0"/>
        <v>15</v>
      </c>
      <c r="P23" s="195">
        <v>0</v>
      </c>
      <c r="Q23" s="195">
        <f t="shared" si="1"/>
        <v>15</v>
      </c>
      <c r="R23" s="51"/>
    </row>
    <row r="24" spans="1:18" s="31" customFormat="1" x14ac:dyDescent="0.2">
      <c r="A24" s="15"/>
      <c r="B24" s="50"/>
      <c r="C24" s="16"/>
      <c r="D24" s="199">
        <v>3233</v>
      </c>
      <c r="E24" s="199">
        <v>5321</v>
      </c>
      <c r="F24" s="200" t="s">
        <v>153</v>
      </c>
      <c r="G24" s="42">
        <v>0</v>
      </c>
      <c r="H24" s="42">
        <v>15</v>
      </c>
      <c r="I24" s="42">
        <f t="shared" si="2"/>
        <v>15</v>
      </c>
      <c r="J24" s="43">
        <v>0</v>
      </c>
      <c r="K24" s="43">
        <f t="shared" si="3"/>
        <v>15</v>
      </c>
      <c r="L24" s="43">
        <v>0</v>
      </c>
      <c r="M24" s="43">
        <f t="shared" si="4"/>
        <v>15</v>
      </c>
      <c r="N24" s="194">
        <v>0</v>
      </c>
      <c r="O24" s="194">
        <f t="shared" si="0"/>
        <v>15</v>
      </c>
      <c r="P24" s="194">
        <v>0</v>
      </c>
      <c r="Q24" s="194">
        <f t="shared" si="1"/>
        <v>15</v>
      </c>
      <c r="R24" s="32"/>
    </row>
    <row r="25" spans="1:18" s="31" customFormat="1" ht="22.5" x14ac:dyDescent="0.2">
      <c r="A25" s="15" t="s">
        <v>11</v>
      </c>
      <c r="B25" s="50" t="s">
        <v>167</v>
      </c>
      <c r="C25" s="16" t="s">
        <v>168</v>
      </c>
      <c r="D25" s="197" t="s">
        <v>12</v>
      </c>
      <c r="E25" s="197" t="s">
        <v>12</v>
      </c>
      <c r="F25" s="201" t="s">
        <v>169</v>
      </c>
      <c r="G25" s="46">
        <v>0</v>
      </c>
      <c r="H25" s="46">
        <f>+H26</f>
        <v>15</v>
      </c>
      <c r="I25" s="46">
        <f t="shared" si="2"/>
        <v>15</v>
      </c>
      <c r="J25" s="47">
        <v>0</v>
      </c>
      <c r="K25" s="47">
        <f t="shared" si="3"/>
        <v>15</v>
      </c>
      <c r="L25" s="47">
        <v>0</v>
      </c>
      <c r="M25" s="47">
        <f t="shared" si="4"/>
        <v>15</v>
      </c>
      <c r="N25" s="195">
        <v>0</v>
      </c>
      <c r="O25" s="195">
        <f t="shared" si="0"/>
        <v>15</v>
      </c>
      <c r="P25" s="195">
        <v>0</v>
      </c>
      <c r="Q25" s="195">
        <f t="shared" si="1"/>
        <v>15</v>
      </c>
      <c r="R25" s="32"/>
    </row>
    <row r="26" spans="1:18" s="31" customFormat="1" x14ac:dyDescent="0.2">
      <c r="A26" s="36"/>
      <c r="B26" s="37"/>
      <c r="C26" s="38"/>
      <c r="D26" s="199">
        <v>3113</v>
      </c>
      <c r="E26" s="199">
        <v>5321</v>
      </c>
      <c r="F26" s="200" t="s">
        <v>153</v>
      </c>
      <c r="G26" s="42">
        <v>0</v>
      </c>
      <c r="H26" s="42">
        <v>15</v>
      </c>
      <c r="I26" s="42">
        <f t="shared" si="2"/>
        <v>15</v>
      </c>
      <c r="J26" s="43">
        <v>0</v>
      </c>
      <c r="K26" s="43">
        <f t="shared" si="3"/>
        <v>15</v>
      </c>
      <c r="L26" s="43">
        <v>0</v>
      </c>
      <c r="M26" s="43">
        <f t="shared" si="4"/>
        <v>15</v>
      </c>
      <c r="N26" s="194">
        <v>0</v>
      </c>
      <c r="O26" s="194">
        <f t="shared" si="0"/>
        <v>15</v>
      </c>
      <c r="P26" s="194">
        <v>0</v>
      </c>
      <c r="Q26" s="194">
        <f t="shared" si="1"/>
        <v>15</v>
      </c>
      <c r="R26" s="32"/>
    </row>
    <row r="27" spans="1:18" s="31" customFormat="1" ht="33.75" x14ac:dyDescent="0.2">
      <c r="A27" s="15" t="s">
        <v>11</v>
      </c>
      <c r="B27" s="50" t="s">
        <v>170</v>
      </c>
      <c r="C27" s="16" t="s">
        <v>14</v>
      </c>
      <c r="D27" s="197" t="s">
        <v>12</v>
      </c>
      <c r="E27" s="202" t="s">
        <v>12</v>
      </c>
      <c r="F27" s="198" t="s">
        <v>171</v>
      </c>
      <c r="G27" s="46">
        <v>0</v>
      </c>
      <c r="H27" s="46"/>
      <c r="I27" s="46">
        <v>0</v>
      </c>
      <c r="J27" s="47">
        <f>+J28</f>
        <v>150</v>
      </c>
      <c r="K27" s="47">
        <f t="shared" si="3"/>
        <v>150</v>
      </c>
      <c r="L27" s="47">
        <f>+L28</f>
        <v>0</v>
      </c>
      <c r="M27" s="47">
        <f t="shared" si="4"/>
        <v>150</v>
      </c>
      <c r="N27" s="195">
        <v>0</v>
      </c>
      <c r="O27" s="195">
        <f t="shared" si="0"/>
        <v>150</v>
      </c>
      <c r="P27" s="195">
        <v>0</v>
      </c>
      <c r="Q27" s="195">
        <f t="shared" si="1"/>
        <v>150</v>
      </c>
      <c r="R27" s="32"/>
    </row>
    <row r="28" spans="1:18" s="31" customFormat="1" x14ac:dyDescent="0.2">
      <c r="A28" s="36"/>
      <c r="B28" s="37"/>
      <c r="C28" s="38"/>
      <c r="D28" s="199">
        <v>3299</v>
      </c>
      <c r="E28" s="203">
        <v>5222</v>
      </c>
      <c r="F28" s="200" t="s">
        <v>156</v>
      </c>
      <c r="G28" s="42">
        <v>0</v>
      </c>
      <c r="H28" s="42"/>
      <c r="I28" s="42">
        <v>0</v>
      </c>
      <c r="J28" s="43">
        <v>150</v>
      </c>
      <c r="K28" s="43">
        <f t="shared" si="3"/>
        <v>150</v>
      </c>
      <c r="L28" s="43">
        <v>0</v>
      </c>
      <c r="M28" s="43">
        <f t="shared" si="4"/>
        <v>150</v>
      </c>
      <c r="N28" s="194">
        <v>0</v>
      </c>
      <c r="O28" s="194">
        <f t="shared" si="0"/>
        <v>150</v>
      </c>
      <c r="P28" s="194">
        <v>0</v>
      </c>
      <c r="Q28" s="194">
        <f t="shared" si="1"/>
        <v>150</v>
      </c>
      <c r="R28" s="32"/>
    </row>
    <row r="29" spans="1:18" s="31" customFormat="1" ht="22.5" x14ac:dyDescent="0.2">
      <c r="A29" s="15" t="s">
        <v>11</v>
      </c>
      <c r="B29" s="50" t="s">
        <v>172</v>
      </c>
      <c r="C29" s="16" t="s">
        <v>173</v>
      </c>
      <c r="D29" s="17" t="s">
        <v>12</v>
      </c>
      <c r="E29" s="18" t="s">
        <v>12</v>
      </c>
      <c r="F29" s="45" t="s">
        <v>174</v>
      </c>
      <c r="G29" s="46">
        <f>+G30</f>
        <v>50</v>
      </c>
      <c r="H29" s="46">
        <v>0</v>
      </c>
      <c r="I29" s="46">
        <f t="shared" si="2"/>
        <v>50</v>
      </c>
      <c r="J29" s="47">
        <v>0</v>
      </c>
      <c r="K29" s="47">
        <f t="shared" si="3"/>
        <v>50</v>
      </c>
      <c r="L29" s="47">
        <v>0</v>
      </c>
      <c r="M29" s="47">
        <f t="shared" si="4"/>
        <v>50</v>
      </c>
      <c r="N29" s="195">
        <v>0</v>
      </c>
      <c r="O29" s="195">
        <f t="shared" si="0"/>
        <v>50</v>
      </c>
      <c r="P29" s="195">
        <v>0</v>
      </c>
      <c r="Q29" s="195">
        <f t="shared" si="1"/>
        <v>50</v>
      </c>
      <c r="R29" s="32"/>
    </row>
    <row r="30" spans="1:18" s="31" customFormat="1" x14ac:dyDescent="0.2">
      <c r="A30" s="36"/>
      <c r="B30" s="37"/>
      <c r="C30" s="38"/>
      <c r="D30" s="39">
        <v>3299</v>
      </c>
      <c r="E30" s="40">
        <v>5332</v>
      </c>
      <c r="F30" s="49" t="s">
        <v>175</v>
      </c>
      <c r="G30" s="42">
        <v>50</v>
      </c>
      <c r="H30" s="42">
        <v>0</v>
      </c>
      <c r="I30" s="42">
        <f t="shared" si="2"/>
        <v>50</v>
      </c>
      <c r="J30" s="43">
        <v>0</v>
      </c>
      <c r="K30" s="43">
        <f t="shared" si="3"/>
        <v>50</v>
      </c>
      <c r="L30" s="43">
        <v>0</v>
      </c>
      <c r="M30" s="43">
        <f t="shared" si="4"/>
        <v>50</v>
      </c>
      <c r="N30" s="194">
        <v>0</v>
      </c>
      <c r="O30" s="194">
        <f t="shared" si="0"/>
        <v>50</v>
      </c>
      <c r="P30" s="194">
        <v>0</v>
      </c>
      <c r="Q30" s="194">
        <f t="shared" si="1"/>
        <v>50</v>
      </c>
      <c r="R30" s="32"/>
    </row>
    <row r="31" spans="1:18" s="31" customFormat="1" ht="22.5" x14ac:dyDescent="0.2">
      <c r="A31" s="15" t="s">
        <v>11</v>
      </c>
      <c r="B31" s="50" t="s">
        <v>176</v>
      </c>
      <c r="C31" s="16" t="s">
        <v>177</v>
      </c>
      <c r="D31" s="17" t="s">
        <v>12</v>
      </c>
      <c r="E31" s="18" t="s">
        <v>12</v>
      </c>
      <c r="F31" s="45" t="s">
        <v>178</v>
      </c>
      <c r="G31" s="46">
        <f>+G32</f>
        <v>100</v>
      </c>
      <c r="H31" s="46">
        <v>0</v>
      </c>
      <c r="I31" s="46">
        <f t="shared" si="2"/>
        <v>100</v>
      </c>
      <c r="J31" s="47">
        <v>0</v>
      </c>
      <c r="K31" s="47">
        <f t="shared" si="3"/>
        <v>100</v>
      </c>
      <c r="L31" s="47">
        <v>0</v>
      </c>
      <c r="M31" s="47">
        <f t="shared" si="4"/>
        <v>100</v>
      </c>
      <c r="N31" s="195">
        <v>0</v>
      </c>
      <c r="O31" s="195">
        <f t="shared" si="0"/>
        <v>100</v>
      </c>
      <c r="P31" s="195">
        <v>0</v>
      </c>
      <c r="Q31" s="195">
        <f t="shared" si="1"/>
        <v>100</v>
      </c>
      <c r="R31" s="32"/>
    </row>
    <row r="32" spans="1:18" s="31" customFormat="1" x14ac:dyDescent="0.2">
      <c r="A32" s="36"/>
      <c r="B32" s="37"/>
      <c r="C32" s="38"/>
      <c r="D32" s="39">
        <v>3299</v>
      </c>
      <c r="E32" s="40">
        <v>5321</v>
      </c>
      <c r="F32" s="49" t="s">
        <v>153</v>
      </c>
      <c r="G32" s="42">
        <v>100</v>
      </c>
      <c r="H32" s="42">
        <v>0</v>
      </c>
      <c r="I32" s="42">
        <f t="shared" si="2"/>
        <v>100</v>
      </c>
      <c r="J32" s="43">
        <v>0</v>
      </c>
      <c r="K32" s="43">
        <f t="shared" si="3"/>
        <v>100</v>
      </c>
      <c r="L32" s="43">
        <v>0</v>
      </c>
      <c r="M32" s="43">
        <f t="shared" si="4"/>
        <v>100</v>
      </c>
      <c r="N32" s="194">
        <v>0</v>
      </c>
      <c r="O32" s="194">
        <f t="shared" si="0"/>
        <v>100</v>
      </c>
      <c r="P32" s="194">
        <v>0</v>
      </c>
      <c r="Q32" s="194">
        <f t="shared" si="1"/>
        <v>100</v>
      </c>
      <c r="R32" s="32"/>
    </row>
    <row r="33" spans="1:18" s="31" customFormat="1" x14ac:dyDescent="0.2">
      <c r="A33" s="23" t="s">
        <v>11</v>
      </c>
      <c r="B33" s="44" t="s">
        <v>179</v>
      </c>
      <c r="C33" s="24" t="s">
        <v>14</v>
      </c>
      <c r="D33" s="25" t="s">
        <v>12</v>
      </c>
      <c r="E33" s="26" t="s">
        <v>12</v>
      </c>
      <c r="F33" s="52" t="s">
        <v>180</v>
      </c>
      <c r="G33" s="46">
        <f>+G34</f>
        <v>30</v>
      </c>
      <c r="H33" s="46">
        <v>0</v>
      </c>
      <c r="I33" s="46">
        <f t="shared" si="2"/>
        <v>30</v>
      </c>
      <c r="J33" s="47">
        <v>0</v>
      </c>
      <c r="K33" s="47">
        <f t="shared" si="3"/>
        <v>30</v>
      </c>
      <c r="L33" s="47">
        <v>0</v>
      </c>
      <c r="M33" s="47">
        <f t="shared" si="4"/>
        <v>30</v>
      </c>
      <c r="N33" s="195">
        <v>0</v>
      </c>
      <c r="O33" s="195">
        <f t="shared" si="0"/>
        <v>30</v>
      </c>
      <c r="P33" s="195">
        <v>0</v>
      </c>
      <c r="Q33" s="195">
        <f t="shared" si="1"/>
        <v>30</v>
      </c>
      <c r="R33" s="32"/>
    </row>
    <row r="34" spans="1:18" s="31" customFormat="1" x14ac:dyDescent="0.2">
      <c r="A34" s="36"/>
      <c r="B34" s="37"/>
      <c r="C34" s="38"/>
      <c r="D34" s="39">
        <v>3299</v>
      </c>
      <c r="E34" s="40">
        <v>5222</v>
      </c>
      <c r="F34" s="49" t="s">
        <v>156</v>
      </c>
      <c r="G34" s="42">
        <v>30</v>
      </c>
      <c r="H34" s="42">
        <v>0</v>
      </c>
      <c r="I34" s="42">
        <f t="shared" si="2"/>
        <v>30</v>
      </c>
      <c r="J34" s="43">
        <v>0</v>
      </c>
      <c r="K34" s="43">
        <f t="shared" si="3"/>
        <v>30</v>
      </c>
      <c r="L34" s="43">
        <v>0</v>
      </c>
      <c r="M34" s="43">
        <f t="shared" si="4"/>
        <v>30</v>
      </c>
      <c r="N34" s="194">
        <v>0</v>
      </c>
      <c r="O34" s="194">
        <f t="shared" si="0"/>
        <v>30</v>
      </c>
      <c r="P34" s="194">
        <v>0</v>
      </c>
      <c r="Q34" s="194">
        <f t="shared" si="1"/>
        <v>30</v>
      </c>
      <c r="R34" s="32"/>
    </row>
    <row r="35" spans="1:18" s="31" customFormat="1" ht="22.5" x14ac:dyDescent="0.2">
      <c r="A35" s="15" t="s">
        <v>11</v>
      </c>
      <c r="B35" s="50" t="s">
        <v>181</v>
      </c>
      <c r="C35" s="16" t="s">
        <v>173</v>
      </c>
      <c r="D35" s="17" t="s">
        <v>12</v>
      </c>
      <c r="E35" s="18" t="s">
        <v>12</v>
      </c>
      <c r="F35" s="45" t="s">
        <v>182</v>
      </c>
      <c r="G35" s="46">
        <f>+G36</f>
        <v>500</v>
      </c>
      <c r="H35" s="46">
        <v>0</v>
      </c>
      <c r="I35" s="46">
        <f t="shared" si="2"/>
        <v>500</v>
      </c>
      <c r="J35" s="47">
        <v>0</v>
      </c>
      <c r="K35" s="47">
        <f t="shared" si="3"/>
        <v>500</v>
      </c>
      <c r="L35" s="47">
        <v>0</v>
      </c>
      <c r="M35" s="47">
        <f t="shared" si="4"/>
        <v>500</v>
      </c>
      <c r="N35" s="195">
        <v>0</v>
      </c>
      <c r="O35" s="195">
        <f t="shared" si="0"/>
        <v>500</v>
      </c>
      <c r="P35" s="195">
        <v>0</v>
      </c>
      <c r="Q35" s="195">
        <f t="shared" si="1"/>
        <v>500</v>
      </c>
      <c r="R35" s="32"/>
    </row>
    <row r="36" spans="1:18" s="31" customFormat="1" x14ac:dyDescent="0.2">
      <c r="A36" s="36"/>
      <c r="B36" s="37"/>
      <c r="C36" s="38"/>
      <c r="D36" s="39">
        <v>3299</v>
      </c>
      <c r="E36" s="40">
        <v>5332</v>
      </c>
      <c r="F36" s="49" t="s">
        <v>175</v>
      </c>
      <c r="G36" s="42">
        <v>500</v>
      </c>
      <c r="H36" s="42">
        <v>0</v>
      </c>
      <c r="I36" s="42">
        <f t="shared" si="2"/>
        <v>500</v>
      </c>
      <c r="J36" s="43">
        <v>0</v>
      </c>
      <c r="K36" s="43">
        <f t="shared" si="3"/>
        <v>500</v>
      </c>
      <c r="L36" s="43">
        <v>0</v>
      </c>
      <c r="M36" s="43">
        <f t="shared" si="4"/>
        <v>500</v>
      </c>
      <c r="N36" s="194">
        <v>0</v>
      </c>
      <c r="O36" s="194">
        <f t="shared" si="0"/>
        <v>500</v>
      </c>
      <c r="P36" s="194">
        <v>0</v>
      </c>
      <c r="Q36" s="194">
        <f t="shared" si="1"/>
        <v>500</v>
      </c>
      <c r="R36" s="32"/>
    </row>
    <row r="37" spans="1:18" s="31" customFormat="1" ht="22.5" x14ac:dyDescent="0.2">
      <c r="A37" s="23" t="s">
        <v>11</v>
      </c>
      <c r="B37" s="44" t="s">
        <v>183</v>
      </c>
      <c r="C37" s="24" t="s">
        <v>14</v>
      </c>
      <c r="D37" s="25" t="s">
        <v>12</v>
      </c>
      <c r="E37" s="26" t="s">
        <v>12</v>
      </c>
      <c r="F37" s="52" t="s">
        <v>184</v>
      </c>
      <c r="G37" s="46">
        <f>+G38</f>
        <v>500</v>
      </c>
      <c r="H37" s="46">
        <v>0</v>
      </c>
      <c r="I37" s="46">
        <f t="shared" si="2"/>
        <v>500</v>
      </c>
      <c r="J37" s="47">
        <v>0</v>
      </c>
      <c r="K37" s="47">
        <f t="shared" si="3"/>
        <v>500</v>
      </c>
      <c r="L37" s="47">
        <v>0</v>
      </c>
      <c r="M37" s="47">
        <f t="shared" si="4"/>
        <v>500</v>
      </c>
      <c r="N37" s="195">
        <v>0</v>
      </c>
      <c r="O37" s="195">
        <f t="shared" si="0"/>
        <v>500</v>
      </c>
      <c r="P37" s="195">
        <v>0</v>
      </c>
      <c r="Q37" s="195">
        <f t="shared" si="1"/>
        <v>500</v>
      </c>
      <c r="R37" s="32"/>
    </row>
    <row r="38" spans="1:18" s="31" customFormat="1" x14ac:dyDescent="0.2">
      <c r="A38" s="36"/>
      <c r="B38" s="37"/>
      <c r="C38" s="38"/>
      <c r="D38" s="39">
        <v>3299</v>
      </c>
      <c r="E38" s="40">
        <v>5221</v>
      </c>
      <c r="F38" s="49" t="s">
        <v>185</v>
      </c>
      <c r="G38" s="42">
        <v>500</v>
      </c>
      <c r="H38" s="42">
        <v>0</v>
      </c>
      <c r="I38" s="42">
        <f t="shared" si="2"/>
        <v>500</v>
      </c>
      <c r="J38" s="43">
        <v>0</v>
      </c>
      <c r="K38" s="43">
        <f t="shared" si="3"/>
        <v>500</v>
      </c>
      <c r="L38" s="43">
        <v>0</v>
      </c>
      <c r="M38" s="43">
        <f t="shared" si="4"/>
        <v>500</v>
      </c>
      <c r="N38" s="194">
        <v>0</v>
      </c>
      <c r="O38" s="194">
        <f t="shared" si="0"/>
        <v>500</v>
      </c>
      <c r="P38" s="194">
        <v>0</v>
      </c>
      <c r="Q38" s="194">
        <f t="shared" si="1"/>
        <v>500</v>
      </c>
      <c r="R38" s="32"/>
    </row>
    <row r="39" spans="1:18" s="31" customFormat="1" ht="33.75" x14ac:dyDescent="0.2">
      <c r="A39" s="15" t="s">
        <v>11</v>
      </c>
      <c r="B39" s="50" t="s">
        <v>186</v>
      </c>
      <c r="C39" s="16" t="s">
        <v>14</v>
      </c>
      <c r="D39" s="17" t="s">
        <v>12</v>
      </c>
      <c r="E39" s="18" t="s">
        <v>12</v>
      </c>
      <c r="F39" s="45" t="s">
        <v>187</v>
      </c>
      <c r="G39" s="46">
        <f>+G40</f>
        <v>100</v>
      </c>
      <c r="H39" s="46">
        <v>0</v>
      </c>
      <c r="I39" s="46">
        <f t="shared" si="2"/>
        <v>100</v>
      </c>
      <c r="J39" s="47">
        <v>0</v>
      </c>
      <c r="K39" s="47">
        <f t="shared" si="3"/>
        <v>100</v>
      </c>
      <c r="L39" s="47">
        <v>0</v>
      </c>
      <c r="M39" s="47">
        <f t="shared" si="4"/>
        <v>100</v>
      </c>
      <c r="N39" s="195">
        <v>0</v>
      </c>
      <c r="O39" s="195">
        <f t="shared" si="0"/>
        <v>100</v>
      </c>
      <c r="P39" s="195">
        <v>0</v>
      </c>
      <c r="Q39" s="195">
        <f t="shared" si="1"/>
        <v>100</v>
      </c>
      <c r="R39" s="32"/>
    </row>
    <row r="40" spans="1:18" s="31" customFormat="1" x14ac:dyDescent="0.2">
      <c r="A40" s="36"/>
      <c r="B40" s="37"/>
      <c r="C40" s="38"/>
      <c r="D40" s="39">
        <v>3299</v>
      </c>
      <c r="E40" s="40">
        <v>5222</v>
      </c>
      <c r="F40" s="49" t="s">
        <v>156</v>
      </c>
      <c r="G40" s="42">
        <v>100</v>
      </c>
      <c r="H40" s="42">
        <v>0</v>
      </c>
      <c r="I40" s="42">
        <f t="shared" si="2"/>
        <v>100</v>
      </c>
      <c r="J40" s="43">
        <v>0</v>
      </c>
      <c r="K40" s="43">
        <f t="shared" si="3"/>
        <v>100</v>
      </c>
      <c r="L40" s="43">
        <v>0</v>
      </c>
      <c r="M40" s="43">
        <f t="shared" si="4"/>
        <v>100</v>
      </c>
      <c r="N40" s="194">
        <v>0</v>
      </c>
      <c r="O40" s="194">
        <f t="shared" si="0"/>
        <v>100</v>
      </c>
      <c r="P40" s="194">
        <v>0</v>
      </c>
      <c r="Q40" s="194">
        <f t="shared" si="1"/>
        <v>100</v>
      </c>
      <c r="R40" s="32"/>
    </row>
    <row r="41" spans="1:18" s="31" customFormat="1" ht="22.5" x14ac:dyDescent="0.2">
      <c r="A41" s="15" t="s">
        <v>11</v>
      </c>
      <c r="B41" s="50" t="s">
        <v>188</v>
      </c>
      <c r="C41" s="16" t="s">
        <v>14</v>
      </c>
      <c r="D41" s="17" t="s">
        <v>12</v>
      </c>
      <c r="E41" s="18" t="s">
        <v>12</v>
      </c>
      <c r="F41" s="45" t="s">
        <v>189</v>
      </c>
      <c r="G41" s="46">
        <f>+G42</f>
        <v>100</v>
      </c>
      <c r="H41" s="46">
        <v>0</v>
      </c>
      <c r="I41" s="46">
        <f t="shared" si="2"/>
        <v>100</v>
      </c>
      <c r="J41" s="47">
        <v>0</v>
      </c>
      <c r="K41" s="47">
        <f t="shared" si="3"/>
        <v>100</v>
      </c>
      <c r="L41" s="47">
        <v>0</v>
      </c>
      <c r="M41" s="47">
        <f t="shared" si="4"/>
        <v>100</v>
      </c>
      <c r="N41" s="195">
        <v>0</v>
      </c>
      <c r="O41" s="195">
        <f t="shared" si="0"/>
        <v>100</v>
      </c>
      <c r="P41" s="195">
        <v>0</v>
      </c>
      <c r="Q41" s="195">
        <f t="shared" si="1"/>
        <v>100</v>
      </c>
      <c r="R41" s="32"/>
    </row>
    <row r="42" spans="1:18" s="31" customFormat="1" ht="22.5" x14ac:dyDescent="0.2">
      <c r="A42" s="36"/>
      <c r="B42" s="37"/>
      <c r="C42" s="38"/>
      <c r="D42" s="39">
        <v>3299</v>
      </c>
      <c r="E42" s="40">
        <v>5229</v>
      </c>
      <c r="F42" s="53" t="s">
        <v>190</v>
      </c>
      <c r="G42" s="42">
        <v>100</v>
      </c>
      <c r="H42" s="42">
        <v>0</v>
      </c>
      <c r="I42" s="42">
        <f t="shared" si="2"/>
        <v>100</v>
      </c>
      <c r="J42" s="43">
        <v>0</v>
      </c>
      <c r="K42" s="43">
        <f t="shared" si="3"/>
        <v>100</v>
      </c>
      <c r="L42" s="43">
        <v>0</v>
      </c>
      <c r="M42" s="43">
        <f t="shared" si="4"/>
        <v>100</v>
      </c>
      <c r="N42" s="194">
        <v>0</v>
      </c>
      <c r="O42" s="194">
        <f t="shared" si="0"/>
        <v>100</v>
      </c>
      <c r="P42" s="194">
        <v>0</v>
      </c>
      <c r="Q42" s="194">
        <f t="shared" si="1"/>
        <v>100</v>
      </c>
      <c r="R42" s="32"/>
    </row>
    <row r="43" spans="1:18" s="31" customFormat="1" x14ac:dyDescent="0.2">
      <c r="A43" s="15" t="s">
        <v>11</v>
      </c>
      <c r="B43" s="50" t="s">
        <v>191</v>
      </c>
      <c r="C43" s="16" t="s">
        <v>14</v>
      </c>
      <c r="D43" s="17" t="s">
        <v>12</v>
      </c>
      <c r="E43" s="18" t="s">
        <v>12</v>
      </c>
      <c r="F43" s="45" t="s">
        <v>192</v>
      </c>
      <c r="G43" s="46">
        <f>+G44</f>
        <v>3000</v>
      </c>
      <c r="H43" s="46">
        <v>0</v>
      </c>
      <c r="I43" s="46">
        <f t="shared" si="2"/>
        <v>3000</v>
      </c>
      <c r="J43" s="47">
        <v>0</v>
      </c>
      <c r="K43" s="47">
        <f t="shared" si="3"/>
        <v>3000</v>
      </c>
      <c r="L43" s="47">
        <v>0</v>
      </c>
      <c r="M43" s="47">
        <f t="shared" si="4"/>
        <v>3000</v>
      </c>
      <c r="N43" s="195">
        <v>0</v>
      </c>
      <c r="O43" s="195">
        <f t="shared" si="0"/>
        <v>3000</v>
      </c>
      <c r="P43" s="195">
        <v>0</v>
      </c>
      <c r="Q43" s="195">
        <f t="shared" si="1"/>
        <v>3000</v>
      </c>
      <c r="R43" s="32"/>
    </row>
    <row r="44" spans="1:18" s="31" customFormat="1" x14ac:dyDescent="0.2">
      <c r="A44" s="204"/>
      <c r="B44" s="205"/>
      <c r="C44" s="206"/>
      <c r="D44" s="54">
        <v>3299</v>
      </c>
      <c r="E44" s="55">
        <v>5622</v>
      </c>
      <c r="F44" s="207" t="s">
        <v>193</v>
      </c>
      <c r="G44" s="56">
        <v>3000</v>
      </c>
      <c r="H44" s="56">
        <v>0</v>
      </c>
      <c r="I44" s="56">
        <f t="shared" si="2"/>
        <v>3000</v>
      </c>
      <c r="J44" s="57">
        <v>0</v>
      </c>
      <c r="K44" s="57">
        <f t="shared" si="3"/>
        <v>3000</v>
      </c>
      <c r="L44" s="57">
        <v>0</v>
      </c>
      <c r="M44" s="57">
        <f t="shared" si="4"/>
        <v>3000</v>
      </c>
      <c r="N44" s="180">
        <v>0</v>
      </c>
      <c r="O44" s="180">
        <f t="shared" si="0"/>
        <v>3000</v>
      </c>
      <c r="P44" s="194">
        <v>0</v>
      </c>
      <c r="Q44" s="194">
        <f t="shared" si="1"/>
        <v>3000</v>
      </c>
      <c r="R44" s="32"/>
    </row>
    <row r="45" spans="1:18" s="31" customFormat="1" ht="33.75" x14ac:dyDescent="0.2">
      <c r="A45" s="15" t="s">
        <v>11</v>
      </c>
      <c r="B45" s="50" t="s">
        <v>194</v>
      </c>
      <c r="C45" s="16" t="s">
        <v>195</v>
      </c>
      <c r="D45" s="17" t="s">
        <v>12</v>
      </c>
      <c r="E45" s="18" t="s">
        <v>12</v>
      </c>
      <c r="F45" s="45" t="s">
        <v>196</v>
      </c>
      <c r="G45" s="46">
        <v>0</v>
      </c>
      <c r="H45" s="46"/>
      <c r="I45" s="46"/>
      <c r="J45" s="47"/>
      <c r="K45" s="47"/>
      <c r="L45" s="47"/>
      <c r="M45" s="47"/>
      <c r="N45" s="195"/>
      <c r="O45" s="195">
        <v>0</v>
      </c>
      <c r="P45" s="195">
        <f>+P46</f>
        <v>70</v>
      </c>
      <c r="Q45" s="195">
        <f t="shared" si="1"/>
        <v>70</v>
      </c>
      <c r="R45" s="32" t="s">
        <v>147</v>
      </c>
    </row>
    <row r="46" spans="1:18" s="31" customFormat="1" x14ac:dyDescent="0.2">
      <c r="A46" s="36"/>
      <c r="B46" s="37"/>
      <c r="C46" s="38"/>
      <c r="D46" s="39">
        <v>3299</v>
      </c>
      <c r="E46" s="196">
        <v>5213</v>
      </c>
      <c r="F46" s="48" t="s">
        <v>197</v>
      </c>
      <c r="G46" s="42">
        <v>0</v>
      </c>
      <c r="H46" s="42"/>
      <c r="I46" s="42"/>
      <c r="J46" s="43"/>
      <c r="K46" s="43"/>
      <c r="L46" s="43"/>
      <c r="M46" s="43"/>
      <c r="N46" s="194"/>
      <c r="O46" s="194">
        <v>0</v>
      </c>
      <c r="P46" s="194">
        <v>70</v>
      </c>
      <c r="Q46" s="194">
        <f t="shared" si="1"/>
        <v>70</v>
      </c>
      <c r="R46" s="32"/>
    </row>
    <row r="47" spans="1:18" s="31" customFormat="1" ht="22.5" x14ac:dyDescent="0.2">
      <c r="A47" s="23" t="s">
        <v>11</v>
      </c>
      <c r="B47" s="44" t="s">
        <v>198</v>
      </c>
      <c r="C47" s="24" t="s">
        <v>14</v>
      </c>
      <c r="D47" s="25" t="s">
        <v>12</v>
      </c>
      <c r="E47" s="26" t="s">
        <v>12</v>
      </c>
      <c r="F47" s="52" t="s">
        <v>199</v>
      </c>
      <c r="G47" s="58">
        <v>0</v>
      </c>
      <c r="H47" s="58"/>
      <c r="I47" s="58"/>
      <c r="J47" s="60"/>
      <c r="K47" s="60"/>
      <c r="L47" s="60"/>
      <c r="M47" s="60"/>
      <c r="N47" s="170"/>
      <c r="O47" s="170">
        <v>0</v>
      </c>
      <c r="P47" s="195">
        <f>+P48</f>
        <v>50</v>
      </c>
      <c r="Q47" s="195">
        <f t="shared" si="1"/>
        <v>50</v>
      </c>
      <c r="R47" s="32" t="s">
        <v>147</v>
      </c>
    </row>
    <row r="48" spans="1:18" s="31" customFormat="1" x14ac:dyDescent="0.2">
      <c r="A48" s="276"/>
      <c r="B48" s="277"/>
      <c r="C48" s="278"/>
      <c r="D48" s="252">
        <v>3299</v>
      </c>
      <c r="E48" s="196">
        <v>5339</v>
      </c>
      <c r="F48" s="48" t="s">
        <v>200</v>
      </c>
      <c r="G48" s="59">
        <v>0</v>
      </c>
      <c r="H48" s="59"/>
      <c r="I48" s="59"/>
      <c r="J48" s="208"/>
      <c r="K48" s="208"/>
      <c r="L48" s="208"/>
      <c r="M48" s="208"/>
      <c r="N48" s="279"/>
      <c r="O48" s="279">
        <v>0</v>
      </c>
      <c r="P48" s="194">
        <v>50</v>
      </c>
      <c r="Q48" s="194">
        <f t="shared" si="1"/>
        <v>50</v>
      </c>
      <c r="R48" s="32"/>
    </row>
    <row r="49" spans="1:20" s="31" customFormat="1" ht="22.5" x14ac:dyDescent="0.2">
      <c r="A49" s="23" t="s">
        <v>11</v>
      </c>
      <c r="B49" s="44" t="s">
        <v>201</v>
      </c>
      <c r="C49" s="24" t="s">
        <v>14</v>
      </c>
      <c r="D49" s="25" t="s">
        <v>12</v>
      </c>
      <c r="E49" s="26" t="s">
        <v>12</v>
      </c>
      <c r="F49" s="52" t="s">
        <v>202</v>
      </c>
      <c r="G49" s="58">
        <v>0</v>
      </c>
      <c r="H49" s="59"/>
      <c r="I49" s="59"/>
      <c r="J49" s="208"/>
      <c r="K49" s="60">
        <v>0</v>
      </c>
      <c r="L49" s="60"/>
      <c r="M49" s="60">
        <v>0</v>
      </c>
      <c r="N49" s="170">
        <f>SUM(N50:N51)</f>
        <v>424.952</v>
      </c>
      <c r="O49" s="170">
        <f t="shared" si="0"/>
        <v>424.952</v>
      </c>
      <c r="P49" s="195">
        <v>0</v>
      </c>
      <c r="Q49" s="195">
        <f t="shared" si="1"/>
        <v>424.952</v>
      </c>
      <c r="R49" s="32"/>
    </row>
    <row r="50" spans="1:20" s="31" customFormat="1" x14ac:dyDescent="0.2">
      <c r="A50" s="15"/>
      <c r="B50" s="61" t="s">
        <v>203</v>
      </c>
      <c r="C50" s="61"/>
      <c r="D50" s="39">
        <v>3419</v>
      </c>
      <c r="E50" s="40">
        <v>5229</v>
      </c>
      <c r="F50" s="49" t="s">
        <v>204</v>
      </c>
      <c r="G50" s="42">
        <v>0</v>
      </c>
      <c r="H50" s="42"/>
      <c r="I50" s="42"/>
      <c r="J50" s="43"/>
      <c r="K50" s="43">
        <v>0</v>
      </c>
      <c r="L50" s="43"/>
      <c r="M50" s="43">
        <v>0</v>
      </c>
      <c r="N50" s="194">
        <v>127.5</v>
      </c>
      <c r="O50" s="194">
        <f t="shared" si="0"/>
        <v>127.5</v>
      </c>
      <c r="P50" s="194">
        <v>0</v>
      </c>
      <c r="Q50" s="194">
        <f t="shared" si="1"/>
        <v>127.5</v>
      </c>
      <c r="R50" s="32"/>
      <c r="T50" s="209"/>
    </row>
    <row r="51" spans="1:20" s="31" customFormat="1" ht="13.5" thickBot="1" x14ac:dyDescent="0.25">
      <c r="A51" s="210"/>
      <c r="B51" s="62" t="s">
        <v>205</v>
      </c>
      <c r="C51" s="62"/>
      <c r="D51" s="54">
        <v>3419</v>
      </c>
      <c r="E51" s="55">
        <v>5229</v>
      </c>
      <c r="F51" s="63" t="s">
        <v>204</v>
      </c>
      <c r="G51" s="211">
        <v>0</v>
      </c>
      <c r="H51" s="211"/>
      <c r="I51" s="211"/>
      <c r="J51" s="212"/>
      <c r="K51" s="212">
        <v>0</v>
      </c>
      <c r="L51" s="212"/>
      <c r="M51" s="212">
        <v>0</v>
      </c>
      <c r="N51" s="180">
        <v>297.452</v>
      </c>
      <c r="O51" s="180">
        <f t="shared" si="0"/>
        <v>297.452</v>
      </c>
      <c r="P51" s="180">
        <v>0</v>
      </c>
      <c r="Q51" s="180">
        <f t="shared" si="1"/>
        <v>297.452</v>
      </c>
      <c r="R51" s="32"/>
    </row>
    <row r="52" spans="1:20" s="31" customFormat="1" ht="13.5" thickBot="1" x14ac:dyDescent="0.25">
      <c r="A52" s="64" t="s">
        <v>11</v>
      </c>
      <c r="B52" s="284" t="s">
        <v>12</v>
      </c>
      <c r="C52" s="285"/>
      <c r="D52" s="65" t="s">
        <v>12</v>
      </c>
      <c r="E52" s="66" t="s">
        <v>12</v>
      </c>
      <c r="F52" s="67" t="s">
        <v>206</v>
      </c>
      <c r="G52" s="68">
        <f>+G53+G59+G61+G63</f>
        <v>1764.1499999999999</v>
      </c>
      <c r="H52" s="68">
        <v>0</v>
      </c>
      <c r="I52" s="68">
        <f t="shared" si="2"/>
        <v>1764.1499999999999</v>
      </c>
      <c r="J52" s="69">
        <v>0</v>
      </c>
      <c r="K52" s="69">
        <f t="shared" si="3"/>
        <v>1764.1499999999999</v>
      </c>
      <c r="L52" s="69">
        <v>0</v>
      </c>
      <c r="M52" s="69">
        <f t="shared" si="4"/>
        <v>1764.1499999999999</v>
      </c>
      <c r="N52" s="187">
        <f>+N53+N55+N57</f>
        <v>-127.5</v>
      </c>
      <c r="O52" s="187">
        <f t="shared" si="0"/>
        <v>1636.6499999999999</v>
      </c>
      <c r="P52" s="187">
        <v>0</v>
      </c>
      <c r="Q52" s="187">
        <f t="shared" si="1"/>
        <v>1636.6499999999999</v>
      </c>
      <c r="R52" s="32"/>
    </row>
    <row r="53" spans="1:20" s="31" customFormat="1" ht="13.15" hidden="1" x14ac:dyDescent="0.25">
      <c r="A53" s="15" t="s">
        <v>11</v>
      </c>
      <c r="B53" s="50" t="s">
        <v>207</v>
      </c>
      <c r="C53" s="16" t="s">
        <v>14</v>
      </c>
      <c r="D53" s="17" t="s">
        <v>12</v>
      </c>
      <c r="E53" s="17" t="s">
        <v>12</v>
      </c>
      <c r="F53" s="52" t="s">
        <v>208</v>
      </c>
      <c r="G53" s="58">
        <f>+G54</f>
        <v>900</v>
      </c>
      <c r="H53" s="58">
        <v>0</v>
      </c>
      <c r="I53" s="58">
        <f t="shared" si="2"/>
        <v>900</v>
      </c>
      <c r="J53" s="60">
        <v>0</v>
      </c>
      <c r="K53" s="60">
        <f t="shared" si="3"/>
        <v>900</v>
      </c>
      <c r="L53" s="60">
        <v>0</v>
      </c>
      <c r="M53" s="60">
        <f t="shared" si="4"/>
        <v>900</v>
      </c>
      <c r="N53" s="170">
        <f>+N54</f>
        <v>-267.5</v>
      </c>
      <c r="O53" s="170">
        <f t="shared" si="0"/>
        <v>632.5</v>
      </c>
      <c r="P53" s="170">
        <v>0</v>
      </c>
      <c r="Q53" s="170">
        <f t="shared" si="1"/>
        <v>632.5</v>
      </c>
      <c r="R53" s="32"/>
    </row>
    <row r="54" spans="1:20" s="31" customFormat="1" ht="13.15" hidden="1" x14ac:dyDescent="0.25">
      <c r="A54" s="36"/>
      <c r="B54" s="37"/>
      <c r="C54" s="38"/>
      <c r="D54" s="39">
        <v>3299</v>
      </c>
      <c r="E54" s="40">
        <v>5321</v>
      </c>
      <c r="F54" s="49" t="s">
        <v>153</v>
      </c>
      <c r="G54" s="42">
        <v>900</v>
      </c>
      <c r="H54" s="42">
        <v>0</v>
      </c>
      <c r="I54" s="42">
        <f t="shared" si="2"/>
        <v>900</v>
      </c>
      <c r="J54" s="43">
        <v>0</v>
      </c>
      <c r="K54" s="43">
        <f t="shared" si="3"/>
        <v>900</v>
      </c>
      <c r="L54" s="43">
        <v>0</v>
      </c>
      <c r="M54" s="43">
        <f t="shared" si="4"/>
        <v>900</v>
      </c>
      <c r="N54" s="194">
        <v>-267.5</v>
      </c>
      <c r="O54" s="194">
        <f t="shared" si="0"/>
        <v>632.5</v>
      </c>
      <c r="P54" s="194">
        <v>0</v>
      </c>
      <c r="Q54" s="194">
        <f t="shared" si="1"/>
        <v>632.5</v>
      </c>
      <c r="R54" s="32"/>
    </row>
    <row r="55" spans="1:20" s="31" customFormat="1" ht="30.6" hidden="1" x14ac:dyDescent="0.25">
      <c r="A55" s="15" t="s">
        <v>11</v>
      </c>
      <c r="B55" s="50" t="s">
        <v>209</v>
      </c>
      <c r="C55" s="16" t="s">
        <v>210</v>
      </c>
      <c r="D55" s="17" t="s">
        <v>12</v>
      </c>
      <c r="E55" s="18" t="s">
        <v>12</v>
      </c>
      <c r="F55" s="52" t="s">
        <v>211</v>
      </c>
      <c r="G55" s="46">
        <v>0</v>
      </c>
      <c r="H55" s="42"/>
      <c r="I55" s="42"/>
      <c r="J55" s="43"/>
      <c r="K55" s="47">
        <v>0</v>
      </c>
      <c r="L55" s="47"/>
      <c r="M55" s="47">
        <v>0</v>
      </c>
      <c r="N55" s="195">
        <f>+N56</f>
        <v>65</v>
      </c>
      <c r="O55" s="195">
        <f t="shared" si="0"/>
        <v>65</v>
      </c>
      <c r="P55" s="195">
        <v>0</v>
      </c>
      <c r="Q55" s="195">
        <f t="shared" si="1"/>
        <v>65</v>
      </c>
      <c r="R55" s="32"/>
    </row>
    <row r="56" spans="1:20" s="31" customFormat="1" ht="13.15" hidden="1" x14ac:dyDescent="0.25">
      <c r="A56" s="36"/>
      <c r="B56" s="37"/>
      <c r="C56" s="38"/>
      <c r="D56" s="39">
        <v>3299</v>
      </c>
      <c r="E56" s="40">
        <v>5321</v>
      </c>
      <c r="F56" s="49" t="s">
        <v>153</v>
      </c>
      <c r="G56" s="42">
        <v>0</v>
      </c>
      <c r="H56" s="42"/>
      <c r="I56" s="42"/>
      <c r="J56" s="43"/>
      <c r="K56" s="43">
        <v>0</v>
      </c>
      <c r="L56" s="43"/>
      <c r="M56" s="43">
        <v>0</v>
      </c>
      <c r="N56" s="194">
        <v>65</v>
      </c>
      <c r="O56" s="194">
        <f t="shared" si="0"/>
        <v>65</v>
      </c>
      <c r="P56" s="194">
        <v>0</v>
      </c>
      <c r="Q56" s="194">
        <f t="shared" si="1"/>
        <v>65</v>
      </c>
      <c r="R56" s="32"/>
    </row>
    <row r="57" spans="1:20" s="31" customFormat="1" ht="30.6" hidden="1" x14ac:dyDescent="0.25">
      <c r="A57" s="15" t="s">
        <v>11</v>
      </c>
      <c r="B57" s="50" t="s">
        <v>212</v>
      </c>
      <c r="C57" s="16" t="s">
        <v>213</v>
      </c>
      <c r="D57" s="17" t="s">
        <v>12</v>
      </c>
      <c r="E57" s="18" t="s">
        <v>12</v>
      </c>
      <c r="F57" s="52" t="s">
        <v>214</v>
      </c>
      <c r="G57" s="46">
        <v>0</v>
      </c>
      <c r="H57" s="42"/>
      <c r="I57" s="42"/>
      <c r="J57" s="43"/>
      <c r="K57" s="47">
        <v>0</v>
      </c>
      <c r="L57" s="47"/>
      <c r="M57" s="47">
        <v>0</v>
      </c>
      <c r="N57" s="195">
        <f>+N58</f>
        <v>75</v>
      </c>
      <c r="O57" s="195">
        <f t="shared" si="0"/>
        <v>75</v>
      </c>
      <c r="P57" s="195">
        <v>0</v>
      </c>
      <c r="Q57" s="195">
        <f t="shared" si="1"/>
        <v>75</v>
      </c>
      <c r="R57" s="32"/>
    </row>
    <row r="58" spans="1:20" s="31" customFormat="1" ht="13.15" hidden="1" x14ac:dyDescent="0.25">
      <c r="A58" s="36"/>
      <c r="B58" s="37"/>
      <c r="C58" s="38"/>
      <c r="D58" s="39">
        <v>3299</v>
      </c>
      <c r="E58" s="40">
        <v>5321</v>
      </c>
      <c r="F58" s="49" t="s">
        <v>153</v>
      </c>
      <c r="G58" s="42">
        <v>0</v>
      </c>
      <c r="H58" s="42"/>
      <c r="I58" s="42"/>
      <c r="J58" s="43"/>
      <c r="K58" s="43">
        <v>0</v>
      </c>
      <c r="L58" s="43"/>
      <c r="M58" s="43">
        <v>0</v>
      </c>
      <c r="N58" s="194">
        <v>75</v>
      </c>
      <c r="O58" s="194">
        <f t="shared" si="0"/>
        <v>75</v>
      </c>
      <c r="P58" s="194">
        <v>0</v>
      </c>
      <c r="Q58" s="194">
        <f t="shared" si="1"/>
        <v>75</v>
      </c>
      <c r="R58" s="32"/>
    </row>
    <row r="59" spans="1:20" s="31" customFormat="1" ht="30.6" hidden="1" x14ac:dyDescent="0.25">
      <c r="A59" s="15" t="s">
        <v>11</v>
      </c>
      <c r="B59" s="50" t="s">
        <v>215</v>
      </c>
      <c r="C59" s="16" t="s">
        <v>210</v>
      </c>
      <c r="D59" s="17" t="s">
        <v>12</v>
      </c>
      <c r="E59" s="17" t="s">
        <v>12</v>
      </c>
      <c r="F59" s="52" t="s">
        <v>216</v>
      </c>
      <c r="G59" s="46">
        <f>+G60</f>
        <v>224.04</v>
      </c>
      <c r="H59" s="46">
        <v>0</v>
      </c>
      <c r="I59" s="46">
        <f t="shared" si="2"/>
        <v>224.04</v>
      </c>
      <c r="J59" s="47">
        <v>0</v>
      </c>
      <c r="K59" s="47">
        <f t="shared" si="3"/>
        <v>224.04</v>
      </c>
      <c r="L59" s="47">
        <v>0</v>
      </c>
      <c r="M59" s="47">
        <f t="shared" si="4"/>
        <v>224.04</v>
      </c>
      <c r="N59" s="195">
        <v>0</v>
      </c>
      <c r="O59" s="195">
        <f t="shared" si="0"/>
        <v>224.04</v>
      </c>
      <c r="P59" s="195">
        <v>0</v>
      </c>
      <c r="Q59" s="195">
        <f t="shared" si="1"/>
        <v>224.04</v>
      </c>
      <c r="R59" s="32"/>
    </row>
    <row r="60" spans="1:20" s="31" customFormat="1" ht="13.15" hidden="1" x14ac:dyDescent="0.25">
      <c r="A60" s="36"/>
      <c r="B60" s="37"/>
      <c r="C60" s="38"/>
      <c r="D60" s="39">
        <v>3113</v>
      </c>
      <c r="E60" s="70">
        <v>5321</v>
      </c>
      <c r="F60" s="49" t="s">
        <v>153</v>
      </c>
      <c r="G60" s="42">
        <v>224.04</v>
      </c>
      <c r="H60" s="42">
        <v>0</v>
      </c>
      <c r="I60" s="42">
        <f t="shared" si="2"/>
        <v>224.04</v>
      </c>
      <c r="J60" s="43">
        <v>0</v>
      </c>
      <c r="K60" s="43">
        <f t="shared" si="3"/>
        <v>224.04</v>
      </c>
      <c r="L60" s="43">
        <v>0</v>
      </c>
      <c r="M60" s="43">
        <f t="shared" si="4"/>
        <v>224.04</v>
      </c>
      <c r="N60" s="194">
        <v>0</v>
      </c>
      <c r="O60" s="194">
        <f t="shared" si="0"/>
        <v>224.04</v>
      </c>
      <c r="P60" s="194">
        <v>0</v>
      </c>
      <c r="Q60" s="194">
        <f t="shared" si="1"/>
        <v>224.04</v>
      </c>
      <c r="R60" s="32"/>
    </row>
    <row r="61" spans="1:20" s="31" customFormat="1" ht="24.75" hidden="1" customHeight="1" x14ac:dyDescent="0.25">
      <c r="A61" s="23" t="s">
        <v>11</v>
      </c>
      <c r="B61" s="44" t="s">
        <v>217</v>
      </c>
      <c r="C61" s="24" t="s">
        <v>213</v>
      </c>
      <c r="D61" s="25" t="s">
        <v>12</v>
      </c>
      <c r="E61" s="25" t="s">
        <v>12</v>
      </c>
      <c r="F61" s="52" t="s">
        <v>218</v>
      </c>
      <c r="G61" s="46">
        <f>+G62</f>
        <v>461.79</v>
      </c>
      <c r="H61" s="46">
        <v>0</v>
      </c>
      <c r="I61" s="46">
        <f t="shared" si="2"/>
        <v>461.79</v>
      </c>
      <c r="J61" s="47">
        <v>0</v>
      </c>
      <c r="K61" s="47">
        <f t="shared" si="3"/>
        <v>461.79</v>
      </c>
      <c r="L61" s="47">
        <v>0</v>
      </c>
      <c r="M61" s="47">
        <f t="shared" si="4"/>
        <v>461.79</v>
      </c>
      <c r="N61" s="195">
        <v>0</v>
      </c>
      <c r="O61" s="195">
        <f t="shared" si="0"/>
        <v>461.79</v>
      </c>
      <c r="P61" s="195">
        <v>0</v>
      </c>
      <c r="Q61" s="195">
        <f t="shared" si="1"/>
        <v>461.79</v>
      </c>
      <c r="R61" s="32"/>
    </row>
    <row r="62" spans="1:20" s="31" customFormat="1" ht="13.15" hidden="1" x14ac:dyDescent="0.25">
      <c r="A62" s="36"/>
      <c r="B62" s="37"/>
      <c r="C62" s="38"/>
      <c r="D62" s="39">
        <v>3113</v>
      </c>
      <c r="E62" s="70">
        <v>5321</v>
      </c>
      <c r="F62" s="49" t="s">
        <v>153</v>
      </c>
      <c r="G62" s="42">
        <v>461.79</v>
      </c>
      <c r="H62" s="42">
        <v>0</v>
      </c>
      <c r="I62" s="42">
        <f t="shared" si="2"/>
        <v>461.79</v>
      </c>
      <c r="J62" s="43">
        <v>0</v>
      </c>
      <c r="K62" s="43">
        <f t="shared" si="3"/>
        <v>461.79</v>
      </c>
      <c r="L62" s="43">
        <v>0</v>
      </c>
      <c r="M62" s="43">
        <f t="shared" si="4"/>
        <v>461.79</v>
      </c>
      <c r="N62" s="194">
        <v>0</v>
      </c>
      <c r="O62" s="194">
        <f t="shared" si="0"/>
        <v>461.79</v>
      </c>
      <c r="P62" s="194">
        <v>0</v>
      </c>
      <c r="Q62" s="194">
        <f t="shared" si="1"/>
        <v>461.79</v>
      </c>
      <c r="R62" s="32"/>
    </row>
    <row r="63" spans="1:20" s="31" customFormat="1" ht="27.75" hidden="1" customHeight="1" x14ac:dyDescent="0.25">
      <c r="A63" s="15" t="s">
        <v>11</v>
      </c>
      <c r="B63" s="50" t="s">
        <v>219</v>
      </c>
      <c r="C63" s="16" t="s">
        <v>220</v>
      </c>
      <c r="D63" s="17" t="s">
        <v>12</v>
      </c>
      <c r="E63" s="17" t="s">
        <v>12</v>
      </c>
      <c r="F63" s="52" t="s">
        <v>221</v>
      </c>
      <c r="G63" s="46">
        <f>+G64</f>
        <v>178.32</v>
      </c>
      <c r="H63" s="46">
        <v>0</v>
      </c>
      <c r="I63" s="46">
        <f t="shared" si="2"/>
        <v>178.32</v>
      </c>
      <c r="J63" s="47">
        <v>0</v>
      </c>
      <c r="K63" s="47">
        <f t="shared" si="3"/>
        <v>178.32</v>
      </c>
      <c r="L63" s="47">
        <v>0</v>
      </c>
      <c r="M63" s="47">
        <f t="shared" si="4"/>
        <v>178.32</v>
      </c>
      <c r="N63" s="195">
        <v>0</v>
      </c>
      <c r="O63" s="195">
        <f t="shared" si="0"/>
        <v>178.32</v>
      </c>
      <c r="P63" s="195">
        <v>0</v>
      </c>
      <c r="Q63" s="195">
        <f t="shared" si="1"/>
        <v>178.32</v>
      </c>
      <c r="R63" s="32"/>
    </row>
    <row r="64" spans="1:20" s="31" customFormat="1" ht="13.9" hidden="1" thickBot="1" x14ac:dyDescent="0.3">
      <c r="A64" s="36"/>
      <c r="B64" s="37"/>
      <c r="C64" s="38"/>
      <c r="D64" s="39">
        <v>3113</v>
      </c>
      <c r="E64" s="70">
        <v>5321</v>
      </c>
      <c r="F64" s="49" t="s">
        <v>153</v>
      </c>
      <c r="G64" s="56">
        <v>178.32</v>
      </c>
      <c r="H64" s="56">
        <v>0</v>
      </c>
      <c r="I64" s="56">
        <f t="shared" si="2"/>
        <v>178.32</v>
      </c>
      <c r="J64" s="57">
        <v>0</v>
      </c>
      <c r="K64" s="57">
        <f t="shared" si="3"/>
        <v>178.32</v>
      </c>
      <c r="L64" s="57">
        <v>0</v>
      </c>
      <c r="M64" s="57">
        <f t="shared" si="4"/>
        <v>178.32</v>
      </c>
      <c r="N64" s="180">
        <v>0</v>
      </c>
      <c r="O64" s="180">
        <f t="shared" si="0"/>
        <v>178.32</v>
      </c>
      <c r="P64" s="180">
        <v>0</v>
      </c>
      <c r="Q64" s="180">
        <f t="shared" si="1"/>
        <v>178.32</v>
      </c>
      <c r="R64" s="32"/>
    </row>
    <row r="65" spans="1:18" s="31" customFormat="1" ht="13.5" customHeight="1" thickBot="1" x14ac:dyDescent="0.25">
      <c r="A65" s="64" t="s">
        <v>11</v>
      </c>
      <c r="B65" s="284" t="s">
        <v>12</v>
      </c>
      <c r="C65" s="285"/>
      <c r="D65" s="65" t="s">
        <v>12</v>
      </c>
      <c r="E65" s="66" t="s">
        <v>12</v>
      </c>
      <c r="F65" s="67" t="s">
        <v>222</v>
      </c>
      <c r="G65" s="68">
        <f>+G66+G83+G90</f>
        <v>15250</v>
      </c>
      <c r="H65" s="68">
        <v>0</v>
      </c>
      <c r="I65" s="68">
        <f t="shared" si="2"/>
        <v>15250</v>
      </c>
      <c r="J65" s="69">
        <v>0</v>
      </c>
      <c r="K65" s="69">
        <f t="shared" si="3"/>
        <v>15250</v>
      </c>
      <c r="L65" s="69">
        <f>L66+L90</f>
        <v>17371.425999999999</v>
      </c>
      <c r="M65" s="69">
        <f t="shared" si="4"/>
        <v>32621.425999999999</v>
      </c>
      <c r="N65" s="187">
        <f>+N66+N83+N90</f>
        <v>0</v>
      </c>
      <c r="O65" s="187">
        <f t="shared" si="0"/>
        <v>32621.425999999999</v>
      </c>
      <c r="P65" s="187">
        <v>0</v>
      </c>
      <c r="Q65" s="187">
        <f t="shared" si="1"/>
        <v>32621.425999999999</v>
      </c>
      <c r="R65" s="51"/>
    </row>
    <row r="66" spans="1:18" s="31" customFormat="1" ht="13.15" hidden="1" x14ac:dyDescent="0.25">
      <c r="A66" s="213" t="s">
        <v>12</v>
      </c>
      <c r="B66" s="294" t="s">
        <v>12</v>
      </c>
      <c r="C66" s="295"/>
      <c r="D66" s="214" t="s">
        <v>12</v>
      </c>
      <c r="E66" s="215" t="s">
        <v>12</v>
      </c>
      <c r="F66" s="216" t="s">
        <v>223</v>
      </c>
      <c r="G66" s="217">
        <f>+G67+G69+G71</f>
        <v>1600</v>
      </c>
      <c r="H66" s="217">
        <v>0</v>
      </c>
      <c r="I66" s="217">
        <f t="shared" si="2"/>
        <v>1600</v>
      </c>
      <c r="J66" s="218">
        <v>0</v>
      </c>
      <c r="K66" s="218">
        <f t="shared" si="3"/>
        <v>1600</v>
      </c>
      <c r="L66" s="218">
        <f>L73+L75+L77+L79+L81</f>
        <v>15120</v>
      </c>
      <c r="M66" s="218">
        <f t="shared" si="4"/>
        <v>16720</v>
      </c>
      <c r="N66" s="219">
        <v>0</v>
      </c>
      <c r="O66" s="219">
        <f t="shared" si="0"/>
        <v>16720</v>
      </c>
      <c r="P66" s="219">
        <v>0</v>
      </c>
      <c r="Q66" s="219">
        <f t="shared" si="1"/>
        <v>16720</v>
      </c>
      <c r="R66" s="51"/>
    </row>
    <row r="67" spans="1:18" s="31" customFormat="1" ht="20.45" hidden="1" x14ac:dyDescent="0.25">
      <c r="A67" s="15" t="s">
        <v>11</v>
      </c>
      <c r="B67" s="50" t="s">
        <v>224</v>
      </c>
      <c r="C67" s="16" t="s">
        <v>14</v>
      </c>
      <c r="D67" s="17" t="s">
        <v>12</v>
      </c>
      <c r="E67" s="18" t="s">
        <v>12</v>
      </c>
      <c r="F67" s="45" t="s">
        <v>225</v>
      </c>
      <c r="G67" s="46">
        <f>+G68</f>
        <v>1000</v>
      </c>
      <c r="H67" s="46">
        <v>0</v>
      </c>
      <c r="I67" s="46">
        <f t="shared" si="2"/>
        <v>1000</v>
      </c>
      <c r="J67" s="47">
        <v>0</v>
      </c>
      <c r="K67" s="47">
        <f t="shared" si="3"/>
        <v>1000</v>
      </c>
      <c r="L67" s="47">
        <v>0</v>
      </c>
      <c r="M67" s="47">
        <f t="shared" si="4"/>
        <v>1000</v>
      </c>
      <c r="N67" s="195">
        <v>0</v>
      </c>
      <c r="O67" s="195">
        <f t="shared" si="0"/>
        <v>1000</v>
      </c>
      <c r="P67" s="195">
        <v>0</v>
      </c>
      <c r="Q67" s="195">
        <f t="shared" si="1"/>
        <v>1000</v>
      </c>
      <c r="R67" s="32"/>
    </row>
    <row r="68" spans="1:18" s="31" customFormat="1" ht="13.15" hidden="1" x14ac:dyDescent="0.25">
      <c r="A68" s="36"/>
      <c r="B68" s="37"/>
      <c r="C68" s="38"/>
      <c r="D68" s="39">
        <v>3419</v>
      </c>
      <c r="E68" s="40">
        <v>5221</v>
      </c>
      <c r="F68" s="49" t="s">
        <v>226</v>
      </c>
      <c r="G68" s="42">
        <v>1000</v>
      </c>
      <c r="H68" s="42">
        <v>0</v>
      </c>
      <c r="I68" s="42">
        <f t="shared" si="2"/>
        <v>1000</v>
      </c>
      <c r="J68" s="43">
        <v>0</v>
      </c>
      <c r="K68" s="43">
        <f t="shared" si="3"/>
        <v>1000</v>
      </c>
      <c r="L68" s="43">
        <v>0</v>
      </c>
      <c r="M68" s="43">
        <f t="shared" si="4"/>
        <v>1000</v>
      </c>
      <c r="N68" s="194">
        <v>0</v>
      </c>
      <c r="O68" s="194">
        <f t="shared" si="0"/>
        <v>1000</v>
      </c>
      <c r="P68" s="194">
        <v>0</v>
      </c>
      <c r="Q68" s="194">
        <f t="shared" si="1"/>
        <v>1000</v>
      </c>
      <c r="R68" s="32"/>
    </row>
    <row r="69" spans="1:18" s="31" customFormat="1" ht="30.6" hidden="1" x14ac:dyDescent="0.25">
      <c r="A69" s="15" t="s">
        <v>11</v>
      </c>
      <c r="B69" s="50" t="s">
        <v>227</v>
      </c>
      <c r="C69" s="16" t="s">
        <v>14</v>
      </c>
      <c r="D69" s="17" t="s">
        <v>12</v>
      </c>
      <c r="E69" s="18" t="s">
        <v>12</v>
      </c>
      <c r="F69" s="45" t="s">
        <v>228</v>
      </c>
      <c r="G69" s="46">
        <f>+G70</f>
        <v>400</v>
      </c>
      <c r="H69" s="46">
        <v>0</v>
      </c>
      <c r="I69" s="46">
        <f t="shared" si="2"/>
        <v>400</v>
      </c>
      <c r="J69" s="47">
        <v>0</v>
      </c>
      <c r="K69" s="47">
        <f t="shared" si="3"/>
        <v>400</v>
      </c>
      <c r="L69" s="47">
        <v>0</v>
      </c>
      <c r="M69" s="47">
        <f t="shared" si="4"/>
        <v>400</v>
      </c>
      <c r="N69" s="195">
        <v>0</v>
      </c>
      <c r="O69" s="195">
        <f t="shared" si="0"/>
        <v>400</v>
      </c>
      <c r="P69" s="195">
        <v>0</v>
      </c>
      <c r="Q69" s="195">
        <f t="shared" si="1"/>
        <v>400</v>
      </c>
      <c r="R69" s="32"/>
    </row>
    <row r="70" spans="1:18" s="31" customFormat="1" ht="13.15" hidden="1" x14ac:dyDescent="0.25">
      <c r="A70" s="36"/>
      <c r="B70" s="37" t="s">
        <v>229</v>
      </c>
      <c r="C70" s="38"/>
      <c r="D70" s="39">
        <v>3419</v>
      </c>
      <c r="E70" s="40">
        <v>5329</v>
      </c>
      <c r="F70" s="49" t="s">
        <v>230</v>
      </c>
      <c r="G70" s="42">
        <v>400</v>
      </c>
      <c r="H70" s="42">
        <v>0</v>
      </c>
      <c r="I70" s="42">
        <f t="shared" si="2"/>
        <v>400</v>
      </c>
      <c r="J70" s="43">
        <v>0</v>
      </c>
      <c r="K70" s="43">
        <f t="shared" si="3"/>
        <v>400</v>
      </c>
      <c r="L70" s="43">
        <v>0</v>
      </c>
      <c r="M70" s="43">
        <f t="shared" si="4"/>
        <v>400</v>
      </c>
      <c r="N70" s="194">
        <v>0</v>
      </c>
      <c r="O70" s="194">
        <f t="shared" si="0"/>
        <v>400</v>
      </c>
      <c r="P70" s="194">
        <v>0</v>
      </c>
      <c r="Q70" s="194">
        <f t="shared" si="1"/>
        <v>400</v>
      </c>
      <c r="R70" s="32"/>
    </row>
    <row r="71" spans="1:18" s="31" customFormat="1" ht="20.45" hidden="1" x14ac:dyDescent="0.25">
      <c r="A71" s="15" t="s">
        <v>11</v>
      </c>
      <c r="B71" s="50" t="s">
        <v>231</v>
      </c>
      <c r="C71" s="16" t="s">
        <v>232</v>
      </c>
      <c r="D71" s="17" t="s">
        <v>12</v>
      </c>
      <c r="E71" s="18" t="s">
        <v>12</v>
      </c>
      <c r="F71" s="45" t="s">
        <v>233</v>
      </c>
      <c r="G71" s="46">
        <f>+G72</f>
        <v>200</v>
      </c>
      <c r="H71" s="46">
        <v>0</v>
      </c>
      <c r="I71" s="46">
        <f t="shared" si="2"/>
        <v>200</v>
      </c>
      <c r="J71" s="47">
        <v>0</v>
      </c>
      <c r="K71" s="47">
        <f t="shared" si="3"/>
        <v>200</v>
      </c>
      <c r="L71" s="47">
        <v>0</v>
      </c>
      <c r="M71" s="47">
        <f t="shared" si="4"/>
        <v>200</v>
      </c>
      <c r="N71" s="195">
        <v>0</v>
      </c>
      <c r="O71" s="195">
        <f t="shared" si="0"/>
        <v>200</v>
      </c>
      <c r="P71" s="195">
        <v>0</v>
      </c>
      <c r="Q71" s="195">
        <f t="shared" si="1"/>
        <v>200</v>
      </c>
      <c r="R71" s="32"/>
    </row>
    <row r="72" spans="1:18" s="31" customFormat="1" ht="13.15" hidden="1" x14ac:dyDescent="0.25">
      <c r="A72" s="36"/>
      <c r="B72" s="37"/>
      <c r="C72" s="38"/>
      <c r="D72" s="39">
        <v>3419</v>
      </c>
      <c r="E72" s="40">
        <v>5329</v>
      </c>
      <c r="F72" s="49" t="s">
        <v>230</v>
      </c>
      <c r="G72" s="42">
        <v>200</v>
      </c>
      <c r="H72" s="42">
        <v>0</v>
      </c>
      <c r="I72" s="42">
        <f t="shared" si="2"/>
        <v>200</v>
      </c>
      <c r="J72" s="43">
        <v>0</v>
      </c>
      <c r="K72" s="43">
        <f t="shared" si="3"/>
        <v>200</v>
      </c>
      <c r="L72" s="43">
        <v>0</v>
      </c>
      <c r="M72" s="43">
        <f t="shared" si="4"/>
        <v>200</v>
      </c>
      <c r="N72" s="194">
        <v>0</v>
      </c>
      <c r="O72" s="194">
        <f t="shared" si="0"/>
        <v>200</v>
      </c>
      <c r="P72" s="194">
        <v>0</v>
      </c>
      <c r="Q72" s="194">
        <f t="shared" si="1"/>
        <v>200</v>
      </c>
      <c r="R72" s="32"/>
    </row>
    <row r="73" spans="1:18" s="31" customFormat="1" ht="20.45" hidden="1" x14ac:dyDescent="0.25">
      <c r="A73" s="15" t="s">
        <v>11</v>
      </c>
      <c r="B73" s="50" t="s">
        <v>234</v>
      </c>
      <c r="C73" s="16" t="s">
        <v>14</v>
      </c>
      <c r="D73" s="17" t="s">
        <v>12</v>
      </c>
      <c r="E73" s="18" t="s">
        <v>12</v>
      </c>
      <c r="F73" s="45" t="s">
        <v>225</v>
      </c>
      <c r="G73" s="46">
        <v>0</v>
      </c>
      <c r="H73" s="46"/>
      <c r="I73" s="46">
        <v>0</v>
      </c>
      <c r="J73" s="47">
        <v>0</v>
      </c>
      <c r="K73" s="47">
        <v>0</v>
      </c>
      <c r="L73" s="60">
        <v>60</v>
      </c>
      <c r="M73" s="60">
        <f t="shared" ref="M73:M82" si="5">L73</f>
        <v>60</v>
      </c>
      <c r="N73" s="195">
        <v>0</v>
      </c>
      <c r="O73" s="195">
        <f t="shared" si="0"/>
        <v>60</v>
      </c>
      <c r="P73" s="195">
        <v>0</v>
      </c>
      <c r="Q73" s="195">
        <f t="shared" si="1"/>
        <v>60</v>
      </c>
      <c r="R73" s="32"/>
    </row>
    <row r="74" spans="1:18" s="31" customFormat="1" ht="13.15" hidden="1" x14ac:dyDescent="0.25">
      <c r="A74" s="36"/>
      <c r="B74" s="37"/>
      <c r="C74" s="38"/>
      <c r="D74" s="39">
        <v>3419</v>
      </c>
      <c r="E74" s="40">
        <v>5221</v>
      </c>
      <c r="F74" s="48" t="s">
        <v>226</v>
      </c>
      <c r="G74" s="42">
        <v>0</v>
      </c>
      <c r="H74" s="42"/>
      <c r="I74" s="42">
        <v>0</v>
      </c>
      <c r="J74" s="43">
        <v>0</v>
      </c>
      <c r="K74" s="43">
        <v>0</v>
      </c>
      <c r="L74" s="43">
        <v>60</v>
      </c>
      <c r="M74" s="43">
        <f t="shared" si="5"/>
        <v>60</v>
      </c>
      <c r="N74" s="194">
        <v>0</v>
      </c>
      <c r="O74" s="194">
        <f t="shared" si="0"/>
        <v>60</v>
      </c>
      <c r="P74" s="194">
        <v>0</v>
      </c>
      <c r="Q74" s="194">
        <f t="shared" si="1"/>
        <v>60</v>
      </c>
      <c r="R74" s="32"/>
    </row>
    <row r="75" spans="1:18" s="31" customFormat="1" ht="30.6" hidden="1" x14ac:dyDescent="0.25">
      <c r="A75" s="15" t="s">
        <v>11</v>
      </c>
      <c r="B75" s="50" t="s">
        <v>235</v>
      </c>
      <c r="C75" s="16" t="s">
        <v>14</v>
      </c>
      <c r="D75" s="17" t="s">
        <v>12</v>
      </c>
      <c r="E75" s="18" t="s">
        <v>12</v>
      </c>
      <c r="F75" s="45" t="s">
        <v>228</v>
      </c>
      <c r="G75" s="46">
        <v>0</v>
      </c>
      <c r="H75" s="46"/>
      <c r="I75" s="46">
        <v>0</v>
      </c>
      <c r="J75" s="47">
        <v>0</v>
      </c>
      <c r="K75" s="47">
        <v>0</v>
      </c>
      <c r="L75" s="47">
        <v>40</v>
      </c>
      <c r="M75" s="47">
        <f t="shared" si="5"/>
        <v>40</v>
      </c>
      <c r="N75" s="195">
        <v>0</v>
      </c>
      <c r="O75" s="195">
        <f t="shared" si="0"/>
        <v>40</v>
      </c>
      <c r="P75" s="195">
        <v>0</v>
      </c>
      <c r="Q75" s="195">
        <f t="shared" si="1"/>
        <v>40</v>
      </c>
      <c r="R75" s="32"/>
    </row>
    <row r="76" spans="1:18" s="31" customFormat="1" ht="13.15" hidden="1" x14ac:dyDescent="0.25">
      <c r="A76" s="36"/>
      <c r="B76" s="37" t="s">
        <v>229</v>
      </c>
      <c r="C76" s="38"/>
      <c r="D76" s="39">
        <v>3419</v>
      </c>
      <c r="E76" s="40">
        <v>5329</v>
      </c>
      <c r="F76" s="49" t="s">
        <v>230</v>
      </c>
      <c r="G76" s="42">
        <v>0</v>
      </c>
      <c r="H76" s="42"/>
      <c r="I76" s="42">
        <v>0</v>
      </c>
      <c r="J76" s="43">
        <v>0</v>
      </c>
      <c r="K76" s="43">
        <v>0</v>
      </c>
      <c r="L76" s="43">
        <v>40</v>
      </c>
      <c r="M76" s="43">
        <f t="shared" si="5"/>
        <v>40</v>
      </c>
      <c r="N76" s="194">
        <v>0</v>
      </c>
      <c r="O76" s="194">
        <f t="shared" si="0"/>
        <v>40</v>
      </c>
      <c r="P76" s="194">
        <v>0</v>
      </c>
      <c r="Q76" s="194">
        <f t="shared" ref="Q76:Q139" si="6">+O76+P76</f>
        <v>40</v>
      </c>
      <c r="R76" s="32"/>
    </row>
    <row r="77" spans="1:18" s="31" customFormat="1" ht="20.45" hidden="1" x14ac:dyDescent="0.25">
      <c r="A77" s="15" t="s">
        <v>11</v>
      </c>
      <c r="B77" s="50" t="s">
        <v>236</v>
      </c>
      <c r="C77" s="16" t="s">
        <v>232</v>
      </c>
      <c r="D77" s="17" t="s">
        <v>12</v>
      </c>
      <c r="E77" s="18" t="s">
        <v>12</v>
      </c>
      <c r="F77" s="45" t="s">
        <v>233</v>
      </c>
      <c r="G77" s="46">
        <v>0</v>
      </c>
      <c r="H77" s="46"/>
      <c r="I77" s="46">
        <v>0</v>
      </c>
      <c r="J77" s="47">
        <v>0</v>
      </c>
      <c r="K77" s="47">
        <v>0</v>
      </c>
      <c r="L77" s="47">
        <v>20</v>
      </c>
      <c r="M77" s="47">
        <f t="shared" si="5"/>
        <v>20</v>
      </c>
      <c r="N77" s="195">
        <v>0</v>
      </c>
      <c r="O77" s="195">
        <f t="shared" si="0"/>
        <v>20</v>
      </c>
      <c r="P77" s="195">
        <v>0</v>
      </c>
      <c r="Q77" s="195">
        <f t="shared" si="6"/>
        <v>20</v>
      </c>
      <c r="R77" s="32"/>
    </row>
    <row r="78" spans="1:18" s="31" customFormat="1" ht="13.15" hidden="1" x14ac:dyDescent="0.25">
      <c r="A78" s="36"/>
      <c r="B78" s="37"/>
      <c r="C78" s="38"/>
      <c r="D78" s="39">
        <v>3419</v>
      </c>
      <c r="E78" s="40">
        <v>5329</v>
      </c>
      <c r="F78" s="48" t="s">
        <v>230</v>
      </c>
      <c r="G78" s="59">
        <v>0</v>
      </c>
      <c r="H78" s="59"/>
      <c r="I78" s="59">
        <v>0</v>
      </c>
      <c r="J78" s="208">
        <v>0</v>
      </c>
      <c r="K78" s="208">
        <v>0</v>
      </c>
      <c r="L78" s="208">
        <v>20</v>
      </c>
      <c r="M78" s="208">
        <f t="shared" si="5"/>
        <v>20</v>
      </c>
      <c r="N78" s="194">
        <v>0</v>
      </c>
      <c r="O78" s="194">
        <f t="shared" ref="O78:O141" si="7">+M78+N78</f>
        <v>20</v>
      </c>
      <c r="P78" s="194">
        <v>0</v>
      </c>
      <c r="Q78" s="194">
        <f t="shared" si="6"/>
        <v>20</v>
      </c>
      <c r="R78" s="32"/>
    </row>
    <row r="79" spans="1:18" s="31" customFormat="1" ht="20.45" hidden="1" x14ac:dyDescent="0.25">
      <c r="A79" s="15" t="s">
        <v>11</v>
      </c>
      <c r="B79" s="50" t="s">
        <v>237</v>
      </c>
      <c r="C79" s="16" t="s">
        <v>238</v>
      </c>
      <c r="D79" s="17" t="s">
        <v>12</v>
      </c>
      <c r="E79" s="18" t="s">
        <v>12</v>
      </c>
      <c r="F79" s="45" t="s">
        <v>239</v>
      </c>
      <c r="G79" s="58">
        <v>0</v>
      </c>
      <c r="H79" s="58"/>
      <c r="I79" s="58">
        <v>0</v>
      </c>
      <c r="J79" s="60">
        <v>0</v>
      </c>
      <c r="K79" s="60">
        <v>0</v>
      </c>
      <c r="L79" s="60">
        <v>10000</v>
      </c>
      <c r="M79" s="60">
        <f t="shared" si="5"/>
        <v>10000</v>
      </c>
      <c r="N79" s="195">
        <v>0</v>
      </c>
      <c r="O79" s="195">
        <f t="shared" si="7"/>
        <v>10000</v>
      </c>
      <c r="P79" s="195">
        <v>0</v>
      </c>
      <c r="Q79" s="195">
        <f t="shared" si="6"/>
        <v>10000</v>
      </c>
      <c r="R79" s="32"/>
    </row>
    <row r="80" spans="1:18" s="31" customFormat="1" ht="13.15" hidden="1" x14ac:dyDescent="0.25">
      <c r="A80" s="36"/>
      <c r="B80" s="37"/>
      <c r="C80" s="38"/>
      <c r="D80" s="39">
        <v>3419</v>
      </c>
      <c r="E80" s="40">
        <v>6341</v>
      </c>
      <c r="F80" s="49" t="s">
        <v>240</v>
      </c>
      <c r="G80" s="42">
        <v>0</v>
      </c>
      <c r="H80" s="42"/>
      <c r="I80" s="42">
        <v>0</v>
      </c>
      <c r="J80" s="43">
        <v>0</v>
      </c>
      <c r="K80" s="43">
        <v>0</v>
      </c>
      <c r="L80" s="43">
        <v>10000</v>
      </c>
      <c r="M80" s="43">
        <f t="shared" si="5"/>
        <v>10000</v>
      </c>
      <c r="N80" s="194">
        <v>0</v>
      </c>
      <c r="O80" s="194">
        <f t="shared" si="7"/>
        <v>10000</v>
      </c>
      <c r="P80" s="194">
        <v>0</v>
      </c>
      <c r="Q80" s="194">
        <f t="shared" si="6"/>
        <v>10000</v>
      </c>
      <c r="R80" s="32"/>
    </row>
    <row r="81" spans="1:18" s="31" customFormat="1" ht="20.45" hidden="1" x14ac:dyDescent="0.25">
      <c r="A81" s="23" t="s">
        <v>11</v>
      </c>
      <c r="B81" s="44" t="s">
        <v>241</v>
      </c>
      <c r="C81" s="24" t="s">
        <v>242</v>
      </c>
      <c r="D81" s="25" t="s">
        <v>12</v>
      </c>
      <c r="E81" s="26" t="s">
        <v>12</v>
      </c>
      <c r="F81" s="52" t="s">
        <v>243</v>
      </c>
      <c r="G81" s="58">
        <v>0</v>
      </c>
      <c r="H81" s="58"/>
      <c r="I81" s="58"/>
      <c r="J81" s="60"/>
      <c r="K81" s="60">
        <v>0</v>
      </c>
      <c r="L81" s="60">
        <v>5000</v>
      </c>
      <c r="M81" s="60">
        <f t="shared" si="5"/>
        <v>5000</v>
      </c>
      <c r="N81" s="195">
        <v>0</v>
      </c>
      <c r="O81" s="195">
        <f t="shared" si="7"/>
        <v>5000</v>
      </c>
      <c r="P81" s="195">
        <v>0</v>
      </c>
      <c r="Q81" s="195">
        <f t="shared" si="6"/>
        <v>5000</v>
      </c>
      <c r="R81" s="32"/>
    </row>
    <row r="82" spans="1:18" s="31" customFormat="1" ht="13.9" hidden="1" thickBot="1" x14ac:dyDescent="0.3">
      <c r="A82" s="220"/>
      <c r="B82" s="221"/>
      <c r="C82" s="222"/>
      <c r="D82" s="71">
        <v>3419</v>
      </c>
      <c r="E82" s="72">
        <v>6341</v>
      </c>
      <c r="F82" s="41" t="s">
        <v>240</v>
      </c>
      <c r="G82" s="59">
        <v>0</v>
      </c>
      <c r="H82" s="59"/>
      <c r="I82" s="59"/>
      <c r="J82" s="208"/>
      <c r="K82" s="208">
        <v>0</v>
      </c>
      <c r="L82" s="208">
        <v>5000</v>
      </c>
      <c r="M82" s="208">
        <f t="shared" si="5"/>
        <v>5000</v>
      </c>
      <c r="N82" s="180">
        <v>0</v>
      </c>
      <c r="O82" s="180">
        <f t="shared" si="7"/>
        <v>5000</v>
      </c>
      <c r="P82" s="180">
        <v>0</v>
      </c>
      <c r="Q82" s="180">
        <f t="shared" si="6"/>
        <v>5000</v>
      </c>
      <c r="R82" s="32"/>
    </row>
    <row r="83" spans="1:18" s="31" customFormat="1" ht="13.15" hidden="1" x14ac:dyDescent="0.25">
      <c r="A83" s="223" t="s">
        <v>12</v>
      </c>
      <c r="B83" s="224" t="s">
        <v>12</v>
      </c>
      <c r="C83" s="225" t="s">
        <v>12</v>
      </c>
      <c r="D83" s="226" t="s">
        <v>12</v>
      </c>
      <c r="E83" s="227" t="s">
        <v>12</v>
      </c>
      <c r="F83" s="228" t="s">
        <v>244</v>
      </c>
      <c r="G83" s="217">
        <f>+G84+G86+G88</f>
        <v>400</v>
      </c>
      <c r="H83" s="217">
        <v>0</v>
      </c>
      <c r="I83" s="217">
        <f t="shared" si="2"/>
        <v>400</v>
      </c>
      <c r="J83" s="218">
        <v>0</v>
      </c>
      <c r="K83" s="218">
        <f t="shared" si="3"/>
        <v>400</v>
      </c>
      <c r="L83" s="218">
        <v>0</v>
      </c>
      <c r="M83" s="218">
        <f t="shared" si="4"/>
        <v>400</v>
      </c>
      <c r="N83" s="229">
        <v>0</v>
      </c>
      <c r="O83" s="229">
        <f t="shared" si="7"/>
        <v>400</v>
      </c>
      <c r="P83" s="229">
        <v>0</v>
      </c>
      <c r="Q83" s="229">
        <f t="shared" si="6"/>
        <v>400</v>
      </c>
      <c r="R83" s="32"/>
    </row>
    <row r="84" spans="1:18" s="31" customFormat="1" ht="20.45" hidden="1" x14ac:dyDescent="0.25">
      <c r="A84" s="15" t="s">
        <v>11</v>
      </c>
      <c r="B84" s="50" t="s">
        <v>245</v>
      </c>
      <c r="C84" s="16" t="s">
        <v>14</v>
      </c>
      <c r="D84" s="17" t="s">
        <v>12</v>
      </c>
      <c r="E84" s="18" t="s">
        <v>12</v>
      </c>
      <c r="F84" s="45" t="s">
        <v>246</v>
      </c>
      <c r="G84" s="46">
        <f>+G85</f>
        <v>100</v>
      </c>
      <c r="H84" s="46">
        <v>0</v>
      </c>
      <c r="I84" s="46">
        <f t="shared" si="2"/>
        <v>100</v>
      </c>
      <c r="J84" s="47">
        <v>0</v>
      </c>
      <c r="K84" s="47">
        <f t="shared" si="3"/>
        <v>100</v>
      </c>
      <c r="L84" s="47">
        <v>0</v>
      </c>
      <c r="M84" s="47">
        <f t="shared" si="4"/>
        <v>100</v>
      </c>
      <c r="N84" s="195">
        <v>0</v>
      </c>
      <c r="O84" s="195">
        <f t="shared" si="7"/>
        <v>100</v>
      </c>
      <c r="P84" s="195">
        <v>0</v>
      </c>
      <c r="Q84" s="195">
        <f t="shared" si="6"/>
        <v>100</v>
      </c>
      <c r="R84" s="32"/>
    </row>
    <row r="85" spans="1:18" s="31" customFormat="1" ht="13.15" hidden="1" x14ac:dyDescent="0.25">
      <c r="A85" s="15"/>
      <c r="B85" s="61"/>
      <c r="C85" s="61"/>
      <c r="D85" s="39">
        <v>3419</v>
      </c>
      <c r="E85" s="40">
        <v>5222</v>
      </c>
      <c r="F85" s="49" t="s">
        <v>156</v>
      </c>
      <c r="G85" s="42">
        <v>100</v>
      </c>
      <c r="H85" s="42">
        <v>0</v>
      </c>
      <c r="I85" s="42">
        <f t="shared" si="2"/>
        <v>100</v>
      </c>
      <c r="J85" s="43">
        <v>0</v>
      </c>
      <c r="K85" s="43">
        <f t="shared" si="3"/>
        <v>100</v>
      </c>
      <c r="L85" s="43">
        <v>0</v>
      </c>
      <c r="M85" s="43">
        <f t="shared" si="4"/>
        <v>100</v>
      </c>
      <c r="N85" s="194">
        <v>0</v>
      </c>
      <c r="O85" s="194">
        <f t="shared" si="7"/>
        <v>100</v>
      </c>
      <c r="P85" s="194">
        <v>0</v>
      </c>
      <c r="Q85" s="194">
        <f t="shared" si="6"/>
        <v>100</v>
      </c>
      <c r="R85" s="32"/>
    </row>
    <row r="86" spans="1:18" s="31" customFormat="1" ht="20.45" hidden="1" x14ac:dyDescent="0.25">
      <c r="A86" s="23" t="s">
        <v>11</v>
      </c>
      <c r="B86" s="44" t="s">
        <v>247</v>
      </c>
      <c r="C86" s="24" t="s">
        <v>14</v>
      </c>
      <c r="D86" s="25" t="s">
        <v>12</v>
      </c>
      <c r="E86" s="26" t="s">
        <v>12</v>
      </c>
      <c r="F86" s="52" t="s">
        <v>248</v>
      </c>
      <c r="G86" s="46">
        <f>+G87</f>
        <v>100</v>
      </c>
      <c r="H86" s="46">
        <v>0</v>
      </c>
      <c r="I86" s="46">
        <f t="shared" si="2"/>
        <v>100</v>
      </c>
      <c r="J86" s="47">
        <v>0</v>
      </c>
      <c r="K86" s="47">
        <f t="shared" si="3"/>
        <v>100</v>
      </c>
      <c r="L86" s="47">
        <v>0</v>
      </c>
      <c r="M86" s="47">
        <f t="shared" si="4"/>
        <v>100</v>
      </c>
      <c r="N86" s="195">
        <v>0</v>
      </c>
      <c r="O86" s="195">
        <f t="shared" si="7"/>
        <v>100</v>
      </c>
      <c r="P86" s="195">
        <v>0</v>
      </c>
      <c r="Q86" s="195">
        <f t="shared" si="6"/>
        <v>100</v>
      </c>
      <c r="R86" s="32"/>
    </row>
    <row r="87" spans="1:18" s="31" customFormat="1" ht="13.15" hidden="1" x14ac:dyDescent="0.25">
      <c r="A87" s="15"/>
      <c r="B87" s="61"/>
      <c r="C87" s="61"/>
      <c r="D87" s="39">
        <v>3419</v>
      </c>
      <c r="E87" s="40">
        <v>5229</v>
      </c>
      <c r="F87" s="49" t="s">
        <v>249</v>
      </c>
      <c r="G87" s="42">
        <v>100</v>
      </c>
      <c r="H87" s="42">
        <v>0</v>
      </c>
      <c r="I87" s="42">
        <f t="shared" si="2"/>
        <v>100</v>
      </c>
      <c r="J87" s="43">
        <v>0</v>
      </c>
      <c r="K87" s="43">
        <f t="shared" si="3"/>
        <v>100</v>
      </c>
      <c r="L87" s="43">
        <v>0</v>
      </c>
      <c r="M87" s="43">
        <f t="shared" si="4"/>
        <v>100</v>
      </c>
      <c r="N87" s="194">
        <v>0</v>
      </c>
      <c r="O87" s="194">
        <f t="shared" si="7"/>
        <v>100</v>
      </c>
      <c r="P87" s="194">
        <v>0</v>
      </c>
      <c r="Q87" s="194">
        <f t="shared" si="6"/>
        <v>100</v>
      </c>
      <c r="R87" s="32"/>
    </row>
    <row r="88" spans="1:18" s="31" customFormat="1" ht="20.45" hidden="1" x14ac:dyDescent="0.25">
      <c r="A88" s="15" t="s">
        <v>11</v>
      </c>
      <c r="B88" s="50" t="s">
        <v>250</v>
      </c>
      <c r="C88" s="16" t="s">
        <v>14</v>
      </c>
      <c r="D88" s="17" t="s">
        <v>12</v>
      </c>
      <c r="E88" s="18" t="s">
        <v>12</v>
      </c>
      <c r="F88" s="45" t="s">
        <v>251</v>
      </c>
      <c r="G88" s="46">
        <f>+G89</f>
        <v>200</v>
      </c>
      <c r="H88" s="46">
        <v>0</v>
      </c>
      <c r="I88" s="46">
        <f t="shared" si="2"/>
        <v>200</v>
      </c>
      <c r="J88" s="47">
        <v>0</v>
      </c>
      <c r="K88" s="47">
        <f t="shared" si="3"/>
        <v>200</v>
      </c>
      <c r="L88" s="47">
        <v>0</v>
      </c>
      <c r="M88" s="47">
        <f t="shared" si="4"/>
        <v>200</v>
      </c>
      <c r="N88" s="195">
        <v>0</v>
      </c>
      <c r="O88" s="195">
        <f t="shared" si="7"/>
        <v>200</v>
      </c>
      <c r="P88" s="195">
        <v>0</v>
      </c>
      <c r="Q88" s="195">
        <f t="shared" si="6"/>
        <v>200</v>
      </c>
      <c r="R88" s="32"/>
    </row>
    <row r="89" spans="1:18" s="31" customFormat="1" ht="13.9" hidden="1" thickBot="1" x14ac:dyDescent="0.3">
      <c r="A89" s="230"/>
      <c r="B89" s="231"/>
      <c r="C89" s="232"/>
      <c r="D89" s="233">
        <v>3419</v>
      </c>
      <c r="E89" s="21">
        <v>5222</v>
      </c>
      <c r="F89" s="27" t="s">
        <v>156</v>
      </c>
      <c r="G89" s="73">
        <v>200</v>
      </c>
      <c r="H89" s="73">
        <v>0</v>
      </c>
      <c r="I89" s="73">
        <f t="shared" si="2"/>
        <v>200</v>
      </c>
      <c r="J89" s="35">
        <v>0</v>
      </c>
      <c r="K89" s="35">
        <f t="shared" si="3"/>
        <v>200</v>
      </c>
      <c r="L89" s="35">
        <v>0</v>
      </c>
      <c r="M89" s="35">
        <f t="shared" si="4"/>
        <v>200</v>
      </c>
      <c r="N89" s="179">
        <v>0</v>
      </c>
      <c r="O89" s="179">
        <f t="shared" si="7"/>
        <v>200</v>
      </c>
      <c r="P89" s="180">
        <v>0</v>
      </c>
      <c r="Q89" s="180">
        <f t="shared" si="6"/>
        <v>200</v>
      </c>
      <c r="R89" s="32"/>
    </row>
    <row r="90" spans="1:18" s="31" customFormat="1" ht="13.15" hidden="1" x14ac:dyDescent="0.25">
      <c r="A90" s="223" t="s">
        <v>12</v>
      </c>
      <c r="B90" s="224" t="s">
        <v>12</v>
      </c>
      <c r="C90" s="225" t="s">
        <v>12</v>
      </c>
      <c r="D90" s="226" t="s">
        <v>12</v>
      </c>
      <c r="E90" s="227" t="s">
        <v>12</v>
      </c>
      <c r="F90" s="228" t="s">
        <v>252</v>
      </c>
      <c r="G90" s="217">
        <f>+G91+G93+G95+G97+G99</f>
        <v>13250</v>
      </c>
      <c r="H90" s="234">
        <v>0</v>
      </c>
      <c r="I90" s="235">
        <f t="shared" si="2"/>
        <v>13250</v>
      </c>
      <c r="J90" s="236">
        <v>0</v>
      </c>
      <c r="K90" s="236">
        <f t="shared" si="3"/>
        <v>13250</v>
      </c>
      <c r="L90" s="236">
        <f>L103+L105+L107+L109+L111+L113+L115+L117+L119+L121+L123+L125+L127+L129+L131+L133+L135+L137+L139+L141+L143+L145+L147+L149+L151+L153+L155+L157+L159+L161+L163+L165+L167+L169+L171+L173+L175+L177+L179+L181+L183+L185+L187+L189+L191+L193+L195+L197+L199+L93+L99+L101</f>
        <v>2251.4259999999999</v>
      </c>
      <c r="M90" s="218">
        <f t="shared" si="4"/>
        <v>15501.425999999999</v>
      </c>
      <c r="N90" s="219">
        <v>0</v>
      </c>
      <c r="O90" s="219">
        <f t="shared" si="7"/>
        <v>15501.425999999999</v>
      </c>
      <c r="P90" s="229">
        <v>0</v>
      </c>
      <c r="Q90" s="229">
        <f t="shared" si="6"/>
        <v>15501.425999999999</v>
      </c>
      <c r="R90" s="32"/>
    </row>
    <row r="91" spans="1:18" s="31" customFormat="1" ht="20.45" hidden="1" x14ac:dyDescent="0.25">
      <c r="A91" s="15" t="s">
        <v>11</v>
      </c>
      <c r="B91" s="50" t="s">
        <v>253</v>
      </c>
      <c r="C91" s="16" t="s">
        <v>14</v>
      </c>
      <c r="D91" s="17" t="s">
        <v>12</v>
      </c>
      <c r="E91" s="18" t="s">
        <v>12</v>
      </c>
      <c r="F91" s="201" t="s">
        <v>254</v>
      </c>
      <c r="G91" s="46">
        <f>+G92</f>
        <v>1000</v>
      </c>
      <c r="H91" s="237">
        <v>0</v>
      </c>
      <c r="I91" s="238">
        <f t="shared" si="2"/>
        <v>1000</v>
      </c>
      <c r="J91" s="239">
        <v>0</v>
      </c>
      <c r="K91" s="239">
        <f t="shared" si="3"/>
        <v>1000</v>
      </c>
      <c r="L91" s="239">
        <v>0</v>
      </c>
      <c r="M91" s="47">
        <f t="shared" si="4"/>
        <v>1000</v>
      </c>
      <c r="N91" s="195">
        <v>0</v>
      </c>
      <c r="O91" s="195">
        <f t="shared" si="7"/>
        <v>1000</v>
      </c>
      <c r="P91" s="195">
        <v>0</v>
      </c>
      <c r="Q91" s="195">
        <f t="shared" si="6"/>
        <v>1000</v>
      </c>
      <c r="R91" s="32"/>
    </row>
    <row r="92" spans="1:18" s="31" customFormat="1" ht="13.15" hidden="1" x14ac:dyDescent="0.25">
      <c r="A92" s="15"/>
      <c r="B92" s="61"/>
      <c r="C92" s="61"/>
      <c r="D92" s="39">
        <v>3419</v>
      </c>
      <c r="E92" s="40">
        <v>5222</v>
      </c>
      <c r="F92" s="240" t="s">
        <v>156</v>
      </c>
      <c r="G92" s="42">
        <v>1000</v>
      </c>
      <c r="H92" s="241">
        <v>0</v>
      </c>
      <c r="I92" s="242">
        <f t="shared" si="2"/>
        <v>1000</v>
      </c>
      <c r="J92" s="243">
        <v>0</v>
      </c>
      <c r="K92" s="243">
        <f t="shared" si="3"/>
        <v>1000</v>
      </c>
      <c r="L92" s="243">
        <v>0</v>
      </c>
      <c r="M92" s="43">
        <f t="shared" si="4"/>
        <v>1000</v>
      </c>
      <c r="N92" s="194">
        <v>0</v>
      </c>
      <c r="O92" s="194">
        <f t="shared" si="7"/>
        <v>1000</v>
      </c>
      <c r="P92" s="194">
        <v>0</v>
      </c>
      <c r="Q92" s="194">
        <f t="shared" si="6"/>
        <v>1000</v>
      </c>
      <c r="R92" s="32"/>
    </row>
    <row r="93" spans="1:18" s="31" customFormat="1" ht="20.45" hidden="1" x14ac:dyDescent="0.25">
      <c r="A93" s="15" t="s">
        <v>11</v>
      </c>
      <c r="B93" s="50" t="s">
        <v>255</v>
      </c>
      <c r="C93" s="16" t="s">
        <v>14</v>
      </c>
      <c r="D93" s="17" t="s">
        <v>12</v>
      </c>
      <c r="E93" s="18" t="s">
        <v>12</v>
      </c>
      <c r="F93" s="201" t="s">
        <v>256</v>
      </c>
      <c r="G93" s="46">
        <f t="shared" ref="G93" si="8">+G94</f>
        <v>500</v>
      </c>
      <c r="H93" s="237">
        <v>0</v>
      </c>
      <c r="I93" s="238">
        <f t="shared" si="2"/>
        <v>500</v>
      </c>
      <c r="J93" s="239">
        <v>0</v>
      </c>
      <c r="K93" s="239">
        <f t="shared" si="3"/>
        <v>500</v>
      </c>
      <c r="L93" s="239">
        <f>+L94</f>
        <v>-500</v>
      </c>
      <c r="M93" s="47">
        <f t="shared" si="4"/>
        <v>0</v>
      </c>
      <c r="N93" s="195">
        <v>0</v>
      </c>
      <c r="O93" s="195">
        <f t="shared" si="7"/>
        <v>0</v>
      </c>
      <c r="P93" s="195">
        <v>0</v>
      </c>
      <c r="Q93" s="195">
        <f t="shared" si="6"/>
        <v>0</v>
      </c>
      <c r="R93" s="32"/>
    </row>
    <row r="94" spans="1:18" s="31" customFormat="1" ht="13.15" hidden="1" x14ac:dyDescent="0.25">
      <c r="A94" s="15"/>
      <c r="B94" s="61"/>
      <c r="C94" s="61"/>
      <c r="D94" s="39">
        <v>3419</v>
      </c>
      <c r="E94" s="40">
        <v>5222</v>
      </c>
      <c r="F94" s="240" t="s">
        <v>156</v>
      </c>
      <c r="G94" s="42">
        <v>500</v>
      </c>
      <c r="H94" s="241">
        <v>0</v>
      </c>
      <c r="I94" s="242">
        <f t="shared" si="2"/>
        <v>500</v>
      </c>
      <c r="J94" s="243">
        <v>0</v>
      </c>
      <c r="K94" s="243">
        <f t="shared" si="3"/>
        <v>500</v>
      </c>
      <c r="L94" s="243">
        <v>-500</v>
      </c>
      <c r="M94" s="43">
        <f t="shared" si="4"/>
        <v>0</v>
      </c>
      <c r="N94" s="194">
        <v>0</v>
      </c>
      <c r="O94" s="194">
        <f t="shared" si="7"/>
        <v>0</v>
      </c>
      <c r="P94" s="194">
        <v>0</v>
      </c>
      <c r="Q94" s="194">
        <f t="shared" si="6"/>
        <v>0</v>
      </c>
      <c r="R94" s="32"/>
    </row>
    <row r="95" spans="1:18" s="31" customFormat="1" ht="13.15" hidden="1" x14ac:dyDescent="0.25">
      <c r="A95" s="15" t="s">
        <v>11</v>
      </c>
      <c r="B95" s="50" t="s">
        <v>257</v>
      </c>
      <c r="C95" s="16" t="s">
        <v>14</v>
      </c>
      <c r="D95" s="17" t="s">
        <v>12</v>
      </c>
      <c r="E95" s="18" t="s">
        <v>12</v>
      </c>
      <c r="F95" s="201" t="s">
        <v>258</v>
      </c>
      <c r="G95" s="46">
        <f t="shared" ref="G95" si="9">+G96</f>
        <v>500</v>
      </c>
      <c r="H95" s="237">
        <v>0</v>
      </c>
      <c r="I95" s="238">
        <f t="shared" si="2"/>
        <v>500</v>
      </c>
      <c r="J95" s="239">
        <v>0</v>
      </c>
      <c r="K95" s="239">
        <f t="shared" si="3"/>
        <v>500</v>
      </c>
      <c r="L95" s="239">
        <v>0</v>
      </c>
      <c r="M95" s="47">
        <f t="shared" si="4"/>
        <v>500</v>
      </c>
      <c r="N95" s="195">
        <v>0</v>
      </c>
      <c r="O95" s="195">
        <f t="shared" si="7"/>
        <v>500</v>
      </c>
      <c r="P95" s="195">
        <v>0</v>
      </c>
      <c r="Q95" s="195">
        <f t="shared" si="6"/>
        <v>500</v>
      </c>
      <c r="R95" s="32"/>
    </row>
    <row r="96" spans="1:18" s="31" customFormat="1" ht="13.15" hidden="1" x14ac:dyDescent="0.25">
      <c r="A96" s="15"/>
      <c r="B96" s="61"/>
      <c r="C96" s="61"/>
      <c r="D96" s="39">
        <v>3419</v>
      </c>
      <c r="E96" s="40">
        <v>5222</v>
      </c>
      <c r="F96" s="240" t="s">
        <v>156</v>
      </c>
      <c r="G96" s="42">
        <v>500</v>
      </c>
      <c r="H96" s="241">
        <v>0</v>
      </c>
      <c r="I96" s="242">
        <f t="shared" si="2"/>
        <v>500</v>
      </c>
      <c r="J96" s="243">
        <v>0</v>
      </c>
      <c r="K96" s="243">
        <f t="shared" si="3"/>
        <v>500</v>
      </c>
      <c r="L96" s="243">
        <v>0</v>
      </c>
      <c r="M96" s="43">
        <f t="shared" si="4"/>
        <v>500</v>
      </c>
      <c r="N96" s="195">
        <v>0</v>
      </c>
      <c r="O96" s="194">
        <f t="shared" si="7"/>
        <v>500</v>
      </c>
      <c r="P96" s="194">
        <v>0</v>
      </c>
      <c r="Q96" s="194">
        <f t="shared" si="6"/>
        <v>500</v>
      </c>
      <c r="R96" s="32"/>
    </row>
    <row r="97" spans="1:18" s="31" customFormat="1" ht="20.45" hidden="1" x14ac:dyDescent="0.25">
      <c r="A97" s="15" t="s">
        <v>11</v>
      </c>
      <c r="B97" s="50" t="s">
        <v>259</v>
      </c>
      <c r="C97" s="16" t="s">
        <v>14</v>
      </c>
      <c r="D97" s="17" t="s">
        <v>12</v>
      </c>
      <c r="E97" s="18" t="s">
        <v>12</v>
      </c>
      <c r="F97" s="201" t="s">
        <v>260</v>
      </c>
      <c r="G97" s="46">
        <f t="shared" ref="G97" si="10">+G98</f>
        <v>250</v>
      </c>
      <c r="H97" s="237">
        <v>0</v>
      </c>
      <c r="I97" s="238">
        <f t="shared" si="2"/>
        <v>250</v>
      </c>
      <c r="J97" s="239">
        <v>0</v>
      </c>
      <c r="K97" s="239">
        <f t="shared" ref="K97:K100" si="11">+I97+J97</f>
        <v>250</v>
      </c>
      <c r="L97" s="239">
        <v>0</v>
      </c>
      <c r="M97" s="47">
        <f t="shared" ref="M97:M102" si="12">+K97+L97</f>
        <v>250</v>
      </c>
      <c r="N97" s="195">
        <v>0</v>
      </c>
      <c r="O97" s="195">
        <f t="shared" si="7"/>
        <v>250</v>
      </c>
      <c r="P97" s="195">
        <v>0</v>
      </c>
      <c r="Q97" s="195">
        <f t="shared" si="6"/>
        <v>250</v>
      </c>
      <c r="R97" s="32"/>
    </row>
    <row r="98" spans="1:18" s="31" customFormat="1" ht="13.15" hidden="1" x14ac:dyDescent="0.25">
      <c r="A98" s="15"/>
      <c r="B98" s="61"/>
      <c r="C98" s="61"/>
      <c r="D98" s="39">
        <v>3419</v>
      </c>
      <c r="E98" s="40">
        <v>5222</v>
      </c>
      <c r="F98" s="240" t="s">
        <v>156</v>
      </c>
      <c r="G98" s="42">
        <v>250</v>
      </c>
      <c r="H98" s="241">
        <v>0</v>
      </c>
      <c r="I98" s="242">
        <f t="shared" si="2"/>
        <v>250</v>
      </c>
      <c r="J98" s="243">
        <v>0</v>
      </c>
      <c r="K98" s="243">
        <f t="shared" si="11"/>
        <v>250</v>
      </c>
      <c r="L98" s="243">
        <v>0</v>
      </c>
      <c r="M98" s="43">
        <f t="shared" si="12"/>
        <v>250</v>
      </c>
      <c r="N98" s="194">
        <v>0</v>
      </c>
      <c r="O98" s="194">
        <f t="shared" si="7"/>
        <v>250</v>
      </c>
      <c r="P98" s="194">
        <v>0</v>
      </c>
      <c r="Q98" s="194">
        <f t="shared" si="6"/>
        <v>250</v>
      </c>
      <c r="R98" s="32"/>
    </row>
    <row r="99" spans="1:18" s="31" customFormat="1" ht="13.15" hidden="1" x14ac:dyDescent="0.25">
      <c r="A99" s="15" t="s">
        <v>11</v>
      </c>
      <c r="B99" s="50" t="s">
        <v>261</v>
      </c>
      <c r="C99" s="16" t="s">
        <v>14</v>
      </c>
      <c r="D99" s="17" t="s">
        <v>12</v>
      </c>
      <c r="E99" s="18" t="s">
        <v>12</v>
      </c>
      <c r="F99" s="244" t="s">
        <v>262</v>
      </c>
      <c r="G99" s="46">
        <f t="shared" ref="G99" si="13">+G100</f>
        <v>11000</v>
      </c>
      <c r="H99" s="237">
        <v>0</v>
      </c>
      <c r="I99" s="238">
        <f t="shared" si="2"/>
        <v>11000</v>
      </c>
      <c r="J99" s="239">
        <v>0</v>
      </c>
      <c r="K99" s="239">
        <f t="shared" si="11"/>
        <v>11000</v>
      </c>
      <c r="L99" s="239">
        <v>200</v>
      </c>
      <c r="M99" s="47">
        <f t="shared" si="12"/>
        <v>11200</v>
      </c>
      <c r="N99" s="195">
        <v>0</v>
      </c>
      <c r="O99" s="195">
        <f t="shared" si="7"/>
        <v>11200</v>
      </c>
      <c r="P99" s="195">
        <v>0</v>
      </c>
      <c r="Q99" s="195">
        <f t="shared" si="6"/>
        <v>11200</v>
      </c>
      <c r="R99" s="32"/>
    </row>
    <row r="100" spans="1:18" s="31" customFormat="1" ht="13.15" hidden="1" x14ac:dyDescent="0.25">
      <c r="A100" s="15"/>
      <c r="B100" s="61"/>
      <c r="C100" s="61"/>
      <c r="D100" s="39">
        <v>3419</v>
      </c>
      <c r="E100" s="40">
        <v>5222</v>
      </c>
      <c r="F100" s="245" t="s">
        <v>156</v>
      </c>
      <c r="G100" s="42">
        <v>11000</v>
      </c>
      <c r="H100" s="241">
        <v>0</v>
      </c>
      <c r="I100" s="242">
        <f t="shared" si="2"/>
        <v>11000</v>
      </c>
      <c r="J100" s="243">
        <v>0</v>
      </c>
      <c r="K100" s="243">
        <f t="shared" si="11"/>
        <v>11000</v>
      </c>
      <c r="L100" s="243">
        <v>200</v>
      </c>
      <c r="M100" s="43">
        <f t="shared" si="12"/>
        <v>11200</v>
      </c>
      <c r="N100" s="194">
        <v>0</v>
      </c>
      <c r="O100" s="194">
        <f t="shared" si="7"/>
        <v>11200</v>
      </c>
      <c r="P100" s="194">
        <v>0</v>
      </c>
      <c r="Q100" s="194">
        <f t="shared" si="6"/>
        <v>11200</v>
      </c>
      <c r="R100" s="32"/>
    </row>
    <row r="101" spans="1:18" s="31" customFormat="1" ht="13.15" hidden="1" x14ac:dyDescent="0.25">
      <c r="A101" s="15" t="s">
        <v>11</v>
      </c>
      <c r="B101" s="50" t="s">
        <v>263</v>
      </c>
      <c r="C101" s="16" t="s">
        <v>14</v>
      </c>
      <c r="D101" s="17" t="s">
        <v>12</v>
      </c>
      <c r="E101" s="18" t="s">
        <v>12</v>
      </c>
      <c r="F101" s="244" t="s">
        <v>264</v>
      </c>
      <c r="G101" s="46">
        <v>0</v>
      </c>
      <c r="H101" s="246"/>
      <c r="I101" s="247"/>
      <c r="J101" s="248"/>
      <c r="K101" s="249">
        <v>0</v>
      </c>
      <c r="L101" s="195">
        <f>+L102</f>
        <v>300</v>
      </c>
      <c r="M101" s="195">
        <f t="shared" si="12"/>
        <v>300</v>
      </c>
      <c r="N101" s="195">
        <v>0</v>
      </c>
      <c r="O101" s="195">
        <f t="shared" si="7"/>
        <v>300</v>
      </c>
      <c r="P101" s="195">
        <v>0</v>
      </c>
      <c r="Q101" s="195">
        <f t="shared" si="6"/>
        <v>300</v>
      </c>
      <c r="R101" s="32"/>
    </row>
    <row r="102" spans="1:18" s="31" customFormat="1" ht="13.15" hidden="1" x14ac:dyDescent="0.25">
      <c r="A102" s="15"/>
      <c r="B102" s="61"/>
      <c r="C102" s="61"/>
      <c r="D102" s="39">
        <v>3419</v>
      </c>
      <c r="E102" s="40">
        <v>5222</v>
      </c>
      <c r="F102" s="245" t="s">
        <v>156</v>
      </c>
      <c r="G102" s="42">
        <v>0</v>
      </c>
      <c r="H102" s="241"/>
      <c r="I102" s="242"/>
      <c r="J102" s="243"/>
      <c r="K102" s="43">
        <v>0</v>
      </c>
      <c r="L102" s="194">
        <v>300</v>
      </c>
      <c r="M102" s="194">
        <f t="shared" si="12"/>
        <v>300</v>
      </c>
      <c r="N102" s="194">
        <v>0</v>
      </c>
      <c r="O102" s="194">
        <f t="shared" si="7"/>
        <v>300</v>
      </c>
      <c r="P102" s="194">
        <v>0</v>
      </c>
      <c r="Q102" s="194">
        <f t="shared" si="6"/>
        <v>300</v>
      </c>
      <c r="R102" s="32"/>
    </row>
    <row r="103" spans="1:18" s="31" customFormat="1" ht="20.45" hidden="1" x14ac:dyDescent="0.25">
      <c r="A103" s="23" t="s">
        <v>11</v>
      </c>
      <c r="B103" s="44" t="s">
        <v>265</v>
      </c>
      <c r="C103" s="24" t="s">
        <v>14</v>
      </c>
      <c r="D103" s="25" t="s">
        <v>12</v>
      </c>
      <c r="E103" s="26" t="s">
        <v>12</v>
      </c>
      <c r="F103" s="52" t="s">
        <v>266</v>
      </c>
      <c r="G103" s="58">
        <v>0</v>
      </c>
      <c r="H103" s="250"/>
      <c r="I103" s="251">
        <v>0</v>
      </c>
      <c r="J103" s="249">
        <v>0</v>
      </c>
      <c r="K103" s="249">
        <v>0</v>
      </c>
      <c r="L103" s="249">
        <v>50</v>
      </c>
      <c r="M103" s="60">
        <f>K103+L103</f>
        <v>50</v>
      </c>
      <c r="N103" s="170">
        <v>0</v>
      </c>
      <c r="O103" s="170">
        <f t="shared" si="7"/>
        <v>50</v>
      </c>
      <c r="P103" s="195">
        <v>0</v>
      </c>
      <c r="Q103" s="195">
        <f t="shared" si="6"/>
        <v>50</v>
      </c>
      <c r="R103" s="32"/>
    </row>
    <row r="104" spans="1:18" s="31" customFormat="1" ht="13.15" hidden="1" x14ac:dyDescent="0.25">
      <c r="A104" s="23"/>
      <c r="B104" s="44"/>
      <c r="C104" s="24"/>
      <c r="D104" s="252">
        <v>3419</v>
      </c>
      <c r="E104" s="196">
        <v>5213</v>
      </c>
      <c r="F104" s="48" t="s">
        <v>197</v>
      </c>
      <c r="G104" s="42">
        <v>0</v>
      </c>
      <c r="H104" s="241"/>
      <c r="I104" s="242">
        <v>0</v>
      </c>
      <c r="J104" s="243">
        <v>0</v>
      </c>
      <c r="K104" s="243">
        <v>0</v>
      </c>
      <c r="L104" s="243">
        <v>50</v>
      </c>
      <c r="M104" s="43">
        <f>K104+L104</f>
        <v>50</v>
      </c>
      <c r="N104" s="194">
        <v>0</v>
      </c>
      <c r="O104" s="194">
        <f t="shared" si="7"/>
        <v>50</v>
      </c>
      <c r="P104" s="194">
        <v>0</v>
      </c>
      <c r="Q104" s="194">
        <f t="shared" si="6"/>
        <v>50</v>
      </c>
      <c r="R104" s="32"/>
    </row>
    <row r="105" spans="1:18" s="31" customFormat="1" ht="20.45" hidden="1" x14ac:dyDescent="0.25">
      <c r="A105" s="15" t="s">
        <v>11</v>
      </c>
      <c r="B105" s="50" t="s">
        <v>267</v>
      </c>
      <c r="C105" s="16" t="s">
        <v>14</v>
      </c>
      <c r="D105" s="17" t="s">
        <v>12</v>
      </c>
      <c r="E105" s="18" t="s">
        <v>12</v>
      </c>
      <c r="F105" s="45" t="s">
        <v>268</v>
      </c>
      <c r="G105" s="58">
        <v>0</v>
      </c>
      <c r="H105" s="251">
        <v>0</v>
      </c>
      <c r="I105" s="251">
        <v>0</v>
      </c>
      <c r="J105" s="251">
        <v>0</v>
      </c>
      <c r="K105" s="251">
        <v>0</v>
      </c>
      <c r="L105" s="239">
        <v>12.5</v>
      </c>
      <c r="M105" s="47">
        <f>K105+L105</f>
        <v>12.5</v>
      </c>
      <c r="N105" s="195">
        <v>0</v>
      </c>
      <c r="O105" s="195">
        <f t="shared" si="7"/>
        <v>12.5</v>
      </c>
      <c r="P105" s="195">
        <v>0</v>
      </c>
      <c r="Q105" s="195">
        <f t="shared" si="6"/>
        <v>12.5</v>
      </c>
      <c r="R105" s="32"/>
    </row>
    <row r="106" spans="1:18" s="31" customFormat="1" ht="13.15" hidden="1" x14ac:dyDescent="0.25">
      <c r="A106" s="15"/>
      <c r="B106" s="61"/>
      <c r="C106" s="61"/>
      <c r="D106" s="39">
        <v>3419</v>
      </c>
      <c r="E106" s="40">
        <v>5222</v>
      </c>
      <c r="F106" s="53" t="s">
        <v>156</v>
      </c>
      <c r="G106" s="42">
        <v>0</v>
      </c>
      <c r="H106" s="242">
        <v>0</v>
      </c>
      <c r="I106" s="242">
        <v>0</v>
      </c>
      <c r="J106" s="242">
        <v>0</v>
      </c>
      <c r="K106" s="242">
        <v>0</v>
      </c>
      <c r="L106" s="248">
        <v>12.5</v>
      </c>
      <c r="M106" s="208">
        <f>K106+L106</f>
        <v>12.5</v>
      </c>
      <c r="N106" s="194">
        <v>0</v>
      </c>
      <c r="O106" s="194">
        <f t="shared" si="7"/>
        <v>12.5</v>
      </c>
      <c r="P106" s="194">
        <v>0</v>
      </c>
      <c r="Q106" s="194">
        <f t="shared" si="6"/>
        <v>12.5</v>
      </c>
      <c r="R106" s="32"/>
    </row>
    <row r="107" spans="1:18" s="31" customFormat="1" ht="30.6" hidden="1" x14ac:dyDescent="0.25">
      <c r="A107" s="15" t="s">
        <v>11</v>
      </c>
      <c r="B107" s="50" t="s">
        <v>269</v>
      </c>
      <c r="C107" s="16" t="s">
        <v>14</v>
      </c>
      <c r="D107" s="17" t="s">
        <v>12</v>
      </c>
      <c r="E107" s="18" t="s">
        <v>12</v>
      </c>
      <c r="F107" s="45" t="s">
        <v>270</v>
      </c>
      <c r="G107" s="58">
        <v>0</v>
      </c>
      <c r="H107" s="251">
        <v>0</v>
      </c>
      <c r="I107" s="251">
        <v>0</v>
      </c>
      <c r="J107" s="251">
        <v>0</v>
      </c>
      <c r="K107" s="251">
        <v>0</v>
      </c>
      <c r="L107" s="239">
        <v>10.6</v>
      </c>
      <c r="M107" s="47">
        <f t="shared" ref="M107:M198" si="14">K107+L107</f>
        <v>10.6</v>
      </c>
      <c r="N107" s="195">
        <v>0</v>
      </c>
      <c r="O107" s="195">
        <f t="shared" si="7"/>
        <v>10.6</v>
      </c>
      <c r="P107" s="195">
        <v>0</v>
      </c>
      <c r="Q107" s="195">
        <f t="shared" si="6"/>
        <v>10.6</v>
      </c>
      <c r="R107" s="32"/>
    </row>
    <row r="108" spans="1:18" s="31" customFormat="1" ht="13.15" hidden="1" x14ac:dyDescent="0.25">
      <c r="A108" s="15"/>
      <c r="B108" s="61"/>
      <c r="C108" s="61"/>
      <c r="D108" s="39">
        <v>3419</v>
      </c>
      <c r="E108" s="40">
        <v>5222</v>
      </c>
      <c r="F108" s="253" t="s">
        <v>156</v>
      </c>
      <c r="G108" s="42">
        <v>0</v>
      </c>
      <c r="H108" s="242">
        <v>0</v>
      </c>
      <c r="I108" s="242">
        <v>0</v>
      </c>
      <c r="J108" s="242">
        <v>0</v>
      </c>
      <c r="K108" s="242">
        <v>0</v>
      </c>
      <c r="L108" s="248">
        <v>10.6</v>
      </c>
      <c r="M108" s="208">
        <f t="shared" si="14"/>
        <v>10.6</v>
      </c>
      <c r="N108" s="194">
        <v>0</v>
      </c>
      <c r="O108" s="194">
        <f t="shared" si="7"/>
        <v>10.6</v>
      </c>
      <c r="P108" s="194">
        <v>0</v>
      </c>
      <c r="Q108" s="194">
        <f t="shared" si="6"/>
        <v>10.6</v>
      </c>
      <c r="R108" s="32"/>
    </row>
    <row r="109" spans="1:18" s="31" customFormat="1" ht="30.6" hidden="1" x14ac:dyDescent="0.25">
      <c r="A109" s="15" t="s">
        <v>11</v>
      </c>
      <c r="B109" s="50" t="s">
        <v>271</v>
      </c>
      <c r="C109" s="16" t="s">
        <v>14</v>
      </c>
      <c r="D109" s="17" t="s">
        <v>12</v>
      </c>
      <c r="E109" s="18" t="s">
        <v>12</v>
      </c>
      <c r="F109" s="45" t="s">
        <v>272</v>
      </c>
      <c r="G109" s="58">
        <v>0</v>
      </c>
      <c r="H109" s="251">
        <v>0</v>
      </c>
      <c r="I109" s="251">
        <v>0</v>
      </c>
      <c r="J109" s="251">
        <v>0</v>
      </c>
      <c r="K109" s="251">
        <v>0</v>
      </c>
      <c r="L109" s="239">
        <v>100</v>
      </c>
      <c r="M109" s="47">
        <f t="shared" si="14"/>
        <v>100</v>
      </c>
      <c r="N109" s="195">
        <v>0</v>
      </c>
      <c r="O109" s="195">
        <f t="shared" si="7"/>
        <v>100</v>
      </c>
      <c r="P109" s="195">
        <v>0</v>
      </c>
      <c r="Q109" s="195">
        <f t="shared" si="6"/>
        <v>100</v>
      </c>
      <c r="R109" s="32"/>
    </row>
    <row r="110" spans="1:18" s="31" customFormat="1" ht="13.15" hidden="1" x14ac:dyDescent="0.25">
      <c r="A110" s="15"/>
      <c r="B110" s="61"/>
      <c r="C110" s="61"/>
      <c r="D110" s="39">
        <v>3419</v>
      </c>
      <c r="E110" s="40">
        <v>5222</v>
      </c>
      <c r="F110" s="53" t="s">
        <v>156</v>
      </c>
      <c r="G110" s="42">
        <v>0</v>
      </c>
      <c r="H110" s="242">
        <v>0</v>
      </c>
      <c r="I110" s="242">
        <v>0</v>
      </c>
      <c r="J110" s="242">
        <v>0</v>
      </c>
      <c r="K110" s="242">
        <v>0</v>
      </c>
      <c r="L110" s="243">
        <v>100</v>
      </c>
      <c r="M110" s="43">
        <f t="shared" si="14"/>
        <v>100</v>
      </c>
      <c r="N110" s="194">
        <v>0</v>
      </c>
      <c r="O110" s="194">
        <f t="shared" si="7"/>
        <v>100</v>
      </c>
      <c r="P110" s="194">
        <v>0</v>
      </c>
      <c r="Q110" s="194">
        <f t="shared" si="6"/>
        <v>100</v>
      </c>
      <c r="R110" s="32"/>
    </row>
    <row r="111" spans="1:18" s="31" customFormat="1" ht="20.45" hidden="1" x14ac:dyDescent="0.25">
      <c r="A111" s="15" t="s">
        <v>11</v>
      </c>
      <c r="B111" s="50" t="s">
        <v>273</v>
      </c>
      <c r="C111" s="16" t="s">
        <v>14</v>
      </c>
      <c r="D111" s="17" t="s">
        <v>12</v>
      </c>
      <c r="E111" s="18" t="s">
        <v>12</v>
      </c>
      <c r="F111" s="45" t="s">
        <v>274</v>
      </c>
      <c r="G111" s="58">
        <v>0</v>
      </c>
      <c r="H111" s="251">
        <v>0</v>
      </c>
      <c r="I111" s="251">
        <v>0</v>
      </c>
      <c r="J111" s="251">
        <v>0</v>
      </c>
      <c r="K111" s="251">
        <v>0</v>
      </c>
      <c r="L111" s="239">
        <v>100</v>
      </c>
      <c r="M111" s="47">
        <f t="shared" si="14"/>
        <v>100</v>
      </c>
      <c r="N111" s="195">
        <v>0</v>
      </c>
      <c r="O111" s="195">
        <f t="shared" si="7"/>
        <v>100</v>
      </c>
      <c r="P111" s="195">
        <v>0</v>
      </c>
      <c r="Q111" s="195">
        <f t="shared" si="6"/>
        <v>100</v>
      </c>
      <c r="R111" s="32"/>
    </row>
    <row r="112" spans="1:18" s="31" customFormat="1" ht="13.15" hidden="1" x14ac:dyDescent="0.25">
      <c r="A112" s="15"/>
      <c r="B112" s="61"/>
      <c r="C112" s="61"/>
      <c r="D112" s="39">
        <v>3419</v>
      </c>
      <c r="E112" s="40">
        <v>5222</v>
      </c>
      <c r="F112" s="53" t="s">
        <v>156</v>
      </c>
      <c r="G112" s="42">
        <v>0</v>
      </c>
      <c r="H112" s="242">
        <v>0</v>
      </c>
      <c r="I112" s="242">
        <v>0</v>
      </c>
      <c r="J112" s="242">
        <v>0</v>
      </c>
      <c r="K112" s="242">
        <v>0</v>
      </c>
      <c r="L112" s="248">
        <v>100</v>
      </c>
      <c r="M112" s="208">
        <f t="shared" si="14"/>
        <v>100</v>
      </c>
      <c r="N112" s="194">
        <v>0</v>
      </c>
      <c r="O112" s="194">
        <f t="shared" si="7"/>
        <v>100</v>
      </c>
      <c r="P112" s="194">
        <v>0</v>
      </c>
      <c r="Q112" s="194">
        <f t="shared" si="6"/>
        <v>100</v>
      </c>
      <c r="R112" s="32"/>
    </row>
    <row r="113" spans="1:18" s="31" customFormat="1" ht="13.15" hidden="1" x14ac:dyDescent="0.25">
      <c r="A113" s="15" t="s">
        <v>11</v>
      </c>
      <c r="B113" s="50" t="s">
        <v>275</v>
      </c>
      <c r="C113" s="16" t="s">
        <v>14</v>
      </c>
      <c r="D113" s="17" t="s">
        <v>12</v>
      </c>
      <c r="E113" s="18" t="s">
        <v>12</v>
      </c>
      <c r="F113" s="45" t="s">
        <v>276</v>
      </c>
      <c r="G113" s="58">
        <v>0</v>
      </c>
      <c r="H113" s="251">
        <v>0</v>
      </c>
      <c r="I113" s="251">
        <v>0</v>
      </c>
      <c r="J113" s="251">
        <v>0</v>
      </c>
      <c r="K113" s="251">
        <v>0</v>
      </c>
      <c r="L113" s="249">
        <v>50</v>
      </c>
      <c r="M113" s="60">
        <f t="shared" si="14"/>
        <v>50</v>
      </c>
      <c r="N113" s="195">
        <v>0</v>
      </c>
      <c r="O113" s="195">
        <f t="shared" si="7"/>
        <v>50</v>
      </c>
      <c r="P113" s="195">
        <v>0</v>
      </c>
      <c r="Q113" s="195">
        <f t="shared" si="6"/>
        <v>50</v>
      </c>
      <c r="R113" s="32"/>
    </row>
    <row r="114" spans="1:18" s="31" customFormat="1" ht="13.15" hidden="1" x14ac:dyDescent="0.25">
      <c r="A114" s="36"/>
      <c r="B114" s="37"/>
      <c r="C114" s="38"/>
      <c r="D114" s="39">
        <v>3419</v>
      </c>
      <c r="E114" s="40">
        <v>5222</v>
      </c>
      <c r="F114" s="49" t="s">
        <v>156</v>
      </c>
      <c r="G114" s="42">
        <v>0</v>
      </c>
      <c r="H114" s="242">
        <v>0</v>
      </c>
      <c r="I114" s="242">
        <v>0</v>
      </c>
      <c r="J114" s="242">
        <v>0</v>
      </c>
      <c r="K114" s="242">
        <v>0</v>
      </c>
      <c r="L114" s="248">
        <v>50</v>
      </c>
      <c r="M114" s="208">
        <f t="shared" si="14"/>
        <v>50</v>
      </c>
      <c r="N114" s="194">
        <v>0</v>
      </c>
      <c r="O114" s="194">
        <f t="shared" si="7"/>
        <v>50</v>
      </c>
      <c r="P114" s="194">
        <v>0</v>
      </c>
      <c r="Q114" s="194">
        <f t="shared" si="6"/>
        <v>50</v>
      </c>
      <c r="R114" s="32"/>
    </row>
    <row r="115" spans="1:18" s="31" customFormat="1" ht="20.45" hidden="1" x14ac:dyDescent="0.25">
      <c r="A115" s="15" t="s">
        <v>11</v>
      </c>
      <c r="B115" s="50" t="s">
        <v>277</v>
      </c>
      <c r="C115" s="16" t="s">
        <v>14</v>
      </c>
      <c r="D115" s="17" t="s">
        <v>12</v>
      </c>
      <c r="E115" s="18" t="s">
        <v>12</v>
      </c>
      <c r="F115" s="45" t="s">
        <v>278</v>
      </c>
      <c r="G115" s="58">
        <v>0</v>
      </c>
      <c r="H115" s="251">
        <v>0</v>
      </c>
      <c r="I115" s="251">
        <v>0</v>
      </c>
      <c r="J115" s="251">
        <v>0</v>
      </c>
      <c r="K115" s="251">
        <v>0</v>
      </c>
      <c r="L115" s="249">
        <v>15</v>
      </c>
      <c r="M115" s="60">
        <f t="shared" si="14"/>
        <v>15</v>
      </c>
      <c r="N115" s="195">
        <v>0</v>
      </c>
      <c r="O115" s="195">
        <f t="shared" si="7"/>
        <v>15</v>
      </c>
      <c r="P115" s="195">
        <v>0</v>
      </c>
      <c r="Q115" s="195">
        <f t="shared" si="6"/>
        <v>15</v>
      </c>
      <c r="R115" s="32"/>
    </row>
    <row r="116" spans="1:18" s="31" customFormat="1" ht="13.15" hidden="1" x14ac:dyDescent="0.25">
      <c r="A116" s="254"/>
      <c r="B116" s="255"/>
      <c r="C116" s="256"/>
      <c r="D116" s="257">
        <v>3419</v>
      </c>
      <c r="E116" s="72">
        <v>5222</v>
      </c>
      <c r="F116" s="41" t="s">
        <v>156</v>
      </c>
      <c r="G116" s="42">
        <v>0</v>
      </c>
      <c r="H116" s="242">
        <v>0</v>
      </c>
      <c r="I116" s="242">
        <v>0</v>
      </c>
      <c r="J116" s="242">
        <v>0</v>
      </c>
      <c r="K116" s="242">
        <v>0</v>
      </c>
      <c r="L116" s="248">
        <v>15</v>
      </c>
      <c r="M116" s="208">
        <f t="shared" si="14"/>
        <v>15</v>
      </c>
      <c r="N116" s="194">
        <v>0</v>
      </c>
      <c r="O116" s="194">
        <f t="shared" si="7"/>
        <v>15</v>
      </c>
      <c r="P116" s="194">
        <v>0</v>
      </c>
      <c r="Q116" s="194">
        <f t="shared" si="6"/>
        <v>15</v>
      </c>
      <c r="R116" s="32"/>
    </row>
    <row r="117" spans="1:18" s="31" customFormat="1" ht="30.6" hidden="1" x14ac:dyDescent="0.25">
      <c r="A117" s="15" t="s">
        <v>11</v>
      </c>
      <c r="B117" s="50" t="s">
        <v>279</v>
      </c>
      <c r="C117" s="16" t="s">
        <v>14</v>
      </c>
      <c r="D117" s="17" t="s">
        <v>12</v>
      </c>
      <c r="E117" s="18" t="s">
        <v>12</v>
      </c>
      <c r="F117" s="45" t="s">
        <v>280</v>
      </c>
      <c r="G117" s="58">
        <v>0</v>
      </c>
      <c r="H117" s="251">
        <v>0</v>
      </c>
      <c r="I117" s="251">
        <v>0</v>
      </c>
      <c r="J117" s="251">
        <v>0</v>
      </c>
      <c r="K117" s="251">
        <v>0</v>
      </c>
      <c r="L117" s="249">
        <v>22</v>
      </c>
      <c r="M117" s="60">
        <f t="shared" si="14"/>
        <v>22</v>
      </c>
      <c r="N117" s="195">
        <v>0</v>
      </c>
      <c r="O117" s="195">
        <f t="shared" si="7"/>
        <v>22</v>
      </c>
      <c r="P117" s="195">
        <v>0</v>
      </c>
      <c r="Q117" s="195">
        <f t="shared" si="6"/>
        <v>22</v>
      </c>
      <c r="R117" s="32"/>
    </row>
    <row r="118" spans="1:18" s="31" customFormat="1" ht="13.15" hidden="1" x14ac:dyDescent="0.25">
      <c r="A118" s="254"/>
      <c r="B118" s="255"/>
      <c r="C118" s="256"/>
      <c r="D118" s="257">
        <v>3419</v>
      </c>
      <c r="E118" s="72">
        <v>5222</v>
      </c>
      <c r="F118" s="41" t="s">
        <v>156</v>
      </c>
      <c r="G118" s="42">
        <v>0</v>
      </c>
      <c r="H118" s="242">
        <v>0</v>
      </c>
      <c r="I118" s="242">
        <v>0</v>
      </c>
      <c r="J118" s="242">
        <v>0</v>
      </c>
      <c r="K118" s="242">
        <v>0</v>
      </c>
      <c r="L118" s="248">
        <v>22</v>
      </c>
      <c r="M118" s="208">
        <f t="shared" si="14"/>
        <v>22</v>
      </c>
      <c r="N118" s="194">
        <v>0</v>
      </c>
      <c r="O118" s="194">
        <f t="shared" si="7"/>
        <v>22</v>
      </c>
      <c r="P118" s="194">
        <v>0</v>
      </c>
      <c r="Q118" s="194">
        <f t="shared" si="6"/>
        <v>22</v>
      </c>
      <c r="R118" s="32"/>
    </row>
    <row r="119" spans="1:18" s="31" customFormat="1" ht="20.45" hidden="1" x14ac:dyDescent="0.25">
      <c r="A119" s="15" t="s">
        <v>11</v>
      </c>
      <c r="B119" s="50" t="s">
        <v>281</v>
      </c>
      <c r="C119" s="16" t="s">
        <v>14</v>
      </c>
      <c r="D119" s="17" t="s">
        <v>12</v>
      </c>
      <c r="E119" s="18" t="s">
        <v>12</v>
      </c>
      <c r="F119" s="45" t="s">
        <v>282</v>
      </c>
      <c r="G119" s="58">
        <v>0</v>
      </c>
      <c r="H119" s="251">
        <v>0</v>
      </c>
      <c r="I119" s="251">
        <v>0</v>
      </c>
      <c r="J119" s="251">
        <v>0</v>
      </c>
      <c r="K119" s="251">
        <v>0</v>
      </c>
      <c r="L119" s="239">
        <v>18</v>
      </c>
      <c r="M119" s="47">
        <f t="shared" si="14"/>
        <v>18</v>
      </c>
      <c r="N119" s="195">
        <v>0</v>
      </c>
      <c r="O119" s="195">
        <f t="shared" si="7"/>
        <v>18</v>
      </c>
      <c r="P119" s="195">
        <v>0</v>
      </c>
      <c r="Q119" s="195">
        <f t="shared" si="6"/>
        <v>18</v>
      </c>
      <c r="R119" s="32"/>
    </row>
    <row r="120" spans="1:18" s="31" customFormat="1" ht="13.15" hidden="1" x14ac:dyDescent="0.25">
      <c r="A120" s="36"/>
      <c r="B120" s="37"/>
      <c r="C120" s="38"/>
      <c r="D120" s="39">
        <v>3419</v>
      </c>
      <c r="E120" s="40">
        <v>5221</v>
      </c>
      <c r="F120" s="49" t="s">
        <v>185</v>
      </c>
      <c r="G120" s="42">
        <v>0</v>
      </c>
      <c r="H120" s="242">
        <v>0</v>
      </c>
      <c r="I120" s="242">
        <v>0</v>
      </c>
      <c r="J120" s="242">
        <v>0</v>
      </c>
      <c r="K120" s="242">
        <v>0</v>
      </c>
      <c r="L120" s="248">
        <v>18</v>
      </c>
      <c r="M120" s="208">
        <f t="shared" si="14"/>
        <v>18</v>
      </c>
      <c r="N120" s="194">
        <v>0</v>
      </c>
      <c r="O120" s="194">
        <f t="shared" si="7"/>
        <v>18</v>
      </c>
      <c r="P120" s="194">
        <v>0</v>
      </c>
      <c r="Q120" s="194">
        <f t="shared" si="6"/>
        <v>18</v>
      </c>
      <c r="R120" s="32"/>
    </row>
    <row r="121" spans="1:18" s="31" customFormat="1" ht="13.15" hidden="1" x14ac:dyDescent="0.25">
      <c r="A121" s="15" t="s">
        <v>11</v>
      </c>
      <c r="B121" s="50" t="s">
        <v>283</v>
      </c>
      <c r="C121" s="16" t="s">
        <v>14</v>
      </c>
      <c r="D121" s="17" t="s">
        <v>12</v>
      </c>
      <c r="E121" s="18" t="s">
        <v>12</v>
      </c>
      <c r="F121" s="45" t="s">
        <v>284</v>
      </c>
      <c r="G121" s="58">
        <v>0</v>
      </c>
      <c r="H121" s="251">
        <v>0</v>
      </c>
      <c r="I121" s="251">
        <v>0</v>
      </c>
      <c r="J121" s="251">
        <v>0</v>
      </c>
      <c r="K121" s="251">
        <v>0</v>
      </c>
      <c r="L121" s="249">
        <v>10.5</v>
      </c>
      <c r="M121" s="60">
        <f t="shared" si="14"/>
        <v>10.5</v>
      </c>
      <c r="N121" s="195">
        <v>0</v>
      </c>
      <c r="O121" s="195">
        <f t="shared" si="7"/>
        <v>10.5</v>
      </c>
      <c r="P121" s="195">
        <v>0</v>
      </c>
      <c r="Q121" s="195">
        <f t="shared" si="6"/>
        <v>10.5</v>
      </c>
      <c r="R121" s="32"/>
    </row>
    <row r="122" spans="1:18" s="31" customFormat="1" ht="13.15" hidden="1" x14ac:dyDescent="0.25">
      <c r="A122" s="36"/>
      <c r="B122" s="37"/>
      <c r="C122" s="38"/>
      <c r="D122" s="39">
        <v>3419</v>
      </c>
      <c r="E122" s="40">
        <v>5222</v>
      </c>
      <c r="F122" s="49" t="s">
        <v>156</v>
      </c>
      <c r="G122" s="42">
        <v>0</v>
      </c>
      <c r="H122" s="242">
        <v>0</v>
      </c>
      <c r="I122" s="242">
        <v>0</v>
      </c>
      <c r="J122" s="242">
        <v>0</v>
      </c>
      <c r="K122" s="242">
        <v>0</v>
      </c>
      <c r="L122" s="248">
        <v>10.5</v>
      </c>
      <c r="M122" s="208">
        <f t="shared" si="14"/>
        <v>10.5</v>
      </c>
      <c r="N122" s="194">
        <v>0</v>
      </c>
      <c r="O122" s="194">
        <f t="shared" si="7"/>
        <v>10.5</v>
      </c>
      <c r="P122" s="194">
        <v>0</v>
      </c>
      <c r="Q122" s="194">
        <f t="shared" si="6"/>
        <v>10.5</v>
      </c>
      <c r="R122" s="32"/>
    </row>
    <row r="123" spans="1:18" s="31" customFormat="1" ht="20.45" hidden="1" x14ac:dyDescent="0.25">
      <c r="A123" s="15" t="s">
        <v>11</v>
      </c>
      <c r="B123" s="50" t="s">
        <v>285</v>
      </c>
      <c r="C123" s="16" t="s">
        <v>14</v>
      </c>
      <c r="D123" s="17" t="s">
        <v>12</v>
      </c>
      <c r="E123" s="18" t="s">
        <v>12</v>
      </c>
      <c r="F123" s="45" t="s">
        <v>286</v>
      </c>
      <c r="G123" s="58">
        <v>0</v>
      </c>
      <c r="H123" s="251">
        <v>0</v>
      </c>
      <c r="I123" s="251">
        <v>0</v>
      </c>
      <c r="J123" s="251">
        <v>0</v>
      </c>
      <c r="K123" s="251">
        <v>0</v>
      </c>
      <c r="L123" s="239">
        <v>20</v>
      </c>
      <c r="M123" s="47">
        <f t="shared" si="14"/>
        <v>20</v>
      </c>
      <c r="N123" s="195">
        <v>0</v>
      </c>
      <c r="O123" s="195">
        <f t="shared" si="7"/>
        <v>20</v>
      </c>
      <c r="P123" s="195">
        <v>0</v>
      </c>
      <c r="Q123" s="195">
        <f t="shared" si="6"/>
        <v>20</v>
      </c>
      <c r="R123" s="32"/>
    </row>
    <row r="124" spans="1:18" s="31" customFormat="1" ht="13.15" hidden="1" x14ac:dyDescent="0.25">
      <c r="A124" s="36"/>
      <c r="B124" s="37"/>
      <c r="C124" s="38"/>
      <c r="D124" s="39">
        <v>3419</v>
      </c>
      <c r="E124" s="40">
        <v>5213</v>
      </c>
      <c r="F124" s="49" t="s">
        <v>287</v>
      </c>
      <c r="G124" s="42">
        <v>0</v>
      </c>
      <c r="H124" s="242">
        <v>0</v>
      </c>
      <c r="I124" s="242">
        <v>0</v>
      </c>
      <c r="J124" s="242">
        <v>0</v>
      </c>
      <c r="K124" s="242">
        <v>0</v>
      </c>
      <c r="L124" s="248">
        <v>20</v>
      </c>
      <c r="M124" s="208">
        <f t="shared" si="14"/>
        <v>20</v>
      </c>
      <c r="N124" s="194">
        <v>0</v>
      </c>
      <c r="O124" s="194">
        <f t="shared" si="7"/>
        <v>20</v>
      </c>
      <c r="P124" s="194">
        <v>0</v>
      </c>
      <c r="Q124" s="194">
        <f t="shared" si="6"/>
        <v>20</v>
      </c>
      <c r="R124" s="32"/>
    </row>
    <row r="125" spans="1:18" s="31" customFormat="1" ht="30.6" hidden="1" x14ac:dyDescent="0.25">
      <c r="A125" s="15" t="s">
        <v>11</v>
      </c>
      <c r="B125" s="50" t="s">
        <v>288</v>
      </c>
      <c r="C125" s="16" t="s">
        <v>14</v>
      </c>
      <c r="D125" s="17" t="s">
        <v>12</v>
      </c>
      <c r="E125" s="18" t="s">
        <v>12</v>
      </c>
      <c r="F125" s="45" t="s">
        <v>289</v>
      </c>
      <c r="G125" s="58">
        <v>0</v>
      </c>
      <c r="H125" s="251">
        <v>0</v>
      </c>
      <c r="I125" s="251">
        <v>0</v>
      </c>
      <c r="J125" s="251">
        <v>0</v>
      </c>
      <c r="K125" s="251">
        <v>0</v>
      </c>
      <c r="L125" s="239">
        <v>30</v>
      </c>
      <c r="M125" s="47">
        <f t="shared" si="14"/>
        <v>30</v>
      </c>
      <c r="N125" s="195">
        <v>0</v>
      </c>
      <c r="O125" s="195">
        <f t="shared" si="7"/>
        <v>30</v>
      </c>
      <c r="P125" s="195">
        <v>0</v>
      </c>
      <c r="Q125" s="195">
        <f t="shared" si="6"/>
        <v>30</v>
      </c>
      <c r="R125" s="32"/>
    </row>
    <row r="126" spans="1:18" s="31" customFormat="1" ht="13.15" hidden="1" x14ac:dyDescent="0.25">
      <c r="A126" s="36"/>
      <c r="B126" s="37"/>
      <c r="C126" s="38"/>
      <c r="D126" s="39">
        <v>3419</v>
      </c>
      <c r="E126" s="40">
        <v>5222</v>
      </c>
      <c r="F126" s="48" t="s">
        <v>156</v>
      </c>
      <c r="G126" s="42">
        <v>0</v>
      </c>
      <c r="H126" s="242">
        <v>0</v>
      </c>
      <c r="I126" s="242">
        <v>0</v>
      </c>
      <c r="J126" s="242">
        <v>0</v>
      </c>
      <c r="K126" s="242">
        <v>0</v>
      </c>
      <c r="L126" s="248">
        <v>30</v>
      </c>
      <c r="M126" s="208">
        <f t="shared" si="14"/>
        <v>30</v>
      </c>
      <c r="N126" s="194">
        <v>0</v>
      </c>
      <c r="O126" s="194">
        <f t="shared" si="7"/>
        <v>30</v>
      </c>
      <c r="P126" s="194">
        <v>0</v>
      </c>
      <c r="Q126" s="194">
        <f t="shared" si="6"/>
        <v>30</v>
      </c>
      <c r="R126" s="32"/>
    </row>
    <row r="127" spans="1:18" s="31" customFormat="1" ht="20.45" hidden="1" x14ac:dyDescent="0.25">
      <c r="A127" s="15" t="s">
        <v>11</v>
      </c>
      <c r="B127" s="50" t="s">
        <v>290</v>
      </c>
      <c r="C127" s="16" t="s">
        <v>14</v>
      </c>
      <c r="D127" s="17" t="s">
        <v>12</v>
      </c>
      <c r="E127" s="18" t="s">
        <v>12</v>
      </c>
      <c r="F127" s="52" t="s">
        <v>291</v>
      </c>
      <c r="G127" s="58">
        <v>0</v>
      </c>
      <c r="H127" s="251">
        <v>0</v>
      </c>
      <c r="I127" s="251">
        <v>0</v>
      </c>
      <c r="J127" s="251">
        <v>0</v>
      </c>
      <c r="K127" s="251">
        <v>0</v>
      </c>
      <c r="L127" s="249">
        <v>28</v>
      </c>
      <c r="M127" s="60">
        <f t="shared" si="14"/>
        <v>28</v>
      </c>
      <c r="N127" s="195">
        <v>0</v>
      </c>
      <c r="O127" s="195">
        <f t="shared" si="7"/>
        <v>28</v>
      </c>
      <c r="P127" s="195">
        <v>0</v>
      </c>
      <c r="Q127" s="195">
        <f t="shared" si="6"/>
        <v>28</v>
      </c>
      <c r="R127" s="32"/>
    </row>
    <row r="128" spans="1:18" s="31" customFormat="1" ht="13.15" hidden="1" x14ac:dyDescent="0.25">
      <c r="A128" s="36"/>
      <c r="B128" s="37"/>
      <c r="C128" s="38"/>
      <c r="D128" s="39">
        <v>3419</v>
      </c>
      <c r="E128" s="40">
        <v>5222</v>
      </c>
      <c r="F128" s="48" t="s">
        <v>156</v>
      </c>
      <c r="G128" s="42">
        <v>0</v>
      </c>
      <c r="H128" s="242">
        <v>0</v>
      </c>
      <c r="I128" s="242">
        <v>0</v>
      </c>
      <c r="J128" s="242">
        <v>0</v>
      </c>
      <c r="K128" s="242">
        <v>0</v>
      </c>
      <c r="L128" s="248">
        <v>28</v>
      </c>
      <c r="M128" s="208">
        <f t="shared" si="14"/>
        <v>28</v>
      </c>
      <c r="N128" s="194">
        <v>0</v>
      </c>
      <c r="O128" s="194">
        <f t="shared" si="7"/>
        <v>28</v>
      </c>
      <c r="P128" s="194">
        <v>0</v>
      </c>
      <c r="Q128" s="194">
        <f t="shared" si="6"/>
        <v>28</v>
      </c>
      <c r="R128" s="32"/>
    </row>
    <row r="129" spans="1:18" s="31" customFormat="1" ht="20.45" hidden="1" x14ac:dyDescent="0.25">
      <c r="A129" s="74" t="s">
        <v>11</v>
      </c>
      <c r="B129" s="75" t="s">
        <v>292</v>
      </c>
      <c r="C129" s="76" t="s">
        <v>14</v>
      </c>
      <c r="D129" s="258" t="s">
        <v>12</v>
      </c>
      <c r="E129" s="259" t="s">
        <v>12</v>
      </c>
      <c r="F129" s="52" t="s">
        <v>293</v>
      </c>
      <c r="G129" s="58">
        <v>0</v>
      </c>
      <c r="H129" s="251">
        <v>0</v>
      </c>
      <c r="I129" s="251">
        <v>0</v>
      </c>
      <c r="J129" s="251">
        <v>0</v>
      </c>
      <c r="K129" s="251">
        <v>0</v>
      </c>
      <c r="L129" s="249">
        <v>260</v>
      </c>
      <c r="M129" s="60">
        <f t="shared" si="14"/>
        <v>260</v>
      </c>
      <c r="N129" s="195">
        <v>0</v>
      </c>
      <c r="O129" s="195">
        <f t="shared" si="7"/>
        <v>260</v>
      </c>
      <c r="P129" s="195">
        <v>0</v>
      </c>
      <c r="Q129" s="195">
        <f t="shared" si="6"/>
        <v>260</v>
      </c>
      <c r="R129" s="32"/>
    </row>
    <row r="130" spans="1:18" s="31" customFormat="1" ht="13.15" hidden="1" x14ac:dyDescent="0.25">
      <c r="A130" s="254"/>
      <c r="B130" s="255"/>
      <c r="C130" s="256"/>
      <c r="D130" s="257">
        <v>3419</v>
      </c>
      <c r="E130" s="72">
        <v>5213</v>
      </c>
      <c r="F130" s="48" t="s">
        <v>294</v>
      </c>
      <c r="G130" s="42">
        <v>0</v>
      </c>
      <c r="H130" s="242">
        <v>0</v>
      </c>
      <c r="I130" s="242">
        <v>0</v>
      </c>
      <c r="J130" s="242">
        <v>0</v>
      </c>
      <c r="K130" s="242">
        <v>0</v>
      </c>
      <c r="L130" s="248">
        <v>260</v>
      </c>
      <c r="M130" s="208">
        <f t="shared" si="14"/>
        <v>260</v>
      </c>
      <c r="N130" s="194">
        <v>0</v>
      </c>
      <c r="O130" s="194">
        <f t="shared" si="7"/>
        <v>260</v>
      </c>
      <c r="P130" s="194">
        <v>0</v>
      </c>
      <c r="Q130" s="194">
        <f t="shared" si="6"/>
        <v>260</v>
      </c>
      <c r="R130" s="32"/>
    </row>
    <row r="131" spans="1:18" s="31" customFormat="1" ht="20.45" hidden="1" x14ac:dyDescent="0.25">
      <c r="A131" s="15" t="s">
        <v>11</v>
      </c>
      <c r="B131" s="50" t="s">
        <v>295</v>
      </c>
      <c r="C131" s="16" t="s">
        <v>14</v>
      </c>
      <c r="D131" s="17" t="s">
        <v>12</v>
      </c>
      <c r="E131" s="18" t="s">
        <v>12</v>
      </c>
      <c r="F131" s="52" t="s">
        <v>296</v>
      </c>
      <c r="G131" s="58">
        <v>0</v>
      </c>
      <c r="H131" s="251">
        <v>0</v>
      </c>
      <c r="I131" s="251">
        <v>0</v>
      </c>
      <c r="J131" s="251">
        <v>0</v>
      </c>
      <c r="K131" s="251">
        <v>0</v>
      </c>
      <c r="L131" s="249">
        <v>10.5</v>
      </c>
      <c r="M131" s="60">
        <f t="shared" si="14"/>
        <v>10.5</v>
      </c>
      <c r="N131" s="195">
        <v>0</v>
      </c>
      <c r="O131" s="195">
        <f t="shared" si="7"/>
        <v>10.5</v>
      </c>
      <c r="P131" s="195">
        <v>0</v>
      </c>
      <c r="Q131" s="195">
        <f t="shared" si="6"/>
        <v>10.5</v>
      </c>
      <c r="R131" s="32"/>
    </row>
    <row r="132" spans="1:18" s="31" customFormat="1" ht="13.15" hidden="1" x14ac:dyDescent="0.25">
      <c r="A132" s="254"/>
      <c r="B132" s="255" t="s">
        <v>297</v>
      </c>
      <c r="C132" s="256"/>
      <c r="D132" s="257">
        <v>3419</v>
      </c>
      <c r="E132" s="72">
        <v>5212</v>
      </c>
      <c r="F132" s="48" t="s">
        <v>298</v>
      </c>
      <c r="G132" s="42">
        <v>0</v>
      </c>
      <c r="H132" s="242">
        <v>0</v>
      </c>
      <c r="I132" s="242">
        <v>0</v>
      </c>
      <c r="J132" s="242">
        <v>0</v>
      </c>
      <c r="K132" s="242">
        <v>0</v>
      </c>
      <c r="L132" s="248">
        <v>10.5</v>
      </c>
      <c r="M132" s="208">
        <f t="shared" si="14"/>
        <v>10.5</v>
      </c>
      <c r="N132" s="194">
        <v>0</v>
      </c>
      <c r="O132" s="194">
        <f t="shared" si="7"/>
        <v>10.5</v>
      </c>
      <c r="P132" s="194">
        <v>0</v>
      </c>
      <c r="Q132" s="194">
        <f t="shared" si="6"/>
        <v>10.5</v>
      </c>
      <c r="R132" s="32"/>
    </row>
    <row r="133" spans="1:18" s="31" customFormat="1" ht="20.45" hidden="1" x14ac:dyDescent="0.25">
      <c r="A133" s="15" t="s">
        <v>11</v>
      </c>
      <c r="B133" s="50" t="s">
        <v>299</v>
      </c>
      <c r="C133" s="16" t="s">
        <v>14</v>
      </c>
      <c r="D133" s="17" t="s">
        <v>12</v>
      </c>
      <c r="E133" s="18" t="s">
        <v>12</v>
      </c>
      <c r="F133" s="45" t="s">
        <v>300</v>
      </c>
      <c r="G133" s="58">
        <v>0</v>
      </c>
      <c r="H133" s="251">
        <v>0</v>
      </c>
      <c r="I133" s="251">
        <v>0</v>
      </c>
      <c r="J133" s="251">
        <v>0</v>
      </c>
      <c r="K133" s="251">
        <v>0</v>
      </c>
      <c r="L133" s="239">
        <v>10.5</v>
      </c>
      <c r="M133" s="47">
        <f t="shared" si="14"/>
        <v>10.5</v>
      </c>
      <c r="N133" s="195">
        <v>0</v>
      </c>
      <c r="O133" s="195">
        <f t="shared" si="7"/>
        <v>10.5</v>
      </c>
      <c r="P133" s="195">
        <v>0</v>
      </c>
      <c r="Q133" s="195">
        <f t="shared" si="6"/>
        <v>10.5</v>
      </c>
      <c r="R133" s="32"/>
    </row>
    <row r="134" spans="1:18" s="31" customFormat="1" ht="13.15" hidden="1" x14ac:dyDescent="0.25">
      <c r="A134" s="254"/>
      <c r="B134" s="255" t="s">
        <v>297</v>
      </c>
      <c r="C134" s="256"/>
      <c r="D134" s="257">
        <v>3419</v>
      </c>
      <c r="E134" s="72">
        <v>5222</v>
      </c>
      <c r="F134" s="48" t="s">
        <v>156</v>
      </c>
      <c r="G134" s="42">
        <v>0</v>
      </c>
      <c r="H134" s="242">
        <v>0</v>
      </c>
      <c r="I134" s="242">
        <v>0</v>
      </c>
      <c r="J134" s="242">
        <v>0</v>
      </c>
      <c r="K134" s="242">
        <v>0</v>
      </c>
      <c r="L134" s="248">
        <v>10.5</v>
      </c>
      <c r="M134" s="208">
        <f t="shared" si="14"/>
        <v>10.5</v>
      </c>
      <c r="N134" s="194">
        <v>0</v>
      </c>
      <c r="O134" s="194">
        <f t="shared" si="7"/>
        <v>10.5</v>
      </c>
      <c r="P134" s="194">
        <v>0</v>
      </c>
      <c r="Q134" s="194">
        <f t="shared" si="6"/>
        <v>10.5</v>
      </c>
      <c r="R134" s="32"/>
    </row>
    <row r="135" spans="1:18" s="31" customFormat="1" ht="20.45" hidden="1" x14ac:dyDescent="0.25">
      <c r="A135" s="15" t="s">
        <v>11</v>
      </c>
      <c r="B135" s="50" t="s">
        <v>301</v>
      </c>
      <c r="C135" s="16" t="s">
        <v>14</v>
      </c>
      <c r="D135" s="17" t="s">
        <v>12</v>
      </c>
      <c r="E135" s="18" t="s">
        <v>12</v>
      </c>
      <c r="F135" s="52" t="s">
        <v>302</v>
      </c>
      <c r="G135" s="58">
        <v>0</v>
      </c>
      <c r="H135" s="251">
        <v>0</v>
      </c>
      <c r="I135" s="251">
        <v>0</v>
      </c>
      <c r="J135" s="251">
        <v>0</v>
      </c>
      <c r="K135" s="251">
        <v>0</v>
      </c>
      <c r="L135" s="249">
        <v>10.5</v>
      </c>
      <c r="M135" s="60">
        <f t="shared" si="14"/>
        <v>10.5</v>
      </c>
      <c r="N135" s="195">
        <v>0</v>
      </c>
      <c r="O135" s="195">
        <f t="shared" si="7"/>
        <v>10.5</v>
      </c>
      <c r="P135" s="195">
        <v>0</v>
      </c>
      <c r="Q135" s="195">
        <f t="shared" si="6"/>
        <v>10.5</v>
      </c>
      <c r="R135" s="32"/>
    </row>
    <row r="136" spans="1:18" s="31" customFormat="1" ht="13.15" hidden="1" x14ac:dyDescent="0.25">
      <c r="A136" s="254"/>
      <c r="B136" s="255" t="s">
        <v>297</v>
      </c>
      <c r="C136" s="256"/>
      <c r="D136" s="257">
        <v>3419</v>
      </c>
      <c r="E136" s="72">
        <v>5212</v>
      </c>
      <c r="F136" s="48" t="s">
        <v>298</v>
      </c>
      <c r="G136" s="42">
        <v>0</v>
      </c>
      <c r="H136" s="242">
        <v>0</v>
      </c>
      <c r="I136" s="242">
        <v>0</v>
      </c>
      <c r="J136" s="242">
        <v>0</v>
      </c>
      <c r="K136" s="242">
        <v>0</v>
      </c>
      <c r="L136" s="248">
        <v>10.5</v>
      </c>
      <c r="M136" s="208">
        <f t="shared" si="14"/>
        <v>10.5</v>
      </c>
      <c r="N136" s="194">
        <v>0</v>
      </c>
      <c r="O136" s="194">
        <f t="shared" si="7"/>
        <v>10.5</v>
      </c>
      <c r="P136" s="194">
        <v>0</v>
      </c>
      <c r="Q136" s="194">
        <f t="shared" si="6"/>
        <v>10.5</v>
      </c>
      <c r="R136" s="32"/>
    </row>
    <row r="137" spans="1:18" s="31" customFormat="1" ht="13.15" hidden="1" x14ac:dyDescent="0.25">
      <c r="A137" s="15" t="s">
        <v>11</v>
      </c>
      <c r="B137" s="50" t="s">
        <v>303</v>
      </c>
      <c r="C137" s="16" t="s">
        <v>14</v>
      </c>
      <c r="D137" s="17" t="s">
        <v>12</v>
      </c>
      <c r="E137" s="18" t="s">
        <v>12</v>
      </c>
      <c r="F137" s="52" t="s">
        <v>304</v>
      </c>
      <c r="G137" s="58">
        <v>0</v>
      </c>
      <c r="H137" s="251">
        <v>0</v>
      </c>
      <c r="I137" s="251">
        <v>0</v>
      </c>
      <c r="J137" s="251">
        <v>0</v>
      </c>
      <c r="K137" s="251">
        <v>0</v>
      </c>
      <c r="L137" s="249">
        <v>10.5</v>
      </c>
      <c r="M137" s="60">
        <f t="shared" si="14"/>
        <v>10.5</v>
      </c>
      <c r="N137" s="195">
        <v>0</v>
      </c>
      <c r="O137" s="195">
        <f t="shared" si="7"/>
        <v>10.5</v>
      </c>
      <c r="P137" s="195">
        <v>0</v>
      </c>
      <c r="Q137" s="195">
        <f t="shared" si="6"/>
        <v>10.5</v>
      </c>
      <c r="R137" s="32"/>
    </row>
    <row r="138" spans="1:18" s="31" customFormat="1" ht="13.15" hidden="1" x14ac:dyDescent="0.25">
      <c r="A138" s="254"/>
      <c r="B138" s="255" t="s">
        <v>297</v>
      </c>
      <c r="C138" s="256"/>
      <c r="D138" s="257">
        <v>3419</v>
      </c>
      <c r="E138" s="72">
        <v>5222</v>
      </c>
      <c r="F138" s="48" t="s">
        <v>156</v>
      </c>
      <c r="G138" s="42">
        <v>0</v>
      </c>
      <c r="H138" s="242">
        <v>0</v>
      </c>
      <c r="I138" s="242">
        <v>0</v>
      </c>
      <c r="J138" s="242">
        <v>0</v>
      </c>
      <c r="K138" s="242">
        <v>0</v>
      </c>
      <c r="L138" s="248">
        <v>10.5</v>
      </c>
      <c r="M138" s="208">
        <f t="shared" si="14"/>
        <v>10.5</v>
      </c>
      <c r="N138" s="194">
        <v>0</v>
      </c>
      <c r="O138" s="194">
        <f t="shared" si="7"/>
        <v>10.5</v>
      </c>
      <c r="P138" s="194">
        <v>0</v>
      </c>
      <c r="Q138" s="194">
        <f t="shared" si="6"/>
        <v>10.5</v>
      </c>
      <c r="R138" s="32"/>
    </row>
    <row r="139" spans="1:18" s="31" customFormat="1" ht="20.45" hidden="1" x14ac:dyDescent="0.25">
      <c r="A139" s="15" t="s">
        <v>11</v>
      </c>
      <c r="B139" s="50" t="s">
        <v>305</v>
      </c>
      <c r="C139" s="16" t="s">
        <v>14</v>
      </c>
      <c r="D139" s="17" t="s">
        <v>12</v>
      </c>
      <c r="E139" s="18" t="s">
        <v>12</v>
      </c>
      <c r="F139" s="52" t="s">
        <v>306</v>
      </c>
      <c r="G139" s="58">
        <v>0</v>
      </c>
      <c r="H139" s="251">
        <v>0</v>
      </c>
      <c r="I139" s="251">
        <v>0</v>
      </c>
      <c r="J139" s="251">
        <v>0</v>
      </c>
      <c r="K139" s="251">
        <v>0</v>
      </c>
      <c r="L139" s="249">
        <v>10.5</v>
      </c>
      <c r="M139" s="60">
        <f t="shared" si="14"/>
        <v>10.5</v>
      </c>
      <c r="N139" s="195">
        <v>0</v>
      </c>
      <c r="O139" s="195">
        <f t="shared" si="7"/>
        <v>10.5</v>
      </c>
      <c r="P139" s="195">
        <v>0</v>
      </c>
      <c r="Q139" s="195">
        <f t="shared" si="6"/>
        <v>10.5</v>
      </c>
      <c r="R139" s="32"/>
    </row>
    <row r="140" spans="1:18" s="31" customFormat="1" ht="13.15" hidden="1" x14ac:dyDescent="0.25">
      <c r="A140" s="254"/>
      <c r="B140" s="255" t="s">
        <v>297</v>
      </c>
      <c r="C140" s="256"/>
      <c r="D140" s="257">
        <v>3419</v>
      </c>
      <c r="E140" s="72">
        <v>5222</v>
      </c>
      <c r="F140" s="48" t="s">
        <v>156</v>
      </c>
      <c r="G140" s="42">
        <v>0</v>
      </c>
      <c r="H140" s="242">
        <v>0</v>
      </c>
      <c r="I140" s="242">
        <v>0</v>
      </c>
      <c r="J140" s="242">
        <v>0</v>
      </c>
      <c r="K140" s="242">
        <v>0</v>
      </c>
      <c r="L140" s="248">
        <v>10.5</v>
      </c>
      <c r="M140" s="208">
        <f t="shared" si="14"/>
        <v>10.5</v>
      </c>
      <c r="N140" s="194">
        <v>0</v>
      </c>
      <c r="O140" s="194">
        <f t="shared" si="7"/>
        <v>10.5</v>
      </c>
      <c r="P140" s="194">
        <v>0</v>
      </c>
      <c r="Q140" s="194">
        <f t="shared" ref="Q140:Q200" si="15">+O140+P140</f>
        <v>10.5</v>
      </c>
      <c r="R140" s="32"/>
    </row>
    <row r="141" spans="1:18" s="31" customFormat="1" ht="20.45" hidden="1" x14ac:dyDescent="0.25">
      <c r="A141" s="15" t="s">
        <v>11</v>
      </c>
      <c r="B141" s="50" t="s">
        <v>307</v>
      </c>
      <c r="C141" s="16" t="s">
        <v>14</v>
      </c>
      <c r="D141" s="17" t="s">
        <v>12</v>
      </c>
      <c r="E141" s="18" t="s">
        <v>12</v>
      </c>
      <c r="F141" s="52" t="s">
        <v>308</v>
      </c>
      <c r="G141" s="58">
        <v>0</v>
      </c>
      <c r="H141" s="251">
        <v>0</v>
      </c>
      <c r="I141" s="251">
        <v>0</v>
      </c>
      <c r="J141" s="251">
        <v>0</v>
      </c>
      <c r="K141" s="251">
        <v>0</v>
      </c>
      <c r="L141" s="249">
        <v>10.5</v>
      </c>
      <c r="M141" s="60">
        <f t="shared" si="14"/>
        <v>10.5</v>
      </c>
      <c r="N141" s="195">
        <v>0</v>
      </c>
      <c r="O141" s="195">
        <f t="shared" si="7"/>
        <v>10.5</v>
      </c>
      <c r="P141" s="195">
        <v>0</v>
      </c>
      <c r="Q141" s="195">
        <f t="shared" si="15"/>
        <v>10.5</v>
      </c>
      <c r="R141" s="32"/>
    </row>
    <row r="142" spans="1:18" s="31" customFormat="1" ht="13.15" hidden="1" x14ac:dyDescent="0.25">
      <c r="A142" s="254"/>
      <c r="B142" s="255" t="s">
        <v>297</v>
      </c>
      <c r="C142" s="256"/>
      <c r="D142" s="257">
        <v>3419</v>
      </c>
      <c r="E142" s="72">
        <v>5222</v>
      </c>
      <c r="F142" s="48" t="s">
        <v>156</v>
      </c>
      <c r="G142" s="42">
        <v>0</v>
      </c>
      <c r="H142" s="242">
        <v>0</v>
      </c>
      <c r="I142" s="242">
        <v>0</v>
      </c>
      <c r="J142" s="242">
        <v>0</v>
      </c>
      <c r="K142" s="242">
        <v>0</v>
      </c>
      <c r="L142" s="248">
        <v>10.5</v>
      </c>
      <c r="M142" s="208">
        <f t="shared" si="14"/>
        <v>10.5</v>
      </c>
      <c r="N142" s="194">
        <v>0</v>
      </c>
      <c r="O142" s="194">
        <f t="shared" ref="O142:O200" si="16">+M142+N142</f>
        <v>10.5</v>
      </c>
      <c r="P142" s="194">
        <v>0</v>
      </c>
      <c r="Q142" s="194">
        <f t="shared" si="15"/>
        <v>10.5</v>
      </c>
      <c r="R142" s="32"/>
    </row>
    <row r="143" spans="1:18" s="31" customFormat="1" ht="20.45" hidden="1" x14ac:dyDescent="0.25">
      <c r="A143" s="15" t="s">
        <v>11</v>
      </c>
      <c r="B143" s="50" t="s">
        <v>309</v>
      </c>
      <c r="C143" s="16" t="s">
        <v>14</v>
      </c>
      <c r="D143" s="17" t="s">
        <v>12</v>
      </c>
      <c r="E143" s="18" t="s">
        <v>12</v>
      </c>
      <c r="F143" s="52" t="s">
        <v>310</v>
      </c>
      <c r="G143" s="58">
        <v>0</v>
      </c>
      <c r="H143" s="251">
        <v>0</v>
      </c>
      <c r="I143" s="251">
        <v>0</v>
      </c>
      <c r="J143" s="251">
        <v>0</v>
      </c>
      <c r="K143" s="251">
        <v>0</v>
      </c>
      <c r="L143" s="249">
        <v>10.1</v>
      </c>
      <c r="M143" s="60">
        <f t="shared" si="14"/>
        <v>10.1</v>
      </c>
      <c r="N143" s="195">
        <v>0</v>
      </c>
      <c r="O143" s="195">
        <f t="shared" si="16"/>
        <v>10.1</v>
      </c>
      <c r="P143" s="195">
        <v>0</v>
      </c>
      <c r="Q143" s="195">
        <f t="shared" si="15"/>
        <v>10.1</v>
      </c>
      <c r="R143" s="32"/>
    </row>
    <row r="144" spans="1:18" s="31" customFormat="1" ht="13.15" hidden="1" x14ac:dyDescent="0.25">
      <c r="A144" s="254"/>
      <c r="B144" s="255" t="s">
        <v>297</v>
      </c>
      <c r="C144" s="256"/>
      <c r="D144" s="257">
        <v>3419</v>
      </c>
      <c r="E144" s="72">
        <v>5222</v>
      </c>
      <c r="F144" s="48" t="s">
        <v>156</v>
      </c>
      <c r="G144" s="42">
        <v>0</v>
      </c>
      <c r="H144" s="242">
        <v>0</v>
      </c>
      <c r="I144" s="242">
        <v>0</v>
      </c>
      <c r="J144" s="242">
        <v>0</v>
      </c>
      <c r="K144" s="242">
        <v>0</v>
      </c>
      <c r="L144" s="248">
        <v>10.1</v>
      </c>
      <c r="M144" s="208">
        <f t="shared" si="14"/>
        <v>10.1</v>
      </c>
      <c r="N144" s="194">
        <v>0</v>
      </c>
      <c r="O144" s="194">
        <f t="shared" si="16"/>
        <v>10.1</v>
      </c>
      <c r="P144" s="194">
        <v>0</v>
      </c>
      <c r="Q144" s="194">
        <f t="shared" si="15"/>
        <v>10.1</v>
      </c>
      <c r="R144" s="32"/>
    </row>
    <row r="145" spans="1:18" s="31" customFormat="1" ht="13.15" hidden="1" x14ac:dyDescent="0.25">
      <c r="A145" s="15" t="s">
        <v>11</v>
      </c>
      <c r="B145" s="50" t="s">
        <v>311</v>
      </c>
      <c r="C145" s="16" t="s">
        <v>14</v>
      </c>
      <c r="D145" s="17" t="s">
        <v>12</v>
      </c>
      <c r="E145" s="18" t="s">
        <v>12</v>
      </c>
      <c r="F145" s="52" t="s">
        <v>312</v>
      </c>
      <c r="G145" s="58">
        <v>0</v>
      </c>
      <c r="H145" s="251">
        <v>0</v>
      </c>
      <c r="I145" s="251">
        <v>0</v>
      </c>
      <c r="J145" s="251">
        <v>0</v>
      </c>
      <c r="K145" s="251">
        <v>0</v>
      </c>
      <c r="L145" s="249">
        <v>10.5</v>
      </c>
      <c r="M145" s="60">
        <f t="shared" si="14"/>
        <v>10.5</v>
      </c>
      <c r="N145" s="195">
        <v>0</v>
      </c>
      <c r="O145" s="195">
        <f t="shared" si="16"/>
        <v>10.5</v>
      </c>
      <c r="P145" s="195">
        <v>0</v>
      </c>
      <c r="Q145" s="195">
        <f t="shared" si="15"/>
        <v>10.5</v>
      </c>
      <c r="R145" s="32"/>
    </row>
    <row r="146" spans="1:18" s="31" customFormat="1" ht="13.15" hidden="1" x14ac:dyDescent="0.25">
      <c r="A146" s="254"/>
      <c r="B146" s="255" t="s">
        <v>297</v>
      </c>
      <c r="C146" s="256"/>
      <c r="D146" s="257">
        <v>3419</v>
      </c>
      <c r="E146" s="72">
        <v>5222</v>
      </c>
      <c r="F146" s="48" t="s">
        <v>156</v>
      </c>
      <c r="G146" s="42">
        <v>0</v>
      </c>
      <c r="H146" s="242">
        <v>0</v>
      </c>
      <c r="I146" s="242">
        <v>0</v>
      </c>
      <c r="J146" s="242">
        <v>0</v>
      </c>
      <c r="K146" s="242">
        <v>0</v>
      </c>
      <c r="L146" s="248">
        <v>10.5</v>
      </c>
      <c r="M146" s="208">
        <f t="shared" si="14"/>
        <v>10.5</v>
      </c>
      <c r="N146" s="194">
        <v>0</v>
      </c>
      <c r="O146" s="194">
        <f t="shared" si="16"/>
        <v>10.5</v>
      </c>
      <c r="P146" s="194">
        <v>0</v>
      </c>
      <c r="Q146" s="194">
        <f t="shared" si="15"/>
        <v>10.5</v>
      </c>
      <c r="R146" s="32"/>
    </row>
    <row r="147" spans="1:18" s="31" customFormat="1" ht="13.15" hidden="1" x14ac:dyDescent="0.25">
      <c r="A147" s="15" t="s">
        <v>11</v>
      </c>
      <c r="B147" s="50" t="s">
        <v>313</v>
      </c>
      <c r="C147" s="16" t="s">
        <v>14</v>
      </c>
      <c r="D147" s="17" t="s">
        <v>12</v>
      </c>
      <c r="E147" s="18" t="s">
        <v>12</v>
      </c>
      <c r="F147" s="52" t="s">
        <v>314</v>
      </c>
      <c r="G147" s="58">
        <v>0</v>
      </c>
      <c r="H147" s="251">
        <v>0</v>
      </c>
      <c r="I147" s="251">
        <v>0</v>
      </c>
      <c r="J147" s="251">
        <v>0</v>
      </c>
      <c r="K147" s="251">
        <v>0</v>
      </c>
      <c r="L147" s="249">
        <v>10.5</v>
      </c>
      <c r="M147" s="60">
        <f t="shared" si="14"/>
        <v>10.5</v>
      </c>
      <c r="N147" s="195">
        <v>0</v>
      </c>
      <c r="O147" s="195">
        <f t="shared" si="16"/>
        <v>10.5</v>
      </c>
      <c r="P147" s="195">
        <v>0</v>
      </c>
      <c r="Q147" s="195">
        <f t="shared" si="15"/>
        <v>10.5</v>
      </c>
      <c r="R147" s="32"/>
    </row>
    <row r="148" spans="1:18" s="31" customFormat="1" ht="13.15" hidden="1" x14ac:dyDescent="0.25">
      <c r="A148" s="254"/>
      <c r="B148" s="255" t="s">
        <v>297</v>
      </c>
      <c r="C148" s="256"/>
      <c r="D148" s="257">
        <v>3419</v>
      </c>
      <c r="E148" s="72">
        <v>5222</v>
      </c>
      <c r="F148" s="48" t="s">
        <v>156</v>
      </c>
      <c r="G148" s="42">
        <v>0</v>
      </c>
      <c r="H148" s="242">
        <v>0</v>
      </c>
      <c r="I148" s="242">
        <v>0</v>
      </c>
      <c r="J148" s="242">
        <v>0</v>
      </c>
      <c r="K148" s="242">
        <v>0</v>
      </c>
      <c r="L148" s="248">
        <v>10.5</v>
      </c>
      <c r="M148" s="208">
        <f t="shared" si="14"/>
        <v>10.5</v>
      </c>
      <c r="N148" s="194">
        <v>0</v>
      </c>
      <c r="O148" s="194">
        <f t="shared" si="16"/>
        <v>10.5</v>
      </c>
      <c r="P148" s="194">
        <v>0</v>
      </c>
      <c r="Q148" s="194">
        <f t="shared" si="15"/>
        <v>10.5</v>
      </c>
      <c r="R148" s="32"/>
    </row>
    <row r="149" spans="1:18" s="31" customFormat="1" ht="20.45" hidden="1" x14ac:dyDescent="0.25">
      <c r="A149" s="15" t="s">
        <v>11</v>
      </c>
      <c r="B149" s="50" t="s">
        <v>315</v>
      </c>
      <c r="C149" s="16" t="s">
        <v>316</v>
      </c>
      <c r="D149" s="17" t="s">
        <v>12</v>
      </c>
      <c r="E149" s="18" t="s">
        <v>12</v>
      </c>
      <c r="F149" s="52" t="s">
        <v>317</v>
      </c>
      <c r="G149" s="58">
        <v>0</v>
      </c>
      <c r="H149" s="251">
        <v>0</v>
      </c>
      <c r="I149" s="251">
        <v>0</v>
      </c>
      <c r="J149" s="251">
        <v>0</v>
      </c>
      <c r="K149" s="251">
        <v>0</v>
      </c>
      <c r="L149" s="249">
        <v>10.5</v>
      </c>
      <c r="M149" s="60">
        <f t="shared" si="14"/>
        <v>10.5</v>
      </c>
      <c r="N149" s="195">
        <v>0</v>
      </c>
      <c r="O149" s="195">
        <f t="shared" si="16"/>
        <v>10.5</v>
      </c>
      <c r="P149" s="195">
        <v>0</v>
      </c>
      <c r="Q149" s="195">
        <f t="shared" si="15"/>
        <v>10.5</v>
      </c>
      <c r="R149" s="32"/>
    </row>
    <row r="150" spans="1:18" s="31" customFormat="1" ht="13.15" hidden="1" x14ac:dyDescent="0.25">
      <c r="A150" s="254"/>
      <c r="B150" s="255" t="s">
        <v>297</v>
      </c>
      <c r="C150" s="256"/>
      <c r="D150" s="257">
        <v>3419</v>
      </c>
      <c r="E150" s="72">
        <v>5321</v>
      </c>
      <c r="F150" s="48" t="s">
        <v>153</v>
      </c>
      <c r="G150" s="42">
        <v>0</v>
      </c>
      <c r="H150" s="242">
        <v>0</v>
      </c>
      <c r="I150" s="242">
        <v>0</v>
      </c>
      <c r="J150" s="242">
        <v>0</v>
      </c>
      <c r="K150" s="242">
        <v>0</v>
      </c>
      <c r="L150" s="248">
        <v>10.5</v>
      </c>
      <c r="M150" s="208">
        <f t="shared" si="14"/>
        <v>10.5</v>
      </c>
      <c r="N150" s="194">
        <v>0</v>
      </c>
      <c r="O150" s="194">
        <f t="shared" si="16"/>
        <v>10.5</v>
      </c>
      <c r="P150" s="194">
        <v>0</v>
      </c>
      <c r="Q150" s="194">
        <f t="shared" si="15"/>
        <v>10.5</v>
      </c>
      <c r="R150" s="32"/>
    </row>
    <row r="151" spans="1:18" s="31" customFormat="1" ht="30.6" hidden="1" x14ac:dyDescent="0.25">
      <c r="A151" s="15" t="s">
        <v>11</v>
      </c>
      <c r="B151" s="50" t="s">
        <v>318</v>
      </c>
      <c r="C151" s="16" t="s">
        <v>14</v>
      </c>
      <c r="D151" s="17" t="s">
        <v>12</v>
      </c>
      <c r="E151" s="18" t="s">
        <v>12</v>
      </c>
      <c r="F151" s="52" t="s">
        <v>319</v>
      </c>
      <c r="G151" s="58">
        <v>0</v>
      </c>
      <c r="H151" s="251">
        <v>0</v>
      </c>
      <c r="I151" s="251">
        <v>0</v>
      </c>
      <c r="J151" s="251">
        <v>0</v>
      </c>
      <c r="K151" s="251">
        <v>0</v>
      </c>
      <c r="L151" s="249">
        <v>105</v>
      </c>
      <c r="M151" s="60">
        <f t="shared" si="14"/>
        <v>105</v>
      </c>
      <c r="N151" s="195">
        <v>0</v>
      </c>
      <c r="O151" s="195">
        <f t="shared" si="16"/>
        <v>105</v>
      </c>
      <c r="P151" s="195">
        <v>0</v>
      </c>
      <c r="Q151" s="195">
        <f t="shared" si="15"/>
        <v>105</v>
      </c>
      <c r="R151" s="32"/>
    </row>
    <row r="152" spans="1:18" s="31" customFormat="1" ht="13.15" hidden="1" x14ac:dyDescent="0.25">
      <c r="A152" s="36"/>
      <c r="B152" s="37" t="s">
        <v>297</v>
      </c>
      <c r="C152" s="38"/>
      <c r="D152" s="39">
        <v>3419</v>
      </c>
      <c r="E152" s="70">
        <v>5222</v>
      </c>
      <c r="F152" s="48" t="s">
        <v>156</v>
      </c>
      <c r="G152" s="42">
        <v>0</v>
      </c>
      <c r="H152" s="242">
        <v>0</v>
      </c>
      <c r="I152" s="242">
        <v>0</v>
      </c>
      <c r="J152" s="242">
        <v>0</v>
      </c>
      <c r="K152" s="242">
        <v>0</v>
      </c>
      <c r="L152" s="248">
        <v>105</v>
      </c>
      <c r="M152" s="208">
        <f t="shared" si="14"/>
        <v>105</v>
      </c>
      <c r="N152" s="194">
        <v>0</v>
      </c>
      <c r="O152" s="194">
        <f t="shared" si="16"/>
        <v>105</v>
      </c>
      <c r="P152" s="194">
        <v>0</v>
      </c>
      <c r="Q152" s="194">
        <f t="shared" si="15"/>
        <v>105</v>
      </c>
      <c r="R152" s="32"/>
    </row>
    <row r="153" spans="1:18" s="31" customFormat="1" ht="20.45" hidden="1" x14ac:dyDescent="0.25">
      <c r="A153" s="15" t="s">
        <v>11</v>
      </c>
      <c r="B153" s="50" t="s">
        <v>320</v>
      </c>
      <c r="C153" s="16" t="s">
        <v>14</v>
      </c>
      <c r="D153" s="17" t="s">
        <v>12</v>
      </c>
      <c r="E153" s="18" t="s">
        <v>12</v>
      </c>
      <c r="F153" s="45" t="s">
        <v>321</v>
      </c>
      <c r="G153" s="58">
        <v>0</v>
      </c>
      <c r="H153" s="251">
        <v>0</v>
      </c>
      <c r="I153" s="251">
        <v>0</v>
      </c>
      <c r="J153" s="251">
        <v>0</v>
      </c>
      <c r="K153" s="251">
        <v>0</v>
      </c>
      <c r="L153" s="239">
        <v>10.5</v>
      </c>
      <c r="M153" s="47">
        <f t="shared" si="14"/>
        <v>10.5</v>
      </c>
      <c r="N153" s="195">
        <v>0</v>
      </c>
      <c r="O153" s="195">
        <f t="shared" si="16"/>
        <v>10.5</v>
      </c>
      <c r="P153" s="195">
        <v>0</v>
      </c>
      <c r="Q153" s="195">
        <f t="shared" si="15"/>
        <v>10.5</v>
      </c>
      <c r="R153" s="32"/>
    </row>
    <row r="154" spans="1:18" s="31" customFormat="1" ht="13.15" hidden="1" x14ac:dyDescent="0.25">
      <c r="A154" s="254"/>
      <c r="B154" s="255" t="s">
        <v>297</v>
      </c>
      <c r="C154" s="256"/>
      <c r="D154" s="257">
        <v>3419</v>
      </c>
      <c r="E154" s="72">
        <v>5222</v>
      </c>
      <c r="F154" s="41" t="s">
        <v>156</v>
      </c>
      <c r="G154" s="42">
        <v>0</v>
      </c>
      <c r="H154" s="242">
        <v>0</v>
      </c>
      <c r="I154" s="242">
        <v>0</v>
      </c>
      <c r="J154" s="242">
        <v>0</v>
      </c>
      <c r="K154" s="242">
        <v>0</v>
      </c>
      <c r="L154" s="243">
        <v>10.5</v>
      </c>
      <c r="M154" s="43">
        <f t="shared" si="14"/>
        <v>10.5</v>
      </c>
      <c r="N154" s="194">
        <v>0</v>
      </c>
      <c r="O154" s="194">
        <f t="shared" si="16"/>
        <v>10.5</v>
      </c>
      <c r="P154" s="194">
        <v>0</v>
      </c>
      <c r="Q154" s="194">
        <f t="shared" si="15"/>
        <v>10.5</v>
      </c>
      <c r="R154" s="32"/>
    </row>
    <row r="155" spans="1:18" s="31" customFormat="1" ht="20.45" hidden="1" x14ac:dyDescent="0.25">
      <c r="A155" s="15" t="s">
        <v>11</v>
      </c>
      <c r="B155" s="50" t="s">
        <v>322</v>
      </c>
      <c r="C155" s="16" t="s">
        <v>14</v>
      </c>
      <c r="D155" s="17" t="s">
        <v>12</v>
      </c>
      <c r="E155" s="18" t="s">
        <v>12</v>
      </c>
      <c r="F155" s="45" t="s">
        <v>323</v>
      </c>
      <c r="G155" s="58">
        <v>0</v>
      </c>
      <c r="H155" s="251">
        <v>0</v>
      </c>
      <c r="I155" s="251">
        <v>0</v>
      </c>
      <c r="J155" s="251">
        <v>0</v>
      </c>
      <c r="K155" s="251">
        <v>0</v>
      </c>
      <c r="L155" s="249">
        <v>10.5</v>
      </c>
      <c r="M155" s="60">
        <f t="shared" si="14"/>
        <v>10.5</v>
      </c>
      <c r="N155" s="195">
        <v>0</v>
      </c>
      <c r="O155" s="195">
        <f t="shared" si="16"/>
        <v>10.5</v>
      </c>
      <c r="P155" s="195">
        <v>0</v>
      </c>
      <c r="Q155" s="195">
        <f t="shared" si="15"/>
        <v>10.5</v>
      </c>
      <c r="R155" s="32"/>
    </row>
    <row r="156" spans="1:18" s="31" customFormat="1" ht="13.15" hidden="1" x14ac:dyDescent="0.25">
      <c r="A156" s="254"/>
      <c r="B156" s="255" t="s">
        <v>297</v>
      </c>
      <c r="C156" s="256"/>
      <c r="D156" s="257">
        <v>3419</v>
      </c>
      <c r="E156" s="72">
        <v>5222</v>
      </c>
      <c r="F156" s="41" t="s">
        <v>156</v>
      </c>
      <c r="G156" s="42">
        <v>0</v>
      </c>
      <c r="H156" s="242">
        <v>0</v>
      </c>
      <c r="I156" s="242">
        <v>0</v>
      </c>
      <c r="J156" s="242">
        <v>0</v>
      </c>
      <c r="K156" s="242">
        <v>0</v>
      </c>
      <c r="L156" s="243">
        <v>10.5</v>
      </c>
      <c r="M156" s="43">
        <f t="shared" si="14"/>
        <v>10.5</v>
      </c>
      <c r="N156" s="194">
        <v>0</v>
      </c>
      <c r="O156" s="194">
        <f t="shared" si="16"/>
        <v>10.5</v>
      </c>
      <c r="P156" s="194">
        <v>0</v>
      </c>
      <c r="Q156" s="194">
        <f t="shared" si="15"/>
        <v>10.5</v>
      </c>
      <c r="R156" s="32"/>
    </row>
    <row r="157" spans="1:18" s="31" customFormat="1" ht="20.45" hidden="1" x14ac:dyDescent="0.25">
      <c r="A157" s="15" t="s">
        <v>11</v>
      </c>
      <c r="B157" s="50" t="s">
        <v>324</v>
      </c>
      <c r="C157" s="16" t="s">
        <v>14</v>
      </c>
      <c r="D157" s="17" t="s">
        <v>12</v>
      </c>
      <c r="E157" s="18" t="s">
        <v>12</v>
      </c>
      <c r="F157" s="45" t="s">
        <v>325</v>
      </c>
      <c r="G157" s="58">
        <v>0</v>
      </c>
      <c r="H157" s="251">
        <v>0</v>
      </c>
      <c r="I157" s="251">
        <v>0</v>
      </c>
      <c r="J157" s="251">
        <v>0</v>
      </c>
      <c r="K157" s="251">
        <v>0</v>
      </c>
      <c r="L157" s="249">
        <v>10.5</v>
      </c>
      <c r="M157" s="60">
        <f t="shared" si="14"/>
        <v>10.5</v>
      </c>
      <c r="N157" s="195">
        <v>0</v>
      </c>
      <c r="O157" s="195">
        <f t="shared" si="16"/>
        <v>10.5</v>
      </c>
      <c r="P157" s="195">
        <v>0</v>
      </c>
      <c r="Q157" s="195">
        <f t="shared" si="15"/>
        <v>10.5</v>
      </c>
      <c r="R157" s="32"/>
    </row>
    <row r="158" spans="1:18" s="31" customFormat="1" ht="13.15" hidden="1" x14ac:dyDescent="0.25">
      <c r="A158" s="254"/>
      <c r="B158" s="255" t="s">
        <v>297</v>
      </c>
      <c r="C158" s="256"/>
      <c r="D158" s="257">
        <v>3419</v>
      </c>
      <c r="E158" s="72">
        <v>5222</v>
      </c>
      <c r="F158" s="41" t="s">
        <v>156</v>
      </c>
      <c r="G158" s="42">
        <v>0</v>
      </c>
      <c r="H158" s="242">
        <v>0</v>
      </c>
      <c r="I158" s="242">
        <v>0</v>
      </c>
      <c r="J158" s="242">
        <v>0</v>
      </c>
      <c r="K158" s="242">
        <v>0</v>
      </c>
      <c r="L158" s="248">
        <v>10.5</v>
      </c>
      <c r="M158" s="208">
        <f t="shared" si="14"/>
        <v>10.5</v>
      </c>
      <c r="N158" s="194">
        <v>0</v>
      </c>
      <c r="O158" s="194">
        <f t="shared" si="16"/>
        <v>10.5</v>
      </c>
      <c r="P158" s="194">
        <v>0</v>
      </c>
      <c r="Q158" s="194">
        <f t="shared" si="15"/>
        <v>10.5</v>
      </c>
      <c r="R158" s="32"/>
    </row>
    <row r="159" spans="1:18" s="31" customFormat="1" ht="20.45" hidden="1" x14ac:dyDescent="0.25">
      <c r="A159" s="15" t="s">
        <v>11</v>
      </c>
      <c r="B159" s="50" t="s">
        <v>326</v>
      </c>
      <c r="C159" s="16" t="s">
        <v>14</v>
      </c>
      <c r="D159" s="17" t="s">
        <v>12</v>
      </c>
      <c r="E159" s="18" t="s">
        <v>12</v>
      </c>
      <c r="F159" s="45" t="s">
        <v>327</v>
      </c>
      <c r="G159" s="58">
        <v>0</v>
      </c>
      <c r="H159" s="251">
        <v>0</v>
      </c>
      <c r="I159" s="251">
        <v>0</v>
      </c>
      <c r="J159" s="251">
        <v>0</v>
      </c>
      <c r="K159" s="251">
        <v>0</v>
      </c>
      <c r="L159" s="249">
        <v>100</v>
      </c>
      <c r="M159" s="60">
        <f t="shared" si="14"/>
        <v>100</v>
      </c>
      <c r="N159" s="195">
        <v>0</v>
      </c>
      <c r="O159" s="195">
        <f t="shared" si="16"/>
        <v>100</v>
      </c>
      <c r="P159" s="195">
        <v>0</v>
      </c>
      <c r="Q159" s="195">
        <f t="shared" si="15"/>
        <v>100</v>
      </c>
      <c r="R159" s="32"/>
    </row>
    <row r="160" spans="1:18" s="31" customFormat="1" ht="13.15" hidden="1" x14ac:dyDescent="0.25">
      <c r="A160" s="254"/>
      <c r="B160" s="255" t="s">
        <v>297</v>
      </c>
      <c r="C160" s="256"/>
      <c r="D160" s="257">
        <v>3419</v>
      </c>
      <c r="E160" s="72">
        <v>5222</v>
      </c>
      <c r="F160" s="41" t="s">
        <v>156</v>
      </c>
      <c r="G160" s="42">
        <v>0</v>
      </c>
      <c r="H160" s="242">
        <v>0</v>
      </c>
      <c r="I160" s="242">
        <v>0</v>
      </c>
      <c r="J160" s="242">
        <v>0</v>
      </c>
      <c r="K160" s="242">
        <v>0</v>
      </c>
      <c r="L160" s="248">
        <v>100</v>
      </c>
      <c r="M160" s="208">
        <f t="shared" si="14"/>
        <v>100</v>
      </c>
      <c r="N160" s="194">
        <v>0</v>
      </c>
      <c r="O160" s="194">
        <f t="shared" si="16"/>
        <v>100</v>
      </c>
      <c r="P160" s="194">
        <v>0</v>
      </c>
      <c r="Q160" s="194">
        <f t="shared" si="15"/>
        <v>100</v>
      </c>
      <c r="R160" s="32"/>
    </row>
    <row r="161" spans="1:18" s="31" customFormat="1" ht="20.45" hidden="1" x14ac:dyDescent="0.25">
      <c r="A161" s="15" t="s">
        <v>11</v>
      </c>
      <c r="B161" s="50" t="s">
        <v>328</v>
      </c>
      <c r="C161" s="16" t="s">
        <v>14</v>
      </c>
      <c r="D161" s="17" t="s">
        <v>12</v>
      </c>
      <c r="E161" s="18" t="s">
        <v>12</v>
      </c>
      <c r="F161" s="45" t="s">
        <v>329</v>
      </c>
      <c r="G161" s="58">
        <v>0</v>
      </c>
      <c r="H161" s="251">
        <v>0</v>
      </c>
      <c r="I161" s="251">
        <v>0</v>
      </c>
      <c r="J161" s="251">
        <v>0</v>
      </c>
      <c r="K161" s="251">
        <v>0</v>
      </c>
      <c r="L161" s="249">
        <v>20</v>
      </c>
      <c r="M161" s="60">
        <f t="shared" si="14"/>
        <v>20</v>
      </c>
      <c r="N161" s="195">
        <v>0</v>
      </c>
      <c r="O161" s="195">
        <f t="shared" si="16"/>
        <v>20</v>
      </c>
      <c r="P161" s="195">
        <v>0</v>
      </c>
      <c r="Q161" s="195">
        <f t="shared" si="15"/>
        <v>20</v>
      </c>
      <c r="R161" s="32"/>
    </row>
    <row r="162" spans="1:18" s="31" customFormat="1" ht="13.15" hidden="1" x14ac:dyDescent="0.25">
      <c r="A162" s="36"/>
      <c r="B162" s="37" t="s">
        <v>297</v>
      </c>
      <c r="C162" s="38"/>
      <c r="D162" s="39">
        <v>3419</v>
      </c>
      <c r="E162" s="40">
        <v>5222</v>
      </c>
      <c r="F162" s="49" t="s">
        <v>156</v>
      </c>
      <c r="G162" s="42">
        <v>0</v>
      </c>
      <c r="H162" s="242">
        <v>0</v>
      </c>
      <c r="I162" s="242">
        <v>0</v>
      </c>
      <c r="J162" s="242">
        <v>0</v>
      </c>
      <c r="K162" s="242">
        <v>0</v>
      </c>
      <c r="L162" s="248">
        <v>20</v>
      </c>
      <c r="M162" s="208">
        <f t="shared" si="14"/>
        <v>20</v>
      </c>
      <c r="N162" s="194">
        <v>0</v>
      </c>
      <c r="O162" s="194">
        <f t="shared" si="16"/>
        <v>20</v>
      </c>
      <c r="P162" s="194">
        <v>0</v>
      </c>
      <c r="Q162" s="194">
        <f t="shared" si="15"/>
        <v>20</v>
      </c>
      <c r="R162" s="32"/>
    </row>
    <row r="163" spans="1:18" s="31" customFormat="1" ht="20.45" hidden="1" x14ac:dyDescent="0.25">
      <c r="A163" s="15" t="s">
        <v>11</v>
      </c>
      <c r="B163" s="50" t="s">
        <v>330</v>
      </c>
      <c r="C163" s="16" t="s">
        <v>14</v>
      </c>
      <c r="D163" s="17" t="s">
        <v>12</v>
      </c>
      <c r="E163" s="18" t="s">
        <v>12</v>
      </c>
      <c r="F163" s="45" t="s">
        <v>331</v>
      </c>
      <c r="G163" s="58">
        <v>0</v>
      </c>
      <c r="H163" s="251">
        <v>0</v>
      </c>
      <c r="I163" s="251">
        <v>0</v>
      </c>
      <c r="J163" s="251">
        <v>0</v>
      </c>
      <c r="K163" s="251">
        <v>0</v>
      </c>
      <c r="L163" s="249">
        <v>15</v>
      </c>
      <c r="M163" s="60">
        <f t="shared" si="14"/>
        <v>15</v>
      </c>
      <c r="N163" s="195">
        <v>0</v>
      </c>
      <c r="O163" s="195">
        <f t="shared" si="16"/>
        <v>15</v>
      </c>
      <c r="P163" s="195">
        <v>0</v>
      </c>
      <c r="Q163" s="195">
        <f t="shared" si="15"/>
        <v>15</v>
      </c>
      <c r="R163" s="32"/>
    </row>
    <row r="164" spans="1:18" s="31" customFormat="1" ht="13.15" hidden="1" x14ac:dyDescent="0.25">
      <c r="A164" s="36"/>
      <c r="B164" s="37" t="s">
        <v>297</v>
      </c>
      <c r="C164" s="38"/>
      <c r="D164" s="39">
        <v>3419</v>
      </c>
      <c r="E164" s="40">
        <v>5222</v>
      </c>
      <c r="F164" s="49" t="s">
        <v>156</v>
      </c>
      <c r="G164" s="42">
        <v>0</v>
      </c>
      <c r="H164" s="242">
        <v>0</v>
      </c>
      <c r="I164" s="242">
        <v>0</v>
      </c>
      <c r="J164" s="242">
        <v>0</v>
      </c>
      <c r="K164" s="242">
        <v>0</v>
      </c>
      <c r="L164" s="248">
        <v>15</v>
      </c>
      <c r="M164" s="208">
        <f t="shared" si="14"/>
        <v>15</v>
      </c>
      <c r="N164" s="194">
        <v>0</v>
      </c>
      <c r="O164" s="194">
        <f t="shared" si="16"/>
        <v>15</v>
      </c>
      <c r="P164" s="194">
        <v>0</v>
      </c>
      <c r="Q164" s="194">
        <f t="shared" si="15"/>
        <v>15</v>
      </c>
      <c r="R164" s="32"/>
    </row>
    <row r="165" spans="1:18" s="31" customFormat="1" ht="20.45" hidden="1" x14ac:dyDescent="0.25">
      <c r="A165" s="15" t="s">
        <v>11</v>
      </c>
      <c r="B165" s="50" t="s">
        <v>332</v>
      </c>
      <c r="C165" s="16" t="s">
        <v>14</v>
      </c>
      <c r="D165" s="17" t="s">
        <v>12</v>
      </c>
      <c r="E165" s="18" t="s">
        <v>12</v>
      </c>
      <c r="F165" s="45" t="s">
        <v>333</v>
      </c>
      <c r="G165" s="58">
        <v>0</v>
      </c>
      <c r="H165" s="251">
        <v>0</v>
      </c>
      <c r="I165" s="251">
        <v>0</v>
      </c>
      <c r="J165" s="251">
        <v>0</v>
      </c>
      <c r="K165" s="251">
        <v>0</v>
      </c>
      <c r="L165" s="249">
        <v>30</v>
      </c>
      <c r="M165" s="60">
        <f t="shared" si="14"/>
        <v>30</v>
      </c>
      <c r="N165" s="195">
        <v>0</v>
      </c>
      <c r="O165" s="195">
        <f t="shared" si="16"/>
        <v>30</v>
      </c>
      <c r="P165" s="195">
        <v>0</v>
      </c>
      <c r="Q165" s="195">
        <f t="shared" si="15"/>
        <v>30</v>
      </c>
      <c r="R165" s="32"/>
    </row>
    <row r="166" spans="1:18" s="31" customFormat="1" ht="13.15" hidden="1" x14ac:dyDescent="0.25">
      <c r="A166" s="36"/>
      <c r="B166" s="37" t="s">
        <v>297</v>
      </c>
      <c r="C166" s="38"/>
      <c r="D166" s="39">
        <v>3419</v>
      </c>
      <c r="E166" s="40">
        <v>5222</v>
      </c>
      <c r="F166" s="49" t="s">
        <v>156</v>
      </c>
      <c r="G166" s="42">
        <v>0</v>
      </c>
      <c r="H166" s="242">
        <v>0</v>
      </c>
      <c r="I166" s="242">
        <v>0</v>
      </c>
      <c r="J166" s="242">
        <v>0</v>
      </c>
      <c r="K166" s="242">
        <v>0</v>
      </c>
      <c r="L166" s="248">
        <v>30</v>
      </c>
      <c r="M166" s="208">
        <f t="shared" si="14"/>
        <v>30</v>
      </c>
      <c r="N166" s="194">
        <v>0</v>
      </c>
      <c r="O166" s="194">
        <f t="shared" si="16"/>
        <v>30</v>
      </c>
      <c r="P166" s="194">
        <v>0</v>
      </c>
      <c r="Q166" s="194">
        <f t="shared" si="15"/>
        <v>30</v>
      </c>
      <c r="R166" s="32"/>
    </row>
    <row r="167" spans="1:18" s="31" customFormat="1" ht="20.45" hidden="1" x14ac:dyDescent="0.25">
      <c r="A167" s="15" t="s">
        <v>11</v>
      </c>
      <c r="B167" s="50" t="s">
        <v>334</v>
      </c>
      <c r="C167" s="16" t="s">
        <v>14</v>
      </c>
      <c r="D167" s="17" t="s">
        <v>12</v>
      </c>
      <c r="E167" s="18" t="s">
        <v>12</v>
      </c>
      <c r="F167" s="45" t="s">
        <v>335</v>
      </c>
      <c r="G167" s="58">
        <v>0</v>
      </c>
      <c r="H167" s="251">
        <v>0</v>
      </c>
      <c r="I167" s="251">
        <v>0</v>
      </c>
      <c r="J167" s="251">
        <v>0</v>
      </c>
      <c r="K167" s="251">
        <v>0</v>
      </c>
      <c r="L167" s="249">
        <v>30</v>
      </c>
      <c r="M167" s="60">
        <f t="shared" si="14"/>
        <v>30</v>
      </c>
      <c r="N167" s="195">
        <v>0</v>
      </c>
      <c r="O167" s="195">
        <f t="shared" si="16"/>
        <v>30</v>
      </c>
      <c r="P167" s="195">
        <v>0</v>
      </c>
      <c r="Q167" s="195">
        <f t="shared" si="15"/>
        <v>30</v>
      </c>
      <c r="R167" s="32"/>
    </row>
    <row r="168" spans="1:18" s="31" customFormat="1" ht="13.15" hidden="1" x14ac:dyDescent="0.25">
      <c r="A168" s="36"/>
      <c r="B168" s="37" t="s">
        <v>297</v>
      </c>
      <c r="C168" s="38"/>
      <c r="D168" s="39">
        <v>3419</v>
      </c>
      <c r="E168" s="40">
        <v>5222</v>
      </c>
      <c r="F168" s="49" t="s">
        <v>156</v>
      </c>
      <c r="G168" s="42">
        <v>0</v>
      </c>
      <c r="H168" s="242">
        <v>0</v>
      </c>
      <c r="I168" s="242">
        <v>0</v>
      </c>
      <c r="J168" s="242">
        <v>0</v>
      </c>
      <c r="K168" s="242">
        <v>0</v>
      </c>
      <c r="L168" s="248">
        <v>30</v>
      </c>
      <c r="M168" s="208">
        <f t="shared" si="14"/>
        <v>30</v>
      </c>
      <c r="N168" s="194">
        <v>0</v>
      </c>
      <c r="O168" s="194">
        <f t="shared" si="16"/>
        <v>30</v>
      </c>
      <c r="P168" s="194">
        <v>0</v>
      </c>
      <c r="Q168" s="194">
        <f t="shared" si="15"/>
        <v>30</v>
      </c>
      <c r="R168" s="32"/>
    </row>
    <row r="169" spans="1:18" s="31" customFormat="1" ht="13.15" hidden="1" x14ac:dyDescent="0.25">
      <c r="A169" s="15" t="s">
        <v>11</v>
      </c>
      <c r="B169" s="50" t="s">
        <v>336</v>
      </c>
      <c r="C169" s="16" t="s">
        <v>14</v>
      </c>
      <c r="D169" s="17" t="s">
        <v>12</v>
      </c>
      <c r="E169" s="18" t="s">
        <v>12</v>
      </c>
      <c r="F169" s="45" t="s">
        <v>337</v>
      </c>
      <c r="G169" s="58">
        <v>0</v>
      </c>
      <c r="H169" s="251">
        <v>0</v>
      </c>
      <c r="I169" s="251">
        <v>0</v>
      </c>
      <c r="J169" s="251">
        <v>0</v>
      </c>
      <c r="K169" s="251">
        <v>0</v>
      </c>
      <c r="L169" s="249">
        <v>260</v>
      </c>
      <c r="M169" s="60">
        <f t="shared" si="14"/>
        <v>260</v>
      </c>
      <c r="N169" s="195">
        <v>0</v>
      </c>
      <c r="O169" s="195">
        <f t="shared" si="16"/>
        <v>260</v>
      </c>
      <c r="P169" s="195">
        <v>0</v>
      </c>
      <c r="Q169" s="195">
        <f t="shared" si="15"/>
        <v>260</v>
      </c>
      <c r="R169" s="32"/>
    </row>
    <row r="170" spans="1:18" s="31" customFormat="1" ht="13.15" hidden="1" x14ac:dyDescent="0.25">
      <c r="A170" s="36"/>
      <c r="B170" s="37" t="s">
        <v>297</v>
      </c>
      <c r="C170" s="38"/>
      <c r="D170" s="39">
        <v>3419</v>
      </c>
      <c r="E170" s="40">
        <v>5222</v>
      </c>
      <c r="F170" s="49" t="s">
        <v>156</v>
      </c>
      <c r="G170" s="42">
        <v>0</v>
      </c>
      <c r="H170" s="242">
        <v>0</v>
      </c>
      <c r="I170" s="242">
        <v>0</v>
      </c>
      <c r="J170" s="242">
        <v>0</v>
      </c>
      <c r="K170" s="242">
        <v>0</v>
      </c>
      <c r="L170" s="248">
        <v>260</v>
      </c>
      <c r="M170" s="208">
        <f t="shared" si="14"/>
        <v>260</v>
      </c>
      <c r="N170" s="194">
        <v>0</v>
      </c>
      <c r="O170" s="194">
        <f t="shared" si="16"/>
        <v>260</v>
      </c>
      <c r="P170" s="194">
        <v>0</v>
      </c>
      <c r="Q170" s="194">
        <f t="shared" si="15"/>
        <v>260</v>
      </c>
      <c r="R170" s="32"/>
    </row>
    <row r="171" spans="1:18" s="31" customFormat="1" ht="20.45" hidden="1" x14ac:dyDescent="0.25">
      <c r="A171" s="15" t="s">
        <v>11</v>
      </c>
      <c r="B171" s="50" t="s">
        <v>338</v>
      </c>
      <c r="C171" s="16" t="s">
        <v>14</v>
      </c>
      <c r="D171" s="17" t="s">
        <v>12</v>
      </c>
      <c r="E171" s="18" t="s">
        <v>12</v>
      </c>
      <c r="F171" s="45" t="s">
        <v>339</v>
      </c>
      <c r="G171" s="58">
        <v>0</v>
      </c>
      <c r="H171" s="251">
        <v>0</v>
      </c>
      <c r="I171" s="251">
        <v>0</v>
      </c>
      <c r="J171" s="251">
        <v>0</v>
      </c>
      <c r="K171" s="251">
        <v>0</v>
      </c>
      <c r="L171" s="249">
        <v>80</v>
      </c>
      <c r="M171" s="60">
        <f t="shared" si="14"/>
        <v>80</v>
      </c>
      <c r="N171" s="195">
        <v>0</v>
      </c>
      <c r="O171" s="195">
        <f t="shared" si="16"/>
        <v>80</v>
      </c>
      <c r="P171" s="195">
        <v>0</v>
      </c>
      <c r="Q171" s="195">
        <f t="shared" si="15"/>
        <v>80</v>
      </c>
      <c r="R171" s="32"/>
    </row>
    <row r="172" spans="1:18" s="31" customFormat="1" ht="13.15" hidden="1" x14ac:dyDescent="0.25">
      <c r="A172" s="36"/>
      <c r="B172" s="37" t="s">
        <v>297</v>
      </c>
      <c r="C172" s="38"/>
      <c r="D172" s="39">
        <v>3419</v>
      </c>
      <c r="E172" s="40">
        <v>5213</v>
      </c>
      <c r="F172" s="49" t="s">
        <v>197</v>
      </c>
      <c r="G172" s="42">
        <v>0</v>
      </c>
      <c r="H172" s="242">
        <v>0</v>
      </c>
      <c r="I172" s="242">
        <v>0</v>
      </c>
      <c r="J172" s="242">
        <v>0</v>
      </c>
      <c r="K172" s="242">
        <v>0</v>
      </c>
      <c r="L172" s="248">
        <v>80</v>
      </c>
      <c r="M172" s="208">
        <f t="shared" si="14"/>
        <v>80</v>
      </c>
      <c r="N172" s="194">
        <v>0</v>
      </c>
      <c r="O172" s="194">
        <f t="shared" si="16"/>
        <v>80</v>
      </c>
      <c r="P172" s="194">
        <v>0</v>
      </c>
      <c r="Q172" s="194">
        <f t="shared" si="15"/>
        <v>80</v>
      </c>
      <c r="R172" s="32"/>
    </row>
    <row r="173" spans="1:18" s="31" customFormat="1" ht="20.45" hidden="1" x14ac:dyDescent="0.25">
      <c r="A173" s="15" t="s">
        <v>11</v>
      </c>
      <c r="B173" s="50" t="s">
        <v>340</v>
      </c>
      <c r="C173" s="16" t="s">
        <v>14</v>
      </c>
      <c r="D173" s="17" t="s">
        <v>12</v>
      </c>
      <c r="E173" s="18" t="s">
        <v>12</v>
      </c>
      <c r="F173" s="45" t="s">
        <v>341</v>
      </c>
      <c r="G173" s="58">
        <v>0</v>
      </c>
      <c r="H173" s="251">
        <v>0</v>
      </c>
      <c r="I173" s="251">
        <v>0</v>
      </c>
      <c r="J173" s="251">
        <v>0</v>
      </c>
      <c r="K173" s="251">
        <v>0</v>
      </c>
      <c r="L173" s="249">
        <v>15</v>
      </c>
      <c r="M173" s="60">
        <f t="shared" si="14"/>
        <v>15</v>
      </c>
      <c r="N173" s="195">
        <v>0</v>
      </c>
      <c r="O173" s="195">
        <f t="shared" si="16"/>
        <v>15</v>
      </c>
      <c r="P173" s="195">
        <v>0</v>
      </c>
      <c r="Q173" s="195">
        <f t="shared" si="15"/>
        <v>15</v>
      </c>
      <c r="R173" s="32"/>
    </row>
    <row r="174" spans="1:18" s="31" customFormat="1" ht="13.15" hidden="1" x14ac:dyDescent="0.25">
      <c r="A174" s="36"/>
      <c r="B174" s="37" t="s">
        <v>297</v>
      </c>
      <c r="C174" s="38"/>
      <c r="D174" s="39">
        <v>3419</v>
      </c>
      <c r="E174" s="40">
        <v>5222</v>
      </c>
      <c r="F174" s="49" t="s">
        <v>156</v>
      </c>
      <c r="G174" s="42">
        <v>0</v>
      </c>
      <c r="H174" s="242">
        <v>0</v>
      </c>
      <c r="I174" s="242">
        <v>0</v>
      </c>
      <c r="J174" s="242">
        <v>0</v>
      </c>
      <c r="K174" s="242">
        <v>0</v>
      </c>
      <c r="L174" s="248">
        <v>15</v>
      </c>
      <c r="M174" s="208">
        <f t="shared" si="14"/>
        <v>15</v>
      </c>
      <c r="N174" s="195">
        <v>0</v>
      </c>
      <c r="O174" s="194">
        <f t="shared" si="16"/>
        <v>15</v>
      </c>
      <c r="P174" s="194">
        <v>0</v>
      </c>
      <c r="Q174" s="194">
        <f t="shared" si="15"/>
        <v>15</v>
      </c>
      <c r="R174" s="32"/>
    </row>
    <row r="175" spans="1:18" s="31" customFormat="1" ht="20.45" hidden="1" x14ac:dyDescent="0.25">
      <c r="A175" s="15" t="s">
        <v>11</v>
      </c>
      <c r="B175" s="50" t="s">
        <v>342</v>
      </c>
      <c r="C175" s="16" t="s">
        <v>14</v>
      </c>
      <c r="D175" s="17" t="s">
        <v>12</v>
      </c>
      <c r="E175" s="18" t="s">
        <v>12</v>
      </c>
      <c r="F175" s="45" t="s">
        <v>343</v>
      </c>
      <c r="G175" s="58">
        <v>0</v>
      </c>
      <c r="H175" s="251">
        <v>0</v>
      </c>
      <c r="I175" s="251">
        <v>0</v>
      </c>
      <c r="J175" s="251">
        <v>0</v>
      </c>
      <c r="K175" s="251">
        <v>0</v>
      </c>
      <c r="L175" s="249">
        <v>15</v>
      </c>
      <c r="M175" s="60">
        <f t="shared" si="14"/>
        <v>15</v>
      </c>
      <c r="N175" s="195">
        <v>0</v>
      </c>
      <c r="O175" s="195">
        <f t="shared" si="16"/>
        <v>15</v>
      </c>
      <c r="P175" s="195">
        <v>0</v>
      </c>
      <c r="Q175" s="195">
        <f t="shared" si="15"/>
        <v>15</v>
      </c>
      <c r="R175" s="32"/>
    </row>
    <row r="176" spans="1:18" s="31" customFormat="1" ht="13.15" hidden="1" x14ac:dyDescent="0.25">
      <c r="A176" s="36"/>
      <c r="B176" s="37" t="s">
        <v>297</v>
      </c>
      <c r="C176" s="38"/>
      <c r="D176" s="39">
        <v>3419</v>
      </c>
      <c r="E176" s="40">
        <v>5222</v>
      </c>
      <c r="F176" s="49" t="s">
        <v>156</v>
      </c>
      <c r="G176" s="42">
        <v>0</v>
      </c>
      <c r="H176" s="242">
        <v>0</v>
      </c>
      <c r="I176" s="242">
        <v>0</v>
      </c>
      <c r="J176" s="242">
        <v>0</v>
      </c>
      <c r="K176" s="242">
        <v>0</v>
      </c>
      <c r="L176" s="248">
        <v>15</v>
      </c>
      <c r="M176" s="208">
        <f t="shared" si="14"/>
        <v>15</v>
      </c>
      <c r="N176" s="194">
        <v>0</v>
      </c>
      <c r="O176" s="194">
        <f t="shared" si="16"/>
        <v>15</v>
      </c>
      <c r="P176" s="194">
        <v>0</v>
      </c>
      <c r="Q176" s="194">
        <f t="shared" si="15"/>
        <v>15</v>
      </c>
      <c r="R176" s="32"/>
    </row>
    <row r="177" spans="1:18" s="31" customFormat="1" ht="20.45" hidden="1" x14ac:dyDescent="0.25">
      <c r="A177" s="15" t="s">
        <v>11</v>
      </c>
      <c r="B177" s="50" t="s">
        <v>344</v>
      </c>
      <c r="C177" s="16" t="s">
        <v>14</v>
      </c>
      <c r="D177" s="17" t="s">
        <v>12</v>
      </c>
      <c r="E177" s="18" t="s">
        <v>12</v>
      </c>
      <c r="F177" s="45" t="s">
        <v>345</v>
      </c>
      <c r="G177" s="58">
        <v>0</v>
      </c>
      <c r="H177" s="251">
        <v>0</v>
      </c>
      <c r="I177" s="251">
        <v>0</v>
      </c>
      <c r="J177" s="251">
        <v>0</v>
      </c>
      <c r="K177" s="251">
        <v>0</v>
      </c>
      <c r="L177" s="249">
        <v>270</v>
      </c>
      <c r="M177" s="60">
        <f t="shared" si="14"/>
        <v>270</v>
      </c>
      <c r="N177" s="195">
        <v>0</v>
      </c>
      <c r="O177" s="195">
        <f t="shared" si="16"/>
        <v>270</v>
      </c>
      <c r="P177" s="195">
        <v>0</v>
      </c>
      <c r="Q177" s="195">
        <f t="shared" si="15"/>
        <v>270</v>
      </c>
      <c r="R177" s="32"/>
    </row>
    <row r="178" spans="1:18" s="31" customFormat="1" ht="13.15" hidden="1" x14ac:dyDescent="0.25">
      <c r="A178" s="36"/>
      <c r="B178" s="37" t="s">
        <v>297</v>
      </c>
      <c r="C178" s="38"/>
      <c r="D178" s="39">
        <v>3419</v>
      </c>
      <c r="E178" s="40">
        <v>5222</v>
      </c>
      <c r="F178" s="49" t="s">
        <v>156</v>
      </c>
      <c r="G178" s="42">
        <v>0</v>
      </c>
      <c r="H178" s="242">
        <v>0</v>
      </c>
      <c r="I178" s="242">
        <v>0</v>
      </c>
      <c r="J178" s="242">
        <v>0</v>
      </c>
      <c r="K178" s="242">
        <v>0</v>
      </c>
      <c r="L178" s="248">
        <v>270</v>
      </c>
      <c r="M178" s="208">
        <f t="shared" si="14"/>
        <v>270</v>
      </c>
      <c r="N178" s="194">
        <v>0</v>
      </c>
      <c r="O178" s="194">
        <f t="shared" si="16"/>
        <v>270</v>
      </c>
      <c r="P178" s="194">
        <v>0</v>
      </c>
      <c r="Q178" s="194">
        <f t="shared" si="15"/>
        <v>270</v>
      </c>
      <c r="R178" s="32"/>
    </row>
    <row r="179" spans="1:18" s="31" customFormat="1" ht="20.45" hidden="1" x14ac:dyDescent="0.25">
      <c r="A179" s="15" t="s">
        <v>11</v>
      </c>
      <c r="B179" s="50" t="s">
        <v>346</v>
      </c>
      <c r="C179" s="16" t="s">
        <v>14</v>
      </c>
      <c r="D179" s="17" t="s">
        <v>12</v>
      </c>
      <c r="E179" s="18" t="s">
        <v>12</v>
      </c>
      <c r="F179" s="45" t="s">
        <v>347</v>
      </c>
      <c r="G179" s="58">
        <v>0</v>
      </c>
      <c r="H179" s="251">
        <v>0</v>
      </c>
      <c r="I179" s="251">
        <v>0</v>
      </c>
      <c r="J179" s="251">
        <v>0</v>
      </c>
      <c r="K179" s="251">
        <v>0</v>
      </c>
      <c r="L179" s="249">
        <v>15</v>
      </c>
      <c r="M179" s="60">
        <f t="shared" si="14"/>
        <v>15</v>
      </c>
      <c r="N179" s="195">
        <v>0</v>
      </c>
      <c r="O179" s="195">
        <f t="shared" si="16"/>
        <v>15</v>
      </c>
      <c r="P179" s="195">
        <v>0</v>
      </c>
      <c r="Q179" s="195">
        <f t="shared" si="15"/>
        <v>15</v>
      </c>
      <c r="R179" s="32"/>
    </row>
    <row r="180" spans="1:18" s="31" customFormat="1" ht="13.15" hidden="1" x14ac:dyDescent="0.25">
      <c r="A180" s="36"/>
      <c r="B180" s="37" t="s">
        <v>297</v>
      </c>
      <c r="C180" s="38"/>
      <c r="D180" s="39">
        <v>3419</v>
      </c>
      <c r="E180" s="40">
        <v>5222</v>
      </c>
      <c r="F180" s="49" t="s">
        <v>156</v>
      </c>
      <c r="G180" s="42">
        <v>0</v>
      </c>
      <c r="H180" s="242">
        <v>0</v>
      </c>
      <c r="I180" s="242">
        <v>0</v>
      </c>
      <c r="J180" s="242">
        <v>0</v>
      </c>
      <c r="K180" s="242">
        <v>0</v>
      </c>
      <c r="L180" s="248">
        <v>15</v>
      </c>
      <c r="M180" s="208">
        <f t="shared" si="14"/>
        <v>15</v>
      </c>
      <c r="N180" s="194">
        <v>0</v>
      </c>
      <c r="O180" s="194">
        <f t="shared" si="16"/>
        <v>15</v>
      </c>
      <c r="P180" s="194">
        <v>0</v>
      </c>
      <c r="Q180" s="194">
        <f t="shared" si="15"/>
        <v>15</v>
      </c>
      <c r="R180" s="32"/>
    </row>
    <row r="181" spans="1:18" s="31" customFormat="1" ht="20.45" hidden="1" x14ac:dyDescent="0.25">
      <c r="A181" s="15" t="s">
        <v>11</v>
      </c>
      <c r="B181" s="50" t="s">
        <v>348</v>
      </c>
      <c r="C181" s="16" t="s">
        <v>14</v>
      </c>
      <c r="D181" s="17" t="s">
        <v>12</v>
      </c>
      <c r="E181" s="18" t="s">
        <v>12</v>
      </c>
      <c r="F181" s="45" t="s">
        <v>349</v>
      </c>
      <c r="G181" s="58">
        <v>0</v>
      </c>
      <c r="H181" s="251">
        <v>0</v>
      </c>
      <c r="I181" s="251">
        <v>0</v>
      </c>
      <c r="J181" s="251">
        <v>0</v>
      </c>
      <c r="K181" s="251">
        <v>0</v>
      </c>
      <c r="L181" s="249">
        <v>260</v>
      </c>
      <c r="M181" s="60">
        <f t="shared" si="14"/>
        <v>260</v>
      </c>
      <c r="N181" s="195">
        <v>0</v>
      </c>
      <c r="O181" s="195">
        <f t="shared" si="16"/>
        <v>260</v>
      </c>
      <c r="P181" s="195">
        <v>0</v>
      </c>
      <c r="Q181" s="195">
        <f t="shared" si="15"/>
        <v>260</v>
      </c>
      <c r="R181" s="51"/>
    </row>
    <row r="182" spans="1:18" s="31" customFormat="1" ht="13.15" hidden="1" x14ac:dyDescent="0.25">
      <c r="A182" s="260"/>
      <c r="B182" s="37" t="s">
        <v>297</v>
      </c>
      <c r="C182" s="38"/>
      <c r="D182" s="39">
        <v>3419</v>
      </c>
      <c r="E182" s="40">
        <v>5222</v>
      </c>
      <c r="F182" s="49" t="s">
        <v>156</v>
      </c>
      <c r="G182" s="42">
        <v>0</v>
      </c>
      <c r="H182" s="242">
        <v>0</v>
      </c>
      <c r="I182" s="242">
        <v>0</v>
      </c>
      <c r="J182" s="242">
        <v>0</v>
      </c>
      <c r="K182" s="242">
        <v>0</v>
      </c>
      <c r="L182" s="248">
        <v>260</v>
      </c>
      <c r="M182" s="208">
        <f t="shared" si="14"/>
        <v>260</v>
      </c>
      <c r="N182" s="194">
        <v>0</v>
      </c>
      <c r="O182" s="194">
        <f t="shared" si="16"/>
        <v>260</v>
      </c>
      <c r="P182" s="194">
        <v>0</v>
      </c>
      <c r="Q182" s="194">
        <f t="shared" si="15"/>
        <v>260</v>
      </c>
      <c r="R182" s="32"/>
    </row>
    <row r="183" spans="1:18" s="31" customFormat="1" ht="20.45" hidden="1" x14ac:dyDescent="0.25">
      <c r="A183" s="15" t="s">
        <v>11</v>
      </c>
      <c r="B183" s="50" t="s">
        <v>350</v>
      </c>
      <c r="C183" s="16" t="s">
        <v>14</v>
      </c>
      <c r="D183" s="17" t="s">
        <v>12</v>
      </c>
      <c r="E183" s="18" t="s">
        <v>12</v>
      </c>
      <c r="F183" s="45" t="s">
        <v>351</v>
      </c>
      <c r="G183" s="58">
        <v>0</v>
      </c>
      <c r="H183" s="251">
        <v>0</v>
      </c>
      <c r="I183" s="251">
        <v>0</v>
      </c>
      <c r="J183" s="251">
        <v>0</v>
      </c>
      <c r="K183" s="251">
        <v>0</v>
      </c>
      <c r="L183" s="249">
        <v>15</v>
      </c>
      <c r="M183" s="60">
        <f t="shared" si="14"/>
        <v>15</v>
      </c>
      <c r="N183" s="195">
        <v>0</v>
      </c>
      <c r="O183" s="195">
        <f t="shared" si="16"/>
        <v>15</v>
      </c>
      <c r="P183" s="195">
        <v>0</v>
      </c>
      <c r="Q183" s="195">
        <f t="shared" si="15"/>
        <v>15</v>
      </c>
      <c r="R183" s="32"/>
    </row>
    <row r="184" spans="1:18" s="31" customFormat="1" ht="13.15" hidden="1" x14ac:dyDescent="0.25">
      <c r="A184" s="36"/>
      <c r="B184" s="37" t="s">
        <v>297</v>
      </c>
      <c r="C184" s="38"/>
      <c r="D184" s="39">
        <v>3419</v>
      </c>
      <c r="E184" s="40">
        <v>5222</v>
      </c>
      <c r="F184" s="49" t="s">
        <v>156</v>
      </c>
      <c r="G184" s="42">
        <v>0</v>
      </c>
      <c r="H184" s="242">
        <v>0</v>
      </c>
      <c r="I184" s="242">
        <v>0</v>
      </c>
      <c r="J184" s="242">
        <v>0</v>
      </c>
      <c r="K184" s="242">
        <v>0</v>
      </c>
      <c r="L184" s="248">
        <v>15</v>
      </c>
      <c r="M184" s="208">
        <f t="shared" si="14"/>
        <v>15</v>
      </c>
      <c r="N184" s="194">
        <v>0</v>
      </c>
      <c r="O184" s="194">
        <f t="shared" si="16"/>
        <v>15</v>
      </c>
      <c r="P184" s="194">
        <v>0</v>
      </c>
      <c r="Q184" s="194">
        <f t="shared" si="15"/>
        <v>15</v>
      </c>
      <c r="R184" s="32"/>
    </row>
    <row r="185" spans="1:18" s="31" customFormat="1" ht="20.45" hidden="1" x14ac:dyDescent="0.25">
      <c r="A185" s="15" t="s">
        <v>11</v>
      </c>
      <c r="B185" s="50" t="s">
        <v>352</v>
      </c>
      <c r="C185" s="16" t="s">
        <v>14</v>
      </c>
      <c r="D185" s="17" t="s">
        <v>12</v>
      </c>
      <c r="E185" s="18" t="s">
        <v>12</v>
      </c>
      <c r="F185" s="45" t="s">
        <v>353</v>
      </c>
      <c r="G185" s="58">
        <v>0</v>
      </c>
      <c r="H185" s="251">
        <v>0</v>
      </c>
      <c r="I185" s="251">
        <v>0</v>
      </c>
      <c r="J185" s="251">
        <v>0</v>
      </c>
      <c r="K185" s="251">
        <v>0</v>
      </c>
      <c r="L185" s="249">
        <v>20</v>
      </c>
      <c r="M185" s="60">
        <f t="shared" si="14"/>
        <v>20</v>
      </c>
      <c r="N185" s="195">
        <v>0</v>
      </c>
      <c r="O185" s="195">
        <f t="shared" si="16"/>
        <v>20</v>
      </c>
      <c r="P185" s="195">
        <v>0</v>
      </c>
      <c r="Q185" s="195">
        <f t="shared" si="15"/>
        <v>20</v>
      </c>
      <c r="R185" s="32"/>
    </row>
    <row r="186" spans="1:18" s="31" customFormat="1" ht="13.15" hidden="1" x14ac:dyDescent="0.25">
      <c r="A186" s="36"/>
      <c r="B186" s="37" t="s">
        <v>297</v>
      </c>
      <c r="C186" s="38"/>
      <c r="D186" s="39">
        <v>3419</v>
      </c>
      <c r="E186" s="40">
        <v>5222</v>
      </c>
      <c r="F186" s="49" t="s">
        <v>156</v>
      </c>
      <c r="G186" s="42">
        <v>0</v>
      </c>
      <c r="H186" s="242">
        <v>0</v>
      </c>
      <c r="I186" s="242">
        <v>0</v>
      </c>
      <c r="J186" s="242">
        <v>0</v>
      </c>
      <c r="K186" s="242">
        <v>0</v>
      </c>
      <c r="L186" s="248">
        <v>20</v>
      </c>
      <c r="M186" s="208">
        <f t="shared" si="14"/>
        <v>20</v>
      </c>
      <c r="N186" s="194">
        <v>0</v>
      </c>
      <c r="O186" s="194">
        <f t="shared" si="16"/>
        <v>20</v>
      </c>
      <c r="P186" s="194">
        <v>0</v>
      </c>
      <c r="Q186" s="194">
        <f t="shared" si="15"/>
        <v>20</v>
      </c>
      <c r="R186" s="32"/>
    </row>
    <row r="187" spans="1:18" s="31" customFormat="1" ht="20.45" hidden="1" x14ac:dyDescent="0.25">
      <c r="A187" s="15" t="s">
        <v>11</v>
      </c>
      <c r="B187" s="50" t="s">
        <v>354</v>
      </c>
      <c r="C187" s="16" t="s">
        <v>14</v>
      </c>
      <c r="D187" s="17" t="s">
        <v>12</v>
      </c>
      <c r="E187" s="18" t="s">
        <v>12</v>
      </c>
      <c r="F187" s="45" t="s">
        <v>355</v>
      </c>
      <c r="G187" s="58">
        <v>0</v>
      </c>
      <c r="H187" s="251">
        <v>0</v>
      </c>
      <c r="I187" s="251">
        <v>0</v>
      </c>
      <c r="J187" s="251">
        <v>0</v>
      </c>
      <c r="K187" s="251">
        <v>0</v>
      </c>
      <c r="L187" s="249">
        <v>20</v>
      </c>
      <c r="M187" s="60">
        <f t="shared" si="14"/>
        <v>20</v>
      </c>
      <c r="N187" s="195">
        <v>0</v>
      </c>
      <c r="O187" s="195">
        <f t="shared" si="16"/>
        <v>20</v>
      </c>
      <c r="P187" s="195">
        <v>0</v>
      </c>
      <c r="Q187" s="195">
        <f t="shared" si="15"/>
        <v>20</v>
      </c>
      <c r="R187" s="32"/>
    </row>
    <row r="188" spans="1:18" s="31" customFormat="1" ht="13.15" hidden="1" x14ac:dyDescent="0.25">
      <c r="A188" s="36"/>
      <c r="B188" s="37" t="s">
        <v>297</v>
      </c>
      <c r="C188" s="38"/>
      <c r="D188" s="39">
        <v>3419</v>
      </c>
      <c r="E188" s="40">
        <v>5222</v>
      </c>
      <c r="F188" s="49" t="s">
        <v>156</v>
      </c>
      <c r="G188" s="42">
        <v>0</v>
      </c>
      <c r="H188" s="242">
        <v>0</v>
      </c>
      <c r="I188" s="242">
        <v>0</v>
      </c>
      <c r="J188" s="242">
        <v>0</v>
      </c>
      <c r="K188" s="242">
        <v>0</v>
      </c>
      <c r="L188" s="248">
        <v>20</v>
      </c>
      <c r="M188" s="208">
        <f t="shared" si="14"/>
        <v>20</v>
      </c>
      <c r="N188" s="194">
        <v>0</v>
      </c>
      <c r="O188" s="194">
        <f t="shared" si="16"/>
        <v>20</v>
      </c>
      <c r="P188" s="194">
        <v>0</v>
      </c>
      <c r="Q188" s="194">
        <f t="shared" si="15"/>
        <v>20</v>
      </c>
      <c r="R188" s="32"/>
    </row>
    <row r="189" spans="1:18" s="31" customFormat="1" ht="20.45" hidden="1" x14ac:dyDescent="0.25">
      <c r="A189" s="15" t="s">
        <v>11</v>
      </c>
      <c r="B189" s="50" t="s">
        <v>356</v>
      </c>
      <c r="C189" s="16" t="s">
        <v>14</v>
      </c>
      <c r="D189" s="17" t="s">
        <v>12</v>
      </c>
      <c r="E189" s="18" t="s">
        <v>12</v>
      </c>
      <c r="F189" s="45" t="s">
        <v>357</v>
      </c>
      <c r="G189" s="58">
        <v>0</v>
      </c>
      <c r="H189" s="251">
        <v>0</v>
      </c>
      <c r="I189" s="251">
        <v>0</v>
      </c>
      <c r="J189" s="251">
        <v>0</v>
      </c>
      <c r="K189" s="251">
        <v>0</v>
      </c>
      <c r="L189" s="249">
        <v>15</v>
      </c>
      <c r="M189" s="60">
        <f t="shared" si="14"/>
        <v>15</v>
      </c>
      <c r="N189" s="195">
        <v>0</v>
      </c>
      <c r="O189" s="195">
        <f t="shared" si="16"/>
        <v>15</v>
      </c>
      <c r="P189" s="195">
        <v>0</v>
      </c>
      <c r="Q189" s="195">
        <f t="shared" si="15"/>
        <v>15</v>
      </c>
      <c r="R189" s="32"/>
    </row>
    <row r="190" spans="1:18" s="31" customFormat="1" ht="13.15" hidden="1" x14ac:dyDescent="0.25">
      <c r="A190" s="36"/>
      <c r="B190" s="37" t="s">
        <v>297</v>
      </c>
      <c r="C190" s="38"/>
      <c r="D190" s="39">
        <v>3419</v>
      </c>
      <c r="E190" s="40">
        <v>5222</v>
      </c>
      <c r="F190" s="49" t="s">
        <v>156</v>
      </c>
      <c r="G190" s="42">
        <v>0</v>
      </c>
      <c r="H190" s="242">
        <v>0</v>
      </c>
      <c r="I190" s="242">
        <v>0</v>
      </c>
      <c r="J190" s="242">
        <v>0</v>
      </c>
      <c r="K190" s="242">
        <v>0</v>
      </c>
      <c r="L190" s="248">
        <v>15</v>
      </c>
      <c r="M190" s="208">
        <f t="shared" si="14"/>
        <v>15</v>
      </c>
      <c r="N190" s="194">
        <v>0</v>
      </c>
      <c r="O190" s="194">
        <f t="shared" si="16"/>
        <v>15</v>
      </c>
      <c r="P190" s="194">
        <v>0</v>
      </c>
      <c r="Q190" s="194">
        <f t="shared" si="15"/>
        <v>15</v>
      </c>
      <c r="R190" s="32"/>
    </row>
    <row r="191" spans="1:18" s="31" customFormat="1" ht="13.15" hidden="1" x14ac:dyDescent="0.25">
      <c r="A191" s="15" t="s">
        <v>11</v>
      </c>
      <c r="B191" s="50" t="s">
        <v>358</v>
      </c>
      <c r="C191" s="16" t="s">
        <v>14</v>
      </c>
      <c r="D191" s="17" t="s">
        <v>12</v>
      </c>
      <c r="E191" s="18" t="s">
        <v>12</v>
      </c>
      <c r="F191" s="45" t="s">
        <v>359</v>
      </c>
      <c r="G191" s="58">
        <v>0</v>
      </c>
      <c r="H191" s="251">
        <v>0</v>
      </c>
      <c r="I191" s="251">
        <v>0</v>
      </c>
      <c r="J191" s="251">
        <v>0</v>
      </c>
      <c r="K191" s="251">
        <v>0</v>
      </c>
      <c r="L191" s="249">
        <v>30</v>
      </c>
      <c r="M191" s="60">
        <f t="shared" si="14"/>
        <v>30</v>
      </c>
      <c r="N191" s="195">
        <v>0</v>
      </c>
      <c r="O191" s="195">
        <f t="shared" si="16"/>
        <v>30</v>
      </c>
      <c r="P191" s="195">
        <v>0</v>
      </c>
      <c r="Q191" s="195">
        <f t="shared" si="15"/>
        <v>30</v>
      </c>
      <c r="R191" s="32"/>
    </row>
    <row r="192" spans="1:18" s="31" customFormat="1" ht="13.15" hidden="1" x14ac:dyDescent="0.25">
      <c r="A192" s="36"/>
      <c r="B192" s="37" t="s">
        <v>297</v>
      </c>
      <c r="C192" s="38"/>
      <c r="D192" s="39">
        <v>3419</v>
      </c>
      <c r="E192" s="40">
        <v>5222</v>
      </c>
      <c r="F192" s="49" t="s">
        <v>156</v>
      </c>
      <c r="G192" s="42">
        <v>0</v>
      </c>
      <c r="H192" s="242">
        <v>0</v>
      </c>
      <c r="I192" s="242">
        <v>0</v>
      </c>
      <c r="J192" s="242">
        <v>0</v>
      </c>
      <c r="K192" s="242">
        <v>0</v>
      </c>
      <c r="L192" s="248">
        <v>30</v>
      </c>
      <c r="M192" s="208">
        <f t="shared" si="14"/>
        <v>30</v>
      </c>
      <c r="N192" s="194">
        <v>0</v>
      </c>
      <c r="O192" s="194">
        <f t="shared" si="16"/>
        <v>30</v>
      </c>
      <c r="P192" s="194">
        <v>0</v>
      </c>
      <c r="Q192" s="194">
        <f t="shared" si="15"/>
        <v>30</v>
      </c>
      <c r="R192" s="32"/>
    </row>
    <row r="193" spans="1:18" s="31" customFormat="1" ht="13.15" hidden="1" x14ac:dyDescent="0.25">
      <c r="A193" s="15" t="s">
        <v>11</v>
      </c>
      <c r="B193" s="50" t="s">
        <v>360</v>
      </c>
      <c r="C193" s="16" t="s">
        <v>14</v>
      </c>
      <c r="D193" s="17" t="s">
        <v>12</v>
      </c>
      <c r="E193" s="18" t="s">
        <v>12</v>
      </c>
      <c r="F193" s="45" t="s">
        <v>361</v>
      </c>
      <c r="G193" s="58">
        <v>0</v>
      </c>
      <c r="H193" s="251">
        <v>0</v>
      </c>
      <c r="I193" s="251">
        <v>0</v>
      </c>
      <c r="J193" s="251">
        <v>0</v>
      </c>
      <c r="K193" s="251">
        <v>0</v>
      </c>
      <c r="L193" s="249">
        <v>20</v>
      </c>
      <c r="M193" s="60">
        <f t="shared" si="14"/>
        <v>20</v>
      </c>
      <c r="N193" s="195">
        <v>0</v>
      </c>
      <c r="O193" s="195">
        <f t="shared" si="16"/>
        <v>20</v>
      </c>
      <c r="P193" s="195">
        <v>0</v>
      </c>
      <c r="Q193" s="195">
        <f t="shared" si="15"/>
        <v>20</v>
      </c>
      <c r="R193" s="32"/>
    </row>
    <row r="194" spans="1:18" s="31" customFormat="1" ht="13.15" hidden="1" x14ac:dyDescent="0.25">
      <c r="A194" s="36"/>
      <c r="B194" s="37" t="s">
        <v>297</v>
      </c>
      <c r="C194" s="38"/>
      <c r="D194" s="39">
        <v>3419</v>
      </c>
      <c r="E194" s="40">
        <v>5222</v>
      </c>
      <c r="F194" s="49" t="s">
        <v>156</v>
      </c>
      <c r="G194" s="42">
        <v>0</v>
      </c>
      <c r="H194" s="242">
        <v>0</v>
      </c>
      <c r="I194" s="242">
        <v>0</v>
      </c>
      <c r="J194" s="242">
        <v>0</v>
      </c>
      <c r="K194" s="242">
        <v>0</v>
      </c>
      <c r="L194" s="248">
        <v>20</v>
      </c>
      <c r="M194" s="208">
        <f t="shared" si="14"/>
        <v>20</v>
      </c>
      <c r="N194" s="194">
        <v>0</v>
      </c>
      <c r="O194" s="194">
        <f t="shared" si="16"/>
        <v>20</v>
      </c>
      <c r="P194" s="194">
        <v>0</v>
      </c>
      <c r="Q194" s="194">
        <f t="shared" si="15"/>
        <v>20</v>
      </c>
      <c r="R194" s="32"/>
    </row>
    <row r="195" spans="1:18" s="31" customFormat="1" ht="20.45" hidden="1" x14ac:dyDescent="0.25">
      <c r="A195" s="15" t="s">
        <v>11</v>
      </c>
      <c r="B195" s="50" t="s">
        <v>362</v>
      </c>
      <c r="C195" s="16" t="s">
        <v>14</v>
      </c>
      <c r="D195" s="17" t="s">
        <v>12</v>
      </c>
      <c r="E195" s="18" t="s">
        <v>12</v>
      </c>
      <c r="F195" s="45" t="s">
        <v>363</v>
      </c>
      <c r="G195" s="58">
        <v>0</v>
      </c>
      <c r="H195" s="251">
        <v>0</v>
      </c>
      <c r="I195" s="251">
        <v>0</v>
      </c>
      <c r="J195" s="251">
        <v>0</v>
      </c>
      <c r="K195" s="251">
        <v>0</v>
      </c>
      <c r="L195" s="249">
        <v>20</v>
      </c>
      <c r="M195" s="60">
        <f t="shared" si="14"/>
        <v>20</v>
      </c>
      <c r="N195" s="195">
        <v>0</v>
      </c>
      <c r="O195" s="195">
        <f t="shared" si="16"/>
        <v>20</v>
      </c>
      <c r="P195" s="195">
        <v>0</v>
      </c>
      <c r="Q195" s="195">
        <f t="shared" si="15"/>
        <v>20</v>
      </c>
      <c r="R195" s="32"/>
    </row>
    <row r="196" spans="1:18" s="31" customFormat="1" ht="13.15" hidden="1" x14ac:dyDescent="0.25">
      <c r="A196" s="36"/>
      <c r="B196" s="37" t="s">
        <v>297</v>
      </c>
      <c r="C196" s="38"/>
      <c r="D196" s="39">
        <v>3419</v>
      </c>
      <c r="E196" s="40">
        <v>5222</v>
      </c>
      <c r="F196" s="49" t="s">
        <v>156</v>
      </c>
      <c r="G196" s="42">
        <v>0</v>
      </c>
      <c r="H196" s="242">
        <v>0</v>
      </c>
      <c r="I196" s="242">
        <v>0</v>
      </c>
      <c r="J196" s="242">
        <v>0</v>
      </c>
      <c r="K196" s="242">
        <v>0</v>
      </c>
      <c r="L196" s="248">
        <v>20</v>
      </c>
      <c r="M196" s="208">
        <f t="shared" si="14"/>
        <v>20</v>
      </c>
      <c r="N196" s="194">
        <v>0</v>
      </c>
      <c r="O196" s="194">
        <f t="shared" si="16"/>
        <v>20</v>
      </c>
      <c r="P196" s="194">
        <v>0</v>
      </c>
      <c r="Q196" s="194">
        <f t="shared" si="15"/>
        <v>20</v>
      </c>
      <c r="R196" s="32"/>
    </row>
    <row r="197" spans="1:18" s="31" customFormat="1" ht="20.45" hidden="1" x14ac:dyDescent="0.25">
      <c r="A197" s="15" t="s">
        <v>11</v>
      </c>
      <c r="B197" s="50" t="s">
        <v>364</v>
      </c>
      <c r="C197" s="16" t="s">
        <v>14</v>
      </c>
      <c r="D197" s="17" t="s">
        <v>12</v>
      </c>
      <c r="E197" s="18" t="s">
        <v>12</v>
      </c>
      <c r="F197" s="45" t="s">
        <v>365</v>
      </c>
      <c r="G197" s="46">
        <v>0</v>
      </c>
      <c r="H197" s="238">
        <v>0</v>
      </c>
      <c r="I197" s="238">
        <v>0</v>
      </c>
      <c r="J197" s="238">
        <v>0</v>
      </c>
      <c r="K197" s="238">
        <v>0</v>
      </c>
      <c r="L197" s="239">
        <v>20</v>
      </c>
      <c r="M197" s="47">
        <f t="shared" si="14"/>
        <v>20</v>
      </c>
      <c r="N197" s="195">
        <v>0</v>
      </c>
      <c r="O197" s="195">
        <f t="shared" si="16"/>
        <v>20</v>
      </c>
      <c r="P197" s="195">
        <v>0</v>
      </c>
      <c r="Q197" s="195">
        <f t="shared" si="15"/>
        <v>20</v>
      </c>
      <c r="R197" s="32"/>
    </row>
    <row r="198" spans="1:18" s="31" customFormat="1" ht="13.15" hidden="1" x14ac:dyDescent="0.25">
      <c r="A198" s="36"/>
      <c r="B198" s="37" t="s">
        <v>297</v>
      </c>
      <c r="C198" s="38"/>
      <c r="D198" s="39">
        <v>3419</v>
      </c>
      <c r="E198" s="40">
        <v>5222</v>
      </c>
      <c r="F198" s="49" t="s">
        <v>156</v>
      </c>
      <c r="G198" s="42">
        <v>0</v>
      </c>
      <c r="H198" s="242">
        <v>0</v>
      </c>
      <c r="I198" s="242">
        <v>0</v>
      </c>
      <c r="J198" s="242">
        <v>0</v>
      </c>
      <c r="K198" s="242">
        <v>0</v>
      </c>
      <c r="L198" s="248">
        <v>20</v>
      </c>
      <c r="M198" s="208">
        <f t="shared" si="14"/>
        <v>20</v>
      </c>
      <c r="N198" s="194">
        <v>0</v>
      </c>
      <c r="O198" s="194">
        <f t="shared" si="16"/>
        <v>20</v>
      </c>
      <c r="P198" s="194">
        <v>0</v>
      </c>
      <c r="Q198" s="194">
        <f t="shared" si="15"/>
        <v>20</v>
      </c>
      <c r="R198" s="32"/>
    </row>
    <row r="199" spans="1:18" ht="21" hidden="1" x14ac:dyDescent="0.25">
      <c r="A199" s="261" t="s">
        <v>11</v>
      </c>
      <c r="B199" s="262" t="s">
        <v>366</v>
      </c>
      <c r="C199" s="263" t="s">
        <v>14</v>
      </c>
      <c r="D199" s="264" t="s">
        <v>12</v>
      </c>
      <c r="E199" s="264" t="s">
        <v>12</v>
      </c>
      <c r="F199" s="265" t="s">
        <v>367</v>
      </c>
      <c r="G199" s="46">
        <v>0</v>
      </c>
      <c r="H199" s="238">
        <v>0</v>
      </c>
      <c r="I199" s="238">
        <v>0</v>
      </c>
      <c r="J199" s="238">
        <v>0</v>
      </c>
      <c r="K199" s="238">
        <v>0</v>
      </c>
      <c r="L199" s="239">
        <v>13.726000000000001</v>
      </c>
      <c r="M199" s="47">
        <f t="shared" ref="M199:M200" si="17">K199+L199</f>
        <v>13.726000000000001</v>
      </c>
      <c r="N199" s="195">
        <v>0</v>
      </c>
      <c r="O199" s="195">
        <f t="shared" si="16"/>
        <v>13.726000000000001</v>
      </c>
      <c r="P199" s="195">
        <v>0</v>
      </c>
      <c r="Q199" s="195">
        <f t="shared" si="15"/>
        <v>13.726000000000001</v>
      </c>
    </row>
    <row r="200" spans="1:18" ht="13.9" hidden="1" thickBot="1" x14ac:dyDescent="0.3">
      <c r="A200" s="266"/>
      <c r="B200" s="267"/>
      <c r="C200" s="268"/>
      <c r="D200" s="269" t="s">
        <v>368</v>
      </c>
      <c r="E200" s="269" t="s">
        <v>369</v>
      </c>
      <c r="F200" s="270" t="s">
        <v>156</v>
      </c>
      <c r="G200" s="73">
        <v>0</v>
      </c>
      <c r="H200" s="271">
        <v>0</v>
      </c>
      <c r="I200" s="271">
        <v>0</v>
      </c>
      <c r="J200" s="271">
        <v>0</v>
      </c>
      <c r="K200" s="271">
        <v>0</v>
      </c>
      <c r="L200" s="272">
        <v>13.726000000000001</v>
      </c>
      <c r="M200" s="273">
        <f t="shared" si="17"/>
        <v>13.726000000000001</v>
      </c>
      <c r="N200" s="179">
        <v>0</v>
      </c>
      <c r="O200" s="179">
        <f t="shared" si="16"/>
        <v>13.726000000000001</v>
      </c>
      <c r="P200" s="179">
        <v>0</v>
      </c>
      <c r="Q200" s="179">
        <f t="shared" si="15"/>
        <v>13.726000000000001</v>
      </c>
    </row>
    <row r="201" spans="1:18" x14ac:dyDescent="0.2">
      <c r="G201" s="274"/>
      <c r="O201" s="2"/>
    </row>
    <row r="202" spans="1:18" x14ac:dyDescent="0.2">
      <c r="F202" s="275"/>
      <c r="O202" s="2"/>
    </row>
  </sheetData>
  <mergeCells count="13">
    <mergeCell ref="B66:C66"/>
    <mergeCell ref="B9:C9"/>
    <mergeCell ref="B10:C10"/>
    <mergeCell ref="B11:C11"/>
    <mergeCell ref="B12:C12"/>
    <mergeCell ref="B52:C52"/>
    <mergeCell ref="B65:C65"/>
    <mergeCell ref="B8:C8"/>
    <mergeCell ref="G1:I1"/>
    <mergeCell ref="K1:M1"/>
    <mergeCell ref="O1:Q1"/>
    <mergeCell ref="A2:I2"/>
    <mergeCell ref="A4:I4"/>
  </mergeCells>
  <pageMargins left="0.7" right="0.7" top="0.78740157499999996" bottom="0.78740157499999996" header="0.3" footer="0.3"/>
  <pageSetup paperSize="9" scale="71" orientation="portrait" r:id="rId1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J31" sqref="J31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5">
      <c r="C1" s="289" t="s">
        <v>0</v>
      </c>
      <c r="D1" s="290"/>
      <c r="E1" s="290"/>
    </row>
    <row r="2" spans="1:10" ht="15.75" thickBot="1" x14ac:dyDescent="0.3">
      <c r="A2" s="303" t="s">
        <v>72</v>
      </c>
      <c r="B2" s="303"/>
      <c r="C2" s="110"/>
      <c r="D2" s="110"/>
      <c r="E2" s="111" t="s">
        <v>73</v>
      </c>
    </row>
    <row r="3" spans="1:10" ht="24.75" thickBot="1" x14ac:dyDescent="0.3">
      <c r="A3" s="112" t="s">
        <v>74</v>
      </c>
      <c r="B3" s="113" t="s">
        <v>75</v>
      </c>
      <c r="C3" s="114" t="s">
        <v>76</v>
      </c>
      <c r="D3" s="114" t="s">
        <v>20</v>
      </c>
      <c r="E3" s="114" t="s">
        <v>77</v>
      </c>
    </row>
    <row r="4" spans="1:10" ht="15" customHeight="1" x14ac:dyDescent="0.25">
      <c r="A4" s="115" t="s">
        <v>78</v>
      </c>
      <c r="B4" s="116" t="s">
        <v>79</v>
      </c>
      <c r="C4" s="117">
        <f>C5+C6+C7</f>
        <v>2744004.06</v>
      </c>
      <c r="D4" s="117">
        <f>D5+D6+D7</f>
        <v>0</v>
      </c>
      <c r="E4" s="118">
        <f t="shared" ref="E4:E26" si="0">C4+D4</f>
        <v>2744004.06</v>
      </c>
    </row>
    <row r="5" spans="1:10" ht="15" customHeight="1" x14ac:dyDescent="0.25">
      <c r="A5" s="119" t="s">
        <v>80</v>
      </c>
      <c r="B5" s="120" t="s">
        <v>81</v>
      </c>
      <c r="C5" s="121">
        <v>2661000</v>
      </c>
      <c r="D5" s="122">
        <v>0</v>
      </c>
      <c r="E5" s="123">
        <f t="shared" si="0"/>
        <v>2661000</v>
      </c>
      <c r="J5" s="124"/>
    </row>
    <row r="6" spans="1:10" ht="15" customHeight="1" x14ac:dyDescent="0.25">
      <c r="A6" s="119" t="s">
        <v>82</v>
      </c>
      <c r="B6" s="120" t="s">
        <v>83</v>
      </c>
      <c r="C6" s="121">
        <v>83004.06</v>
      </c>
      <c r="D6" s="125">
        <v>0</v>
      </c>
      <c r="E6" s="123">
        <f t="shared" si="0"/>
        <v>83004.06</v>
      </c>
    </row>
    <row r="7" spans="1:10" ht="15" customHeight="1" x14ac:dyDescent="0.25">
      <c r="A7" s="119" t="s">
        <v>84</v>
      </c>
      <c r="B7" s="120" t="s">
        <v>85</v>
      </c>
      <c r="C7" s="121">
        <v>0</v>
      </c>
      <c r="D7" s="121">
        <v>0</v>
      </c>
      <c r="E7" s="123">
        <f t="shared" si="0"/>
        <v>0</v>
      </c>
    </row>
    <row r="8" spans="1:10" ht="15" customHeight="1" x14ac:dyDescent="0.25">
      <c r="A8" s="126" t="s">
        <v>86</v>
      </c>
      <c r="B8" s="120" t="s">
        <v>87</v>
      </c>
      <c r="C8" s="127">
        <f>C9+C15</f>
        <v>4558894.28</v>
      </c>
      <c r="D8" s="127">
        <f>D9+D15</f>
        <v>0</v>
      </c>
      <c r="E8" s="128">
        <f t="shared" si="0"/>
        <v>4558894.28</v>
      </c>
    </row>
    <row r="9" spans="1:10" ht="15" customHeight="1" x14ac:dyDescent="0.25">
      <c r="A9" s="119" t="s">
        <v>88</v>
      </c>
      <c r="B9" s="120" t="s">
        <v>89</v>
      </c>
      <c r="C9" s="121">
        <f>C10+C11+C13+C14+C12</f>
        <v>4554687.4000000004</v>
      </c>
      <c r="D9" s="121">
        <f>D10+D11+D13+D14</f>
        <v>0</v>
      </c>
      <c r="E9" s="129">
        <f t="shared" si="0"/>
        <v>4554687.4000000004</v>
      </c>
    </row>
    <row r="10" spans="1:10" ht="15" customHeight="1" x14ac:dyDescent="0.25">
      <c r="A10" s="119" t="s">
        <v>90</v>
      </c>
      <c r="B10" s="120" t="s">
        <v>91</v>
      </c>
      <c r="C10" s="121">
        <v>67590.7</v>
      </c>
      <c r="D10" s="121">
        <v>0</v>
      </c>
      <c r="E10" s="129">
        <f t="shared" si="0"/>
        <v>67590.7</v>
      </c>
    </row>
    <row r="11" spans="1:10" ht="15" customHeight="1" x14ac:dyDescent="0.25">
      <c r="A11" s="119" t="s">
        <v>92</v>
      </c>
      <c r="B11" s="120" t="s">
        <v>89</v>
      </c>
      <c r="C11" s="121">
        <v>4460963.63</v>
      </c>
      <c r="D11" s="121">
        <v>0</v>
      </c>
      <c r="E11" s="129">
        <f t="shared" si="0"/>
        <v>4460963.63</v>
      </c>
    </row>
    <row r="12" spans="1:10" ht="15" customHeight="1" x14ac:dyDescent="0.25">
      <c r="A12" s="119" t="s">
        <v>93</v>
      </c>
      <c r="B12" s="120">
        <v>4123</v>
      </c>
      <c r="C12" s="121">
        <v>0</v>
      </c>
      <c r="D12" s="121">
        <v>0</v>
      </c>
      <c r="E12" s="129">
        <f>SUM(C12:D12)</f>
        <v>0</v>
      </c>
    </row>
    <row r="13" spans="1:10" ht="15" customHeight="1" x14ac:dyDescent="0.25">
      <c r="A13" s="119" t="s">
        <v>94</v>
      </c>
      <c r="B13" s="120" t="s">
        <v>95</v>
      </c>
      <c r="C13" s="121">
        <v>0</v>
      </c>
      <c r="D13" s="121">
        <v>0</v>
      </c>
      <c r="E13" s="129">
        <f>SUM(C13:D13)</f>
        <v>0</v>
      </c>
    </row>
    <row r="14" spans="1:10" ht="15" customHeight="1" x14ac:dyDescent="0.25">
      <c r="A14" s="119" t="s">
        <v>96</v>
      </c>
      <c r="B14" s="120">
        <v>4121</v>
      </c>
      <c r="C14" s="121">
        <f>31370-5236.93</f>
        <v>26133.07</v>
      </c>
      <c r="D14" s="121">
        <v>0</v>
      </c>
      <c r="E14" s="129">
        <f>SUM(C14:D14)</f>
        <v>26133.07</v>
      </c>
    </row>
    <row r="15" spans="1:10" ht="15" customHeight="1" x14ac:dyDescent="0.25">
      <c r="A15" s="119" t="s">
        <v>97</v>
      </c>
      <c r="B15" s="120" t="s">
        <v>98</v>
      </c>
      <c r="C15" s="121">
        <f>C16+C17+C18+C19</f>
        <v>4206.88</v>
      </c>
      <c r="D15" s="121">
        <f>D16+D18+D19</f>
        <v>0</v>
      </c>
      <c r="E15" s="129">
        <f t="shared" si="0"/>
        <v>4206.88</v>
      </c>
    </row>
    <row r="16" spans="1:10" ht="15" customHeight="1" x14ac:dyDescent="0.25">
      <c r="A16" s="119" t="s">
        <v>99</v>
      </c>
      <c r="B16" s="120" t="s">
        <v>100</v>
      </c>
      <c r="C16" s="121">
        <v>0</v>
      </c>
      <c r="D16" s="121">
        <v>0</v>
      </c>
      <c r="E16" s="129">
        <f t="shared" si="0"/>
        <v>0</v>
      </c>
    </row>
    <row r="17" spans="1:5" ht="15" customHeight="1" x14ac:dyDescent="0.25">
      <c r="A17" s="119" t="s">
        <v>101</v>
      </c>
      <c r="B17" s="120">
        <v>4223</v>
      </c>
      <c r="C17" s="121">
        <v>0</v>
      </c>
      <c r="D17" s="121">
        <v>0</v>
      </c>
      <c r="E17" s="129">
        <f>SUM(C17:D17)</f>
        <v>0</v>
      </c>
    </row>
    <row r="18" spans="1:5" ht="15" customHeight="1" x14ac:dyDescent="0.25">
      <c r="A18" s="119" t="s">
        <v>102</v>
      </c>
      <c r="B18" s="120" t="s">
        <v>103</v>
      </c>
      <c r="C18" s="121">
        <v>0</v>
      </c>
      <c r="D18" s="121">
        <v>0</v>
      </c>
      <c r="E18" s="129">
        <f>SUM(C18:D18)</f>
        <v>0</v>
      </c>
    </row>
    <row r="19" spans="1:5" ht="15" customHeight="1" x14ac:dyDescent="0.25">
      <c r="A19" s="119" t="s">
        <v>104</v>
      </c>
      <c r="B19" s="120">
        <v>4221</v>
      </c>
      <c r="C19" s="121">
        <v>4206.88</v>
      </c>
      <c r="D19" s="121">
        <v>0</v>
      </c>
      <c r="E19" s="129">
        <f>SUM(C19:D19)</f>
        <v>4206.88</v>
      </c>
    </row>
    <row r="20" spans="1:5" ht="15" customHeight="1" x14ac:dyDescent="0.25">
      <c r="A20" s="126" t="s">
        <v>105</v>
      </c>
      <c r="B20" s="130" t="s">
        <v>106</v>
      </c>
      <c r="C20" s="127">
        <f>C4+C8</f>
        <v>7302898.3399999999</v>
      </c>
      <c r="D20" s="127">
        <f>D4+D8</f>
        <v>0</v>
      </c>
      <c r="E20" s="128">
        <f t="shared" si="0"/>
        <v>7302898.3399999999</v>
      </c>
    </row>
    <row r="21" spans="1:5" ht="15" customHeight="1" x14ac:dyDescent="0.25">
      <c r="A21" s="126" t="s">
        <v>107</v>
      </c>
      <c r="B21" s="130" t="s">
        <v>108</v>
      </c>
      <c r="C21" s="127">
        <f>SUM(C22:C25)</f>
        <v>1742695.9900000002</v>
      </c>
      <c r="D21" s="127">
        <f>SUM(D22:D25)</f>
        <v>0</v>
      </c>
      <c r="E21" s="128">
        <f t="shared" si="0"/>
        <v>1742695.9900000002</v>
      </c>
    </row>
    <row r="22" spans="1:5" ht="15" customHeight="1" x14ac:dyDescent="0.25">
      <c r="A22" s="119" t="s">
        <v>109</v>
      </c>
      <c r="B22" s="120" t="s">
        <v>110</v>
      </c>
      <c r="C22" s="121">
        <v>100564.53000000001</v>
      </c>
      <c r="D22" s="121">
        <v>0</v>
      </c>
      <c r="E22" s="129">
        <f t="shared" si="0"/>
        <v>100564.53000000001</v>
      </c>
    </row>
    <row r="23" spans="1:5" ht="15" customHeight="1" x14ac:dyDescent="0.25">
      <c r="A23" s="119" t="s">
        <v>111</v>
      </c>
      <c r="B23" s="120">
        <v>8115</v>
      </c>
      <c r="C23" s="121">
        <v>1739006.4600000002</v>
      </c>
      <c r="D23" s="121">
        <v>0</v>
      </c>
      <c r="E23" s="129">
        <f>SUM(C23:D23)</f>
        <v>1739006.4600000002</v>
      </c>
    </row>
    <row r="24" spans="1:5" ht="15" customHeight="1" x14ac:dyDescent="0.25">
      <c r="A24" s="119" t="s">
        <v>112</v>
      </c>
      <c r="B24" s="120">
        <v>8123</v>
      </c>
      <c r="C24" s="121">
        <v>0</v>
      </c>
      <c r="D24" s="121">
        <v>0</v>
      </c>
      <c r="E24" s="129">
        <f>C24+D24</f>
        <v>0</v>
      </c>
    </row>
    <row r="25" spans="1:5" ht="15" customHeight="1" thickBot="1" x14ac:dyDescent="0.3">
      <c r="A25" s="131" t="s">
        <v>113</v>
      </c>
      <c r="B25" s="132">
        <v>-8124</v>
      </c>
      <c r="C25" s="133">
        <v>-96875</v>
      </c>
      <c r="D25" s="133">
        <v>0</v>
      </c>
      <c r="E25" s="134">
        <f>C25+D25</f>
        <v>-96875</v>
      </c>
    </row>
    <row r="26" spans="1:5" ht="15" customHeight="1" thickBot="1" x14ac:dyDescent="0.3">
      <c r="A26" s="135" t="s">
        <v>114</v>
      </c>
      <c r="B26" s="136"/>
      <c r="C26" s="137">
        <f>C4+C8+C21</f>
        <v>9045594.3300000001</v>
      </c>
      <c r="D26" s="137">
        <f>D20+D21</f>
        <v>0</v>
      </c>
      <c r="E26" s="138">
        <f t="shared" si="0"/>
        <v>9045594.3300000001</v>
      </c>
    </row>
    <row r="27" spans="1:5" ht="15.75" thickBot="1" x14ac:dyDescent="0.3">
      <c r="A27" s="303" t="s">
        <v>115</v>
      </c>
      <c r="B27" s="303"/>
      <c r="C27" s="139"/>
      <c r="D27" s="139"/>
      <c r="E27" s="140" t="s">
        <v>73</v>
      </c>
    </row>
    <row r="28" spans="1:5" ht="24.75" thickBot="1" x14ac:dyDescent="0.3">
      <c r="A28" s="112" t="s">
        <v>116</v>
      </c>
      <c r="B28" s="113" t="s">
        <v>7</v>
      </c>
      <c r="C28" s="114" t="s">
        <v>76</v>
      </c>
      <c r="D28" s="114" t="s">
        <v>20</v>
      </c>
      <c r="E28" s="114" t="s">
        <v>77</v>
      </c>
    </row>
    <row r="29" spans="1:5" ht="15" customHeight="1" x14ac:dyDescent="0.3">
      <c r="A29" s="141" t="s">
        <v>117</v>
      </c>
      <c r="B29" s="142" t="s">
        <v>118</v>
      </c>
      <c r="C29" s="125">
        <v>29496.959999999999</v>
      </c>
      <c r="D29" s="125">
        <v>0</v>
      </c>
      <c r="E29" s="143">
        <f>C29+D29</f>
        <v>29496.959999999999</v>
      </c>
    </row>
    <row r="30" spans="1:5" ht="15" customHeight="1" x14ac:dyDescent="0.25">
      <c r="A30" s="144" t="s">
        <v>119</v>
      </c>
      <c r="B30" s="120" t="s">
        <v>118</v>
      </c>
      <c r="C30" s="121">
        <v>260591.53</v>
      </c>
      <c r="D30" s="125">
        <v>0</v>
      </c>
      <c r="E30" s="143">
        <f t="shared" ref="E30:E45" si="1">C30+D30</f>
        <v>260591.53</v>
      </c>
    </row>
    <row r="31" spans="1:5" ht="15" customHeight="1" x14ac:dyDescent="0.25">
      <c r="A31" s="144" t="s">
        <v>120</v>
      </c>
      <c r="B31" s="120" t="s">
        <v>121</v>
      </c>
      <c r="C31" s="121">
        <v>137575.74</v>
      </c>
      <c r="D31" s="125">
        <v>0</v>
      </c>
      <c r="E31" s="143">
        <f>SUM(C31:D31)</f>
        <v>137575.74</v>
      </c>
    </row>
    <row r="32" spans="1:5" ht="15" customHeight="1" x14ac:dyDescent="0.25">
      <c r="A32" s="144" t="s">
        <v>122</v>
      </c>
      <c r="B32" s="120" t="s">
        <v>118</v>
      </c>
      <c r="C32" s="121">
        <v>1025700</v>
      </c>
      <c r="D32" s="125">
        <v>0</v>
      </c>
      <c r="E32" s="143">
        <f t="shared" si="1"/>
        <v>1025700</v>
      </c>
    </row>
    <row r="33" spans="1:5" ht="15" customHeight="1" x14ac:dyDescent="0.25">
      <c r="A33" s="144" t="s">
        <v>123</v>
      </c>
      <c r="B33" s="120" t="s">
        <v>118</v>
      </c>
      <c r="C33" s="121">
        <v>772213.96000000008</v>
      </c>
      <c r="D33" s="125">
        <v>-120</v>
      </c>
      <c r="E33" s="143">
        <f t="shared" si="1"/>
        <v>772093.96000000008</v>
      </c>
    </row>
    <row r="34" spans="1:5" ht="15" customHeight="1" x14ac:dyDescent="0.25">
      <c r="A34" s="144" t="s">
        <v>124</v>
      </c>
      <c r="B34" s="120" t="s">
        <v>118</v>
      </c>
      <c r="C34" s="121">
        <v>4080391.12</v>
      </c>
      <c r="D34" s="125">
        <v>0</v>
      </c>
      <c r="E34" s="143">
        <f>C34+D34</f>
        <v>4080391.12</v>
      </c>
    </row>
    <row r="35" spans="1:5" ht="15" customHeight="1" x14ac:dyDescent="0.3">
      <c r="A35" s="144" t="s">
        <v>125</v>
      </c>
      <c r="B35" s="120" t="s">
        <v>121</v>
      </c>
      <c r="C35" s="121">
        <v>521387.53</v>
      </c>
      <c r="D35" s="125">
        <v>120</v>
      </c>
      <c r="E35" s="143">
        <f t="shared" si="1"/>
        <v>521507.53</v>
      </c>
    </row>
    <row r="36" spans="1:5" ht="15" customHeight="1" x14ac:dyDescent="0.25">
      <c r="A36" s="144" t="s">
        <v>126</v>
      </c>
      <c r="B36" s="120" t="s">
        <v>118</v>
      </c>
      <c r="C36" s="121">
        <v>27074</v>
      </c>
      <c r="D36" s="125">
        <v>0</v>
      </c>
      <c r="E36" s="143">
        <f t="shared" si="1"/>
        <v>27074</v>
      </c>
    </row>
    <row r="37" spans="1:5" ht="15" customHeight="1" x14ac:dyDescent="0.25">
      <c r="A37" s="144" t="s">
        <v>127</v>
      </c>
      <c r="B37" s="120" t="s">
        <v>121</v>
      </c>
      <c r="C37" s="121">
        <v>786249.58000000007</v>
      </c>
      <c r="D37" s="125">
        <v>0</v>
      </c>
      <c r="E37" s="143">
        <f t="shared" si="1"/>
        <v>786249.58000000007</v>
      </c>
    </row>
    <row r="38" spans="1:5" ht="15" customHeight="1" x14ac:dyDescent="0.25">
      <c r="A38" s="144" t="s">
        <v>128</v>
      </c>
      <c r="B38" s="120" t="s">
        <v>129</v>
      </c>
      <c r="C38" s="121">
        <v>0</v>
      </c>
      <c r="D38" s="125">
        <v>0</v>
      </c>
      <c r="E38" s="143">
        <f t="shared" si="1"/>
        <v>0</v>
      </c>
    </row>
    <row r="39" spans="1:5" ht="15" customHeight="1" x14ac:dyDescent="0.25">
      <c r="A39" s="144" t="s">
        <v>130</v>
      </c>
      <c r="B39" s="120" t="s">
        <v>121</v>
      </c>
      <c r="C39" s="121">
        <v>1146342.33</v>
      </c>
      <c r="D39" s="125">
        <v>0</v>
      </c>
      <c r="E39" s="143">
        <f t="shared" si="1"/>
        <v>1146342.33</v>
      </c>
    </row>
    <row r="40" spans="1:5" ht="15" customHeight="1" x14ac:dyDescent="0.25">
      <c r="A40" s="144" t="s">
        <v>131</v>
      </c>
      <c r="B40" s="120" t="s">
        <v>121</v>
      </c>
      <c r="C40" s="121">
        <v>17500</v>
      </c>
      <c r="D40" s="125">
        <v>0</v>
      </c>
      <c r="E40" s="143">
        <f t="shared" si="1"/>
        <v>17500</v>
      </c>
    </row>
    <row r="41" spans="1:5" ht="15" customHeight="1" x14ac:dyDescent="0.25">
      <c r="A41" s="144" t="s">
        <v>132</v>
      </c>
      <c r="B41" s="120" t="s">
        <v>118</v>
      </c>
      <c r="C41" s="121">
        <v>9541.25</v>
      </c>
      <c r="D41" s="125">
        <v>0</v>
      </c>
      <c r="E41" s="143">
        <f t="shared" si="1"/>
        <v>9541.25</v>
      </c>
    </row>
    <row r="42" spans="1:5" ht="15" customHeight="1" x14ac:dyDescent="0.25">
      <c r="A42" s="144" t="s">
        <v>133</v>
      </c>
      <c r="B42" s="120" t="s">
        <v>121</v>
      </c>
      <c r="C42" s="121">
        <v>129946.22</v>
      </c>
      <c r="D42" s="125">
        <v>0</v>
      </c>
      <c r="E42" s="143">
        <f>C42+D42</f>
        <v>129946.22</v>
      </c>
    </row>
    <row r="43" spans="1:5" ht="15" customHeight="1" x14ac:dyDescent="0.25">
      <c r="A43" s="144" t="s">
        <v>134</v>
      </c>
      <c r="B43" s="120" t="s">
        <v>121</v>
      </c>
      <c r="C43" s="121">
        <v>11471.73</v>
      </c>
      <c r="D43" s="125">
        <v>0</v>
      </c>
      <c r="E43" s="143">
        <f t="shared" si="1"/>
        <v>11471.73</v>
      </c>
    </row>
    <row r="44" spans="1:5" ht="15" customHeight="1" x14ac:dyDescent="0.25">
      <c r="A44" s="144" t="s">
        <v>135</v>
      </c>
      <c r="B44" s="120" t="s">
        <v>121</v>
      </c>
      <c r="C44" s="121">
        <v>79990.17</v>
      </c>
      <c r="D44" s="125">
        <v>0</v>
      </c>
      <c r="E44" s="143">
        <f t="shared" si="1"/>
        <v>79990.17</v>
      </c>
    </row>
    <row r="45" spans="1:5" ht="15" customHeight="1" thickBot="1" x14ac:dyDescent="0.3">
      <c r="A45" s="144" t="s">
        <v>136</v>
      </c>
      <c r="B45" s="120" t="s">
        <v>121</v>
      </c>
      <c r="C45" s="121">
        <v>10122.209999999999</v>
      </c>
      <c r="D45" s="125">
        <v>0</v>
      </c>
      <c r="E45" s="143">
        <f t="shared" si="1"/>
        <v>10122.209999999999</v>
      </c>
    </row>
    <row r="46" spans="1:5" ht="15" customHeight="1" thickBot="1" x14ac:dyDescent="0.3">
      <c r="A46" s="145" t="s">
        <v>137</v>
      </c>
      <c r="B46" s="136"/>
      <c r="C46" s="137">
        <f>C29+C30+C32+C33+C34+C35+C36+C37+C38+C39+C40+C41+C42+C43+C44+C45+C31</f>
        <v>9045594.3300000038</v>
      </c>
      <c r="D46" s="137">
        <f>SUM(D29:D45)</f>
        <v>0</v>
      </c>
      <c r="E46" s="138">
        <f>SUM(E29:E45)</f>
        <v>9045594.3300000019</v>
      </c>
    </row>
    <row r="47" spans="1:5" x14ac:dyDescent="0.25">
      <c r="C47" s="124"/>
      <c r="E47" s="124"/>
    </row>
    <row r="49" spans="3:3" x14ac:dyDescent="0.25">
      <c r="C49" s="124"/>
    </row>
  </sheetData>
  <mergeCells count="3">
    <mergeCell ref="A2:B2"/>
    <mergeCell ref="A27:B27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914 04</vt:lpstr>
      <vt:lpstr>917 04</vt:lpstr>
      <vt:lpstr>Bilance P a V</vt:lpstr>
      <vt:lpstr>'917 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dcterms:created xsi:type="dcterms:W3CDTF">2017-04-19T08:42:35Z</dcterms:created>
  <dcterms:modified xsi:type="dcterms:W3CDTF">2017-05-03T08:19:20Z</dcterms:modified>
</cp:coreProperties>
</file>