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2"/>
  </bookViews>
  <sheets>
    <sheet name="920 04" sheetId="1" r:id="rId1"/>
    <sheet name="920 14" sheetId="2" r:id="rId2"/>
    <sheet name="Bilance P a V" sheetId="3" r:id="rId3"/>
  </sheets>
  <definedNames>
    <definedName name="_xlnm.Print_Area" localSheetId="1">'920 14'!$A$1:$K$89</definedName>
  </definedNames>
  <calcPr calcId="145621"/>
</workbook>
</file>

<file path=xl/calcChain.xml><?xml version="1.0" encoding="utf-8"?>
<calcChain xmlns="http://schemas.openxmlformats.org/spreadsheetml/2006/main">
  <c r="D46" i="3" l="1"/>
  <c r="C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46" i="3" s="1"/>
  <c r="E25" i="3"/>
  <c r="E24" i="3"/>
  <c r="E23" i="3"/>
  <c r="E22" i="3"/>
  <c r="E21" i="3"/>
  <c r="D21" i="3"/>
  <c r="C21" i="3"/>
  <c r="E19" i="3"/>
  <c r="E18" i="3"/>
  <c r="E17" i="3"/>
  <c r="E16" i="3"/>
  <c r="D15" i="3"/>
  <c r="C15" i="3"/>
  <c r="E15" i="3" s="1"/>
  <c r="E14" i="3"/>
  <c r="C14" i="3"/>
  <c r="E13" i="3"/>
  <c r="E12" i="3"/>
  <c r="E11" i="3"/>
  <c r="E10" i="3"/>
  <c r="D9" i="3"/>
  <c r="D8" i="3" s="1"/>
  <c r="C9" i="3"/>
  <c r="E9" i="3" s="1"/>
  <c r="E7" i="3"/>
  <c r="E6" i="3"/>
  <c r="E5" i="3"/>
  <c r="D4" i="3"/>
  <c r="D20" i="3" s="1"/>
  <c r="D26" i="3" s="1"/>
  <c r="C4" i="3"/>
  <c r="E4" i="3" l="1"/>
  <c r="C8" i="3"/>
  <c r="J89" i="2"/>
  <c r="I88" i="2"/>
  <c r="J88" i="2" s="1"/>
  <c r="J87" i="2"/>
  <c r="I86" i="2"/>
  <c r="H86" i="2"/>
  <c r="J86" i="2" s="1"/>
  <c r="G86" i="2"/>
  <c r="J85" i="2"/>
  <c r="I84" i="2"/>
  <c r="H84" i="2"/>
  <c r="J84" i="2" s="1"/>
  <c r="G84" i="2"/>
  <c r="J83" i="2"/>
  <c r="I82" i="2"/>
  <c r="J82" i="2" s="1"/>
  <c r="H82" i="2"/>
  <c r="G82" i="2"/>
  <c r="J81" i="2"/>
  <c r="J80" i="2"/>
  <c r="I80" i="2"/>
  <c r="H80" i="2"/>
  <c r="G80" i="2"/>
  <c r="J79" i="2"/>
  <c r="I78" i="2"/>
  <c r="H78" i="2"/>
  <c r="J78" i="2" s="1"/>
  <c r="G78" i="2"/>
  <c r="J77" i="2"/>
  <c r="I76" i="2"/>
  <c r="H76" i="2"/>
  <c r="J76" i="2" s="1"/>
  <c r="G76" i="2"/>
  <c r="J75" i="2"/>
  <c r="I74" i="2"/>
  <c r="J74" i="2" s="1"/>
  <c r="H74" i="2"/>
  <c r="G74" i="2"/>
  <c r="J73" i="2"/>
  <c r="J72" i="2"/>
  <c r="I72" i="2"/>
  <c r="H72" i="2"/>
  <c r="G72" i="2"/>
  <c r="J71" i="2"/>
  <c r="I70" i="2"/>
  <c r="H70" i="2"/>
  <c r="J70" i="2" s="1"/>
  <c r="G70" i="2"/>
  <c r="J69" i="2"/>
  <c r="I68" i="2"/>
  <c r="H68" i="2"/>
  <c r="J68" i="2" s="1"/>
  <c r="G68" i="2"/>
  <c r="J67" i="2"/>
  <c r="I66" i="2"/>
  <c r="J66" i="2" s="1"/>
  <c r="H66" i="2"/>
  <c r="G66" i="2"/>
  <c r="J65" i="2"/>
  <c r="J64" i="2"/>
  <c r="I64" i="2"/>
  <c r="H64" i="2"/>
  <c r="G64" i="2"/>
  <c r="J63" i="2"/>
  <c r="I62" i="2"/>
  <c r="H62" i="2"/>
  <c r="J62" i="2" s="1"/>
  <c r="G62" i="2"/>
  <c r="J61" i="2"/>
  <c r="I60" i="2"/>
  <c r="H60" i="2"/>
  <c r="J60" i="2" s="1"/>
  <c r="G60" i="2"/>
  <c r="J59" i="2"/>
  <c r="I58" i="2"/>
  <c r="J58" i="2" s="1"/>
  <c r="H58" i="2"/>
  <c r="G58" i="2"/>
  <c r="J57" i="2"/>
  <c r="J56" i="2"/>
  <c r="I56" i="2"/>
  <c r="H56" i="2"/>
  <c r="G56" i="2"/>
  <c r="J55" i="2"/>
  <c r="I54" i="2"/>
  <c r="H54" i="2"/>
  <c r="J54" i="2" s="1"/>
  <c r="G54" i="2"/>
  <c r="J53" i="2"/>
  <c r="I52" i="2"/>
  <c r="H52" i="2"/>
  <c r="J52" i="2" s="1"/>
  <c r="G52" i="2"/>
  <c r="J51" i="2"/>
  <c r="I50" i="2"/>
  <c r="J50" i="2" s="1"/>
  <c r="H50" i="2"/>
  <c r="G50" i="2"/>
  <c r="J49" i="2"/>
  <c r="J48" i="2"/>
  <c r="I48" i="2"/>
  <c r="H48" i="2"/>
  <c r="G48" i="2"/>
  <c r="J47" i="2"/>
  <c r="I46" i="2"/>
  <c r="H46" i="2"/>
  <c r="J46" i="2" s="1"/>
  <c r="G46" i="2"/>
  <c r="J45" i="2"/>
  <c r="I44" i="2"/>
  <c r="H44" i="2"/>
  <c r="J44" i="2" s="1"/>
  <c r="G44" i="2"/>
  <c r="J43" i="2"/>
  <c r="I42" i="2"/>
  <c r="J42" i="2" s="1"/>
  <c r="H42" i="2"/>
  <c r="G42" i="2"/>
  <c r="J41" i="2"/>
  <c r="J40" i="2"/>
  <c r="I40" i="2"/>
  <c r="H40" i="2"/>
  <c r="G40" i="2"/>
  <c r="J39" i="2"/>
  <c r="I38" i="2"/>
  <c r="H38" i="2"/>
  <c r="J38" i="2" s="1"/>
  <c r="G38" i="2"/>
  <c r="J37" i="2"/>
  <c r="I36" i="2"/>
  <c r="H36" i="2"/>
  <c r="J36" i="2" s="1"/>
  <c r="G36" i="2"/>
  <c r="J35" i="2"/>
  <c r="I34" i="2"/>
  <c r="J34" i="2" s="1"/>
  <c r="H34" i="2"/>
  <c r="G34" i="2"/>
  <c r="J33" i="2"/>
  <c r="J32" i="2"/>
  <c r="I32" i="2"/>
  <c r="H32" i="2"/>
  <c r="G32" i="2"/>
  <c r="J31" i="2"/>
  <c r="I30" i="2"/>
  <c r="H30" i="2"/>
  <c r="J30" i="2" s="1"/>
  <c r="G30" i="2"/>
  <c r="J29" i="2"/>
  <c r="I28" i="2"/>
  <c r="H28" i="2"/>
  <c r="J28" i="2" s="1"/>
  <c r="G28" i="2"/>
  <c r="J27" i="2"/>
  <c r="I26" i="2"/>
  <c r="J26" i="2" s="1"/>
  <c r="H26" i="2"/>
  <c r="G26" i="2"/>
  <c r="J25" i="2"/>
  <c r="J24" i="2"/>
  <c r="I24" i="2"/>
  <c r="H24" i="2"/>
  <c r="G24" i="2"/>
  <c r="J23" i="2"/>
  <c r="I22" i="2"/>
  <c r="H22" i="2"/>
  <c r="J22" i="2" s="1"/>
  <c r="G22" i="2"/>
  <c r="J21" i="2"/>
  <c r="I20" i="2"/>
  <c r="H20" i="2"/>
  <c r="G20" i="2"/>
  <c r="J19" i="2"/>
  <c r="I18" i="2"/>
  <c r="J18" i="2" s="1"/>
  <c r="H18" i="2"/>
  <c r="G18" i="2"/>
  <c r="J17" i="2"/>
  <c r="J16" i="2"/>
  <c r="I16" i="2"/>
  <c r="H16" i="2"/>
  <c r="G16" i="2"/>
  <c r="J15" i="2"/>
  <c r="I14" i="2"/>
  <c r="H14" i="2"/>
  <c r="J14" i="2" s="1"/>
  <c r="G14" i="2"/>
  <c r="G11" i="2" s="1"/>
  <c r="J13" i="2"/>
  <c r="I12" i="2"/>
  <c r="J12" i="2" s="1"/>
  <c r="H12" i="2"/>
  <c r="H11" i="2" s="1"/>
  <c r="G12" i="2"/>
  <c r="I11" i="2"/>
  <c r="C20" i="3" l="1"/>
  <c r="E20" i="3" s="1"/>
  <c r="E8" i="3"/>
  <c r="C26" i="3"/>
  <c r="E26" i="3" s="1"/>
  <c r="J11" i="2"/>
  <c r="J20" i="2"/>
  <c r="I18" i="1" l="1"/>
  <c r="I17" i="1"/>
  <c r="G17" i="1"/>
  <c r="I16" i="1"/>
  <c r="G15" i="1"/>
  <c r="I15" i="1" s="1"/>
  <c r="I14" i="1"/>
  <c r="H13" i="1"/>
  <c r="H10" i="1" s="1"/>
  <c r="G13" i="1"/>
  <c r="I13" i="1" s="1"/>
  <c r="I12" i="1"/>
  <c r="G11" i="1"/>
  <c r="I11" i="1" s="1"/>
  <c r="G10" i="1" l="1"/>
  <c r="I10" i="1" s="1"/>
</calcChain>
</file>

<file path=xl/sharedStrings.xml><?xml version="1.0" encoding="utf-8"?>
<sst xmlns="http://schemas.openxmlformats.org/spreadsheetml/2006/main" count="430" uniqueCount="211">
  <si>
    <t>Příloha č.1 - tab.část ke ZR-RO č. 143/17</t>
  </si>
  <si>
    <t>Změna rozpočtu - rozpočtové opatření č. 143/17</t>
  </si>
  <si>
    <t>Odbor školství, mládeže, tělovýchovy a sportu</t>
  </si>
  <si>
    <t>920 04 - kapitálové výdaje</t>
  </si>
  <si>
    <t>tis.Kč</t>
  </si>
  <si>
    <t>uk.</t>
  </si>
  <si>
    <t>č.a.</t>
  </si>
  <si>
    <t>§</t>
  </si>
  <si>
    <t>pol.</t>
  </si>
  <si>
    <t>92004 - K A P I T Á L O V É  V Ý D A J E</t>
  </si>
  <si>
    <t>SR 2017</t>
  </si>
  <si>
    <t>ZR - RO č. 143/17</t>
  </si>
  <si>
    <t>UR 2017</t>
  </si>
  <si>
    <t>SU</t>
  </si>
  <si>
    <t>x</t>
  </si>
  <si>
    <t>Kapitálové (investiční) výdaje resortu celkem</t>
  </si>
  <si>
    <t>ZR-RO č. 143/17</t>
  </si>
  <si>
    <t>049178</t>
  </si>
  <si>
    <t>1437</t>
  </si>
  <si>
    <t>Střední odborná škola a Střední odborné učiliště, Česká Lípa - modernizace evakuačního výtahu</t>
  </si>
  <si>
    <t>opravy a udržování</t>
  </si>
  <si>
    <t>049179</t>
  </si>
  <si>
    <t>1407</t>
  </si>
  <si>
    <t xml:space="preserve">Gymnázium I. Olbrachta, Semily - rekonstrukce rozvodů vody </t>
  </si>
  <si>
    <t>049180</t>
  </si>
  <si>
    <t>1474</t>
  </si>
  <si>
    <t xml:space="preserve">Dětský domov, Jablonec nad Nisou - odkoupení pozemku u objektu Palackého (pozemkový fond) - následně prodej nepotřebného objektu </t>
  </si>
  <si>
    <t>odkup pozemku</t>
  </si>
  <si>
    <t>049181</t>
  </si>
  <si>
    <t>1427</t>
  </si>
  <si>
    <t>Střední uměleckoprůmyslová škola, Železný Brod - rekonstrukce části domova mládeže</t>
  </si>
  <si>
    <t>budovy, stavby, haly</t>
  </si>
  <si>
    <t>Změna rozpočtu - rozpočtové opaření č. 143/17</t>
  </si>
  <si>
    <t>Odbor investic a správy nemovitého majetku</t>
  </si>
  <si>
    <t xml:space="preserve">Kapitola 920 14 - Kapitálové výdaje </t>
  </si>
  <si>
    <t>tis. Kč</t>
  </si>
  <si>
    <t>92014 - K A P I T Á L O V É  V Ý D A J E</t>
  </si>
  <si>
    <t>RO č. 143/17</t>
  </si>
  <si>
    <t>UR I 2017</t>
  </si>
  <si>
    <t>149082</t>
  </si>
  <si>
    <t>0000</t>
  </si>
  <si>
    <t>Investiční záměr "Řešení parkovacích míst u Krajského úřadu Libereckého kraje"</t>
  </si>
  <si>
    <t>Budovy, haly a stavby</t>
  </si>
  <si>
    <t>049155</t>
  </si>
  <si>
    <t>1424</t>
  </si>
  <si>
    <t>VOŠ sklářská a SŠ, Nový Bor - rekonstrukce půdních prostor</t>
  </si>
  <si>
    <t>049174</t>
  </si>
  <si>
    <t>1450</t>
  </si>
  <si>
    <t>Rekonstrukce fasády objektu školy - SOŠ Liberec</t>
  </si>
  <si>
    <t>450034</t>
  </si>
  <si>
    <t>1440</t>
  </si>
  <si>
    <t>SŠ řemesel a služeb, Jbc. N., výměna podlahy</t>
  </si>
  <si>
    <t>049119</t>
  </si>
  <si>
    <t>1433</t>
  </si>
  <si>
    <t>SSSSaD Liberec_rekonstrukce objektu DM Truhlářská</t>
  </si>
  <si>
    <t>049149</t>
  </si>
  <si>
    <t>1405</t>
  </si>
  <si>
    <t>Gym F.X.Šaldy, Liberec - rekonstukce kotelny a zajištění komínu</t>
  </si>
  <si>
    <t>049169</t>
  </si>
  <si>
    <t>SSSSaD Liberec_rekonstrukce objektu DM Truhlářská - II. etapa</t>
  </si>
  <si>
    <t>049172</t>
  </si>
  <si>
    <t>1406</t>
  </si>
  <si>
    <t>Výměna otvorových výplní - Gymnázium Frýdlant</t>
  </si>
  <si>
    <t>049173</t>
  </si>
  <si>
    <t>1448</t>
  </si>
  <si>
    <t>SŠ hospo a lesnická Frýdlant - rekonstrukce elektroinstalace DM Bělíkov</t>
  </si>
  <si>
    <t>049175</t>
  </si>
  <si>
    <t>Gymnázium Frýdlant, Mládeže 884 - zateplení fasád</t>
  </si>
  <si>
    <t>049176</t>
  </si>
  <si>
    <t>1413</t>
  </si>
  <si>
    <t xml:space="preserve">VOŠ mezinárondího obchodu a OA Jbc, Horní náměstí </t>
  </si>
  <si>
    <t>059049</t>
  </si>
  <si>
    <t>1505</t>
  </si>
  <si>
    <t>Domov Sluneční dům - Jestřebí - rekonstukce objektu, ČL</t>
  </si>
  <si>
    <t>059051</t>
  </si>
  <si>
    <t>15016</t>
  </si>
  <si>
    <t>Příprava výstavby sod. Zdrav. Zařízení DD Jindřichovice</t>
  </si>
  <si>
    <t>059060</t>
  </si>
  <si>
    <t>1520</t>
  </si>
  <si>
    <t>APOSS - sanace vlhkého suterénu budova Zeyerova</t>
  </si>
  <si>
    <t>059061</t>
  </si>
  <si>
    <t>1510</t>
  </si>
  <si>
    <t>DD Rokytnice n. J. - přísavba lůžkového a evakuačního výtahu</t>
  </si>
  <si>
    <t>059063</t>
  </si>
  <si>
    <t>1502</t>
  </si>
  <si>
    <t>CIPS LK - rekonstrukce parkovací plochy Králův Háj</t>
  </si>
  <si>
    <t>059066</t>
  </si>
  <si>
    <t>1509</t>
  </si>
  <si>
    <t>DD Sloup v Čechách - rekonstrukce kuchyně</t>
  </si>
  <si>
    <t>059067</t>
  </si>
  <si>
    <t>1514</t>
  </si>
  <si>
    <t>DD Vratislavice n. N. - příprava rekonstrukce</t>
  </si>
  <si>
    <t>059070</t>
  </si>
  <si>
    <t>1501</t>
  </si>
  <si>
    <t>Jedličkův ústav - reko soc. zázemí pro klienty a zam. bud. C</t>
  </si>
  <si>
    <t>149066</t>
  </si>
  <si>
    <t>Sanace a podřezávka části zdiva, Jedličkův ústav</t>
  </si>
  <si>
    <t>149079</t>
  </si>
  <si>
    <t>1907</t>
  </si>
  <si>
    <t>LRN Cvikov - oprava vstupní budovy</t>
  </si>
  <si>
    <t>149080</t>
  </si>
  <si>
    <t>1801</t>
  </si>
  <si>
    <t>Stř- ekolog. Výchovy LK - reko objektu v Hejnicích</t>
  </si>
  <si>
    <t>149085</t>
  </si>
  <si>
    <t>1442</t>
  </si>
  <si>
    <t>Zateplení střechy tělocvičny, SŠGaS Liberec, Dvorská</t>
  </si>
  <si>
    <t>149086</t>
  </si>
  <si>
    <t>LRN Cvikov - výměn aoken budova A a B</t>
  </si>
  <si>
    <t>149087</t>
  </si>
  <si>
    <t>1470</t>
  </si>
  <si>
    <t>Dět. Domov -  Č. Lípa - oprava střechy</t>
  </si>
  <si>
    <t>149088</t>
  </si>
  <si>
    <t>SŠřem a Služeb Jablonec n. N. - oprava kotelny Podhorská ul.</t>
  </si>
  <si>
    <t>149089</t>
  </si>
  <si>
    <t>SŠřem a Služeb Jablonec n. N. - rek.soc.zař. - tělocvična Podhorská ul.</t>
  </si>
  <si>
    <t>149090</t>
  </si>
  <si>
    <t>SŠřem a Služeb Jablonec n. N. - tělocvična Podhorská ul. - navýšení akce</t>
  </si>
  <si>
    <t>149091</t>
  </si>
  <si>
    <t>1434</t>
  </si>
  <si>
    <t>ISŠ Semily, areál Pod Vartou - oprava střechy budovy</t>
  </si>
  <si>
    <t>149092</t>
  </si>
  <si>
    <t>1421</t>
  </si>
  <si>
    <t>SPŠSaE a VOŠ lbc - oprava střechy na hl. budově</t>
  </si>
  <si>
    <t>149093</t>
  </si>
  <si>
    <t>1411</t>
  </si>
  <si>
    <t>Gym a SOŠpedagog. Liberec - výměna oken na objektu gymnázia</t>
  </si>
  <si>
    <t>159015</t>
  </si>
  <si>
    <t>Koupě pozemků KÚ Liberec - PARK</t>
  </si>
  <si>
    <t>149094</t>
  </si>
  <si>
    <t>LRN Cvikov - rekonstrukce sprch Martinovo údolí</t>
  </si>
  <si>
    <t>550003</t>
  </si>
  <si>
    <t>1512</t>
  </si>
  <si>
    <t>DD Jablonecké Paseky - oprava zad. nádvoří a příjezdové komunikace</t>
  </si>
  <si>
    <t>550009</t>
  </si>
  <si>
    <t>1515</t>
  </si>
  <si>
    <t>DD Český Dub - výměna oken</t>
  </si>
  <si>
    <t>590071</t>
  </si>
  <si>
    <t>DD Jablonecké Paseky - bezbariérové vstupní dveře</t>
  </si>
  <si>
    <t>590072</t>
  </si>
  <si>
    <t>DD Jablonecké Paseky - úprava půdních prostor</t>
  </si>
  <si>
    <t>750005</t>
  </si>
  <si>
    <t>1704</t>
  </si>
  <si>
    <t>VMGČL - obnova sgrafit čp. 57 "Červený dům" Česká Lípa - II. etapa</t>
  </si>
  <si>
    <t>Gymnázium I.Olbrachta, Semily - rekonstrukce rozvodů vody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</si>
  <si>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</si>
  <si>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</si>
  <si>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</si>
  <si>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</si>
  <si>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</si>
  <si>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</si>
  <si>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</si>
  <si>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</si>
  <si>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</si>
  <si>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</si>
  <si>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</si>
  <si>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</si>
  <si>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</si>
  <si>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</si>
  <si>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</si>
  <si>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</si>
  <si>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</si>
  <si>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</si>
  <si>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</si>
  <si>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</si>
  <si>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</si>
  <si>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</si>
  <si>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</si>
  <si>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</si>
  <si>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</si>
  <si>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</si>
  <si>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</si>
  <si>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</si>
  <si>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</si>
  <si>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</si>
  <si>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</si>
  <si>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</si>
  <si>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</si>
  <si>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</si>
  <si>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</si>
  <si>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</si>
  <si>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</si>
  <si>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</si>
  <si>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</si>
  <si>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</si>
  <si>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</si>
  <si>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</si>
  <si>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</si>
  <si>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</si>
  <si>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</si>
  <si>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</si>
  <si>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</si>
  <si>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</si>
  <si>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</si>
  <si>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</si>
  <si>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</si>
  <si>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</si>
  <si>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</si>
  <si>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</si>
  <si>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</si>
  <si>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</si>
  <si>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</si>
  <si>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</si>
  <si>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</si>
  <si>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</si>
  <si>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</si>
  <si>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</si>
  <si>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</si>
  <si>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</si>
  <si>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</si>
  <si>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</si>
  <si>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č.143/17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</si>
</sst>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"/>
    <numFmt numFmtId="165" formatCode="#,##0.00000"/>
    <numFmt numFmtId="166" formatCode="0.00000"/>
    <numFmt numFmtId="167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1" fillId="2" borderId="0" xfId="1" applyFill="1"/>
    <xf numFmtId="0" fontId="2" fillId="2" borderId="0" xfId="3" applyFill="1"/>
    <xf numFmtId="0" fontId="1" fillId="2" borderId="0" xfId="4" applyFill="1"/>
    <xf numFmtId="0" fontId="6" fillId="2" borderId="0" xfId="5" applyFont="1" applyFill="1" applyBorder="1" applyAlignment="1">
      <alignment horizontal="center"/>
    </xf>
    <xf numFmtId="49" fontId="6" fillId="2" borderId="0" xfId="5" applyNumberFormat="1" applyFont="1" applyFill="1" applyBorder="1" applyAlignment="1">
      <alignment horizontal="center"/>
    </xf>
    <xf numFmtId="0" fontId="7" fillId="2" borderId="0" xfId="5" applyFont="1" applyFill="1" applyBorder="1" applyAlignment="1">
      <alignment horizontal="center"/>
    </xf>
    <xf numFmtId="0" fontId="7" fillId="2" borderId="0" xfId="5" applyFont="1" applyFill="1" applyBorder="1"/>
    <xf numFmtId="4" fontId="7" fillId="2" borderId="0" xfId="5" applyNumberFormat="1" applyFont="1" applyFill="1" applyBorder="1"/>
    <xf numFmtId="164" fontId="7" fillId="2" borderId="0" xfId="5" applyNumberFormat="1" applyFont="1" applyFill="1" applyBorder="1"/>
    <xf numFmtId="0" fontId="1" fillId="2" borderId="0" xfId="1" applyFill="1" applyBorder="1"/>
    <xf numFmtId="0" fontId="8" fillId="2" borderId="0" xfId="5" applyFont="1" applyFill="1" applyAlignment="1">
      <alignment horizontal="center"/>
    </xf>
    <xf numFmtId="4" fontId="8" fillId="2" borderId="0" xfId="5" applyNumberFormat="1" applyFont="1" applyFill="1" applyAlignment="1">
      <alignment horizontal="center"/>
    </xf>
    <xf numFmtId="0" fontId="6" fillId="2" borderId="0" xfId="5" applyFont="1" applyFill="1" applyAlignment="1">
      <alignment horizontal="center"/>
    </xf>
    <xf numFmtId="0" fontId="9" fillId="2" borderId="1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0" fontId="6" fillId="2" borderId="6" xfId="6" applyFont="1" applyFill="1" applyBorder="1" applyAlignment="1">
      <alignment horizontal="center" vertical="center"/>
    </xf>
    <xf numFmtId="4" fontId="1" fillId="2" borderId="0" xfId="1" applyNumberFormat="1" applyFill="1"/>
    <xf numFmtId="0" fontId="6" fillId="2" borderId="1" xfId="5" applyFont="1" applyFill="1" applyBorder="1" applyAlignment="1">
      <alignment horizontal="center" vertical="center"/>
    </xf>
    <xf numFmtId="0" fontId="6" fillId="2" borderId="4" xfId="5" applyFont="1" applyFill="1" applyBorder="1" applyAlignment="1">
      <alignment horizontal="center" vertical="center"/>
    </xf>
    <xf numFmtId="0" fontId="6" fillId="2" borderId="5" xfId="5" applyFont="1" applyFill="1" applyBorder="1" applyAlignment="1">
      <alignment horizontal="center" vertical="center"/>
    </xf>
    <xf numFmtId="0" fontId="6" fillId="2" borderId="5" xfId="5" applyFont="1" applyFill="1" applyBorder="1" applyAlignment="1">
      <alignment horizontal="left" vertical="center"/>
    </xf>
    <xf numFmtId="4" fontId="6" fillId="2" borderId="8" xfId="5" applyNumberFormat="1" applyFont="1" applyFill="1" applyBorder="1" applyAlignment="1"/>
    <xf numFmtId="0" fontId="6" fillId="2" borderId="9" xfId="5" applyFont="1" applyFill="1" applyBorder="1" applyAlignment="1">
      <alignment horizontal="center" vertical="center"/>
    </xf>
    <xf numFmtId="49" fontId="6" fillId="2" borderId="10" xfId="7" applyNumberFormat="1" applyFont="1" applyFill="1" applyBorder="1" applyAlignment="1">
      <alignment horizontal="center" vertical="center"/>
    </xf>
    <xf numFmtId="49" fontId="6" fillId="2" borderId="11" xfId="5" applyNumberFormat="1" applyFont="1" applyFill="1" applyBorder="1" applyAlignment="1">
      <alignment horizontal="center" vertical="center"/>
    </xf>
    <xf numFmtId="0" fontId="6" fillId="2" borderId="12" xfId="5" applyFont="1" applyFill="1" applyBorder="1" applyAlignment="1">
      <alignment horizontal="center" vertical="center"/>
    </xf>
    <xf numFmtId="0" fontId="6" fillId="2" borderId="10" xfId="5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justify" vertical="center" wrapText="1"/>
    </xf>
    <xf numFmtId="4" fontId="6" fillId="2" borderId="13" xfId="5" applyNumberFormat="1" applyFont="1" applyFill="1" applyBorder="1" applyAlignment="1"/>
    <xf numFmtId="0" fontId="7" fillId="2" borderId="14" xfId="5" applyFont="1" applyFill="1" applyBorder="1" applyAlignment="1">
      <alignment horizontal="center" vertical="center"/>
    </xf>
    <xf numFmtId="49" fontId="7" fillId="2" borderId="15" xfId="7" applyNumberFormat="1" applyFont="1" applyFill="1" applyBorder="1" applyAlignment="1">
      <alignment horizontal="center" vertical="center"/>
    </xf>
    <xf numFmtId="49" fontId="7" fillId="2" borderId="16" xfId="5" applyNumberFormat="1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10" fillId="2" borderId="15" xfId="5" applyFont="1" applyFill="1" applyBorder="1" applyAlignment="1">
      <alignment horizontal="center" vertical="center"/>
    </xf>
    <xf numFmtId="0" fontId="7" fillId="2" borderId="15" xfId="5" applyFont="1" applyFill="1" applyBorder="1" applyAlignment="1">
      <alignment vertical="center"/>
    </xf>
    <xf numFmtId="4" fontId="7" fillId="2" borderId="18" xfId="5" applyNumberFormat="1" applyFont="1" applyFill="1" applyBorder="1" applyAlignment="1"/>
    <xf numFmtId="4" fontId="6" fillId="2" borderId="23" xfId="5" applyNumberFormat="1" applyFont="1" applyFill="1" applyBorder="1" applyAlignment="1"/>
    <xf numFmtId="4" fontId="7" fillId="2" borderId="28" xfId="5" applyNumberFormat="1" applyFont="1" applyFill="1" applyBorder="1" applyAlignment="1"/>
    <xf numFmtId="0" fontId="6" fillId="2" borderId="10" xfId="0" applyFont="1" applyFill="1" applyBorder="1" applyAlignment="1">
      <alignment horizontal="justify" vertical="center" wrapText="1"/>
    </xf>
    <xf numFmtId="0" fontId="7" fillId="2" borderId="15" xfId="5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justify" vertical="center" wrapText="1"/>
    </xf>
    <xf numFmtId="0" fontId="6" fillId="2" borderId="19" xfId="5" applyFont="1" applyFill="1" applyBorder="1" applyAlignment="1">
      <alignment horizontal="center" vertical="center"/>
    </xf>
    <xf numFmtId="49" fontId="6" fillId="2" borderId="20" xfId="7" applyNumberFormat="1" applyFont="1" applyFill="1" applyBorder="1" applyAlignment="1">
      <alignment horizontal="center" vertical="center"/>
    </xf>
    <xf numFmtId="49" fontId="6" fillId="2" borderId="21" xfId="5" applyNumberFormat="1" applyFont="1" applyFill="1" applyBorder="1" applyAlignment="1">
      <alignment horizontal="center" vertical="center"/>
    </xf>
    <xf numFmtId="0" fontId="6" fillId="2" borderId="22" xfId="5" applyFont="1" applyFill="1" applyBorder="1" applyAlignment="1">
      <alignment horizontal="center" vertical="center"/>
    </xf>
    <xf numFmtId="0" fontId="6" fillId="2" borderId="20" xfId="5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justify" vertical="center" wrapText="1"/>
    </xf>
    <xf numFmtId="0" fontId="6" fillId="2" borderId="6" xfId="6" applyFont="1" applyFill="1" applyBorder="1" applyAlignment="1">
      <alignment horizontal="center" vertical="center" wrapText="1"/>
    </xf>
    <xf numFmtId="0" fontId="7" fillId="2" borderId="0" xfId="1" applyFont="1" applyFill="1" applyBorder="1"/>
    <xf numFmtId="0" fontId="10" fillId="2" borderId="24" xfId="5" applyFont="1" applyFill="1" applyBorder="1" applyAlignment="1">
      <alignment horizontal="center" vertical="center"/>
    </xf>
    <xf numFmtId="49" fontId="7" fillId="2" borderId="25" xfId="7" applyNumberFormat="1" applyFont="1" applyFill="1" applyBorder="1" applyAlignment="1">
      <alignment horizontal="center" vertical="center"/>
    </xf>
    <xf numFmtId="49" fontId="10" fillId="2" borderId="26" xfId="5" applyNumberFormat="1" applyFont="1" applyFill="1" applyBorder="1" applyAlignment="1">
      <alignment horizontal="center" vertical="center"/>
    </xf>
    <xf numFmtId="0" fontId="10" fillId="2" borderId="27" xfId="5" applyFont="1" applyFill="1" applyBorder="1" applyAlignment="1">
      <alignment horizontal="center" vertical="center"/>
    </xf>
    <xf numFmtId="49" fontId="6" fillId="2" borderId="10" xfId="8" applyNumberFormat="1" applyFont="1" applyFill="1" applyBorder="1" applyAlignment="1">
      <alignment horizontal="center" vertical="center"/>
    </xf>
    <xf numFmtId="49" fontId="6" fillId="2" borderId="11" xfId="6" applyNumberFormat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5" xfId="10" applyFont="1" applyFill="1" applyBorder="1" applyAlignment="1">
      <alignment horizontal="center" vertical="center"/>
    </xf>
    <xf numFmtId="49" fontId="6" fillId="2" borderId="37" xfId="8" applyNumberFormat="1" applyFont="1" applyFill="1" applyBorder="1" applyAlignment="1">
      <alignment horizontal="center" vertical="center"/>
    </xf>
    <xf numFmtId="0" fontId="1" fillId="2" borderId="0" xfId="8" applyFill="1"/>
    <xf numFmtId="4" fontId="1" fillId="2" borderId="0" xfId="8" applyNumberFormat="1" applyFill="1"/>
    <xf numFmtId="165" fontId="1" fillId="2" borderId="0" xfId="8" applyNumberFormat="1" applyFill="1"/>
    <xf numFmtId="0" fontId="7" fillId="2" borderId="0" xfId="8" applyFont="1" applyFill="1"/>
    <xf numFmtId="165" fontId="2" fillId="2" borderId="0" xfId="3" applyNumberFormat="1" applyFill="1"/>
    <xf numFmtId="164" fontId="1" fillId="2" borderId="0" xfId="6" applyNumberFormat="1" applyFill="1"/>
    <xf numFmtId="165" fontId="1" fillId="2" borderId="0" xfId="6" applyNumberFormat="1" applyFill="1"/>
    <xf numFmtId="0" fontId="5" fillId="2" borderId="0" xfId="6" applyFont="1" applyFill="1" applyAlignment="1">
      <alignment horizontal="center"/>
    </xf>
    <xf numFmtId="165" fontId="5" fillId="2" borderId="0" xfId="6" applyNumberFormat="1" applyFont="1" applyFill="1" applyAlignment="1">
      <alignment horizontal="center"/>
    </xf>
    <xf numFmtId="164" fontId="5" fillId="2" borderId="0" xfId="6" applyNumberFormat="1" applyFont="1" applyFill="1" applyAlignment="1">
      <alignment horizontal="center"/>
    </xf>
    <xf numFmtId="0" fontId="7" fillId="2" borderId="0" xfId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4" fontId="7" fillId="2" borderId="0" xfId="9" applyNumberFormat="1" applyFont="1" applyFill="1" applyBorder="1" applyAlignment="1">
      <alignment horizontal="right" vertical="center"/>
    </xf>
    <xf numFmtId="165" fontId="7" fillId="2" borderId="0" xfId="9" applyNumberFormat="1" applyFont="1" applyFill="1" applyBorder="1" applyAlignment="1">
      <alignment horizontal="right" vertical="center"/>
    </xf>
    <xf numFmtId="164" fontId="7" fillId="2" borderId="0" xfId="8" applyNumberFormat="1" applyFont="1" applyFill="1" applyBorder="1" applyAlignment="1">
      <alignment vertical="center"/>
    </xf>
    <xf numFmtId="165" fontId="7" fillId="2" borderId="0" xfId="8" applyNumberFormat="1" applyFont="1" applyFill="1" applyBorder="1" applyAlignment="1">
      <alignment vertical="center"/>
    </xf>
    <xf numFmtId="0" fontId="1" fillId="2" borderId="0" xfId="4" applyFill="1" applyAlignment="1">
      <alignment vertical="center"/>
    </xf>
    <xf numFmtId="0" fontId="6" fillId="2" borderId="0" xfId="4" applyFont="1" applyFill="1" applyAlignment="1">
      <alignment horizontal="center" vertical="center"/>
    </xf>
    <xf numFmtId="165" fontId="6" fillId="2" borderId="0" xfId="4" applyNumberFormat="1" applyFont="1" applyFill="1" applyAlignment="1">
      <alignment horizontal="center" vertical="center"/>
    </xf>
    <xf numFmtId="164" fontId="1" fillId="2" borderId="0" xfId="4" applyNumberFormat="1" applyFill="1" applyAlignment="1">
      <alignment vertical="center"/>
    </xf>
    <xf numFmtId="0" fontId="9" fillId="2" borderId="29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30" xfId="6" applyFont="1" applyFill="1" applyBorder="1" applyAlignment="1">
      <alignment horizontal="center" vertical="center"/>
    </xf>
    <xf numFmtId="165" fontId="6" fillId="2" borderId="3" xfId="6" applyNumberFormat="1" applyFont="1" applyFill="1" applyBorder="1" applyAlignment="1">
      <alignment horizontal="center" vertical="center"/>
    </xf>
    <xf numFmtId="164" fontId="6" fillId="2" borderId="30" xfId="6" applyNumberFormat="1" applyFont="1" applyFill="1" applyBorder="1" applyAlignment="1">
      <alignment horizontal="center" vertical="center"/>
    </xf>
    <xf numFmtId="165" fontId="6" fillId="2" borderId="31" xfId="6" applyNumberFormat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left" vertical="center"/>
    </xf>
    <xf numFmtId="165" fontId="9" fillId="2" borderId="30" xfId="1" applyNumberFormat="1" applyFont="1" applyFill="1" applyBorder="1" applyAlignment="1"/>
    <xf numFmtId="165" fontId="9" fillId="2" borderId="32" xfId="1" applyNumberFormat="1" applyFont="1" applyFill="1" applyBorder="1" applyAlignment="1"/>
    <xf numFmtId="165" fontId="6" fillId="2" borderId="17" xfId="1" applyNumberFormat="1" applyFont="1" applyFill="1" applyBorder="1" applyAlignment="1">
      <alignment wrapText="1"/>
    </xf>
    <xf numFmtId="165" fontId="9" fillId="2" borderId="33" xfId="1" applyNumberFormat="1" applyFont="1" applyFill="1" applyBorder="1" applyAlignment="1"/>
    <xf numFmtId="166" fontId="1" fillId="2" borderId="0" xfId="8" applyNumberFormat="1" applyFill="1"/>
    <xf numFmtId="0" fontId="6" fillId="2" borderId="9" xfId="4" applyFont="1" applyFill="1" applyBorder="1" applyAlignment="1">
      <alignment horizontal="center" vertical="center"/>
    </xf>
    <xf numFmtId="0" fontId="6" fillId="2" borderId="12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0" fontId="6" fillId="2" borderId="12" xfId="8" applyFont="1" applyFill="1" applyBorder="1" applyAlignment="1">
      <alignment vertical="center" wrapText="1"/>
    </xf>
    <xf numFmtId="165" fontId="6" fillId="2" borderId="12" xfId="1" applyNumberFormat="1" applyFont="1" applyFill="1" applyBorder="1" applyAlignment="1"/>
    <xf numFmtId="165" fontId="6" fillId="2" borderId="11" xfId="1" applyNumberFormat="1" applyFont="1" applyFill="1" applyBorder="1" applyAlignment="1"/>
    <xf numFmtId="165" fontId="6" fillId="2" borderId="12" xfId="1" applyNumberFormat="1" applyFont="1" applyFill="1" applyBorder="1" applyAlignment="1">
      <alignment wrapText="1"/>
    </xf>
    <xf numFmtId="165" fontId="6" fillId="2" borderId="34" xfId="1" applyNumberFormat="1" applyFont="1" applyFill="1" applyBorder="1" applyAlignment="1"/>
    <xf numFmtId="0" fontId="7" fillId="2" borderId="14" xfId="4" applyFont="1" applyFill="1" applyBorder="1" applyAlignment="1">
      <alignment horizontal="center" vertical="center"/>
    </xf>
    <xf numFmtId="49" fontId="7" fillId="2" borderId="15" xfId="1" applyNumberFormat="1" applyFont="1" applyFill="1" applyBorder="1" applyAlignment="1">
      <alignment horizontal="center" vertical="center"/>
    </xf>
    <xf numFmtId="49" fontId="7" fillId="2" borderId="16" xfId="1" applyNumberFormat="1" applyFont="1" applyFill="1" applyBorder="1" applyAlignment="1">
      <alignment horizontal="center" vertical="center"/>
    </xf>
    <xf numFmtId="0" fontId="7" fillId="2" borderId="17" xfId="10" applyFont="1" applyFill="1" applyBorder="1" applyAlignment="1">
      <alignment vertical="center"/>
    </xf>
    <xf numFmtId="165" fontId="7" fillId="2" borderId="17" xfId="1" applyNumberFormat="1" applyFont="1" applyFill="1" applyBorder="1" applyAlignment="1"/>
    <xf numFmtId="165" fontId="7" fillId="2" borderId="16" xfId="1" applyNumberFormat="1" applyFont="1" applyFill="1" applyBorder="1" applyAlignment="1"/>
    <xf numFmtId="165" fontId="7" fillId="2" borderId="17" xfId="1" applyNumberFormat="1" applyFont="1" applyFill="1" applyBorder="1" applyAlignment="1">
      <alignment wrapText="1"/>
    </xf>
    <xf numFmtId="165" fontId="7" fillId="2" borderId="35" xfId="1" applyNumberFormat="1" applyFont="1" applyFill="1" applyBorder="1" applyAlignment="1"/>
    <xf numFmtId="0" fontId="6" fillId="2" borderId="36" xfId="4" applyFont="1" applyFill="1" applyBorder="1" applyAlignment="1">
      <alignment horizontal="center" vertical="center"/>
    </xf>
    <xf numFmtId="0" fontId="7" fillId="2" borderId="38" xfId="4" applyFont="1" applyFill="1" applyBorder="1" applyAlignment="1">
      <alignment horizontal="center" vertical="center"/>
    </xf>
    <xf numFmtId="49" fontId="7" fillId="2" borderId="38" xfId="1" applyNumberFormat="1" applyFont="1" applyFill="1" applyBorder="1" applyAlignment="1">
      <alignment horizontal="center" vertical="center"/>
    </xf>
    <xf numFmtId="164" fontId="1" fillId="2" borderId="0" xfId="8" applyNumberForma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4" fillId="0" borderId="22" xfId="0" applyFont="1" applyBorder="1" applyAlignment="1">
      <alignment horizontal="right" vertical="center" wrapText="1"/>
    </xf>
    <xf numFmtId="4" fontId="14" fillId="0" borderId="22" xfId="0" applyNumberFormat="1" applyFont="1" applyBorder="1" applyAlignment="1">
      <alignment horizontal="right" vertical="center" wrapText="1"/>
    </xf>
    <xf numFmtId="4" fontId="14" fillId="0" borderId="40" xfId="0" applyNumberFormat="1" applyFont="1" applyBorder="1" applyAlignment="1">
      <alignment horizontal="right" vertical="center" wrapText="1"/>
    </xf>
    <xf numFmtId="0" fontId="15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horizontal="right" vertical="center" wrapText="1"/>
    </xf>
    <xf numFmtId="4" fontId="15" fillId="0" borderId="42" xfId="0" applyNumberFormat="1" applyFont="1" applyBorder="1" applyAlignment="1">
      <alignment horizontal="right" vertical="center" wrapText="1"/>
    </xf>
    <xf numFmtId="4" fontId="15" fillId="0" borderId="42" xfId="0" applyNumberFormat="1" applyFont="1" applyBorder="1" applyAlignment="1">
      <alignment vertical="center"/>
    </xf>
    <xf numFmtId="4" fontId="15" fillId="0" borderId="43" xfId="0" applyNumberFormat="1" applyFont="1" applyBorder="1" applyAlignment="1">
      <alignment vertical="center"/>
    </xf>
    <xf numFmtId="4" fontId="0" fillId="0" borderId="0" xfId="0" applyNumberFormat="1"/>
    <xf numFmtId="4" fontId="15" fillId="0" borderId="22" xfId="0" applyNumberFormat="1" applyFont="1" applyBorder="1" applyAlignment="1">
      <alignment horizontal="right" vertical="center" wrapText="1"/>
    </xf>
    <xf numFmtId="0" fontId="14" fillId="0" borderId="41" xfId="0" applyFont="1" applyBorder="1" applyAlignment="1">
      <alignment vertical="center" wrapText="1"/>
    </xf>
    <xf numFmtId="4" fontId="14" fillId="0" borderId="42" xfId="0" applyNumberFormat="1" applyFont="1" applyBorder="1" applyAlignment="1">
      <alignment horizontal="right" vertical="center" wrapText="1"/>
    </xf>
    <xf numFmtId="4" fontId="14" fillId="0" borderId="43" xfId="0" applyNumberFormat="1" applyFont="1" applyBorder="1" applyAlignment="1">
      <alignment horizontal="right" vertical="center" wrapText="1"/>
    </xf>
    <xf numFmtId="4" fontId="15" fillId="0" borderId="43" xfId="0" applyNumberFormat="1" applyFont="1" applyBorder="1" applyAlignment="1">
      <alignment horizontal="right" vertical="center" wrapText="1"/>
    </xf>
    <xf numFmtId="0" fontId="14" fillId="0" borderId="42" xfId="0" applyFont="1" applyBorder="1" applyAlignment="1">
      <alignment horizontal="right" vertical="center" wrapText="1"/>
    </xf>
    <xf numFmtId="0" fontId="15" fillId="0" borderId="24" xfId="0" applyFont="1" applyBorder="1" applyAlignment="1">
      <alignment vertical="center" wrapText="1"/>
    </xf>
    <xf numFmtId="0" fontId="15" fillId="0" borderId="27" xfId="0" applyFont="1" applyBorder="1" applyAlignment="1">
      <alignment horizontal="right" vertical="center" wrapText="1"/>
    </xf>
    <xf numFmtId="4" fontId="15" fillId="0" borderId="27" xfId="0" applyNumberFormat="1" applyFont="1" applyBorder="1" applyAlignment="1">
      <alignment horizontal="right" vertical="center" wrapText="1"/>
    </xf>
    <xf numFmtId="4" fontId="15" fillId="0" borderId="44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horizontal="right" vertical="center" wrapText="1"/>
    </xf>
    <xf numFmtId="4" fontId="14" fillId="0" borderId="30" xfId="0" applyNumberFormat="1" applyFont="1" applyBorder="1" applyAlignment="1">
      <alignment horizontal="right" vertical="center" wrapText="1"/>
    </xf>
    <xf numFmtId="4" fontId="14" fillId="0" borderId="33" xfId="0" applyNumberFormat="1" applyFont="1" applyBorder="1" applyAlignment="1">
      <alignment horizontal="right" vertical="center" wrapText="1"/>
    </xf>
    <xf numFmtId="0" fontId="12" fillId="0" borderId="0" xfId="0" applyFont="1" applyFill="1" applyBorder="1"/>
    <xf numFmtId="167" fontId="12" fillId="0" borderId="39" xfId="0" applyNumberFormat="1" applyFont="1" applyFill="1" applyBorder="1" applyAlignment="1">
      <alignment horizontal="right"/>
    </xf>
    <xf numFmtId="0" fontId="15" fillId="0" borderId="19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right" vertical="center" wrapText="1"/>
    </xf>
    <xf numFmtId="4" fontId="15" fillId="0" borderId="40" xfId="0" applyNumberFormat="1" applyFont="1" applyBorder="1" applyAlignment="1">
      <alignment horizontal="right" vertical="center" wrapText="1"/>
    </xf>
    <xf numFmtId="0" fontId="15" fillId="0" borderId="41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6" fillId="2" borderId="5" xfId="5" applyFont="1" applyFill="1" applyBorder="1" applyAlignment="1">
      <alignment horizontal="center" vertical="center"/>
    </xf>
    <xf numFmtId="0" fontId="6" fillId="2" borderId="7" xfId="5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0" fillId="2" borderId="0" xfId="0" applyFill="1" applyAlignment="1"/>
    <xf numFmtId="0" fontId="4" fillId="2" borderId="0" xfId="3" applyFont="1" applyFill="1" applyAlignment="1">
      <alignment horizontal="center"/>
    </xf>
    <xf numFmtId="0" fontId="5" fillId="2" borderId="0" xfId="4" applyFont="1" applyFill="1" applyAlignment="1">
      <alignment horizontal="center"/>
    </xf>
    <xf numFmtId="0" fontId="9" fillId="2" borderId="2" xfId="5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5" fillId="2" borderId="0" xfId="6" applyFont="1" applyFill="1" applyAlignment="1">
      <alignment horizontal="center"/>
    </xf>
    <xf numFmtId="0" fontId="9" fillId="2" borderId="2" xfId="1" applyFont="1" applyFill="1" applyBorder="1" applyAlignment="1">
      <alignment horizontal="center" vertical="center"/>
    </xf>
    <xf numFmtId="0" fontId="1" fillId="2" borderId="3" xfId="4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/>
    </xf>
  </cellXfs>
  <cellStyles count="11">
    <cellStyle name="čárky 3" xfId="9"/>
    <cellStyle name="Normální" xfId="0" builtinId="0"/>
    <cellStyle name="normální 2" xfId="4"/>
    <cellStyle name="Normální 3" xfId="6"/>
    <cellStyle name="normální_2. Rozpočet 2007 - tabulky" xfId="3"/>
    <cellStyle name="normální_Rozpis výdajů 03 bez PO 2 2" xfId="1"/>
    <cellStyle name="normální_Rozpis výdajů 03 bez PO 3" xfId="8"/>
    <cellStyle name="normální_Rozpis výdajů 03 bez PO_03. Ekonomický" xfId="7"/>
    <cellStyle name="normální_Rozpis výdajů 03 bez PO_04 - OSMTVS" xfId="5"/>
    <cellStyle name="normální_Rozpis výdajů 03 bez PO_UR 2008 1-168 tisk" xfId="10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G1" sqref="G1:J1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8.7109375" style="18" customWidth="1"/>
    <col min="8" max="9" width="7.7109375" style="1" customWidth="1"/>
    <col min="10" max="10" width="14.140625" style="1" customWidth="1"/>
    <col min="11" max="254" width="9.140625" style="1" customWidth="1"/>
    <col min="255" max="16384" width="3.140625" style="1"/>
  </cols>
  <sheetData>
    <row r="1" spans="1:10" ht="15" x14ac:dyDescent="0.25">
      <c r="G1" s="155" t="s">
        <v>0</v>
      </c>
      <c r="H1" s="156"/>
      <c r="I1" s="156"/>
      <c r="J1" s="156"/>
    </row>
    <row r="2" spans="1:10" ht="18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</row>
    <row r="3" spans="1:10" ht="13.15" x14ac:dyDescent="0.25">
      <c r="A3" s="2"/>
      <c r="B3" s="2"/>
      <c r="C3" s="2"/>
      <c r="D3" s="2"/>
      <c r="E3" s="2"/>
      <c r="F3" s="2"/>
      <c r="G3" s="2"/>
      <c r="H3" s="3"/>
      <c r="I3" s="3"/>
    </row>
    <row r="4" spans="1:10" ht="15.75" x14ac:dyDescent="0.25">
      <c r="A4" s="158" t="s">
        <v>2</v>
      </c>
      <c r="B4" s="158"/>
      <c r="C4" s="158"/>
      <c r="D4" s="158"/>
      <c r="E4" s="158"/>
      <c r="F4" s="158"/>
      <c r="G4" s="158"/>
      <c r="H4" s="158"/>
      <c r="I4" s="158"/>
    </row>
    <row r="5" spans="1:10" ht="13.15" x14ac:dyDescent="0.25">
      <c r="A5" s="2"/>
      <c r="B5" s="2"/>
      <c r="C5" s="2"/>
      <c r="D5" s="2"/>
      <c r="E5" s="2"/>
      <c r="F5" s="2"/>
      <c r="G5" s="2"/>
      <c r="H5" s="3"/>
      <c r="I5" s="3"/>
    </row>
    <row r="6" spans="1:10" ht="15.75" x14ac:dyDescent="0.25">
      <c r="A6" s="158" t="s">
        <v>3</v>
      </c>
      <c r="B6" s="158"/>
      <c r="C6" s="158"/>
      <c r="D6" s="158"/>
      <c r="E6" s="158"/>
      <c r="F6" s="158"/>
      <c r="G6" s="158"/>
      <c r="H6" s="158"/>
      <c r="I6" s="158"/>
    </row>
    <row r="7" spans="1:10" s="10" customFormat="1" ht="13.15" x14ac:dyDescent="0.25">
      <c r="A7" s="4"/>
      <c r="B7" s="5"/>
      <c r="C7" s="5"/>
      <c r="D7" s="6"/>
      <c r="E7" s="6"/>
      <c r="F7" s="7"/>
      <c r="G7" s="8"/>
      <c r="H7" s="9"/>
      <c r="I7" s="9"/>
    </row>
    <row r="8" spans="1:10" ht="13.5" thickBot="1" x14ac:dyDescent="0.25">
      <c r="A8" s="11"/>
      <c r="B8" s="11"/>
      <c r="C8" s="11"/>
      <c r="D8" s="11"/>
      <c r="E8" s="11"/>
      <c r="F8" s="11"/>
      <c r="G8" s="12"/>
      <c r="H8" s="13"/>
      <c r="I8" s="13" t="s">
        <v>4</v>
      </c>
    </row>
    <row r="9" spans="1:10" ht="23.25" thickBot="1" x14ac:dyDescent="0.25">
      <c r="A9" s="14" t="s">
        <v>5</v>
      </c>
      <c r="B9" s="159" t="s">
        <v>6</v>
      </c>
      <c r="C9" s="160"/>
      <c r="D9" s="15" t="s">
        <v>7</v>
      </c>
      <c r="E9" s="16" t="s">
        <v>8</v>
      </c>
      <c r="F9" s="16" t="s">
        <v>9</v>
      </c>
      <c r="G9" s="17" t="s">
        <v>10</v>
      </c>
      <c r="H9" s="49" t="s">
        <v>11</v>
      </c>
      <c r="I9" s="17" t="s">
        <v>12</v>
      </c>
      <c r="J9" s="18"/>
    </row>
    <row r="10" spans="1:10" ht="13.5" thickBot="1" x14ac:dyDescent="0.25">
      <c r="A10" s="19" t="s">
        <v>13</v>
      </c>
      <c r="B10" s="153" t="s">
        <v>14</v>
      </c>
      <c r="C10" s="154"/>
      <c r="D10" s="20" t="s">
        <v>14</v>
      </c>
      <c r="E10" s="21" t="s">
        <v>14</v>
      </c>
      <c r="F10" s="22" t="s">
        <v>15</v>
      </c>
      <c r="G10" s="23">
        <f>+G11+G13+G15+G17</f>
        <v>34982</v>
      </c>
      <c r="H10" s="23">
        <f>+H13</f>
        <v>-4500</v>
      </c>
      <c r="I10" s="23">
        <f>+G10+H10</f>
        <v>30482</v>
      </c>
      <c r="J10" s="50" t="s">
        <v>16</v>
      </c>
    </row>
    <row r="11" spans="1:10" s="10" customFormat="1" ht="22.5" x14ac:dyDescent="0.2">
      <c r="A11" s="24" t="s">
        <v>13</v>
      </c>
      <c r="B11" s="25" t="s">
        <v>17</v>
      </c>
      <c r="C11" s="26" t="s">
        <v>18</v>
      </c>
      <c r="D11" s="27" t="s">
        <v>14</v>
      </c>
      <c r="E11" s="28" t="s">
        <v>14</v>
      </c>
      <c r="F11" s="29" t="s">
        <v>19</v>
      </c>
      <c r="G11" s="30">
        <f>+G12</f>
        <v>3850</v>
      </c>
      <c r="H11" s="30">
        <v>0</v>
      </c>
      <c r="I11" s="30">
        <f t="shared" ref="I11:I18" si="0">+G11+H11</f>
        <v>3850</v>
      </c>
    </row>
    <row r="12" spans="1:10" s="10" customFormat="1" ht="13.5" thickBot="1" x14ac:dyDescent="0.25">
      <c r="A12" s="31"/>
      <c r="B12" s="32"/>
      <c r="C12" s="33"/>
      <c r="D12" s="34">
        <v>3123</v>
      </c>
      <c r="E12" s="35">
        <v>5171</v>
      </c>
      <c r="F12" s="36" t="s">
        <v>20</v>
      </c>
      <c r="G12" s="37">
        <v>3850</v>
      </c>
      <c r="H12" s="37">
        <v>0</v>
      </c>
      <c r="I12" s="37">
        <f t="shared" si="0"/>
        <v>3850</v>
      </c>
    </row>
    <row r="13" spans="1:10" s="10" customFormat="1" ht="22.5" x14ac:dyDescent="0.2">
      <c r="A13" s="43" t="s">
        <v>13</v>
      </c>
      <c r="B13" s="44" t="s">
        <v>21</v>
      </c>
      <c r="C13" s="45" t="s">
        <v>22</v>
      </c>
      <c r="D13" s="46" t="s">
        <v>14</v>
      </c>
      <c r="E13" s="47" t="s">
        <v>14</v>
      </c>
      <c r="F13" s="48" t="s">
        <v>23</v>
      </c>
      <c r="G13" s="38">
        <f>+G14</f>
        <v>4500</v>
      </c>
      <c r="H13" s="38">
        <f>+H14</f>
        <v>-4500</v>
      </c>
      <c r="I13" s="38">
        <f t="shared" si="0"/>
        <v>0</v>
      </c>
      <c r="J13" s="50" t="s">
        <v>16</v>
      </c>
    </row>
    <row r="14" spans="1:10" s="10" customFormat="1" ht="13.5" thickBot="1" x14ac:dyDescent="0.25">
      <c r="A14" s="51"/>
      <c r="B14" s="52"/>
      <c r="C14" s="53"/>
      <c r="D14" s="54">
        <v>3121</v>
      </c>
      <c r="E14" s="35">
        <v>5171</v>
      </c>
      <c r="F14" s="36" t="s">
        <v>20</v>
      </c>
      <c r="G14" s="39">
        <v>4500</v>
      </c>
      <c r="H14" s="39">
        <v>-4500</v>
      </c>
      <c r="I14" s="39">
        <f t="shared" si="0"/>
        <v>0</v>
      </c>
    </row>
    <row r="15" spans="1:10" s="10" customFormat="1" ht="33.75" x14ac:dyDescent="0.2">
      <c r="A15" s="24" t="s">
        <v>13</v>
      </c>
      <c r="B15" s="25" t="s">
        <v>24</v>
      </c>
      <c r="C15" s="26" t="s">
        <v>25</v>
      </c>
      <c r="D15" s="27" t="s">
        <v>14</v>
      </c>
      <c r="E15" s="28" t="s">
        <v>14</v>
      </c>
      <c r="F15" s="40" t="s">
        <v>26</v>
      </c>
      <c r="G15" s="30">
        <f>+G16</f>
        <v>62</v>
      </c>
      <c r="H15" s="30">
        <v>0</v>
      </c>
      <c r="I15" s="30">
        <f t="shared" si="0"/>
        <v>62</v>
      </c>
    </row>
    <row r="16" spans="1:10" s="10" customFormat="1" ht="13.9" thickBot="1" x14ac:dyDescent="0.3">
      <c r="A16" s="31"/>
      <c r="B16" s="32"/>
      <c r="C16" s="33"/>
      <c r="D16" s="34">
        <v>3133</v>
      </c>
      <c r="E16" s="41">
        <v>6130</v>
      </c>
      <c r="F16" s="42" t="s">
        <v>27</v>
      </c>
      <c r="G16" s="37">
        <v>62</v>
      </c>
      <c r="H16" s="37">
        <v>0</v>
      </c>
      <c r="I16" s="37">
        <f t="shared" si="0"/>
        <v>62</v>
      </c>
    </row>
    <row r="17" spans="1:9" s="10" customFormat="1" ht="22.5" x14ac:dyDescent="0.2">
      <c r="A17" s="43" t="s">
        <v>13</v>
      </c>
      <c r="B17" s="44" t="s">
        <v>28</v>
      </c>
      <c r="C17" s="45" t="s">
        <v>29</v>
      </c>
      <c r="D17" s="46" t="s">
        <v>14</v>
      </c>
      <c r="E17" s="47" t="s">
        <v>14</v>
      </c>
      <c r="F17" s="48" t="s">
        <v>30</v>
      </c>
      <c r="G17" s="38">
        <f>+G18</f>
        <v>26570</v>
      </c>
      <c r="H17" s="38">
        <v>0</v>
      </c>
      <c r="I17" s="38">
        <f t="shared" si="0"/>
        <v>26570</v>
      </c>
    </row>
    <row r="18" spans="1:9" ht="13.9" thickBot="1" x14ac:dyDescent="0.3">
      <c r="A18" s="31"/>
      <c r="B18" s="32"/>
      <c r="C18" s="33"/>
      <c r="D18" s="34">
        <v>3122</v>
      </c>
      <c r="E18" s="35">
        <v>6121</v>
      </c>
      <c r="F18" s="36" t="s">
        <v>31</v>
      </c>
      <c r="G18" s="37">
        <v>26570</v>
      </c>
      <c r="H18" s="37">
        <v>0</v>
      </c>
      <c r="I18" s="37">
        <f t="shared" si="0"/>
        <v>26570</v>
      </c>
    </row>
  </sheetData>
  <mergeCells count="6">
    <mergeCell ref="B10:C10"/>
    <mergeCell ref="G1:J1"/>
    <mergeCell ref="A2:I2"/>
    <mergeCell ref="A4:I4"/>
    <mergeCell ref="A6:I6"/>
    <mergeCell ref="B9:C9"/>
  </mergeCells>
  <pageMargins left="0.7" right="0.7" top="0.78740157499999996" bottom="0.78740157499999996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B1" zoomScaleNormal="100" workbookViewId="0">
      <selection activeCell="L58" sqref="L58"/>
    </sheetView>
  </sheetViews>
  <sheetFormatPr defaultColWidth="9.140625" defaultRowHeight="12.75" x14ac:dyDescent="0.2"/>
  <cols>
    <col min="1" max="1" width="2.85546875" style="60" customWidth="1"/>
    <col min="2" max="2" width="9.85546875" style="60" customWidth="1"/>
    <col min="3" max="4" width="4.7109375" style="60" customWidth="1"/>
    <col min="5" max="5" width="8.5703125" style="60" customWidth="1"/>
    <col min="6" max="6" width="39.28515625" style="60" customWidth="1"/>
    <col min="7" max="7" width="9" style="61" customWidth="1"/>
    <col min="8" max="8" width="10.85546875" style="62" customWidth="1"/>
    <col min="9" max="9" width="9.7109375" style="116" customWidth="1"/>
    <col min="10" max="10" width="11.7109375" style="62" customWidth="1"/>
    <col min="11" max="11" width="12.140625" style="63" bestFit="1" customWidth="1"/>
    <col min="12" max="12" width="16.140625" style="60" customWidth="1"/>
    <col min="13" max="13" width="14.28515625" style="60" customWidth="1"/>
    <col min="14" max="16384" width="9.140625" style="60"/>
  </cols>
  <sheetData>
    <row r="1" spans="1:13" ht="15" x14ac:dyDescent="0.25">
      <c r="H1" s="155" t="s">
        <v>0</v>
      </c>
      <c r="I1" s="156"/>
      <c r="J1" s="156"/>
      <c r="K1" s="156"/>
    </row>
    <row r="2" spans="1:13" ht="18" x14ac:dyDescent="0.25">
      <c r="A2" s="157" t="s">
        <v>32</v>
      </c>
      <c r="B2" s="157"/>
      <c r="C2" s="157"/>
      <c r="D2" s="157"/>
      <c r="E2" s="157"/>
      <c r="F2" s="157"/>
      <c r="G2" s="157"/>
      <c r="H2" s="157"/>
      <c r="I2" s="157"/>
      <c r="J2" s="157"/>
      <c r="M2" s="62"/>
    </row>
    <row r="3" spans="1:13" ht="13.15" x14ac:dyDescent="0.25">
      <c r="A3" s="2"/>
      <c r="B3" s="2"/>
      <c r="C3" s="2"/>
      <c r="D3" s="2"/>
      <c r="E3" s="2"/>
      <c r="F3" s="2"/>
      <c r="G3" s="2"/>
      <c r="H3" s="64"/>
      <c r="I3" s="65"/>
      <c r="J3" s="66"/>
    </row>
    <row r="4" spans="1:13" ht="15.75" x14ac:dyDescent="0.25">
      <c r="A4" s="162" t="s">
        <v>33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3" ht="13.15" x14ac:dyDescent="0.25">
      <c r="A5" s="2"/>
      <c r="B5" s="2"/>
      <c r="C5" s="2"/>
      <c r="D5" s="2"/>
      <c r="E5" s="2"/>
      <c r="F5" s="2"/>
      <c r="G5" s="2"/>
      <c r="H5" s="64"/>
      <c r="I5" s="65"/>
      <c r="J5" s="66"/>
      <c r="M5" s="62"/>
    </row>
    <row r="6" spans="1:13" ht="15.75" x14ac:dyDescent="0.25">
      <c r="A6" s="162" t="s">
        <v>34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3" ht="15.6" x14ac:dyDescent="0.3">
      <c r="A7" s="67"/>
      <c r="B7" s="67"/>
      <c r="C7" s="67"/>
      <c r="D7" s="67"/>
      <c r="E7" s="67"/>
      <c r="F7" s="67"/>
      <c r="G7" s="67"/>
      <c r="H7" s="68"/>
      <c r="I7" s="69"/>
      <c r="J7" s="68"/>
    </row>
    <row r="8" spans="1:13" ht="13.15" x14ac:dyDescent="0.25">
      <c r="A8" s="70"/>
      <c r="B8" s="71"/>
      <c r="C8" s="71"/>
      <c r="D8" s="70"/>
      <c r="E8" s="70"/>
      <c r="F8" s="72"/>
      <c r="G8" s="73"/>
      <c r="H8" s="74"/>
      <c r="I8" s="75"/>
      <c r="J8" s="76"/>
    </row>
    <row r="9" spans="1:13" ht="13.5" thickBot="1" x14ac:dyDescent="0.25">
      <c r="A9" s="77"/>
      <c r="B9" s="77"/>
      <c r="C9" s="77"/>
      <c r="D9" s="77"/>
      <c r="E9" s="77"/>
      <c r="F9" s="77"/>
      <c r="G9" s="78"/>
      <c r="H9" s="79"/>
      <c r="I9" s="80"/>
      <c r="J9" s="79" t="s">
        <v>35</v>
      </c>
    </row>
    <row r="10" spans="1:13" ht="13.5" thickBot="1" x14ac:dyDescent="0.25">
      <c r="A10" s="81" t="s">
        <v>5</v>
      </c>
      <c r="B10" s="163" t="s">
        <v>6</v>
      </c>
      <c r="C10" s="164"/>
      <c r="D10" s="82" t="s">
        <v>7</v>
      </c>
      <c r="E10" s="83" t="s">
        <v>8</v>
      </c>
      <c r="F10" s="82" t="s">
        <v>36</v>
      </c>
      <c r="G10" s="84" t="s">
        <v>10</v>
      </c>
      <c r="H10" s="85" t="s">
        <v>12</v>
      </c>
      <c r="I10" s="86" t="s">
        <v>37</v>
      </c>
      <c r="J10" s="87" t="s">
        <v>38</v>
      </c>
    </row>
    <row r="11" spans="1:13" ht="13.5" thickBot="1" x14ac:dyDescent="0.25">
      <c r="A11" s="88" t="s">
        <v>13</v>
      </c>
      <c r="B11" s="161" t="s">
        <v>14</v>
      </c>
      <c r="C11" s="161"/>
      <c r="D11" s="89" t="s">
        <v>14</v>
      </c>
      <c r="E11" s="90" t="s">
        <v>14</v>
      </c>
      <c r="F11" s="91" t="s">
        <v>15</v>
      </c>
      <c r="G11" s="92">
        <f>G12+G14+G16+G18</f>
        <v>0</v>
      </c>
      <c r="H11" s="93">
        <f>H12+H14+H16+H18+H20+H22+H24+H26+H28+H30+H32+H34+H36+H38+H40+H42+H44+H46+H48+H50+H52+H54+H56+H58+H60+H62+H64++H66+H68+H70+H72+H74+H76++H78+H80+H82+H84+H86</f>
        <v>202781.57305999997</v>
      </c>
      <c r="I11" s="94">
        <f>+I88</f>
        <v>4500</v>
      </c>
      <c r="J11" s="95">
        <f>J12+J14+J16+J18+J20+J22+J24+J26+J28+J30+J32+J34+J36+J38+J40+J42+J44+J46+J48+J50+J52+J54+J56+J58+J60+J62+J64+J66+J68+J70+J72+J74+J76+J78+J80+J82+J84+J86+J88</f>
        <v>207281.57305999997</v>
      </c>
      <c r="K11" s="63" t="s">
        <v>16</v>
      </c>
      <c r="L11" s="96"/>
    </row>
    <row r="12" spans="1:13" ht="25.5" customHeight="1" x14ac:dyDescent="0.2">
      <c r="A12" s="97" t="s">
        <v>13</v>
      </c>
      <c r="B12" s="55" t="s">
        <v>39</v>
      </c>
      <c r="C12" s="56" t="s">
        <v>40</v>
      </c>
      <c r="D12" s="98" t="s">
        <v>14</v>
      </c>
      <c r="E12" s="99" t="s">
        <v>14</v>
      </c>
      <c r="F12" s="100" t="s">
        <v>41</v>
      </c>
      <c r="G12" s="101">
        <f>G13</f>
        <v>0</v>
      </c>
      <c r="H12" s="102">
        <f>H13</f>
        <v>70000</v>
      </c>
      <c r="I12" s="103">
        <f>I13</f>
        <v>0</v>
      </c>
      <c r="J12" s="104">
        <f>H12+I12</f>
        <v>70000</v>
      </c>
      <c r="L12" s="96"/>
    </row>
    <row r="13" spans="1:13" ht="13.9" thickBot="1" x14ac:dyDescent="0.3">
      <c r="A13" s="105"/>
      <c r="B13" s="106"/>
      <c r="C13" s="107"/>
      <c r="D13" s="57">
        <v>6172</v>
      </c>
      <c r="E13" s="58">
        <v>6121</v>
      </c>
      <c r="F13" s="108" t="s">
        <v>42</v>
      </c>
      <c r="G13" s="109">
        <v>0</v>
      </c>
      <c r="H13" s="110">
        <v>70000</v>
      </c>
      <c r="I13" s="111">
        <v>0</v>
      </c>
      <c r="J13" s="112">
        <f t="shared" ref="J13:J76" si="0">H13+I13</f>
        <v>70000</v>
      </c>
    </row>
    <row r="14" spans="1:13" ht="22.5" x14ac:dyDescent="0.2">
      <c r="A14" s="113" t="s">
        <v>13</v>
      </c>
      <c r="B14" s="59" t="s">
        <v>43</v>
      </c>
      <c r="C14" s="56" t="s">
        <v>44</v>
      </c>
      <c r="D14" s="98" t="s">
        <v>14</v>
      </c>
      <c r="E14" s="99" t="s">
        <v>14</v>
      </c>
      <c r="F14" s="100" t="s">
        <v>45</v>
      </c>
      <c r="G14" s="101">
        <f>G15</f>
        <v>0</v>
      </c>
      <c r="H14" s="102">
        <f>H15</f>
        <v>1889.8232</v>
      </c>
      <c r="I14" s="103">
        <f>I15</f>
        <v>0</v>
      </c>
      <c r="J14" s="104">
        <f t="shared" si="0"/>
        <v>1889.8232</v>
      </c>
    </row>
    <row r="15" spans="1:13" ht="13.9" thickBot="1" x14ac:dyDescent="0.3">
      <c r="A15" s="114"/>
      <c r="B15" s="115"/>
      <c r="C15" s="107"/>
      <c r="D15" s="57">
        <v>3122</v>
      </c>
      <c r="E15" s="58">
        <v>6121</v>
      </c>
      <c r="F15" s="108" t="s">
        <v>42</v>
      </c>
      <c r="G15" s="109">
        <v>0</v>
      </c>
      <c r="H15" s="110">
        <v>1889.8232</v>
      </c>
      <c r="I15" s="111">
        <v>0</v>
      </c>
      <c r="J15" s="112">
        <f t="shared" si="0"/>
        <v>1889.8232</v>
      </c>
    </row>
    <row r="16" spans="1:13" ht="22.5" x14ac:dyDescent="0.2">
      <c r="A16" s="97" t="s">
        <v>13</v>
      </c>
      <c r="B16" s="55" t="s">
        <v>46</v>
      </c>
      <c r="C16" s="56" t="s">
        <v>47</v>
      </c>
      <c r="D16" s="98" t="s">
        <v>14</v>
      </c>
      <c r="E16" s="99" t="s">
        <v>14</v>
      </c>
      <c r="F16" s="100" t="s">
        <v>48</v>
      </c>
      <c r="G16" s="101">
        <f>G17</f>
        <v>0</v>
      </c>
      <c r="H16" s="102">
        <f>H17</f>
        <v>11243.578</v>
      </c>
      <c r="I16" s="103">
        <f>I17</f>
        <v>0</v>
      </c>
      <c r="J16" s="104">
        <f t="shared" si="0"/>
        <v>11243.578</v>
      </c>
    </row>
    <row r="17" spans="1:10" s="60" customFormat="1" ht="13.9" thickBot="1" x14ac:dyDescent="0.3">
      <c r="A17" s="105"/>
      <c r="B17" s="106"/>
      <c r="C17" s="107"/>
      <c r="D17" s="57">
        <v>3124</v>
      </c>
      <c r="E17" s="58">
        <v>6121</v>
      </c>
      <c r="F17" s="108" t="s">
        <v>42</v>
      </c>
      <c r="G17" s="109">
        <v>0</v>
      </c>
      <c r="H17" s="110">
        <v>11243.578</v>
      </c>
      <c r="I17" s="111">
        <v>0</v>
      </c>
      <c r="J17" s="112">
        <f t="shared" si="0"/>
        <v>11243.578</v>
      </c>
    </row>
    <row r="18" spans="1:10" s="60" customFormat="1" x14ac:dyDescent="0.2">
      <c r="A18" s="97" t="s">
        <v>13</v>
      </c>
      <c r="B18" s="55" t="s">
        <v>49</v>
      </c>
      <c r="C18" s="56" t="s">
        <v>50</v>
      </c>
      <c r="D18" s="98" t="s">
        <v>14</v>
      </c>
      <c r="E18" s="99" t="s">
        <v>14</v>
      </c>
      <c r="F18" s="100" t="s">
        <v>51</v>
      </c>
      <c r="G18" s="101">
        <f>G19</f>
        <v>0</v>
      </c>
      <c r="H18" s="102">
        <f>H19</f>
        <v>2231.35</v>
      </c>
      <c r="I18" s="103">
        <f>I19</f>
        <v>0</v>
      </c>
      <c r="J18" s="104">
        <f t="shared" si="0"/>
        <v>2231.35</v>
      </c>
    </row>
    <row r="19" spans="1:10" s="60" customFormat="1" ht="13.9" thickBot="1" x14ac:dyDescent="0.3">
      <c r="A19" s="105"/>
      <c r="B19" s="106"/>
      <c r="C19" s="107"/>
      <c r="D19" s="57">
        <v>3123</v>
      </c>
      <c r="E19" s="58">
        <v>6121</v>
      </c>
      <c r="F19" s="108" t="s">
        <v>42</v>
      </c>
      <c r="G19" s="109">
        <v>0</v>
      </c>
      <c r="H19" s="110">
        <v>2231.35</v>
      </c>
      <c r="I19" s="111">
        <v>0</v>
      </c>
      <c r="J19" s="112">
        <f t="shared" si="0"/>
        <v>2231.35</v>
      </c>
    </row>
    <row r="20" spans="1:10" s="60" customFormat="1" ht="22.5" x14ac:dyDescent="0.2">
      <c r="A20" s="97" t="s">
        <v>13</v>
      </c>
      <c r="B20" s="55" t="s">
        <v>52</v>
      </c>
      <c r="C20" s="56" t="s">
        <v>53</v>
      </c>
      <c r="D20" s="98" t="s">
        <v>14</v>
      </c>
      <c r="E20" s="99" t="s">
        <v>14</v>
      </c>
      <c r="F20" s="100" t="s">
        <v>54</v>
      </c>
      <c r="G20" s="101">
        <f>G21</f>
        <v>0</v>
      </c>
      <c r="H20" s="102">
        <f>H21</f>
        <v>131.40244000000001</v>
      </c>
      <c r="I20" s="103">
        <f>I21</f>
        <v>0</v>
      </c>
      <c r="J20" s="104">
        <f t="shared" si="0"/>
        <v>131.40244000000001</v>
      </c>
    </row>
    <row r="21" spans="1:10" s="60" customFormat="1" ht="13.9" thickBot="1" x14ac:dyDescent="0.3">
      <c r="A21" s="105"/>
      <c r="B21" s="106"/>
      <c r="C21" s="107"/>
      <c r="D21" s="57">
        <v>3123</v>
      </c>
      <c r="E21" s="58">
        <v>6121</v>
      </c>
      <c r="F21" s="108" t="s">
        <v>42</v>
      </c>
      <c r="G21" s="109">
        <v>0</v>
      </c>
      <c r="H21" s="110">
        <v>131.40244000000001</v>
      </c>
      <c r="I21" s="111">
        <v>0</v>
      </c>
      <c r="J21" s="112">
        <f t="shared" si="0"/>
        <v>131.40244000000001</v>
      </c>
    </row>
    <row r="22" spans="1:10" s="60" customFormat="1" ht="22.5" x14ac:dyDescent="0.2">
      <c r="A22" s="97" t="s">
        <v>13</v>
      </c>
      <c r="B22" s="55" t="s">
        <v>55</v>
      </c>
      <c r="C22" s="56" t="s">
        <v>56</v>
      </c>
      <c r="D22" s="98" t="s">
        <v>14</v>
      </c>
      <c r="E22" s="99" t="s">
        <v>14</v>
      </c>
      <c r="F22" s="100" t="s">
        <v>57</v>
      </c>
      <c r="G22" s="101">
        <f>G23</f>
        <v>0</v>
      </c>
      <c r="H22" s="102">
        <f>H23</f>
        <v>6449.7308999999996</v>
      </c>
      <c r="I22" s="103">
        <f>I23</f>
        <v>0</v>
      </c>
      <c r="J22" s="104">
        <f t="shared" si="0"/>
        <v>6449.7308999999996</v>
      </c>
    </row>
    <row r="23" spans="1:10" s="60" customFormat="1" ht="13.9" thickBot="1" x14ac:dyDescent="0.3">
      <c r="A23" s="105"/>
      <c r="B23" s="106"/>
      <c r="C23" s="107"/>
      <c r="D23" s="57">
        <v>3121</v>
      </c>
      <c r="E23" s="58">
        <v>6121</v>
      </c>
      <c r="F23" s="108" t="s">
        <v>42</v>
      </c>
      <c r="G23" s="109">
        <v>0</v>
      </c>
      <c r="H23" s="110">
        <v>6449.7308999999996</v>
      </c>
      <c r="I23" s="111">
        <v>0</v>
      </c>
      <c r="J23" s="112">
        <f t="shared" si="0"/>
        <v>6449.7308999999996</v>
      </c>
    </row>
    <row r="24" spans="1:10" s="60" customFormat="1" ht="22.5" x14ac:dyDescent="0.2">
      <c r="A24" s="97" t="s">
        <v>13</v>
      </c>
      <c r="B24" s="55" t="s">
        <v>58</v>
      </c>
      <c r="C24" s="56" t="s">
        <v>53</v>
      </c>
      <c r="D24" s="98" t="s">
        <v>14</v>
      </c>
      <c r="E24" s="99" t="s">
        <v>14</v>
      </c>
      <c r="F24" s="100" t="s">
        <v>59</v>
      </c>
      <c r="G24" s="101">
        <f>G25</f>
        <v>0</v>
      </c>
      <c r="H24" s="102">
        <f>H25</f>
        <v>15700</v>
      </c>
      <c r="I24" s="103">
        <f>I25</f>
        <v>0</v>
      </c>
      <c r="J24" s="104">
        <f t="shared" si="0"/>
        <v>15700</v>
      </c>
    </row>
    <row r="25" spans="1:10" s="60" customFormat="1" ht="13.9" thickBot="1" x14ac:dyDescent="0.3">
      <c r="A25" s="105"/>
      <c r="B25" s="106"/>
      <c r="C25" s="107"/>
      <c r="D25" s="57">
        <v>3123</v>
      </c>
      <c r="E25" s="58">
        <v>6121</v>
      </c>
      <c r="F25" s="108" t="s">
        <v>42</v>
      </c>
      <c r="G25" s="109">
        <v>0</v>
      </c>
      <c r="H25" s="110">
        <v>15700</v>
      </c>
      <c r="I25" s="111">
        <v>0</v>
      </c>
      <c r="J25" s="112">
        <f t="shared" si="0"/>
        <v>15700</v>
      </c>
    </row>
    <row r="26" spans="1:10" s="60" customFormat="1" ht="22.5" x14ac:dyDescent="0.2">
      <c r="A26" s="97" t="s">
        <v>13</v>
      </c>
      <c r="B26" s="55" t="s">
        <v>60</v>
      </c>
      <c r="C26" s="56" t="s">
        <v>61</v>
      </c>
      <c r="D26" s="98" t="s">
        <v>14</v>
      </c>
      <c r="E26" s="99" t="s">
        <v>14</v>
      </c>
      <c r="F26" s="100" t="s">
        <v>62</v>
      </c>
      <c r="G26" s="101">
        <f>G27</f>
        <v>0</v>
      </c>
      <c r="H26" s="102">
        <f>H27</f>
        <v>2100</v>
      </c>
      <c r="I26" s="103">
        <f>I27</f>
        <v>0</v>
      </c>
      <c r="J26" s="104">
        <f t="shared" si="0"/>
        <v>2100</v>
      </c>
    </row>
    <row r="27" spans="1:10" s="60" customFormat="1" ht="13.9" thickBot="1" x14ac:dyDescent="0.3">
      <c r="A27" s="105"/>
      <c r="B27" s="106"/>
      <c r="C27" s="107"/>
      <c r="D27" s="57">
        <v>3121</v>
      </c>
      <c r="E27" s="58">
        <v>6121</v>
      </c>
      <c r="F27" s="108" t="s">
        <v>42</v>
      </c>
      <c r="G27" s="109">
        <v>0</v>
      </c>
      <c r="H27" s="110">
        <v>2100</v>
      </c>
      <c r="I27" s="111">
        <v>0</v>
      </c>
      <c r="J27" s="112">
        <f t="shared" si="0"/>
        <v>2100</v>
      </c>
    </row>
    <row r="28" spans="1:10" s="60" customFormat="1" ht="22.5" x14ac:dyDescent="0.2">
      <c r="A28" s="97" t="s">
        <v>13</v>
      </c>
      <c r="B28" s="55" t="s">
        <v>63</v>
      </c>
      <c r="C28" s="56" t="s">
        <v>64</v>
      </c>
      <c r="D28" s="98" t="s">
        <v>14</v>
      </c>
      <c r="E28" s="99" t="s">
        <v>14</v>
      </c>
      <c r="F28" s="100" t="s">
        <v>65</v>
      </c>
      <c r="G28" s="101">
        <f>G29</f>
        <v>0</v>
      </c>
      <c r="H28" s="102">
        <f>H29</f>
        <v>793.63300000000004</v>
      </c>
      <c r="I28" s="103">
        <f>I29</f>
        <v>0</v>
      </c>
      <c r="J28" s="104">
        <f t="shared" si="0"/>
        <v>793.63300000000004</v>
      </c>
    </row>
    <row r="29" spans="1:10" s="60" customFormat="1" ht="13.9" thickBot="1" x14ac:dyDescent="0.3">
      <c r="A29" s="105"/>
      <c r="B29" s="106"/>
      <c r="C29" s="107"/>
      <c r="D29" s="57">
        <v>3123</v>
      </c>
      <c r="E29" s="58">
        <v>6121</v>
      </c>
      <c r="F29" s="108" t="s">
        <v>42</v>
      </c>
      <c r="G29" s="109">
        <v>0</v>
      </c>
      <c r="H29" s="110">
        <v>793.63300000000004</v>
      </c>
      <c r="I29" s="111">
        <v>0</v>
      </c>
      <c r="J29" s="112">
        <f t="shared" si="0"/>
        <v>793.63300000000004</v>
      </c>
    </row>
    <row r="30" spans="1:10" s="60" customFormat="1" ht="22.5" x14ac:dyDescent="0.2">
      <c r="A30" s="97" t="s">
        <v>13</v>
      </c>
      <c r="B30" s="55" t="s">
        <v>66</v>
      </c>
      <c r="C30" s="56" t="s">
        <v>61</v>
      </c>
      <c r="D30" s="98" t="s">
        <v>14</v>
      </c>
      <c r="E30" s="99" t="s">
        <v>14</v>
      </c>
      <c r="F30" s="100" t="s">
        <v>67</v>
      </c>
      <c r="G30" s="101">
        <f>G31</f>
        <v>0</v>
      </c>
      <c r="H30" s="102">
        <f>H31</f>
        <v>8920</v>
      </c>
      <c r="I30" s="103">
        <f>I31</f>
        <v>0</v>
      </c>
      <c r="J30" s="104">
        <f t="shared" si="0"/>
        <v>8920</v>
      </c>
    </row>
    <row r="31" spans="1:10" s="60" customFormat="1" ht="13.9" thickBot="1" x14ac:dyDescent="0.3">
      <c r="A31" s="105"/>
      <c r="B31" s="106"/>
      <c r="C31" s="107"/>
      <c r="D31" s="57">
        <v>3121</v>
      </c>
      <c r="E31" s="58">
        <v>6121</v>
      </c>
      <c r="F31" s="108" t="s">
        <v>42</v>
      </c>
      <c r="G31" s="109">
        <v>0</v>
      </c>
      <c r="H31" s="110">
        <v>8920</v>
      </c>
      <c r="I31" s="111">
        <v>0</v>
      </c>
      <c r="J31" s="112">
        <f t="shared" si="0"/>
        <v>8920</v>
      </c>
    </row>
    <row r="32" spans="1:10" s="60" customFormat="1" ht="22.5" x14ac:dyDescent="0.2">
      <c r="A32" s="97" t="s">
        <v>13</v>
      </c>
      <c r="B32" s="55" t="s">
        <v>68</v>
      </c>
      <c r="C32" s="56" t="s">
        <v>69</v>
      </c>
      <c r="D32" s="98" t="s">
        <v>14</v>
      </c>
      <c r="E32" s="99" t="s">
        <v>14</v>
      </c>
      <c r="F32" s="100" t="s">
        <v>70</v>
      </c>
      <c r="G32" s="101">
        <f>G33</f>
        <v>0</v>
      </c>
      <c r="H32" s="102">
        <f>H33</f>
        <v>6200</v>
      </c>
      <c r="I32" s="103">
        <f>I33</f>
        <v>0</v>
      </c>
      <c r="J32" s="104">
        <f t="shared" si="0"/>
        <v>6200</v>
      </c>
    </row>
    <row r="33" spans="1:10" s="60" customFormat="1" ht="13.9" thickBot="1" x14ac:dyDescent="0.3">
      <c r="A33" s="105"/>
      <c r="B33" s="106"/>
      <c r="C33" s="107"/>
      <c r="D33" s="57">
        <v>3122</v>
      </c>
      <c r="E33" s="58">
        <v>6121</v>
      </c>
      <c r="F33" s="108" t="s">
        <v>42</v>
      </c>
      <c r="G33" s="109">
        <v>0</v>
      </c>
      <c r="H33" s="110">
        <v>6200</v>
      </c>
      <c r="I33" s="111">
        <v>0</v>
      </c>
      <c r="J33" s="112">
        <f t="shared" si="0"/>
        <v>6200</v>
      </c>
    </row>
    <row r="34" spans="1:10" s="60" customFormat="1" ht="22.5" x14ac:dyDescent="0.2">
      <c r="A34" s="97" t="s">
        <v>13</v>
      </c>
      <c r="B34" s="55" t="s">
        <v>71</v>
      </c>
      <c r="C34" s="56" t="s">
        <v>72</v>
      </c>
      <c r="D34" s="98" t="s">
        <v>14</v>
      </c>
      <c r="E34" s="99" t="s">
        <v>14</v>
      </c>
      <c r="F34" s="100" t="s">
        <v>73</v>
      </c>
      <c r="G34" s="101">
        <f>G35</f>
        <v>0</v>
      </c>
      <c r="H34" s="102">
        <f>H35</f>
        <v>8282.6299999999992</v>
      </c>
      <c r="I34" s="103">
        <f>I35</f>
        <v>0</v>
      </c>
      <c r="J34" s="104">
        <f t="shared" si="0"/>
        <v>8282.6299999999992</v>
      </c>
    </row>
    <row r="35" spans="1:10" s="60" customFormat="1" ht="13.9" thickBot="1" x14ac:dyDescent="0.3">
      <c r="A35" s="105"/>
      <c r="B35" s="106"/>
      <c r="C35" s="107"/>
      <c r="D35" s="57">
        <v>4357</v>
      </c>
      <c r="E35" s="58">
        <v>6121</v>
      </c>
      <c r="F35" s="108" t="s">
        <v>42</v>
      </c>
      <c r="G35" s="109">
        <v>0</v>
      </c>
      <c r="H35" s="110">
        <v>8282.6299999999992</v>
      </c>
      <c r="I35" s="111">
        <v>0</v>
      </c>
      <c r="J35" s="112">
        <f t="shared" si="0"/>
        <v>8282.6299999999992</v>
      </c>
    </row>
    <row r="36" spans="1:10" s="60" customFormat="1" ht="22.5" x14ac:dyDescent="0.2">
      <c r="A36" s="97" t="s">
        <v>13</v>
      </c>
      <c r="B36" s="55" t="s">
        <v>74</v>
      </c>
      <c r="C36" s="56" t="s">
        <v>75</v>
      </c>
      <c r="D36" s="98" t="s">
        <v>14</v>
      </c>
      <c r="E36" s="99" t="s">
        <v>14</v>
      </c>
      <c r="F36" s="100" t="s">
        <v>76</v>
      </c>
      <c r="G36" s="101">
        <f>G37</f>
        <v>0</v>
      </c>
      <c r="H36" s="102">
        <f>H37</f>
        <v>1000</v>
      </c>
      <c r="I36" s="103">
        <f>I37</f>
        <v>0</v>
      </c>
      <c r="J36" s="104">
        <f t="shared" si="0"/>
        <v>1000</v>
      </c>
    </row>
    <row r="37" spans="1:10" s="60" customFormat="1" ht="13.9" thickBot="1" x14ac:dyDescent="0.3">
      <c r="A37" s="105"/>
      <c r="B37" s="106"/>
      <c r="C37" s="107"/>
      <c r="D37" s="57">
        <v>4357</v>
      </c>
      <c r="E37" s="58">
        <v>6121</v>
      </c>
      <c r="F37" s="108" t="s">
        <v>42</v>
      </c>
      <c r="G37" s="109">
        <v>0</v>
      </c>
      <c r="H37" s="110">
        <v>1000</v>
      </c>
      <c r="I37" s="111">
        <v>0</v>
      </c>
      <c r="J37" s="112">
        <f t="shared" si="0"/>
        <v>1000</v>
      </c>
    </row>
    <row r="38" spans="1:10" s="60" customFormat="1" ht="22.5" x14ac:dyDescent="0.2">
      <c r="A38" s="97" t="s">
        <v>13</v>
      </c>
      <c r="B38" s="55" t="s">
        <v>77</v>
      </c>
      <c r="C38" s="56" t="s">
        <v>78</v>
      </c>
      <c r="D38" s="98" t="s">
        <v>14</v>
      </c>
      <c r="E38" s="99" t="s">
        <v>14</v>
      </c>
      <c r="F38" s="100" t="s">
        <v>79</v>
      </c>
      <c r="G38" s="101">
        <f>G39</f>
        <v>0</v>
      </c>
      <c r="H38" s="102">
        <f>H39</f>
        <v>4712.08</v>
      </c>
      <c r="I38" s="103">
        <f>I39</f>
        <v>0</v>
      </c>
      <c r="J38" s="104">
        <f t="shared" si="0"/>
        <v>4712.08</v>
      </c>
    </row>
    <row r="39" spans="1:10" s="60" customFormat="1" ht="13.9" thickBot="1" x14ac:dyDescent="0.3">
      <c r="A39" s="105"/>
      <c r="B39" s="106"/>
      <c r="C39" s="107"/>
      <c r="D39" s="57">
        <v>4357</v>
      </c>
      <c r="E39" s="58">
        <v>6121</v>
      </c>
      <c r="F39" s="108" t="s">
        <v>42</v>
      </c>
      <c r="G39" s="109">
        <v>0</v>
      </c>
      <c r="H39" s="110">
        <v>4712.08</v>
      </c>
      <c r="I39" s="111">
        <v>0</v>
      </c>
      <c r="J39" s="112">
        <f t="shared" si="0"/>
        <v>4712.08</v>
      </c>
    </row>
    <row r="40" spans="1:10" s="60" customFormat="1" ht="22.5" x14ac:dyDescent="0.2">
      <c r="A40" s="97" t="s">
        <v>13</v>
      </c>
      <c r="B40" s="55" t="s">
        <v>80</v>
      </c>
      <c r="C40" s="56" t="s">
        <v>81</v>
      </c>
      <c r="D40" s="98" t="s">
        <v>14</v>
      </c>
      <c r="E40" s="99" t="s">
        <v>14</v>
      </c>
      <c r="F40" s="100" t="s">
        <v>82</v>
      </c>
      <c r="G40" s="101">
        <f>G41</f>
        <v>0</v>
      </c>
      <c r="H40" s="102">
        <f>H41</f>
        <v>8500</v>
      </c>
      <c r="I40" s="103">
        <f>I41</f>
        <v>0</v>
      </c>
      <c r="J40" s="104">
        <f t="shared" si="0"/>
        <v>8500</v>
      </c>
    </row>
    <row r="41" spans="1:10" s="60" customFormat="1" ht="13.5" thickBot="1" x14ac:dyDescent="0.25">
      <c r="A41" s="105"/>
      <c r="B41" s="106"/>
      <c r="C41" s="107"/>
      <c r="D41" s="57">
        <v>4357</v>
      </c>
      <c r="E41" s="58">
        <v>6121</v>
      </c>
      <c r="F41" s="108" t="s">
        <v>42</v>
      </c>
      <c r="G41" s="109">
        <v>0</v>
      </c>
      <c r="H41" s="110">
        <v>8500</v>
      </c>
      <c r="I41" s="111">
        <v>0</v>
      </c>
      <c r="J41" s="112">
        <f t="shared" si="0"/>
        <v>8500</v>
      </c>
    </row>
    <row r="42" spans="1:10" s="60" customFormat="1" ht="22.5" x14ac:dyDescent="0.2">
      <c r="A42" s="97" t="s">
        <v>13</v>
      </c>
      <c r="B42" s="55" t="s">
        <v>83</v>
      </c>
      <c r="C42" s="56" t="s">
        <v>84</v>
      </c>
      <c r="D42" s="98" t="s">
        <v>14</v>
      </c>
      <c r="E42" s="99" t="s">
        <v>14</v>
      </c>
      <c r="F42" s="100" t="s">
        <v>85</v>
      </c>
      <c r="G42" s="101">
        <f>G43</f>
        <v>0</v>
      </c>
      <c r="H42" s="102">
        <f>H43</f>
        <v>500</v>
      </c>
      <c r="I42" s="103">
        <f>I43</f>
        <v>0</v>
      </c>
      <c r="J42" s="104">
        <f t="shared" si="0"/>
        <v>500</v>
      </c>
    </row>
    <row r="43" spans="1:10" s="60" customFormat="1" ht="13.5" thickBot="1" x14ac:dyDescent="0.25">
      <c r="A43" s="105"/>
      <c r="B43" s="106"/>
      <c r="C43" s="107"/>
      <c r="D43" s="57">
        <v>4357</v>
      </c>
      <c r="E43" s="58">
        <v>6121</v>
      </c>
      <c r="F43" s="108" t="s">
        <v>42</v>
      </c>
      <c r="G43" s="109">
        <v>0</v>
      </c>
      <c r="H43" s="110">
        <v>500</v>
      </c>
      <c r="I43" s="111">
        <v>0</v>
      </c>
      <c r="J43" s="112">
        <f t="shared" si="0"/>
        <v>500</v>
      </c>
    </row>
    <row r="44" spans="1:10" s="60" customFormat="1" x14ac:dyDescent="0.2">
      <c r="A44" s="97" t="s">
        <v>13</v>
      </c>
      <c r="B44" s="55" t="s">
        <v>86</v>
      </c>
      <c r="C44" s="56" t="s">
        <v>87</v>
      </c>
      <c r="D44" s="98" t="s">
        <v>14</v>
      </c>
      <c r="E44" s="99" t="s">
        <v>14</v>
      </c>
      <c r="F44" s="100" t="s">
        <v>88</v>
      </c>
      <c r="G44" s="101">
        <f>G45</f>
        <v>0</v>
      </c>
      <c r="H44" s="102">
        <f>H45</f>
        <v>2200</v>
      </c>
      <c r="I44" s="103">
        <f>I45</f>
        <v>0</v>
      </c>
      <c r="J44" s="104">
        <f t="shared" si="0"/>
        <v>2200</v>
      </c>
    </row>
    <row r="45" spans="1:10" s="60" customFormat="1" ht="13.5" thickBot="1" x14ac:dyDescent="0.25">
      <c r="A45" s="105"/>
      <c r="B45" s="106"/>
      <c r="C45" s="107"/>
      <c r="D45" s="57">
        <v>4357</v>
      </c>
      <c r="E45" s="58">
        <v>6121</v>
      </c>
      <c r="F45" s="108" t="s">
        <v>42</v>
      </c>
      <c r="G45" s="109">
        <v>0</v>
      </c>
      <c r="H45" s="110">
        <v>2200</v>
      </c>
      <c r="I45" s="111">
        <v>0</v>
      </c>
      <c r="J45" s="112">
        <f t="shared" si="0"/>
        <v>2200</v>
      </c>
    </row>
    <row r="46" spans="1:10" s="60" customFormat="1" x14ac:dyDescent="0.2">
      <c r="A46" s="97" t="s">
        <v>13</v>
      </c>
      <c r="B46" s="55" t="s">
        <v>89</v>
      </c>
      <c r="C46" s="56" t="s">
        <v>90</v>
      </c>
      <c r="D46" s="98" t="s">
        <v>14</v>
      </c>
      <c r="E46" s="99" t="s">
        <v>14</v>
      </c>
      <c r="F46" s="100" t="s">
        <v>91</v>
      </c>
      <c r="G46" s="101">
        <f>G47</f>
        <v>0</v>
      </c>
      <c r="H46" s="102">
        <f>H47</f>
        <v>644.92999999999995</v>
      </c>
      <c r="I46" s="103">
        <f>I47</f>
        <v>0</v>
      </c>
      <c r="J46" s="104">
        <f t="shared" si="0"/>
        <v>644.92999999999995</v>
      </c>
    </row>
    <row r="47" spans="1:10" s="60" customFormat="1" ht="13.5" thickBot="1" x14ac:dyDescent="0.25">
      <c r="A47" s="105"/>
      <c r="B47" s="106"/>
      <c r="C47" s="107"/>
      <c r="D47" s="57">
        <v>4357</v>
      </c>
      <c r="E47" s="58">
        <v>6121</v>
      </c>
      <c r="F47" s="108" t="s">
        <v>42</v>
      </c>
      <c r="G47" s="109">
        <v>0</v>
      </c>
      <c r="H47" s="110">
        <v>644.92999999999995</v>
      </c>
      <c r="I47" s="111">
        <v>0</v>
      </c>
      <c r="J47" s="112">
        <f t="shared" si="0"/>
        <v>644.92999999999995</v>
      </c>
    </row>
    <row r="48" spans="1:10" s="60" customFormat="1" ht="22.5" x14ac:dyDescent="0.2">
      <c r="A48" s="97" t="s">
        <v>13</v>
      </c>
      <c r="B48" s="55" t="s">
        <v>92</v>
      </c>
      <c r="C48" s="56" t="s">
        <v>93</v>
      </c>
      <c r="D48" s="98" t="s">
        <v>14</v>
      </c>
      <c r="E48" s="99" t="s">
        <v>14</v>
      </c>
      <c r="F48" s="100" t="s">
        <v>94</v>
      </c>
      <c r="G48" s="101">
        <f>G49</f>
        <v>0</v>
      </c>
      <c r="H48" s="102">
        <f>H49</f>
        <v>820</v>
      </c>
      <c r="I48" s="103">
        <f>I49</f>
        <v>0</v>
      </c>
      <c r="J48" s="104">
        <f t="shared" si="0"/>
        <v>820</v>
      </c>
    </row>
    <row r="49" spans="1:10" s="60" customFormat="1" ht="13.5" thickBot="1" x14ac:dyDescent="0.25">
      <c r="A49" s="105"/>
      <c r="B49" s="106"/>
      <c r="C49" s="107"/>
      <c r="D49" s="57">
        <v>4357</v>
      </c>
      <c r="E49" s="58">
        <v>6121</v>
      </c>
      <c r="F49" s="108" t="s">
        <v>42</v>
      </c>
      <c r="G49" s="109">
        <v>0</v>
      </c>
      <c r="H49" s="110">
        <v>820</v>
      </c>
      <c r="I49" s="111">
        <v>0</v>
      </c>
      <c r="J49" s="112">
        <f t="shared" si="0"/>
        <v>820</v>
      </c>
    </row>
    <row r="50" spans="1:10" s="60" customFormat="1" ht="22.5" x14ac:dyDescent="0.2">
      <c r="A50" s="97" t="s">
        <v>13</v>
      </c>
      <c r="B50" s="55" t="s">
        <v>95</v>
      </c>
      <c r="C50" s="56" t="s">
        <v>93</v>
      </c>
      <c r="D50" s="98" t="s">
        <v>14</v>
      </c>
      <c r="E50" s="99" t="s">
        <v>14</v>
      </c>
      <c r="F50" s="100" t="s">
        <v>96</v>
      </c>
      <c r="G50" s="101">
        <f>G51</f>
        <v>0</v>
      </c>
      <c r="H50" s="102">
        <f>H51</f>
        <v>1873.87</v>
      </c>
      <c r="I50" s="103">
        <f>I51</f>
        <v>0</v>
      </c>
      <c r="J50" s="104">
        <f t="shared" si="0"/>
        <v>1873.87</v>
      </c>
    </row>
    <row r="51" spans="1:10" s="60" customFormat="1" ht="13.5" thickBot="1" x14ac:dyDescent="0.25">
      <c r="A51" s="105"/>
      <c r="B51" s="106"/>
      <c r="C51" s="107"/>
      <c r="D51" s="57">
        <v>4357</v>
      </c>
      <c r="E51" s="58">
        <v>6121</v>
      </c>
      <c r="F51" s="108" t="s">
        <v>42</v>
      </c>
      <c r="G51" s="109">
        <v>0</v>
      </c>
      <c r="H51" s="110">
        <v>1873.87</v>
      </c>
      <c r="I51" s="111">
        <v>0</v>
      </c>
      <c r="J51" s="112">
        <f t="shared" si="0"/>
        <v>1873.87</v>
      </c>
    </row>
    <row r="52" spans="1:10" s="60" customFormat="1" x14ac:dyDescent="0.2">
      <c r="A52" s="97" t="s">
        <v>13</v>
      </c>
      <c r="B52" s="55" t="s">
        <v>97</v>
      </c>
      <c r="C52" s="56" t="s">
        <v>98</v>
      </c>
      <c r="D52" s="98" t="s">
        <v>14</v>
      </c>
      <c r="E52" s="99" t="s">
        <v>14</v>
      </c>
      <c r="F52" s="100" t="s">
        <v>99</v>
      </c>
      <c r="G52" s="101">
        <f>G53</f>
        <v>0</v>
      </c>
      <c r="H52" s="102">
        <f>H53</f>
        <v>900</v>
      </c>
      <c r="I52" s="103">
        <f>I53</f>
        <v>0</v>
      </c>
      <c r="J52" s="104">
        <f t="shared" si="0"/>
        <v>900</v>
      </c>
    </row>
    <row r="53" spans="1:10" s="60" customFormat="1" ht="13.5" thickBot="1" x14ac:dyDescent="0.25">
      <c r="A53" s="105"/>
      <c r="B53" s="106"/>
      <c r="C53" s="107"/>
      <c r="D53" s="57">
        <v>3523</v>
      </c>
      <c r="E53" s="58">
        <v>6121</v>
      </c>
      <c r="F53" s="108" t="s">
        <v>42</v>
      </c>
      <c r="G53" s="109">
        <v>0</v>
      </c>
      <c r="H53" s="110">
        <v>900</v>
      </c>
      <c r="I53" s="111">
        <v>0</v>
      </c>
      <c r="J53" s="112">
        <f t="shared" si="0"/>
        <v>900</v>
      </c>
    </row>
    <row r="54" spans="1:10" s="60" customFormat="1" ht="22.5" x14ac:dyDescent="0.2">
      <c r="A54" s="97" t="s">
        <v>13</v>
      </c>
      <c r="B54" s="55" t="s">
        <v>100</v>
      </c>
      <c r="C54" s="56" t="s">
        <v>101</v>
      </c>
      <c r="D54" s="98" t="s">
        <v>14</v>
      </c>
      <c r="E54" s="99" t="s">
        <v>14</v>
      </c>
      <c r="F54" s="100" t="s">
        <v>102</v>
      </c>
      <c r="G54" s="101">
        <f>G55</f>
        <v>0</v>
      </c>
      <c r="H54" s="102">
        <f>H55</f>
        <v>924.07752000000005</v>
      </c>
      <c r="I54" s="103">
        <f>I55</f>
        <v>0</v>
      </c>
      <c r="J54" s="104">
        <f t="shared" si="0"/>
        <v>924.07752000000005</v>
      </c>
    </row>
    <row r="55" spans="1:10" s="60" customFormat="1" ht="13.5" thickBot="1" x14ac:dyDescent="0.25">
      <c r="A55" s="105"/>
      <c r="B55" s="106"/>
      <c r="C55" s="107"/>
      <c r="D55" s="57">
        <v>3792</v>
      </c>
      <c r="E55" s="58">
        <v>6121</v>
      </c>
      <c r="F55" s="108" t="s">
        <v>42</v>
      </c>
      <c r="G55" s="109">
        <v>0</v>
      </c>
      <c r="H55" s="110">
        <v>924.07752000000005</v>
      </c>
      <c r="I55" s="111">
        <v>0</v>
      </c>
      <c r="J55" s="112">
        <f t="shared" si="0"/>
        <v>924.07752000000005</v>
      </c>
    </row>
    <row r="56" spans="1:10" s="60" customFormat="1" ht="22.5" x14ac:dyDescent="0.2">
      <c r="A56" s="97" t="s">
        <v>13</v>
      </c>
      <c r="B56" s="55" t="s">
        <v>103</v>
      </c>
      <c r="C56" s="56" t="s">
        <v>104</v>
      </c>
      <c r="D56" s="98" t="s">
        <v>14</v>
      </c>
      <c r="E56" s="99" t="s">
        <v>14</v>
      </c>
      <c r="F56" s="100" t="s">
        <v>105</v>
      </c>
      <c r="G56" s="101">
        <f>G57</f>
        <v>0</v>
      </c>
      <c r="H56" s="102">
        <f>H57</f>
        <v>717.46799999999996</v>
      </c>
      <c r="I56" s="103">
        <f>I57</f>
        <v>0</v>
      </c>
      <c r="J56" s="104">
        <f t="shared" si="0"/>
        <v>717.46799999999996</v>
      </c>
    </row>
    <row r="57" spans="1:10" s="60" customFormat="1" ht="13.5" thickBot="1" x14ac:dyDescent="0.25">
      <c r="A57" s="105"/>
      <c r="B57" s="106"/>
      <c r="C57" s="107"/>
      <c r="D57" s="57">
        <v>4357</v>
      </c>
      <c r="E57" s="58">
        <v>6121</v>
      </c>
      <c r="F57" s="108" t="s">
        <v>42</v>
      </c>
      <c r="G57" s="109">
        <v>0</v>
      </c>
      <c r="H57" s="110">
        <v>717.46799999999996</v>
      </c>
      <c r="I57" s="111">
        <v>0</v>
      </c>
      <c r="J57" s="112">
        <f t="shared" si="0"/>
        <v>717.46799999999996</v>
      </c>
    </row>
    <row r="58" spans="1:10" s="60" customFormat="1" x14ac:dyDescent="0.2">
      <c r="A58" s="97" t="s">
        <v>13</v>
      </c>
      <c r="B58" s="55" t="s">
        <v>106</v>
      </c>
      <c r="C58" s="56" t="s">
        <v>98</v>
      </c>
      <c r="D58" s="98" t="s">
        <v>14</v>
      </c>
      <c r="E58" s="99" t="s">
        <v>14</v>
      </c>
      <c r="F58" s="100" t="s">
        <v>107</v>
      </c>
      <c r="G58" s="101">
        <f>G59</f>
        <v>0</v>
      </c>
      <c r="H58" s="102">
        <f>H59</f>
        <v>15197</v>
      </c>
      <c r="I58" s="103">
        <f>I59</f>
        <v>0</v>
      </c>
      <c r="J58" s="104">
        <f t="shared" si="0"/>
        <v>15197</v>
      </c>
    </row>
    <row r="59" spans="1:10" s="60" customFormat="1" ht="13.5" thickBot="1" x14ac:dyDescent="0.25">
      <c r="A59" s="105"/>
      <c r="B59" s="106"/>
      <c r="C59" s="107"/>
      <c r="D59" s="57">
        <v>3523</v>
      </c>
      <c r="E59" s="58">
        <v>6121</v>
      </c>
      <c r="F59" s="108" t="s">
        <v>42</v>
      </c>
      <c r="G59" s="109">
        <v>0</v>
      </c>
      <c r="H59" s="110">
        <v>15197</v>
      </c>
      <c r="I59" s="111">
        <v>0</v>
      </c>
      <c r="J59" s="112">
        <f t="shared" si="0"/>
        <v>15197</v>
      </c>
    </row>
    <row r="60" spans="1:10" s="60" customFormat="1" x14ac:dyDescent="0.2">
      <c r="A60" s="97" t="s">
        <v>13</v>
      </c>
      <c r="B60" s="55" t="s">
        <v>108</v>
      </c>
      <c r="C60" s="56" t="s">
        <v>109</v>
      </c>
      <c r="D60" s="98" t="s">
        <v>14</v>
      </c>
      <c r="E60" s="99" t="s">
        <v>14</v>
      </c>
      <c r="F60" s="100" t="s">
        <v>110</v>
      </c>
      <c r="G60" s="101">
        <f>G61</f>
        <v>0</v>
      </c>
      <c r="H60" s="102">
        <f>H61</f>
        <v>2000</v>
      </c>
      <c r="I60" s="103">
        <f>I61</f>
        <v>0</v>
      </c>
      <c r="J60" s="104">
        <f t="shared" si="0"/>
        <v>2000</v>
      </c>
    </row>
    <row r="61" spans="1:10" s="60" customFormat="1" ht="13.5" thickBot="1" x14ac:dyDescent="0.25">
      <c r="A61" s="105"/>
      <c r="B61" s="106"/>
      <c r="C61" s="107"/>
      <c r="D61" s="57">
        <v>3133</v>
      </c>
      <c r="E61" s="58">
        <v>6121</v>
      </c>
      <c r="F61" s="108" t="s">
        <v>42</v>
      </c>
      <c r="G61" s="109">
        <v>0</v>
      </c>
      <c r="H61" s="110">
        <v>2000</v>
      </c>
      <c r="I61" s="111">
        <v>0</v>
      </c>
      <c r="J61" s="112">
        <f t="shared" si="0"/>
        <v>2000</v>
      </c>
    </row>
    <row r="62" spans="1:10" s="60" customFormat="1" ht="22.5" x14ac:dyDescent="0.2">
      <c r="A62" s="97" t="s">
        <v>13</v>
      </c>
      <c r="B62" s="55" t="s">
        <v>111</v>
      </c>
      <c r="C62" s="56" t="s">
        <v>50</v>
      </c>
      <c r="D62" s="98" t="s">
        <v>14</v>
      </c>
      <c r="E62" s="99" t="s">
        <v>14</v>
      </c>
      <c r="F62" s="100" t="s">
        <v>112</v>
      </c>
      <c r="G62" s="101">
        <f>G63</f>
        <v>0</v>
      </c>
      <c r="H62" s="102">
        <f>H63</f>
        <v>2850</v>
      </c>
      <c r="I62" s="103">
        <f>I63</f>
        <v>0</v>
      </c>
      <c r="J62" s="104">
        <f t="shared" si="0"/>
        <v>2850</v>
      </c>
    </row>
    <row r="63" spans="1:10" s="60" customFormat="1" ht="13.5" thickBot="1" x14ac:dyDescent="0.25">
      <c r="A63" s="105"/>
      <c r="B63" s="106"/>
      <c r="C63" s="107"/>
      <c r="D63" s="57">
        <v>3123</v>
      </c>
      <c r="E63" s="58">
        <v>6121</v>
      </c>
      <c r="F63" s="108" t="s">
        <v>42</v>
      </c>
      <c r="G63" s="109">
        <v>0</v>
      </c>
      <c r="H63" s="110">
        <v>2850</v>
      </c>
      <c r="I63" s="111">
        <v>0</v>
      </c>
      <c r="J63" s="112">
        <f t="shared" si="0"/>
        <v>2850</v>
      </c>
    </row>
    <row r="64" spans="1:10" s="60" customFormat="1" ht="22.5" x14ac:dyDescent="0.2">
      <c r="A64" s="97" t="s">
        <v>13</v>
      </c>
      <c r="B64" s="55" t="s">
        <v>113</v>
      </c>
      <c r="C64" s="56" t="s">
        <v>50</v>
      </c>
      <c r="D64" s="98" t="s">
        <v>14</v>
      </c>
      <c r="E64" s="99" t="s">
        <v>14</v>
      </c>
      <c r="F64" s="100" t="s">
        <v>114</v>
      </c>
      <c r="G64" s="101">
        <f>G65</f>
        <v>0</v>
      </c>
      <c r="H64" s="102">
        <f>H65</f>
        <v>550</v>
      </c>
      <c r="I64" s="103">
        <f>I65</f>
        <v>0</v>
      </c>
      <c r="J64" s="104">
        <f t="shared" si="0"/>
        <v>550</v>
      </c>
    </row>
    <row r="65" spans="1:10" s="60" customFormat="1" ht="13.5" thickBot="1" x14ac:dyDescent="0.25">
      <c r="A65" s="105"/>
      <c r="B65" s="106"/>
      <c r="C65" s="107"/>
      <c r="D65" s="57">
        <v>3123</v>
      </c>
      <c r="E65" s="58">
        <v>6121</v>
      </c>
      <c r="F65" s="108" t="s">
        <v>42</v>
      </c>
      <c r="G65" s="109">
        <v>0</v>
      </c>
      <c r="H65" s="110">
        <v>550</v>
      </c>
      <c r="I65" s="111">
        <v>0</v>
      </c>
      <c r="J65" s="112">
        <f t="shared" si="0"/>
        <v>550</v>
      </c>
    </row>
    <row r="66" spans="1:10" s="60" customFormat="1" ht="22.5" x14ac:dyDescent="0.2">
      <c r="A66" s="97" t="s">
        <v>13</v>
      </c>
      <c r="B66" s="55" t="s">
        <v>115</v>
      </c>
      <c r="C66" s="56" t="s">
        <v>50</v>
      </c>
      <c r="D66" s="98" t="s">
        <v>14</v>
      </c>
      <c r="E66" s="99" t="s">
        <v>14</v>
      </c>
      <c r="F66" s="100" t="s">
        <v>116</v>
      </c>
      <c r="G66" s="101">
        <f>G67</f>
        <v>0</v>
      </c>
      <c r="H66" s="102">
        <f>H67</f>
        <v>700</v>
      </c>
      <c r="I66" s="103">
        <f>I67</f>
        <v>0</v>
      </c>
      <c r="J66" s="104">
        <f t="shared" si="0"/>
        <v>700</v>
      </c>
    </row>
    <row r="67" spans="1:10" s="60" customFormat="1" ht="13.5" thickBot="1" x14ac:dyDescent="0.25">
      <c r="A67" s="105"/>
      <c r="B67" s="106"/>
      <c r="C67" s="107"/>
      <c r="D67" s="57">
        <v>3123</v>
      </c>
      <c r="E67" s="58">
        <v>6121</v>
      </c>
      <c r="F67" s="108" t="s">
        <v>42</v>
      </c>
      <c r="G67" s="109">
        <v>0</v>
      </c>
      <c r="H67" s="110">
        <v>700</v>
      </c>
      <c r="I67" s="111">
        <v>0</v>
      </c>
      <c r="J67" s="112">
        <f t="shared" si="0"/>
        <v>700</v>
      </c>
    </row>
    <row r="68" spans="1:10" s="60" customFormat="1" ht="22.5" x14ac:dyDescent="0.2">
      <c r="A68" s="97" t="s">
        <v>13</v>
      </c>
      <c r="B68" s="55" t="s">
        <v>117</v>
      </c>
      <c r="C68" s="56" t="s">
        <v>118</v>
      </c>
      <c r="D68" s="98" t="s">
        <v>14</v>
      </c>
      <c r="E68" s="99" t="s">
        <v>14</v>
      </c>
      <c r="F68" s="100" t="s">
        <v>119</v>
      </c>
      <c r="G68" s="101">
        <f>G69</f>
        <v>0</v>
      </c>
      <c r="H68" s="102">
        <f>H69</f>
        <v>2400</v>
      </c>
      <c r="I68" s="103">
        <f>I69</f>
        <v>0</v>
      </c>
      <c r="J68" s="104">
        <f t="shared" si="0"/>
        <v>2400</v>
      </c>
    </row>
    <row r="69" spans="1:10" s="60" customFormat="1" ht="13.5" thickBot="1" x14ac:dyDescent="0.25">
      <c r="A69" s="105"/>
      <c r="B69" s="106"/>
      <c r="C69" s="107"/>
      <c r="D69" s="57">
        <v>3123</v>
      </c>
      <c r="E69" s="58">
        <v>6121</v>
      </c>
      <c r="F69" s="108" t="s">
        <v>42</v>
      </c>
      <c r="G69" s="109">
        <v>0</v>
      </c>
      <c r="H69" s="110">
        <v>2400</v>
      </c>
      <c r="I69" s="111">
        <v>0</v>
      </c>
      <c r="J69" s="112">
        <f t="shared" si="0"/>
        <v>2400</v>
      </c>
    </row>
    <row r="70" spans="1:10" s="60" customFormat="1" ht="22.5" x14ac:dyDescent="0.2">
      <c r="A70" s="97" t="s">
        <v>13</v>
      </c>
      <c r="B70" s="55" t="s">
        <v>120</v>
      </c>
      <c r="C70" s="56" t="s">
        <v>121</v>
      </c>
      <c r="D70" s="98" t="s">
        <v>14</v>
      </c>
      <c r="E70" s="99" t="s">
        <v>14</v>
      </c>
      <c r="F70" s="100" t="s">
        <v>122</v>
      </c>
      <c r="G70" s="101">
        <f>G71</f>
        <v>0</v>
      </c>
      <c r="H70" s="102">
        <f>H71</f>
        <v>7900</v>
      </c>
      <c r="I70" s="103">
        <f>I71</f>
        <v>0</v>
      </c>
      <c r="J70" s="104">
        <f t="shared" si="0"/>
        <v>7900</v>
      </c>
    </row>
    <row r="71" spans="1:10" s="60" customFormat="1" ht="13.5" thickBot="1" x14ac:dyDescent="0.25">
      <c r="A71" s="105"/>
      <c r="B71" s="106"/>
      <c r="C71" s="107"/>
      <c r="D71" s="57">
        <v>3150</v>
      </c>
      <c r="E71" s="58">
        <v>6121</v>
      </c>
      <c r="F71" s="108" t="s">
        <v>42</v>
      </c>
      <c r="G71" s="109">
        <v>0</v>
      </c>
      <c r="H71" s="110">
        <v>7900</v>
      </c>
      <c r="I71" s="111">
        <v>0</v>
      </c>
      <c r="J71" s="112">
        <f t="shared" si="0"/>
        <v>7900</v>
      </c>
    </row>
    <row r="72" spans="1:10" s="60" customFormat="1" ht="22.5" x14ac:dyDescent="0.2">
      <c r="A72" s="97" t="s">
        <v>13</v>
      </c>
      <c r="B72" s="55" t="s">
        <v>123</v>
      </c>
      <c r="C72" s="56" t="s">
        <v>124</v>
      </c>
      <c r="D72" s="98" t="s">
        <v>14</v>
      </c>
      <c r="E72" s="99" t="s">
        <v>14</v>
      </c>
      <c r="F72" s="100" t="s">
        <v>125</v>
      </c>
      <c r="G72" s="101">
        <f>G73</f>
        <v>0</v>
      </c>
      <c r="H72" s="102">
        <f>H73</f>
        <v>8000</v>
      </c>
      <c r="I72" s="103">
        <f>I73</f>
        <v>0</v>
      </c>
      <c r="J72" s="104">
        <f t="shared" si="0"/>
        <v>8000</v>
      </c>
    </row>
    <row r="73" spans="1:10" s="60" customFormat="1" ht="13.5" thickBot="1" x14ac:dyDescent="0.25">
      <c r="A73" s="105"/>
      <c r="B73" s="106"/>
      <c r="C73" s="107"/>
      <c r="D73" s="57">
        <v>3121</v>
      </c>
      <c r="E73" s="58">
        <v>6121</v>
      </c>
      <c r="F73" s="108" t="s">
        <v>42</v>
      </c>
      <c r="G73" s="109">
        <v>0</v>
      </c>
      <c r="H73" s="110">
        <v>8000</v>
      </c>
      <c r="I73" s="111">
        <v>0</v>
      </c>
      <c r="J73" s="112">
        <f t="shared" si="0"/>
        <v>8000</v>
      </c>
    </row>
    <row r="74" spans="1:10" s="60" customFormat="1" x14ac:dyDescent="0.2">
      <c r="A74" s="97" t="s">
        <v>13</v>
      </c>
      <c r="B74" s="55" t="s">
        <v>126</v>
      </c>
      <c r="C74" s="56" t="s">
        <v>40</v>
      </c>
      <c r="D74" s="98" t="s">
        <v>14</v>
      </c>
      <c r="E74" s="99" t="s">
        <v>14</v>
      </c>
      <c r="F74" s="100" t="s">
        <v>127</v>
      </c>
      <c r="G74" s="101">
        <f>G75</f>
        <v>0</v>
      </c>
      <c r="H74" s="102">
        <f>H75</f>
        <v>2362</v>
      </c>
      <c r="I74" s="103">
        <f>I75</f>
        <v>0</v>
      </c>
      <c r="J74" s="104">
        <f t="shared" si="0"/>
        <v>2362</v>
      </c>
    </row>
    <row r="75" spans="1:10" s="60" customFormat="1" ht="13.5" thickBot="1" x14ac:dyDescent="0.25">
      <c r="A75" s="105"/>
      <c r="B75" s="106"/>
      <c r="C75" s="107"/>
      <c r="D75" s="57">
        <v>6172</v>
      </c>
      <c r="E75" s="58">
        <v>6121</v>
      </c>
      <c r="F75" s="108" t="s">
        <v>42</v>
      </c>
      <c r="G75" s="109">
        <v>0</v>
      </c>
      <c r="H75" s="110">
        <v>2362</v>
      </c>
      <c r="I75" s="111">
        <v>0</v>
      </c>
      <c r="J75" s="112">
        <f t="shared" si="0"/>
        <v>2362</v>
      </c>
    </row>
    <row r="76" spans="1:10" s="60" customFormat="1" ht="22.5" x14ac:dyDescent="0.2">
      <c r="A76" s="97" t="s">
        <v>13</v>
      </c>
      <c r="B76" s="55" t="s">
        <v>128</v>
      </c>
      <c r="C76" s="56" t="s">
        <v>98</v>
      </c>
      <c r="D76" s="98" t="s">
        <v>14</v>
      </c>
      <c r="E76" s="99" t="s">
        <v>14</v>
      </c>
      <c r="F76" s="100" t="s">
        <v>129</v>
      </c>
      <c r="G76" s="101">
        <f>G77</f>
        <v>0</v>
      </c>
      <c r="H76" s="102">
        <f>H77</f>
        <v>525</v>
      </c>
      <c r="I76" s="103">
        <f>I77</f>
        <v>0</v>
      </c>
      <c r="J76" s="104">
        <f t="shared" si="0"/>
        <v>525</v>
      </c>
    </row>
    <row r="77" spans="1:10" s="60" customFormat="1" ht="13.5" thickBot="1" x14ac:dyDescent="0.25">
      <c r="A77" s="105"/>
      <c r="B77" s="106"/>
      <c r="C77" s="107"/>
      <c r="D77" s="57">
        <v>3523</v>
      </c>
      <c r="E77" s="58">
        <v>6121</v>
      </c>
      <c r="F77" s="108" t="s">
        <v>42</v>
      </c>
      <c r="G77" s="109">
        <v>0</v>
      </c>
      <c r="H77" s="110">
        <v>525</v>
      </c>
      <c r="I77" s="111">
        <v>0</v>
      </c>
      <c r="J77" s="112">
        <f t="shared" ref="J77:J89" si="1">H77+I77</f>
        <v>525</v>
      </c>
    </row>
    <row r="78" spans="1:10" s="60" customFormat="1" ht="22.5" x14ac:dyDescent="0.2">
      <c r="A78" s="97" t="s">
        <v>13</v>
      </c>
      <c r="B78" s="55" t="s">
        <v>130</v>
      </c>
      <c r="C78" s="56" t="s">
        <v>131</v>
      </c>
      <c r="D78" s="98" t="s">
        <v>14</v>
      </c>
      <c r="E78" s="99" t="s">
        <v>14</v>
      </c>
      <c r="F78" s="100" t="s">
        <v>132</v>
      </c>
      <c r="G78" s="101">
        <f>G79</f>
        <v>0</v>
      </c>
      <c r="H78" s="102">
        <f>H79</f>
        <v>750</v>
      </c>
      <c r="I78" s="103">
        <f>I79</f>
        <v>0</v>
      </c>
      <c r="J78" s="104">
        <f t="shared" si="1"/>
        <v>750</v>
      </c>
    </row>
    <row r="79" spans="1:10" s="60" customFormat="1" ht="13.5" thickBot="1" x14ac:dyDescent="0.25">
      <c r="A79" s="105"/>
      <c r="B79" s="106"/>
      <c r="C79" s="107"/>
      <c r="D79" s="57">
        <v>4357</v>
      </c>
      <c r="E79" s="58">
        <v>6121</v>
      </c>
      <c r="F79" s="108" t="s">
        <v>42</v>
      </c>
      <c r="G79" s="109">
        <v>0</v>
      </c>
      <c r="H79" s="110">
        <v>750</v>
      </c>
      <c r="I79" s="111">
        <v>0</v>
      </c>
      <c r="J79" s="112">
        <f t="shared" si="1"/>
        <v>750</v>
      </c>
    </row>
    <row r="80" spans="1:10" s="60" customFormat="1" x14ac:dyDescent="0.2">
      <c r="A80" s="97" t="s">
        <v>13</v>
      </c>
      <c r="B80" s="55" t="s">
        <v>133</v>
      </c>
      <c r="C80" s="56" t="s">
        <v>134</v>
      </c>
      <c r="D80" s="98" t="s">
        <v>14</v>
      </c>
      <c r="E80" s="99" t="s">
        <v>14</v>
      </c>
      <c r="F80" s="100" t="s">
        <v>135</v>
      </c>
      <c r="G80" s="101">
        <f>G81</f>
        <v>0</v>
      </c>
      <c r="H80" s="102">
        <f>H81</f>
        <v>1800</v>
      </c>
      <c r="I80" s="103">
        <f>I81</f>
        <v>0</v>
      </c>
      <c r="J80" s="104">
        <f t="shared" si="1"/>
        <v>1800</v>
      </c>
    </row>
    <row r="81" spans="1:11" ht="13.5" thickBot="1" x14ac:dyDescent="0.25">
      <c r="A81" s="105"/>
      <c r="B81" s="106"/>
      <c r="C81" s="107"/>
      <c r="D81" s="57">
        <v>4357</v>
      </c>
      <c r="E81" s="58">
        <v>6121</v>
      </c>
      <c r="F81" s="108" t="s">
        <v>42</v>
      </c>
      <c r="G81" s="109">
        <v>0</v>
      </c>
      <c r="H81" s="110">
        <v>1800</v>
      </c>
      <c r="I81" s="111">
        <v>0</v>
      </c>
      <c r="J81" s="112">
        <f t="shared" si="1"/>
        <v>1800</v>
      </c>
    </row>
    <row r="82" spans="1:11" ht="22.5" x14ac:dyDescent="0.2">
      <c r="A82" s="97" t="s">
        <v>13</v>
      </c>
      <c r="B82" s="55" t="s">
        <v>136</v>
      </c>
      <c r="C82" s="56" t="s">
        <v>131</v>
      </c>
      <c r="D82" s="98" t="s">
        <v>14</v>
      </c>
      <c r="E82" s="99" t="s">
        <v>14</v>
      </c>
      <c r="F82" s="100" t="s">
        <v>137</v>
      </c>
      <c r="G82" s="101">
        <f>G83</f>
        <v>0</v>
      </c>
      <c r="H82" s="102">
        <f>H83</f>
        <v>363</v>
      </c>
      <c r="I82" s="103">
        <f>I83</f>
        <v>0</v>
      </c>
      <c r="J82" s="104">
        <f t="shared" si="1"/>
        <v>363</v>
      </c>
    </row>
    <row r="83" spans="1:11" ht="13.5" thickBot="1" x14ac:dyDescent="0.25">
      <c r="A83" s="105"/>
      <c r="B83" s="106"/>
      <c r="C83" s="107"/>
      <c r="D83" s="57">
        <v>4357</v>
      </c>
      <c r="E83" s="58">
        <v>6121</v>
      </c>
      <c r="F83" s="108" t="s">
        <v>42</v>
      </c>
      <c r="G83" s="109">
        <v>0</v>
      </c>
      <c r="H83" s="110">
        <v>363</v>
      </c>
      <c r="I83" s="111">
        <v>0</v>
      </c>
      <c r="J83" s="112">
        <f t="shared" si="1"/>
        <v>363</v>
      </c>
    </row>
    <row r="84" spans="1:11" ht="22.5" x14ac:dyDescent="0.2">
      <c r="A84" s="97" t="s">
        <v>13</v>
      </c>
      <c r="B84" s="55" t="s">
        <v>138</v>
      </c>
      <c r="C84" s="56" t="s">
        <v>131</v>
      </c>
      <c r="D84" s="98" t="s">
        <v>14</v>
      </c>
      <c r="E84" s="99" t="s">
        <v>14</v>
      </c>
      <c r="F84" s="100" t="s">
        <v>139</v>
      </c>
      <c r="G84" s="101">
        <f>G85</f>
        <v>0</v>
      </c>
      <c r="H84" s="102">
        <f>H85</f>
        <v>150</v>
      </c>
      <c r="I84" s="103">
        <f>I85</f>
        <v>0</v>
      </c>
      <c r="J84" s="104">
        <f t="shared" si="1"/>
        <v>150</v>
      </c>
    </row>
    <row r="85" spans="1:11" ht="13.5" thickBot="1" x14ac:dyDescent="0.25">
      <c r="A85" s="105"/>
      <c r="B85" s="106"/>
      <c r="C85" s="107"/>
      <c r="D85" s="57">
        <v>4357</v>
      </c>
      <c r="E85" s="58">
        <v>6121</v>
      </c>
      <c r="F85" s="108" t="s">
        <v>42</v>
      </c>
      <c r="G85" s="109">
        <v>0</v>
      </c>
      <c r="H85" s="110">
        <v>150</v>
      </c>
      <c r="I85" s="111">
        <v>0</v>
      </c>
      <c r="J85" s="112">
        <f t="shared" si="1"/>
        <v>150</v>
      </c>
    </row>
    <row r="86" spans="1:11" ht="22.5" x14ac:dyDescent="0.2">
      <c r="A86" s="97" t="s">
        <v>13</v>
      </c>
      <c r="B86" s="55" t="s">
        <v>140</v>
      </c>
      <c r="C86" s="56" t="s">
        <v>141</v>
      </c>
      <c r="D86" s="98" t="s">
        <v>14</v>
      </c>
      <c r="E86" s="99" t="s">
        <v>14</v>
      </c>
      <c r="F86" s="100" t="s">
        <v>142</v>
      </c>
      <c r="G86" s="101">
        <f>G87</f>
        <v>0</v>
      </c>
      <c r="H86" s="102">
        <f>H87</f>
        <v>500</v>
      </c>
      <c r="I86" s="103">
        <f>I87</f>
        <v>0</v>
      </c>
      <c r="J86" s="104">
        <f t="shared" si="1"/>
        <v>500</v>
      </c>
    </row>
    <row r="87" spans="1:11" ht="13.5" thickBot="1" x14ac:dyDescent="0.25">
      <c r="A87" s="105"/>
      <c r="B87" s="106"/>
      <c r="C87" s="107"/>
      <c r="D87" s="57">
        <v>3315</v>
      </c>
      <c r="E87" s="58">
        <v>6121</v>
      </c>
      <c r="F87" s="108" t="s">
        <v>42</v>
      </c>
      <c r="G87" s="109">
        <v>0</v>
      </c>
      <c r="H87" s="110">
        <v>500</v>
      </c>
      <c r="I87" s="111">
        <v>0</v>
      </c>
      <c r="J87" s="112">
        <f t="shared" si="1"/>
        <v>500</v>
      </c>
    </row>
    <row r="88" spans="1:11" ht="22.5" x14ac:dyDescent="0.2">
      <c r="A88" s="97" t="s">
        <v>13</v>
      </c>
      <c r="B88" s="55" t="s">
        <v>21</v>
      </c>
      <c r="C88" s="56" t="s">
        <v>22</v>
      </c>
      <c r="D88" s="98" t="s">
        <v>14</v>
      </c>
      <c r="E88" s="99" t="s">
        <v>14</v>
      </c>
      <c r="F88" s="100" t="s">
        <v>143</v>
      </c>
      <c r="G88" s="101">
        <v>0</v>
      </c>
      <c r="H88" s="102">
        <v>0</v>
      </c>
      <c r="I88" s="103">
        <f>+I89</f>
        <v>4500</v>
      </c>
      <c r="J88" s="104">
        <f t="shared" si="1"/>
        <v>4500</v>
      </c>
      <c r="K88" s="63" t="s">
        <v>16</v>
      </c>
    </row>
    <row r="89" spans="1:11" ht="13.5" thickBot="1" x14ac:dyDescent="0.25">
      <c r="A89" s="105"/>
      <c r="B89" s="106"/>
      <c r="C89" s="107"/>
      <c r="D89" s="57">
        <v>3121</v>
      </c>
      <c r="E89" s="58">
        <v>6121</v>
      </c>
      <c r="F89" s="108" t="s">
        <v>42</v>
      </c>
      <c r="G89" s="109">
        <v>0</v>
      </c>
      <c r="H89" s="110">
        <v>0</v>
      </c>
      <c r="I89" s="111">
        <v>4500</v>
      </c>
      <c r="J89" s="112">
        <f t="shared" si="1"/>
        <v>4500</v>
      </c>
    </row>
  </sheetData>
  <mergeCells count="6">
    <mergeCell ref="B11:C11"/>
    <mergeCell ref="H1:K1"/>
    <mergeCell ref="A2:J2"/>
    <mergeCell ref="A4:J4"/>
    <mergeCell ref="A6:J6"/>
    <mergeCell ref="B10:C10"/>
  </mergeCells>
  <pageMargins left="0.7" right="0.7" top="0.78740157499999996" bottom="0.78740157499999996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22" workbookViewId="0">
      <selection activeCell="H30" sqref="H29:H30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155" t="s">
        <v>0</v>
      </c>
      <c r="D1" s="156"/>
      <c r="E1" s="156"/>
      <c r="F1" s="156"/>
    </row>
    <row r="2" spans="1:10" ht="15.75" thickBot="1" x14ac:dyDescent="0.3">
      <c r="A2" s="165" t="s">
        <v>144</v>
      </c>
      <c r="B2" s="165"/>
      <c r="C2" s="117"/>
      <c r="D2" s="117"/>
      <c r="E2" s="118" t="s">
        <v>145</v>
      </c>
    </row>
    <row r="3" spans="1:10" ht="24.75" thickBot="1" x14ac:dyDescent="0.3">
      <c r="A3" s="119" t="s">
        <v>146</v>
      </c>
      <c r="B3" s="120" t="s">
        <v>147</v>
      </c>
      <c r="C3" s="121" t="s">
        <v>148</v>
      </c>
      <c r="D3" s="121" t="s">
        <v>16</v>
      </c>
      <c r="E3" s="121" t="s">
        <v>149</v>
      </c>
    </row>
    <row r="4" spans="1:10" ht="15" customHeight="1" x14ac:dyDescent="0.25">
      <c r="A4" s="122" t="s">
        <v>150</v>
      </c>
      <c r="B4" s="123" t="s">
        <v>151</v>
      </c>
      <c r="C4" s="124">
        <f>C5+C6+C7</f>
        <v>2753161.52</v>
      </c>
      <c r="D4" s="124">
        <f>D5+D6+D7</f>
        <v>0</v>
      </c>
      <c r="E4" s="125">
        <f t="shared" ref="E4:E26" si="0">C4+D4</f>
        <v>2753161.52</v>
      </c>
    </row>
    <row r="5" spans="1:10" ht="15" customHeight="1" x14ac:dyDescent="0.25">
      <c r="A5" s="126" t="s">
        <v>152</v>
      </c>
      <c r="B5" s="127" t="s">
        <v>153</v>
      </c>
      <c r="C5" s="128">
        <v>2669936.46</v>
      </c>
      <c r="D5" s="129">
        <v>0</v>
      </c>
      <c r="E5" s="130">
        <f t="shared" si="0"/>
        <v>2669936.46</v>
      </c>
      <c r="J5" s="131"/>
    </row>
    <row r="6" spans="1:10" ht="15" customHeight="1" x14ac:dyDescent="0.25">
      <c r="A6" s="126" t="s">
        <v>154</v>
      </c>
      <c r="B6" s="127" t="s">
        <v>155</v>
      </c>
      <c r="C6" s="128">
        <v>83225.06</v>
      </c>
      <c r="D6" s="132">
        <v>0</v>
      </c>
      <c r="E6" s="130">
        <f t="shared" si="0"/>
        <v>83225.06</v>
      </c>
    </row>
    <row r="7" spans="1:10" ht="15" customHeight="1" x14ac:dyDescent="0.25">
      <c r="A7" s="126" t="s">
        <v>156</v>
      </c>
      <c r="B7" s="127" t="s">
        <v>157</v>
      </c>
      <c r="C7" s="128">
        <v>0</v>
      </c>
      <c r="D7" s="128">
        <v>0</v>
      </c>
      <c r="E7" s="130">
        <f t="shared" si="0"/>
        <v>0</v>
      </c>
    </row>
    <row r="8" spans="1:10" ht="15" customHeight="1" x14ac:dyDescent="0.25">
      <c r="A8" s="133" t="s">
        <v>158</v>
      </c>
      <c r="B8" s="127" t="s">
        <v>159</v>
      </c>
      <c r="C8" s="134">
        <f>C9+C15</f>
        <v>4558894.28</v>
      </c>
      <c r="D8" s="134">
        <f>D9+D15</f>
        <v>0</v>
      </c>
      <c r="E8" s="135">
        <f t="shared" si="0"/>
        <v>4558894.28</v>
      </c>
    </row>
    <row r="9" spans="1:10" ht="15" customHeight="1" x14ac:dyDescent="0.25">
      <c r="A9" s="126" t="s">
        <v>160</v>
      </c>
      <c r="B9" s="127" t="s">
        <v>161</v>
      </c>
      <c r="C9" s="128">
        <f>C10+C11+C13+C14+C12</f>
        <v>4554687.4000000004</v>
      </c>
      <c r="D9" s="128">
        <f>D10+D11+D13+D14</f>
        <v>0</v>
      </c>
      <c r="E9" s="136">
        <f t="shared" si="0"/>
        <v>4554687.4000000004</v>
      </c>
    </row>
    <row r="10" spans="1:10" ht="15" customHeight="1" x14ac:dyDescent="0.25">
      <c r="A10" s="126" t="s">
        <v>162</v>
      </c>
      <c r="B10" s="127" t="s">
        <v>163</v>
      </c>
      <c r="C10" s="128">
        <v>67590.7</v>
      </c>
      <c r="D10" s="128">
        <v>0</v>
      </c>
      <c r="E10" s="136">
        <f t="shared" si="0"/>
        <v>67590.7</v>
      </c>
    </row>
    <row r="11" spans="1:10" ht="15" customHeight="1" x14ac:dyDescent="0.25">
      <c r="A11" s="126" t="s">
        <v>164</v>
      </c>
      <c r="B11" s="127" t="s">
        <v>161</v>
      </c>
      <c r="C11" s="128">
        <v>4460963.63</v>
      </c>
      <c r="D11" s="128">
        <v>0</v>
      </c>
      <c r="E11" s="136">
        <f t="shared" si="0"/>
        <v>4460963.63</v>
      </c>
    </row>
    <row r="12" spans="1:10" ht="15" customHeight="1" x14ac:dyDescent="0.25">
      <c r="A12" s="126" t="s">
        <v>165</v>
      </c>
      <c r="B12" s="127">
        <v>4123</v>
      </c>
      <c r="C12" s="128">
        <v>0</v>
      </c>
      <c r="D12" s="128">
        <v>0</v>
      </c>
      <c r="E12" s="136">
        <f>SUM(C12:D12)</f>
        <v>0</v>
      </c>
    </row>
    <row r="13" spans="1:10" ht="15" customHeight="1" x14ac:dyDescent="0.25">
      <c r="A13" s="126" t="s">
        <v>166</v>
      </c>
      <c r="B13" s="127" t="s">
        <v>167</v>
      </c>
      <c r="C13" s="128">
        <v>0</v>
      </c>
      <c r="D13" s="128">
        <v>0</v>
      </c>
      <c r="E13" s="136">
        <f>SUM(C13:D13)</f>
        <v>0</v>
      </c>
    </row>
    <row r="14" spans="1:10" ht="15" customHeight="1" x14ac:dyDescent="0.25">
      <c r="A14" s="126" t="s">
        <v>168</v>
      </c>
      <c r="B14" s="127">
        <v>4121</v>
      </c>
      <c r="C14" s="128">
        <f>31370-5236.93</f>
        <v>26133.07</v>
      </c>
      <c r="D14" s="128">
        <v>0</v>
      </c>
      <c r="E14" s="136">
        <f>SUM(C14:D14)</f>
        <v>26133.07</v>
      </c>
    </row>
    <row r="15" spans="1:10" ht="15" customHeight="1" x14ac:dyDescent="0.25">
      <c r="A15" s="126" t="s">
        <v>169</v>
      </c>
      <c r="B15" s="127" t="s">
        <v>170</v>
      </c>
      <c r="C15" s="128">
        <f>C16+C17+C18+C19</f>
        <v>4206.88</v>
      </c>
      <c r="D15" s="128">
        <f>D16+D18+D19</f>
        <v>0</v>
      </c>
      <c r="E15" s="136">
        <f t="shared" si="0"/>
        <v>4206.88</v>
      </c>
    </row>
    <row r="16" spans="1:10" ht="15" customHeight="1" x14ac:dyDescent="0.25">
      <c r="A16" s="126" t="s">
        <v>171</v>
      </c>
      <c r="B16" s="127" t="s">
        <v>172</v>
      </c>
      <c r="C16" s="128">
        <v>0</v>
      </c>
      <c r="D16" s="128">
        <v>0</v>
      </c>
      <c r="E16" s="136">
        <f t="shared" si="0"/>
        <v>0</v>
      </c>
    </row>
    <row r="17" spans="1:5" ht="15" customHeight="1" x14ac:dyDescent="0.25">
      <c r="A17" s="126" t="s">
        <v>173</v>
      </c>
      <c r="B17" s="127">
        <v>4223</v>
      </c>
      <c r="C17" s="128">
        <v>0</v>
      </c>
      <c r="D17" s="128">
        <v>0</v>
      </c>
      <c r="E17" s="136">
        <f>SUM(C17:D17)</f>
        <v>0</v>
      </c>
    </row>
    <row r="18" spans="1:5" ht="15" customHeight="1" x14ac:dyDescent="0.25">
      <c r="A18" s="126" t="s">
        <v>174</v>
      </c>
      <c r="B18" s="127" t="s">
        <v>175</v>
      </c>
      <c r="C18" s="128">
        <v>0</v>
      </c>
      <c r="D18" s="128">
        <v>0</v>
      </c>
      <c r="E18" s="136">
        <f>SUM(C18:D18)</f>
        <v>0</v>
      </c>
    </row>
    <row r="19" spans="1:5" ht="15" customHeight="1" x14ac:dyDescent="0.25">
      <c r="A19" s="126" t="s">
        <v>176</v>
      </c>
      <c r="B19" s="127">
        <v>4221</v>
      </c>
      <c r="C19" s="128">
        <v>4206.88</v>
      </c>
      <c r="D19" s="128">
        <v>0</v>
      </c>
      <c r="E19" s="136">
        <f>SUM(C19:D19)</f>
        <v>4206.88</v>
      </c>
    </row>
    <row r="20" spans="1:5" ht="15" customHeight="1" x14ac:dyDescent="0.25">
      <c r="A20" s="133" t="s">
        <v>177</v>
      </c>
      <c r="B20" s="137" t="s">
        <v>178</v>
      </c>
      <c r="C20" s="134">
        <f>C4+C8</f>
        <v>7312055.8000000007</v>
      </c>
      <c r="D20" s="134">
        <f>D4+D8</f>
        <v>0</v>
      </c>
      <c r="E20" s="135">
        <f t="shared" si="0"/>
        <v>7312055.8000000007</v>
      </c>
    </row>
    <row r="21" spans="1:5" ht="15" customHeight="1" x14ac:dyDescent="0.25">
      <c r="A21" s="133" t="s">
        <v>179</v>
      </c>
      <c r="B21" s="137" t="s">
        <v>180</v>
      </c>
      <c r="C21" s="134">
        <f>SUM(C22:C25)</f>
        <v>1742695.9900000002</v>
      </c>
      <c r="D21" s="134">
        <f>SUM(D22:D25)</f>
        <v>0</v>
      </c>
      <c r="E21" s="135">
        <f t="shared" si="0"/>
        <v>1742695.9900000002</v>
      </c>
    </row>
    <row r="22" spans="1:5" ht="15" customHeight="1" x14ac:dyDescent="0.25">
      <c r="A22" s="126" t="s">
        <v>181</v>
      </c>
      <c r="B22" s="127" t="s">
        <v>182</v>
      </c>
      <c r="C22" s="128">
        <v>100564.53000000001</v>
      </c>
      <c r="D22" s="128">
        <v>0</v>
      </c>
      <c r="E22" s="136">
        <f t="shared" si="0"/>
        <v>100564.53000000001</v>
      </c>
    </row>
    <row r="23" spans="1:5" ht="15" customHeight="1" x14ac:dyDescent="0.25">
      <c r="A23" s="126" t="s">
        <v>183</v>
      </c>
      <c r="B23" s="127">
        <v>8115</v>
      </c>
      <c r="C23" s="128">
        <v>1739006.4600000002</v>
      </c>
      <c r="D23" s="128">
        <v>0</v>
      </c>
      <c r="E23" s="136">
        <f>SUM(C23:D23)</f>
        <v>1739006.4600000002</v>
      </c>
    </row>
    <row r="24" spans="1:5" ht="15" customHeight="1" x14ac:dyDescent="0.25">
      <c r="A24" s="126" t="s">
        <v>184</v>
      </c>
      <c r="B24" s="127">
        <v>8123</v>
      </c>
      <c r="C24" s="128">
        <v>0</v>
      </c>
      <c r="D24" s="128">
        <v>0</v>
      </c>
      <c r="E24" s="136">
        <f>C24+D24</f>
        <v>0</v>
      </c>
    </row>
    <row r="25" spans="1:5" ht="15" customHeight="1" thickBot="1" x14ac:dyDescent="0.3">
      <c r="A25" s="138" t="s">
        <v>185</v>
      </c>
      <c r="B25" s="139">
        <v>-8124</v>
      </c>
      <c r="C25" s="140">
        <v>-96875</v>
      </c>
      <c r="D25" s="140">
        <v>0</v>
      </c>
      <c r="E25" s="141">
        <f>C25+D25</f>
        <v>-96875</v>
      </c>
    </row>
    <row r="26" spans="1:5" ht="15" customHeight="1" thickBot="1" x14ac:dyDescent="0.3">
      <c r="A26" s="142" t="s">
        <v>186</v>
      </c>
      <c r="B26" s="143"/>
      <c r="C26" s="144">
        <f>C4+C8+C21</f>
        <v>9054751.790000001</v>
      </c>
      <c r="D26" s="144">
        <f>D20+D21</f>
        <v>0</v>
      </c>
      <c r="E26" s="145">
        <f t="shared" si="0"/>
        <v>9054751.790000001</v>
      </c>
    </row>
    <row r="27" spans="1:5" ht="15.75" thickBot="1" x14ac:dyDescent="0.3">
      <c r="A27" s="165" t="s">
        <v>187</v>
      </c>
      <c r="B27" s="165"/>
      <c r="C27" s="146"/>
      <c r="D27" s="146"/>
      <c r="E27" s="147" t="s">
        <v>145</v>
      </c>
    </row>
    <row r="28" spans="1:5" ht="24.75" thickBot="1" x14ac:dyDescent="0.3">
      <c r="A28" s="119" t="s">
        <v>188</v>
      </c>
      <c r="B28" s="120" t="s">
        <v>8</v>
      </c>
      <c r="C28" s="121" t="s">
        <v>148</v>
      </c>
      <c r="D28" s="121" t="s">
        <v>210</v>
      </c>
      <c r="E28" s="121" t="s">
        <v>149</v>
      </c>
    </row>
    <row r="29" spans="1:5" ht="15" customHeight="1" x14ac:dyDescent="0.3">
      <c r="A29" s="148" t="s">
        <v>189</v>
      </c>
      <c r="B29" s="149" t="s">
        <v>190</v>
      </c>
      <c r="C29" s="132">
        <v>29496.959999999999</v>
      </c>
      <c r="D29" s="132">
        <v>0</v>
      </c>
      <c r="E29" s="150">
        <f>C29+D29</f>
        <v>29496.959999999999</v>
      </c>
    </row>
    <row r="30" spans="1:5" ht="15" customHeight="1" x14ac:dyDescent="0.25">
      <c r="A30" s="151" t="s">
        <v>191</v>
      </c>
      <c r="B30" s="127" t="s">
        <v>190</v>
      </c>
      <c r="C30" s="128">
        <v>260591.53</v>
      </c>
      <c r="D30" s="132">
        <v>0</v>
      </c>
      <c r="E30" s="150">
        <f t="shared" ref="E30:E45" si="1">C30+D30</f>
        <v>260591.53</v>
      </c>
    </row>
    <row r="31" spans="1:5" ht="15" customHeight="1" x14ac:dyDescent="0.25">
      <c r="A31" s="151" t="s">
        <v>192</v>
      </c>
      <c r="B31" s="127" t="s">
        <v>193</v>
      </c>
      <c r="C31" s="128">
        <v>137575.74</v>
      </c>
      <c r="D31" s="132">
        <v>0</v>
      </c>
      <c r="E31" s="150">
        <f>SUM(C31:D31)</f>
        <v>137575.74</v>
      </c>
    </row>
    <row r="32" spans="1:5" ht="15" customHeight="1" x14ac:dyDescent="0.25">
      <c r="A32" s="151" t="s">
        <v>194</v>
      </c>
      <c r="B32" s="127" t="s">
        <v>190</v>
      </c>
      <c r="C32" s="128">
        <v>1025700</v>
      </c>
      <c r="D32" s="132">
        <v>0</v>
      </c>
      <c r="E32" s="150">
        <f t="shared" si="1"/>
        <v>1025700</v>
      </c>
    </row>
    <row r="33" spans="1:5" ht="15" customHeight="1" x14ac:dyDescent="0.25">
      <c r="A33" s="151" t="s">
        <v>195</v>
      </c>
      <c r="B33" s="127" t="s">
        <v>190</v>
      </c>
      <c r="C33" s="128">
        <v>781030.42</v>
      </c>
      <c r="D33" s="132">
        <v>0</v>
      </c>
      <c r="E33" s="150">
        <f t="shared" si="1"/>
        <v>781030.42</v>
      </c>
    </row>
    <row r="34" spans="1:5" ht="15" customHeight="1" x14ac:dyDescent="0.25">
      <c r="A34" s="151" t="s">
        <v>196</v>
      </c>
      <c r="B34" s="127" t="s">
        <v>190</v>
      </c>
      <c r="C34" s="128">
        <v>4080391.12</v>
      </c>
      <c r="D34" s="132">
        <v>0</v>
      </c>
      <c r="E34" s="150">
        <f>C34+D34</f>
        <v>4080391.12</v>
      </c>
    </row>
    <row r="35" spans="1:5" ht="15" customHeight="1" x14ac:dyDescent="0.3">
      <c r="A35" s="151" t="s">
        <v>197</v>
      </c>
      <c r="B35" s="127" t="s">
        <v>193</v>
      </c>
      <c r="C35" s="128">
        <v>525507.53</v>
      </c>
      <c r="D35" s="132">
        <v>0</v>
      </c>
      <c r="E35" s="150">
        <f t="shared" si="1"/>
        <v>525507.53</v>
      </c>
    </row>
    <row r="36" spans="1:5" ht="15" customHeight="1" x14ac:dyDescent="0.25">
      <c r="A36" s="151" t="s">
        <v>198</v>
      </c>
      <c r="B36" s="127" t="s">
        <v>190</v>
      </c>
      <c r="C36" s="128">
        <v>27074</v>
      </c>
      <c r="D36" s="132">
        <v>0</v>
      </c>
      <c r="E36" s="150">
        <f t="shared" si="1"/>
        <v>27074</v>
      </c>
    </row>
    <row r="37" spans="1:5" ht="15" customHeight="1" x14ac:dyDescent="0.25">
      <c r="A37" s="151" t="s">
        <v>199</v>
      </c>
      <c r="B37" s="127" t="s">
        <v>193</v>
      </c>
      <c r="C37" s="128">
        <v>782249.58000000007</v>
      </c>
      <c r="D37" s="132">
        <v>0</v>
      </c>
      <c r="E37" s="150">
        <f t="shared" si="1"/>
        <v>782249.58000000007</v>
      </c>
    </row>
    <row r="38" spans="1:5" ht="15" customHeight="1" x14ac:dyDescent="0.25">
      <c r="A38" s="151" t="s">
        <v>200</v>
      </c>
      <c r="B38" s="127" t="s">
        <v>201</v>
      </c>
      <c r="C38" s="128">
        <v>0</v>
      </c>
      <c r="D38" s="132">
        <v>0</v>
      </c>
      <c r="E38" s="150">
        <f t="shared" si="1"/>
        <v>0</v>
      </c>
    </row>
    <row r="39" spans="1:5" ht="15" customHeight="1" x14ac:dyDescent="0.25">
      <c r="A39" s="151" t="s">
        <v>202</v>
      </c>
      <c r="B39" s="127" t="s">
        <v>193</v>
      </c>
      <c r="C39" s="128">
        <v>1146563.33</v>
      </c>
      <c r="D39" s="132">
        <v>0</v>
      </c>
      <c r="E39" s="150">
        <f t="shared" si="1"/>
        <v>1146563.33</v>
      </c>
    </row>
    <row r="40" spans="1:5" ht="15" customHeight="1" x14ac:dyDescent="0.25">
      <c r="A40" s="151" t="s">
        <v>203</v>
      </c>
      <c r="B40" s="127" t="s">
        <v>193</v>
      </c>
      <c r="C40" s="128">
        <v>17500</v>
      </c>
      <c r="D40" s="132">
        <v>0</v>
      </c>
      <c r="E40" s="150">
        <f t="shared" si="1"/>
        <v>17500</v>
      </c>
    </row>
    <row r="41" spans="1:5" ht="15" customHeight="1" x14ac:dyDescent="0.25">
      <c r="A41" s="151" t="s">
        <v>204</v>
      </c>
      <c r="B41" s="127" t="s">
        <v>190</v>
      </c>
      <c r="C41" s="128">
        <v>9541.25</v>
      </c>
      <c r="D41" s="132">
        <v>0</v>
      </c>
      <c r="E41" s="150">
        <f t="shared" si="1"/>
        <v>9541.25</v>
      </c>
    </row>
    <row r="42" spans="1:5" ht="15" customHeight="1" x14ac:dyDescent="0.25">
      <c r="A42" s="151" t="s">
        <v>205</v>
      </c>
      <c r="B42" s="127" t="s">
        <v>193</v>
      </c>
      <c r="C42" s="128">
        <v>129946.22</v>
      </c>
      <c r="D42" s="132">
        <v>0</v>
      </c>
      <c r="E42" s="150">
        <f>C42+D42</f>
        <v>129946.22</v>
      </c>
    </row>
    <row r="43" spans="1:5" ht="15" customHeight="1" x14ac:dyDescent="0.25">
      <c r="A43" s="151" t="s">
        <v>206</v>
      </c>
      <c r="B43" s="127" t="s">
        <v>193</v>
      </c>
      <c r="C43" s="128">
        <v>11471.73</v>
      </c>
      <c r="D43" s="132">
        <v>0</v>
      </c>
      <c r="E43" s="150">
        <f t="shared" si="1"/>
        <v>11471.73</v>
      </c>
    </row>
    <row r="44" spans="1:5" ht="15" customHeight="1" x14ac:dyDescent="0.3">
      <c r="A44" s="151" t="s">
        <v>207</v>
      </c>
      <c r="B44" s="127" t="s">
        <v>193</v>
      </c>
      <c r="C44" s="128">
        <v>79990.17</v>
      </c>
      <c r="D44" s="132">
        <v>0</v>
      </c>
      <c r="E44" s="150">
        <f t="shared" si="1"/>
        <v>79990.17</v>
      </c>
    </row>
    <row r="45" spans="1:5" ht="15" customHeight="1" thickBot="1" x14ac:dyDescent="0.3">
      <c r="A45" s="151" t="s">
        <v>208</v>
      </c>
      <c r="B45" s="127" t="s">
        <v>193</v>
      </c>
      <c r="C45" s="128">
        <v>10122.209999999999</v>
      </c>
      <c r="D45" s="132">
        <v>0</v>
      </c>
      <c r="E45" s="150">
        <f t="shared" si="1"/>
        <v>10122.209999999999</v>
      </c>
    </row>
    <row r="46" spans="1:5" ht="15" customHeight="1" thickBot="1" x14ac:dyDescent="0.3">
      <c r="A46" s="152" t="s">
        <v>209</v>
      </c>
      <c r="B46" s="143"/>
      <c r="C46" s="144">
        <f>C29+C30+C32+C33+C34+C35+C36+C37+C38+C39+C40+C41+C42+C43+C44+C45+C31</f>
        <v>9054751.7900000028</v>
      </c>
      <c r="D46" s="144">
        <f>SUM(D29:D45)</f>
        <v>0</v>
      </c>
      <c r="E46" s="145">
        <f>SUM(E29:E45)</f>
        <v>9054751.7900000028</v>
      </c>
    </row>
    <row r="47" spans="1:5" ht="14.45" x14ac:dyDescent="0.3">
      <c r="C47" s="131"/>
      <c r="E47" s="131"/>
    </row>
    <row r="49" spans="3:3" ht="14.45" x14ac:dyDescent="0.3">
      <c r="C49" s="131"/>
    </row>
  </sheetData>
  <mergeCells count="3">
    <mergeCell ref="A2:B2"/>
    <mergeCell ref="A27:B27"/>
    <mergeCell ref="C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920 04</vt:lpstr>
      <vt:lpstr>920 14</vt:lpstr>
      <vt:lpstr>Bilance P a V</vt:lpstr>
      <vt:lpstr>'920 14'!Oblast_tisku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2017-05-03T11:41:33Z</cp:lastPrinted>
  <dcterms:created xsi:type="dcterms:W3CDTF">2017-05-02T08:15:57Z</dcterms:created>
  <dcterms:modified xsi:type="dcterms:W3CDTF">2017-05-16T12:21:36Z</dcterms:modified>
</cp:coreProperties>
</file>