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20 04" sheetId="5" r:id="rId1"/>
    <sheet name="912 04" sheetId="6" r:id="rId2"/>
    <sheet name="Bilance P a V" sheetId="3" r:id="rId3"/>
  </sheets>
  <definedNames>
    <definedName name="_xlnm.Print_Area" localSheetId="1">'912 04'!$A$1:$R$127</definedName>
  </definedNames>
  <calcPr calcId="145621"/>
</workbook>
</file>

<file path=xl/calcChain.xml><?xml version="1.0" encoding="utf-8"?>
<calcChain xmlns="http://schemas.openxmlformats.org/spreadsheetml/2006/main">
  <c r="Q126" i="6" l="1"/>
  <c r="P125" i="6"/>
  <c r="Q125" i="6" s="1"/>
  <c r="Q124" i="6"/>
  <c r="Q123" i="6"/>
  <c r="P123" i="6"/>
  <c r="O122" i="6"/>
  <c r="Q122" i="6" s="1"/>
  <c r="Q121" i="6"/>
  <c r="O121" i="6"/>
  <c r="O120" i="6"/>
  <c r="Q120" i="6" s="1"/>
  <c r="Q119" i="6"/>
  <c r="O119" i="6"/>
  <c r="O118" i="6"/>
  <c r="Q118" i="6" s="1"/>
  <c r="P117" i="6"/>
  <c r="O117" i="6"/>
  <c r="Q117" i="6" s="1"/>
  <c r="Q116" i="6"/>
  <c r="O116" i="6"/>
  <c r="O115" i="6"/>
  <c r="Q115" i="6" s="1"/>
  <c r="Q114" i="6"/>
  <c r="O114" i="6"/>
  <c r="M113" i="6"/>
  <c r="O113" i="6" s="1"/>
  <c r="Q113" i="6" s="1"/>
  <c r="G113" i="6"/>
  <c r="O112" i="6"/>
  <c r="Q112" i="6" s="1"/>
  <c r="Q111" i="6"/>
  <c r="O111" i="6"/>
  <c r="O110" i="6"/>
  <c r="Q110" i="6" s="1"/>
  <c r="M110" i="6"/>
  <c r="K110" i="6"/>
  <c r="J109" i="6"/>
  <c r="I109" i="6"/>
  <c r="H109" i="6"/>
  <c r="K109" i="6" s="1"/>
  <c r="M109" i="6" s="1"/>
  <c r="O109" i="6" s="1"/>
  <c r="Q109" i="6" s="1"/>
  <c r="G109" i="6"/>
  <c r="M108" i="6"/>
  <c r="O108" i="6" s="1"/>
  <c r="Q108" i="6" s="1"/>
  <c r="K108" i="6"/>
  <c r="P107" i="6"/>
  <c r="P10" i="6" s="1"/>
  <c r="J107" i="6"/>
  <c r="I107" i="6"/>
  <c r="H107" i="6"/>
  <c r="G107" i="6"/>
  <c r="O106" i="6"/>
  <c r="Q106" i="6" s="1"/>
  <c r="M106" i="6"/>
  <c r="K106" i="6"/>
  <c r="O105" i="6"/>
  <c r="Q105" i="6" s="1"/>
  <c r="J105" i="6"/>
  <c r="I105" i="6"/>
  <c r="H105" i="6"/>
  <c r="K105" i="6" s="1"/>
  <c r="M105" i="6" s="1"/>
  <c r="G105" i="6"/>
  <c r="Q104" i="6"/>
  <c r="O104" i="6"/>
  <c r="M104" i="6"/>
  <c r="K104" i="6"/>
  <c r="J103" i="6"/>
  <c r="I103" i="6"/>
  <c r="H103" i="6"/>
  <c r="G103" i="6"/>
  <c r="O102" i="6"/>
  <c r="Q102" i="6" s="1"/>
  <c r="M102" i="6"/>
  <c r="K102" i="6"/>
  <c r="J101" i="6"/>
  <c r="I101" i="6"/>
  <c r="H101" i="6"/>
  <c r="G101" i="6"/>
  <c r="Q100" i="6"/>
  <c r="O100" i="6"/>
  <c r="M100" i="6"/>
  <c r="K100" i="6"/>
  <c r="J99" i="6"/>
  <c r="I99" i="6"/>
  <c r="K99" i="6" s="1"/>
  <c r="M99" i="6" s="1"/>
  <c r="O99" i="6" s="1"/>
  <c r="Q99" i="6" s="1"/>
  <c r="H99" i="6"/>
  <c r="G99" i="6"/>
  <c r="O98" i="6"/>
  <c r="Q98" i="6" s="1"/>
  <c r="I98" i="6"/>
  <c r="K98" i="6" s="1"/>
  <c r="M98" i="6" s="1"/>
  <c r="I97" i="6"/>
  <c r="K97" i="6" s="1"/>
  <c r="M97" i="6" s="1"/>
  <c r="O97" i="6" s="1"/>
  <c r="Q97" i="6" s="1"/>
  <c r="H97" i="6"/>
  <c r="M96" i="6"/>
  <c r="O96" i="6" s="1"/>
  <c r="Q96" i="6" s="1"/>
  <c r="K96" i="6"/>
  <c r="I96" i="6"/>
  <c r="I95" i="6"/>
  <c r="K95" i="6" s="1"/>
  <c r="M95" i="6" s="1"/>
  <c r="O95" i="6" s="1"/>
  <c r="Q95" i="6" s="1"/>
  <c r="H95" i="6"/>
  <c r="K94" i="6"/>
  <c r="M94" i="6" s="1"/>
  <c r="O94" i="6" s="1"/>
  <c r="Q94" i="6" s="1"/>
  <c r="I94" i="6"/>
  <c r="H93" i="6"/>
  <c r="I93" i="6" s="1"/>
  <c r="K93" i="6" s="1"/>
  <c r="M93" i="6" s="1"/>
  <c r="O93" i="6" s="1"/>
  <c r="Q93" i="6" s="1"/>
  <c r="Q92" i="6"/>
  <c r="K92" i="6"/>
  <c r="M92" i="6" s="1"/>
  <c r="O92" i="6" s="1"/>
  <c r="I92" i="6"/>
  <c r="K91" i="6"/>
  <c r="M91" i="6" s="1"/>
  <c r="O91" i="6" s="1"/>
  <c r="Q91" i="6" s="1"/>
  <c r="I91" i="6"/>
  <c r="H91" i="6"/>
  <c r="O90" i="6"/>
  <c r="Q90" i="6" s="1"/>
  <c r="I90" i="6"/>
  <c r="K90" i="6" s="1"/>
  <c r="M90" i="6" s="1"/>
  <c r="I89" i="6"/>
  <c r="K89" i="6" s="1"/>
  <c r="M89" i="6" s="1"/>
  <c r="O89" i="6" s="1"/>
  <c r="Q89" i="6" s="1"/>
  <c r="H89" i="6"/>
  <c r="M88" i="6"/>
  <c r="O88" i="6" s="1"/>
  <c r="Q88" i="6" s="1"/>
  <c r="K88" i="6"/>
  <c r="I88" i="6"/>
  <c r="I87" i="6"/>
  <c r="K87" i="6" s="1"/>
  <c r="M87" i="6" s="1"/>
  <c r="O87" i="6" s="1"/>
  <c r="Q87" i="6" s="1"/>
  <c r="H87" i="6"/>
  <c r="K86" i="6"/>
  <c r="M86" i="6" s="1"/>
  <c r="O86" i="6" s="1"/>
  <c r="Q86" i="6" s="1"/>
  <c r="I86" i="6"/>
  <c r="H85" i="6"/>
  <c r="I85" i="6" s="1"/>
  <c r="K85" i="6" s="1"/>
  <c r="M85" i="6" s="1"/>
  <c r="O85" i="6" s="1"/>
  <c r="Q85" i="6" s="1"/>
  <c r="Q84" i="6"/>
  <c r="K84" i="6"/>
  <c r="M84" i="6" s="1"/>
  <c r="O84" i="6" s="1"/>
  <c r="I84" i="6"/>
  <c r="K83" i="6"/>
  <c r="M83" i="6" s="1"/>
  <c r="O83" i="6" s="1"/>
  <c r="Q83" i="6" s="1"/>
  <c r="I83" i="6"/>
  <c r="H83" i="6"/>
  <c r="O82" i="6"/>
  <c r="Q82" i="6" s="1"/>
  <c r="I82" i="6"/>
  <c r="K82" i="6" s="1"/>
  <c r="M82" i="6" s="1"/>
  <c r="I81" i="6"/>
  <c r="K81" i="6" s="1"/>
  <c r="M81" i="6" s="1"/>
  <c r="O81" i="6" s="1"/>
  <c r="Q81" i="6" s="1"/>
  <c r="H81" i="6"/>
  <c r="M80" i="6"/>
  <c r="O80" i="6" s="1"/>
  <c r="Q80" i="6" s="1"/>
  <c r="K80" i="6"/>
  <c r="I80" i="6"/>
  <c r="I79" i="6"/>
  <c r="K79" i="6" s="1"/>
  <c r="M79" i="6" s="1"/>
  <c r="O79" i="6" s="1"/>
  <c r="Q79" i="6" s="1"/>
  <c r="H79" i="6"/>
  <c r="K78" i="6"/>
  <c r="M78" i="6" s="1"/>
  <c r="O78" i="6" s="1"/>
  <c r="Q78" i="6" s="1"/>
  <c r="I78" i="6"/>
  <c r="H77" i="6"/>
  <c r="I77" i="6" s="1"/>
  <c r="K77" i="6" s="1"/>
  <c r="M77" i="6" s="1"/>
  <c r="O77" i="6" s="1"/>
  <c r="Q77" i="6" s="1"/>
  <c r="Q76" i="6"/>
  <c r="K76" i="6"/>
  <c r="M76" i="6" s="1"/>
  <c r="O76" i="6" s="1"/>
  <c r="I76" i="6"/>
  <c r="K75" i="6"/>
  <c r="M75" i="6" s="1"/>
  <c r="O75" i="6" s="1"/>
  <c r="Q75" i="6" s="1"/>
  <c r="I75" i="6"/>
  <c r="H75" i="6"/>
  <c r="O74" i="6"/>
  <c r="Q74" i="6" s="1"/>
  <c r="I74" i="6"/>
  <c r="K74" i="6" s="1"/>
  <c r="M74" i="6" s="1"/>
  <c r="I73" i="6"/>
  <c r="K73" i="6" s="1"/>
  <c r="M73" i="6" s="1"/>
  <c r="O73" i="6" s="1"/>
  <c r="Q73" i="6" s="1"/>
  <c r="H73" i="6"/>
  <c r="M72" i="6"/>
  <c r="O72" i="6" s="1"/>
  <c r="Q72" i="6" s="1"/>
  <c r="K72" i="6"/>
  <c r="I72" i="6"/>
  <c r="I71" i="6"/>
  <c r="K71" i="6" s="1"/>
  <c r="M71" i="6" s="1"/>
  <c r="O71" i="6" s="1"/>
  <c r="Q71" i="6" s="1"/>
  <c r="H71" i="6"/>
  <c r="K70" i="6"/>
  <c r="M70" i="6" s="1"/>
  <c r="O70" i="6" s="1"/>
  <c r="Q70" i="6" s="1"/>
  <c r="I70" i="6"/>
  <c r="H69" i="6"/>
  <c r="I69" i="6" s="1"/>
  <c r="K69" i="6" s="1"/>
  <c r="M69" i="6" s="1"/>
  <c r="O69" i="6" s="1"/>
  <c r="Q69" i="6" s="1"/>
  <c r="Q68" i="6"/>
  <c r="K68" i="6"/>
  <c r="M68" i="6" s="1"/>
  <c r="O68" i="6" s="1"/>
  <c r="I68" i="6"/>
  <c r="K67" i="6"/>
  <c r="M67" i="6" s="1"/>
  <c r="O67" i="6" s="1"/>
  <c r="Q67" i="6" s="1"/>
  <c r="I67" i="6"/>
  <c r="H67" i="6"/>
  <c r="O66" i="6"/>
  <c r="Q66" i="6" s="1"/>
  <c r="I66" i="6"/>
  <c r="K66" i="6" s="1"/>
  <c r="M66" i="6" s="1"/>
  <c r="I65" i="6"/>
  <c r="K65" i="6" s="1"/>
  <c r="M65" i="6" s="1"/>
  <c r="O65" i="6" s="1"/>
  <c r="Q65" i="6" s="1"/>
  <c r="H65" i="6"/>
  <c r="M64" i="6"/>
  <c r="O64" i="6" s="1"/>
  <c r="Q64" i="6" s="1"/>
  <c r="K64" i="6"/>
  <c r="I64" i="6"/>
  <c r="I63" i="6"/>
  <c r="K63" i="6" s="1"/>
  <c r="M63" i="6" s="1"/>
  <c r="O63" i="6" s="1"/>
  <c r="Q63" i="6" s="1"/>
  <c r="H63" i="6"/>
  <c r="H10" i="6" s="1"/>
  <c r="Q62" i="6"/>
  <c r="O62" i="6"/>
  <c r="Q61" i="6"/>
  <c r="O61" i="6"/>
  <c r="N61" i="6"/>
  <c r="O60" i="6"/>
  <c r="Q60" i="6" s="1"/>
  <c r="Q59" i="6"/>
  <c r="O59" i="6"/>
  <c r="N59" i="6"/>
  <c r="O58" i="6"/>
  <c r="Q58" i="6" s="1"/>
  <c r="N57" i="6"/>
  <c r="O57" i="6" s="1"/>
  <c r="Q57" i="6" s="1"/>
  <c r="Q56" i="6"/>
  <c r="O56" i="6"/>
  <c r="O55" i="6"/>
  <c r="Q55" i="6" s="1"/>
  <c r="N55" i="6"/>
  <c r="K54" i="6"/>
  <c r="M54" i="6" s="1"/>
  <c r="O54" i="6" s="1"/>
  <c r="Q54" i="6" s="1"/>
  <c r="I54" i="6"/>
  <c r="N53" i="6"/>
  <c r="G53" i="6"/>
  <c r="I53" i="6" s="1"/>
  <c r="K53" i="6" s="1"/>
  <c r="M53" i="6" s="1"/>
  <c r="O53" i="6" s="1"/>
  <c r="Q53" i="6" s="1"/>
  <c r="M52" i="6"/>
  <c r="O52" i="6" s="1"/>
  <c r="Q52" i="6" s="1"/>
  <c r="K52" i="6"/>
  <c r="I52" i="6"/>
  <c r="O51" i="6"/>
  <c r="Q51" i="6" s="1"/>
  <c r="M51" i="6"/>
  <c r="G51" i="6"/>
  <c r="I51" i="6" s="1"/>
  <c r="K51" i="6" s="1"/>
  <c r="K50" i="6"/>
  <c r="M50" i="6" s="1"/>
  <c r="O50" i="6" s="1"/>
  <c r="Q50" i="6" s="1"/>
  <c r="I50" i="6"/>
  <c r="K49" i="6"/>
  <c r="M49" i="6" s="1"/>
  <c r="O49" i="6" s="1"/>
  <c r="Q49" i="6" s="1"/>
  <c r="I49" i="6"/>
  <c r="G49" i="6"/>
  <c r="I48" i="6"/>
  <c r="K48" i="6" s="1"/>
  <c r="M48" i="6" s="1"/>
  <c r="O48" i="6" s="1"/>
  <c r="Q48" i="6" s="1"/>
  <c r="I47" i="6"/>
  <c r="K47" i="6" s="1"/>
  <c r="M47" i="6" s="1"/>
  <c r="O47" i="6" s="1"/>
  <c r="Q47" i="6" s="1"/>
  <c r="G47" i="6"/>
  <c r="O46" i="6"/>
  <c r="Q46" i="6" s="1"/>
  <c r="M46" i="6"/>
  <c r="K46" i="6"/>
  <c r="I46" i="6"/>
  <c r="G45" i="6"/>
  <c r="I45" i="6" s="1"/>
  <c r="K45" i="6" s="1"/>
  <c r="M45" i="6" s="1"/>
  <c r="O45" i="6" s="1"/>
  <c r="Q45" i="6" s="1"/>
  <c r="M44" i="6"/>
  <c r="O44" i="6" s="1"/>
  <c r="Q44" i="6" s="1"/>
  <c r="L43" i="6"/>
  <c r="M43" i="6" s="1"/>
  <c r="O43" i="6" s="1"/>
  <c r="Q43" i="6" s="1"/>
  <c r="Q42" i="6"/>
  <c r="O42" i="6"/>
  <c r="N41" i="6"/>
  <c r="O41" i="6" s="1"/>
  <c r="Q41" i="6" s="1"/>
  <c r="Q40" i="6"/>
  <c r="O40" i="6"/>
  <c r="O39" i="6"/>
  <c r="Q39" i="6" s="1"/>
  <c r="N39" i="6"/>
  <c r="O38" i="6"/>
  <c r="Q38" i="6" s="1"/>
  <c r="Q37" i="6"/>
  <c r="O37" i="6"/>
  <c r="N37" i="6"/>
  <c r="I36" i="6"/>
  <c r="K36" i="6" s="1"/>
  <c r="M36" i="6" s="1"/>
  <c r="O36" i="6" s="1"/>
  <c r="Q36" i="6" s="1"/>
  <c r="N35" i="6"/>
  <c r="L35" i="6"/>
  <c r="G35" i="6"/>
  <c r="I35" i="6" s="1"/>
  <c r="K35" i="6" s="1"/>
  <c r="M35" i="6" s="1"/>
  <c r="O35" i="6" s="1"/>
  <c r="Q35" i="6" s="1"/>
  <c r="I34" i="6"/>
  <c r="K34" i="6" s="1"/>
  <c r="M34" i="6" s="1"/>
  <c r="O34" i="6" s="1"/>
  <c r="Q34" i="6" s="1"/>
  <c r="M33" i="6"/>
  <c r="O33" i="6" s="1"/>
  <c r="Q33" i="6" s="1"/>
  <c r="K33" i="6"/>
  <c r="I33" i="6"/>
  <c r="G33" i="6"/>
  <c r="Q32" i="6"/>
  <c r="O32" i="6"/>
  <c r="M32" i="6"/>
  <c r="M31" i="6"/>
  <c r="O31" i="6" s="1"/>
  <c r="Q31" i="6" s="1"/>
  <c r="L31" i="6"/>
  <c r="M30" i="6"/>
  <c r="O30" i="6" s="1"/>
  <c r="Q30" i="6" s="1"/>
  <c r="Q29" i="6"/>
  <c r="M29" i="6"/>
  <c r="O29" i="6" s="1"/>
  <c r="L29" i="6"/>
  <c r="M28" i="6"/>
  <c r="O28" i="6" s="1"/>
  <c r="Q28" i="6" s="1"/>
  <c r="L27" i="6"/>
  <c r="M27" i="6" s="1"/>
  <c r="O27" i="6" s="1"/>
  <c r="Q27" i="6" s="1"/>
  <c r="Q26" i="6"/>
  <c r="O26" i="6"/>
  <c r="M26" i="6"/>
  <c r="O25" i="6"/>
  <c r="Q25" i="6" s="1"/>
  <c r="M25" i="6"/>
  <c r="L25" i="6"/>
  <c r="O24" i="6"/>
  <c r="Q24" i="6" s="1"/>
  <c r="M24" i="6"/>
  <c r="L23" i="6"/>
  <c r="M23" i="6" s="1"/>
  <c r="O23" i="6" s="1"/>
  <c r="Q23" i="6" s="1"/>
  <c r="O22" i="6"/>
  <c r="Q22" i="6" s="1"/>
  <c r="M22" i="6"/>
  <c r="M21" i="6"/>
  <c r="O21" i="6" s="1"/>
  <c r="Q21" i="6" s="1"/>
  <c r="L21" i="6"/>
  <c r="M20" i="6"/>
  <c r="O20" i="6" s="1"/>
  <c r="Q20" i="6" s="1"/>
  <c r="L19" i="6"/>
  <c r="M19" i="6" s="1"/>
  <c r="O19" i="6" s="1"/>
  <c r="Q19" i="6" s="1"/>
  <c r="Q18" i="6"/>
  <c r="O18" i="6"/>
  <c r="M18" i="6"/>
  <c r="O17" i="6"/>
  <c r="Q17" i="6" s="1"/>
  <c r="M17" i="6"/>
  <c r="L17" i="6"/>
  <c r="O16" i="6"/>
  <c r="Q16" i="6" s="1"/>
  <c r="M16" i="6"/>
  <c r="M15" i="6"/>
  <c r="O15" i="6" s="1"/>
  <c r="Q15" i="6" s="1"/>
  <c r="L15" i="6"/>
  <c r="M14" i="6"/>
  <c r="O14" i="6" s="1"/>
  <c r="Q14" i="6" s="1"/>
  <c r="L13" i="6"/>
  <c r="M13" i="6" s="1"/>
  <c r="O13" i="6" s="1"/>
  <c r="Q13" i="6" s="1"/>
  <c r="K12" i="6"/>
  <c r="M12" i="6" s="1"/>
  <c r="O12" i="6" s="1"/>
  <c r="Q12" i="6" s="1"/>
  <c r="I12" i="6"/>
  <c r="L11" i="6"/>
  <c r="L10" i="6" s="1"/>
  <c r="G11" i="6"/>
  <c r="I11" i="6" s="1"/>
  <c r="K11" i="6" s="1"/>
  <c r="M11" i="6" s="1"/>
  <c r="O11" i="6" s="1"/>
  <c r="Q11" i="6" s="1"/>
  <c r="N10" i="6"/>
  <c r="J10" i="6"/>
  <c r="G10" i="6" l="1"/>
  <c r="I10" i="6" s="1"/>
  <c r="K10" i="6" s="1"/>
  <c r="M10" i="6" s="1"/>
  <c r="O10" i="6" s="1"/>
  <c r="Q10" i="6" s="1"/>
  <c r="K101" i="6"/>
  <c r="M101" i="6" s="1"/>
  <c r="O101" i="6" s="1"/>
  <c r="Q101" i="6" s="1"/>
  <c r="K103" i="6"/>
  <c r="M103" i="6" s="1"/>
  <c r="O103" i="6" s="1"/>
  <c r="Q103" i="6" s="1"/>
  <c r="K107" i="6"/>
  <c r="M107" i="6" s="1"/>
  <c r="O107" i="6" s="1"/>
  <c r="Q107" i="6" s="1"/>
  <c r="D46" i="3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46" i="3" s="1"/>
  <c r="E25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E14" i="3"/>
  <c r="C14" i="3"/>
  <c r="E13" i="3"/>
  <c r="E12" i="3"/>
  <c r="E11" i="3"/>
  <c r="E10" i="3"/>
  <c r="D9" i="3"/>
  <c r="D8" i="3" s="1"/>
  <c r="C9" i="3"/>
  <c r="E9" i="3" s="1"/>
  <c r="C8" i="3"/>
  <c r="C20" i="3" s="1"/>
  <c r="E7" i="3"/>
  <c r="E6" i="3"/>
  <c r="E5" i="3"/>
  <c r="E4" i="3"/>
  <c r="D4" i="3"/>
  <c r="C4" i="3"/>
  <c r="E20" i="3" l="1"/>
  <c r="D20" i="3"/>
  <c r="D26" i="3" s="1"/>
  <c r="C26" i="3"/>
  <c r="E26" i="3" s="1"/>
  <c r="E8" i="3"/>
  <c r="I18" i="5" l="1"/>
  <c r="H17" i="5"/>
  <c r="G17" i="5"/>
  <c r="I17" i="5" s="1"/>
  <c r="I16" i="5"/>
  <c r="G15" i="5"/>
  <c r="I15" i="5" s="1"/>
  <c r="I14" i="5"/>
  <c r="I13" i="5"/>
  <c r="G13" i="5"/>
  <c r="I12" i="5"/>
  <c r="G11" i="5"/>
  <c r="I11" i="5" s="1"/>
  <c r="H10" i="5"/>
  <c r="G10" i="5" l="1"/>
  <c r="I10" i="5" s="1"/>
</calcChain>
</file>

<file path=xl/sharedStrings.xml><?xml version="1.0" encoding="utf-8"?>
<sst xmlns="http://schemas.openxmlformats.org/spreadsheetml/2006/main" count="558" uniqueCount="242">
  <si>
    <t>Příloha č.1 - tab.část ke ZR-RO č. 158/17</t>
  </si>
  <si>
    <t>Změna rozpočtu - rozpočtové opatření č. 158/17</t>
  </si>
  <si>
    <t>Odbor školství, mládeže, tělovýchovy a sportu</t>
  </si>
  <si>
    <t>920 04 - kapitálové výdaje</t>
  </si>
  <si>
    <t>tis.Kč</t>
  </si>
  <si>
    <t>uk.</t>
  </si>
  <si>
    <t>č.a.</t>
  </si>
  <si>
    <t>§</t>
  </si>
  <si>
    <t>pol.</t>
  </si>
  <si>
    <t>92004 - K A P I T Á L O V É  V Ý D A J E</t>
  </si>
  <si>
    <t>SR 2017</t>
  </si>
  <si>
    <t>ZR - RO č. 158/17</t>
  </si>
  <si>
    <t>UR 2017</t>
  </si>
  <si>
    <t>SU</t>
  </si>
  <si>
    <t>x</t>
  </si>
  <si>
    <t>Kapitálové (investiční) výdaje resortu celkem</t>
  </si>
  <si>
    <t>ZR-RO č.158/17</t>
  </si>
  <si>
    <t>049178</t>
  </si>
  <si>
    <t>1437</t>
  </si>
  <si>
    <t>Střední odborná škola a Střední odborné učiliště, Česká Lípa - modernizace evakuačního výtahu</t>
  </si>
  <si>
    <t>opravy a udržování</t>
  </si>
  <si>
    <t>049179</t>
  </si>
  <si>
    <t>1407</t>
  </si>
  <si>
    <t xml:space="preserve">Gymnázium I. Olbrachta, Semily - rekonstrukce rozvodů vody </t>
  </si>
  <si>
    <t>049180</t>
  </si>
  <si>
    <t>1474</t>
  </si>
  <si>
    <t xml:space="preserve">Dětský domov, Jablonec nad Nisou - odkoupení pozemku u objektu Palackého (pozemkový fond) - následně prodej nepotřebného objektu </t>
  </si>
  <si>
    <t>odkup pozemku</t>
  </si>
  <si>
    <t>049181</t>
  </si>
  <si>
    <t>1427</t>
  </si>
  <si>
    <t>Střední uměleckoprůmyslová škola, Železný Brod - rekonstrukce části domova mládeže</t>
  </si>
  <si>
    <t>budovy, stavby, haly</t>
  </si>
  <si>
    <t>Příloha č. 1 - tab.část ke ZR-RO č. 158/17</t>
  </si>
  <si>
    <t xml:space="preserve">912 04 - účelové příspěvky PO </t>
  </si>
  <si>
    <t>tis. Kč</t>
  </si>
  <si>
    <t>91204 - Ú Č E L O V É  P Ř Í S P Ě V K Y  P O</t>
  </si>
  <si>
    <t>RO č. 13/17</t>
  </si>
  <si>
    <t>ZR-RO č. 20,38/17</t>
  </si>
  <si>
    <t>RO č. 62/17</t>
  </si>
  <si>
    <t>RO č. 103,107,ZR 120/17</t>
  </si>
  <si>
    <t>Jmenovité inv. a neinv. akce resortu</t>
  </si>
  <si>
    <t>ZR-RO č. 158/17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</si>
  <si>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</si>
  <si>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</si>
  <si>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</si>
  <si>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</si>
  <si>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</si>
  <si>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0450063</t>
  </si>
  <si>
    <t>SOŠ a SOU, Česká Lípa, 28. října 2707, p.o. - Stipendijní program pro žáky odborných škol</t>
  </si>
  <si>
    <t>0450064</t>
  </si>
  <si>
    <t>1433</t>
  </si>
  <si>
    <t>SŠSSaD, Liberec II, Truhlářská 360/3, p.o. - Stipendijní program pro žáky odborných škol</t>
  </si>
  <si>
    <t>0450065</t>
  </si>
  <si>
    <t>1448</t>
  </si>
  <si>
    <t>SŠ hospodářská a lesnická, Frýdlant, Bělíkova 1387, p.o. - Stipendijní program pro žáky odborných škol</t>
  </si>
  <si>
    <t>0450066</t>
  </si>
  <si>
    <t>1424</t>
  </si>
  <si>
    <t>VOŠ sklářská a SŠ, Nový Bor, Wolkerova 316, p.o. - Stipendijní program pro žáky odborných škol</t>
  </si>
  <si>
    <t>0450067</t>
  </si>
  <si>
    <t>1434</t>
  </si>
  <si>
    <t>ISŠ, Semily, 28. října 607, Semily, p.o. - Stipendijní program pro žáky odborných škol</t>
  </si>
  <si>
    <t>0450068</t>
  </si>
  <si>
    <t>1452</t>
  </si>
  <si>
    <t>OA, HŠ a SOŠ, Turnov, Zborovská 519, p.o. - Stipendijní program pro žáky odborných škol</t>
  </si>
  <si>
    <t>0450069</t>
  </si>
  <si>
    <t>1438</t>
  </si>
  <si>
    <t>SPŠ technická, Jablonec n/N, Belgická 4852, p.o. - Stipendijní program pro žáky odborných škol</t>
  </si>
  <si>
    <t>0450070</t>
  </si>
  <si>
    <t>1432</t>
  </si>
  <si>
    <t>SŠ a MŠ, Liberec, Na Bojišti 15, p.o. - Stipendijní program pro žáky odborných škol</t>
  </si>
  <si>
    <t>0450071</t>
  </si>
  <si>
    <t>1440</t>
  </si>
  <si>
    <t>SŠ řemesel a služeb, Jablonec n/N, Smetanova 66, p.o. - Stipendijní program pro žáky odborných škol</t>
  </si>
  <si>
    <t>0450072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</si>
  <si>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</si>
  <si>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</si>
  <si>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</si>
  <si>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0450005</t>
  </si>
  <si>
    <t>Podpora aktivit příspěvkových organizací</t>
  </si>
  <si>
    <t>0450074</t>
  </si>
  <si>
    <t>1406</t>
  </si>
  <si>
    <t xml:space="preserve">Gymnázium, Frýdlant, Mládeže 884, p.o. - Spolupráce s Divadlem F.X.Š. Liberec </t>
  </si>
  <si>
    <t>0450075</t>
  </si>
  <si>
    <t>1425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</si>
  <si>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</si>
  <si>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</si>
  <si>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</si>
  <si>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</si>
  <si>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</si>
  <si>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</si>
  <si>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1455</t>
  </si>
  <si>
    <t>Základní škola a mateřská škola logopedická, Liberec - unifikace el. napětí</t>
  </si>
  <si>
    <t>0450045</t>
  </si>
  <si>
    <t>1450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</si>
  <si>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</si>
  <si>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</si>
  <si>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</si>
  <si>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</si>
  <si>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</si>
  <si>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</si>
  <si>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1410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</si>
  <si>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</si>
  <si>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</si>
  <si>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</si>
  <si>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</si>
  <si>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</si>
  <si>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</si>
  <si>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</si>
  <si>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investiční transfery zřízeným příspěvkovým organizacím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</si>
  <si>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</si>
  <si>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</si>
  <si>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</si>
  <si>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</si>
  <si>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</si>
  <si>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1421</t>
  </si>
  <si>
    <t>SPŠSaE a VOŠ, Liberec, Masarykova 3 - Výměna otvorových výplní a oprava fasády vč. termoizolačního nátěru</t>
  </si>
  <si>
    <t>0450010</t>
  </si>
  <si>
    <t>1418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</si>
  <si>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</si>
  <si>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</si>
  <si>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</si>
  <si>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</si>
  <si>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</si>
  <si>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</si>
  <si>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</si>
  <si>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</si>
  <si>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</si>
  <si>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</si>
  <si>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</si>
  <si>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</si>
  <si>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</si>
  <si>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</si>
  <si>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</si>
  <si>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</si>
  <si>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</si>
  <si>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</si>
  <si>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</si>
  <si>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</si>
  <si>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</si>
  <si>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</si>
  <si>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</si>
  <si>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</si>
  <si>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</si>
  <si>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</si>
  <si>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</si>
  <si>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</si>
  <si>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</si>
  <si>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</si>
  <si>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</si>
  <si>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1413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</si>
  <si>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</si>
  <si>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</si>
  <si>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</si>
  <si>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</si>
  <si>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1411</t>
  </si>
  <si>
    <t>Gymnázium a SOŠ pedagogická, Liberec, Jeronýmova 425/27, p.o. - Výměna umělého trávníku víceúčelového hřiště a pořízení mantinelového systému</t>
  </si>
  <si>
    <t>0450059</t>
  </si>
  <si>
    <t>1470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</si>
  <si>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</si>
  <si>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</si>
  <si>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</si>
  <si>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</si>
  <si>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</si>
  <si>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</si>
  <si>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</si>
  <si>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Gymnázium, U Balvanu, Jablonec nad Nisou - výměna oken na objektu gymnázia, ul. U Balvanu</t>
  </si>
  <si>
    <t>Neinvestiční příspěvky zřízeným příspěvkovým organizacím</t>
  </si>
  <si>
    <t>450082</t>
  </si>
  <si>
    <t>Střední škola a Mateřská škola, Liberec - pořízení válcové zkušebny brzd</t>
  </si>
  <si>
    <t>Invest. transf.zřízeným příspěvkovým organizacím</t>
  </si>
  <si>
    <t>Gymnázium I. Olbrachta, Semily - rekonstrukce rozvodů vody - zhotovení projektové dokumentace a zajištění souvisejících inženýrských činností</t>
  </si>
  <si>
    <t>Střední škola řemesel a služeb, Jablonec n. N. - obnova vnitřního vybavení domova mládeže</t>
  </si>
  <si>
    <t>Střední uměleckoprůmyslová škola sklářská, Kamenický Šenov - oprava kanalizace - objekt DM v ul. 9. května 228, Kamenický Šenov</t>
  </si>
  <si>
    <t>Střední uměleckoprůmyslová škola a Vyšší odborná škola, Turnov - oprava komponentů kotelny vč. výměny termostatických ventilů - objekt v ul. Skálova, Turnov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</si>
  <si>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</si>
  <si>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</si>
  <si>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</si>
  <si>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</si>
  <si>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</si>
  <si>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</si>
  <si>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</si>
  <si>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</si>
  <si>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</si>
  <si>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</si>
  <si>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</si>
  <si>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</si>
  <si>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</si>
  <si>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</si>
  <si>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</si>
  <si>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</si>
  <si>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</si>
  <si>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</si>
  <si>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</si>
  <si>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</si>
  <si>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</si>
  <si>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</si>
  <si>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</si>
  <si>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</si>
  <si>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</si>
  <si>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</si>
  <si>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</si>
  <si>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</si>
  <si>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</si>
  <si>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</si>
  <si>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</si>
  <si>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</si>
  <si>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</si>
  <si>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</si>
  <si>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</si>
  <si>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</si>
  <si>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</si>
  <si>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</si>
  <si>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</si>
  <si>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</si>
  <si>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</si>
  <si>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</si>
  <si>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</si>
  <si>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</si>
  <si>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</si>
  <si>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</si>
  <si>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</si>
  <si>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</si>
  <si>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</si>
  <si>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</si>
  <si>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</si>
  <si>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</si>
  <si>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</si>
  <si>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</si>
  <si>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</si>
  <si>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</si>
  <si>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</si>
  <si>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</si>
  <si>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</si>
  <si>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</si>
  <si>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</si>
  <si>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</si>
  <si>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</si>
  <si>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</si>
  <si>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</si>
  <si>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</si>
  <si>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Gymnázium, Česká Lípa, Žitavská 2969, p.o. - oprava výměníků na zajištění tepla vč. technické dokumentace</t>
  </si>
  <si>
    <t>SŠHaL, Frýdlant, Bělíkova 1387, p.o. - oprava havarij. stavu střechy souvis.se zateplením objektu - zpracování PD a souvis.inženýr.činností, Zámecká ul., Frýdlant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</si>
</sst>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1" fillId="2" borderId="0" xfId="3" applyFill="1"/>
    <xf numFmtId="0" fontId="5" fillId="2" borderId="0" xfId="3" applyFont="1" applyFill="1"/>
    <xf numFmtId="0" fontId="2" fillId="2" borderId="0" xfId="5" applyFill="1"/>
    <xf numFmtId="0" fontId="1" fillId="2" borderId="0" xfId="1" applyFill="1"/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5" fillId="2" borderId="0" xfId="6" applyFont="1" applyFill="1" applyBorder="1" applyAlignment="1">
      <alignment horizontal="center"/>
    </xf>
    <xf numFmtId="0" fontId="5" fillId="2" borderId="0" xfId="6" applyFont="1" applyFill="1" applyBorder="1"/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2" borderId="0" xfId="3" applyFont="1" applyFill="1" applyBorder="1"/>
    <xf numFmtId="0" fontId="1" fillId="2" borderId="0" xfId="3" applyFill="1" applyBorder="1"/>
    <xf numFmtId="0" fontId="8" fillId="2" borderId="0" xfId="6" applyFont="1" applyFill="1" applyAlignment="1">
      <alignment horizontal="center"/>
    </xf>
    <xf numFmtId="4" fontId="8" fillId="2" borderId="0" xfId="6" applyNumberFormat="1" applyFont="1" applyFill="1" applyAlignment="1">
      <alignment horizontal="center"/>
    </xf>
    <xf numFmtId="0" fontId="7" fillId="2" borderId="0" xfId="6" applyFont="1" applyFill="1" applyAlignment="1">
      <alignment horizontal="center"/>
    </xf>
    <xf numFmtId="0" fontId="9" fillId="2" borderId="1" xfId="6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4" fontId="5" fillId="2" borderId="0" xfId="3" applyNumberFormat="1" applyFont="1" applyFill="1"/>
    <xf numFmtId="0" fontId="7" fillId="2" borderId="1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left" vertical="center"/>
    </xf>
    <xf numFmtId="4" fontId="7" fillId="2" borderId="8" xfId="6" applyNumberFormat="1" applyFont="1" applyFill="1" applyBorder="1" applyAlignment="1">
      <alignment vertical="center"/>
    </xf>
    <xf numFmtId="0" fontId="7" fillId="2" borderId="9" xfId="6" applyFont="1" applyFill="1" applyBorder="1" applyAlignment="1">
      <alignment horizontal="center" vertical="center"/>
    </xf>
    <xf numFmtId="49" fontId="7" fillId="2" borderId="10" xfId="7" applyNumberFormat="1" applyFont="1" applyFill="1" applyBorder="1" applyAlignment="1">
      <alignment horizontal="center" vertical="center"/>
    </xf>
    <xf numFmtId="49" fontId="7" fillId="2" borderId="11" xfId="6" applyNumberFormat="1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horizontal="center" vertical="center"/>
    </xf>
    <xf numFmtId="0" fontId="7" fillId="2" borderId="10" xfId="6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justify" vertical="center" wrapText="1"/>
    </xf>
    <xf numFmtId="4" fontId="7" fillId="2" borderId="13" xfId="6" applyNumberFormat="1" applyFont="1" applyFill="1" applyBorder="1" applyAlignment="1">
      <alignment vertical="center"/>
    </xf>
    <xf numFmtId="0" fontId="5" fillId="2" borderId="14" xfId="6" applyFont="1" applyFill="1" applyBorder="1" applyAlignment="1">
      <alignment horizontal="center" vertical="center"/>
    </xf>
    <xf numFmtId="49" fontId="5" fillId="2" borderId="15" xfId="7" applyNumberFormat="1" applyFont="1" applyFill="1" applyBorder="1" applyAlignment="1">
      <alignment horizontal="center" vertical="center"/>
    </xf>
    <xf numFmtId="49" fontId="5" fillId="2" borderId="16" xfId="6" applyNumberFormat="1" applyFont="1" applyFill="1" applyBorder="1" applyAlignment="1">
      <alignment horizontal="center" vertical="center"/>
    </xf>
    <xf numFmtId="0" fontId="5" fillId="2" borderId="17" xfId="6" applyFont="1" applyFill="1" applyBorder="1" applyAlignment="1">
      <alignment horizontal="center" vertical="center"/>
    </xf>
    <xf numFmtId="0" fontId="10" fillId="2" borderId="15" xfId="6" applyFont="1" applyFill="1" applyBorder="1" applyAlignment="1">
      <alignment horizontal="center" vertical="center"/>
    </xf>
    <xf numFmtId="0" fontId="5" fillId="2" borderId="15" xfId="6" applyFont="1" applyFill="1" applyBorder="1" applyAlignment="1">
      <alignment vertical="center"/>
    </xf>
    <xf numFmtId="4" fontId="5" fillId="2" borderId="18" xfId="6" applyNumberFormat="1" applyFont="1" applyFill="1" applyBorder="1" applyAlignment="1">
      <alignment vertical="center"/>
    </xf>
    <xf numFmtId="0" fontId="7" fillId="2" borderId="19" xfId="6" applyFont="1" applyFill="1" applyBorder="1" applyAlignment="1">
      <alignment horizontal="center" vertical="center"/>
    </xf>
    <xf numFmtId="49" fontId="7" fillId="2" borderId="20" xfId="7" applyNumberFormat="1" applyFont="1" applyFill="1" applyBorder="1" applyAlignment="1">
      <alignment horizontal="center" vertical="center"/>
    </xf>
    <xf numFmtId="49" fontId="7" fillId="2" borderId="21" xfId="6" applyNumberFormat="1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justify" vertical="center" wrapText="1"/>
    </xf>
    <xf numFmtId="4" fontId="7" fillId="2" borderId="23" xfId="6" applyNumberFormat="1" applyFont="1" applyFill="1" applyBorder="1" applyAlignment="1">
      <alignment vertical="center"/>
    </xf>
    <xf numFmtId="0" fontId="10" fillId="2" borderId="24" xfId="6" applyFont="1" applyFill="1" applyBorder="1" applyAlignment="1">
      <alignment horizontal="center" vertical="center"/>
    </xf>
    <xf numFmtId="49" fontId="5" fillId="2" borderId="25" xfId="7" applyNumberFormat="1" applyFont="1" applyFill="1" applyBorder="1" applyAlignment="1">
      <alignment horizontal="center" vertical="center"/>
    </xf>
    <xf numFmtId="49" fontId="10" fillId="2" borderId="26" xfId="6" applyNumberFormat="1" applyFont="1" applyFill="1" applyBorder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4" fontId="5" fillId="2" borderId="28" xfId="6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justify" vertical="center" wrapText="1"/>
    </xf>
    <xf numFmtId="0" fontId="5" fillId="2" borderId="15" xfId="6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justify" vertical="center" wrapText="1"/>
    </xf>
    <xf numFmtId="4" fontId="1" fillId="2" borderId="0" xfId="3" applyNumberFormat="1" applyFill="1"/>
    <xf numFmtId="0" fontId="7" fillId="2" borderId="6" xfId="2" applyFont="1" applyFill="1" applyBorder="1" applyAlignment="1">
      <alignment horizontal="center" vertical="center" wrapText="1"/>
    </xf>
    <xf numFmtId="0" fontId="3" fillId="2" borderId="0" xfId="5" applyFont="1" applyFill="1"/>
    <xf numFmtId="0" fontId="5" fillId="2" borderId="0" xfId="1" applyFont="1" applyFill="1"/>
    <xf numFmtId="0" fontId="1" fillId="2" borderId="0" xfId="8" applyFill="1" applyBorder="1"/>
    <xf numFmtId="0" fontId="1" fillId="2" borderId="0" xfId="8" applyFill="1"/>
    <xf numFmtId="0" fontId="7" fillId="2" borderId="0" xfId="8" applyFont="1" applyFill="1" applyAlignment="1">
      <alignment horizontal="center"/>
    </xf>
    <xf numFmtId="0" fontId="5" fillId="2" borderId="0" xfId="8" applyFont="1" applyFill="1"/>
    <xf numFmtId="0" fontId="1" fillId="2" borderId="0" xfId="2" applyFill="1"/>
    <xf numFmtId="0" fontId="11" fillId="2" borderId="1" xfId="8" applyFont="1" applyFill="1" applyBorder="1" applyAlignment="1">
      <alignment horizontal="center" vertical="center"/>
    </xf>
    <xf numFmtId="0" fontId="12" fillId="2" borderId="5" xfId="8" applyFont="1" applyFill="1" applyBorder="1" applyAlignment="1">
      <alignment horizontal="center" vertical="center"/>
    </xf>
    <xf numFmtId="0" fontId="7" fillId="2" borderId="2" xfId="8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center"/>
    </xf>
    <xf numFmtId="49" fontId="7" fillId="2" borderId="10" xfId="6" applyNumberFormat="1" applyFont="1" applyFill="1" applyBorder="1" applyAlignment="1">
      <alignment horizontal="center"/>
    </xf>
    <xf numFmtId="49" fontId="7" fillId="2" borderId="11" xfId="6" applyNumberFormat="1" applyFont="1" applyFill="1" applyBorder="1" applyAlignment="1">
      <alignment horizontal="center"/>
    </xf>
    <xf numFmtId="0" fontId="7" fillId="2" borderId="12" xfId="6" applyFont="1" applyFill="1" applyBorder="1" applyAlignment="1">
      <alignment horizontal="center"/>
    </xf>
    <xf numFmtId="0" fontId="7" fillId="2" borderId="10" xfId="6" applyFont="1" applyFill="1" applyBorder="1" applyAlignment="1">
      <alignment horizontal="center"/>
    </xf>
    <xf numFmtId="0" fontId="7" fillId="2" borderId="10" xfId="6" applyFont="1" applyFill="1" applyBorder="1" applyAlignment="1">
      <alignment wrapText="1"/>
    </xf>
    <xf numFmtId="165" fontId="7" fillId="2" borderId="23" xfId="6" applyNumberFormat="1" applyFont="1" applyFill="1" applyBorder="1" applyAlignment="1">
      <alignment horizontal="right"/>
    </xf>
    <xf numFmtId="165" fontId="7" fillId="2" borderId="23" xfId="2" applyNumberFormat="1" applyFont="1" applyFill="1" applyBorder="1" applyAlignment="1">
      <alignment horizontal="right"/>
    </xf>
    <xf numFmtId="0" fontId="5" fillId="2" borderId="0" xfId="2" applyFont="1" applyFill="1"/>
    <xf numFmtId="0" fontId="5" fillId="2" borderId="31" xfId="6" applyFont="1" applyFill="1" applyBorder="1" applyAlignment="1">
      <alignment horizontal="center"/>
    </xf>
    <xf numFmtId="49" fontId="5" fillId="2" borderId="32" xfId="6" applyNumberFormat="1" applyFont="1" applyFill="1" applyBorder="1" applyAlignment="1">
      <alignment horizontal="center"/>
    </xf>
    <xf numFmtId="49" fontId="5" fillId="2" borderId="33" xfId="6" applyNumberFormat="1" applyFont="1" applyFill="1" applyBorder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2" xfId="6" applyFont="1" applyFill="1" applyBorder="1" applyAlignment="1">
      <alignment horizontal="center"/>
    </xf>
    <xf numFmtId="0" fontId="5" fillId="2" borderId="32" xfId="6" applyFont="1" applyFill="1" applyBorder="1" applyAlignment="1">
      <alignment wrapText="1"/>
    </xf>
    <xf numFmtId="165" fontId="5" fillId="2" borderId="13" xfId="6" applyNumberFormat="1" applyFont="1" applyFill="1" applyBorder="1" applyAlignment="1">
      <alignment horizontal="right"/>
    </xf>
    <xf numFmtId="165" fontId="5" fillId="2" borderId="13" xfId="2" applyNumberFormat="1" applyFont="1" applyFill="1" applyBorder="1" applyAlignment="1">
      <alignment horizontal="right"/>
    </xf>
    <xf numFmtId="0" fontId="7" fillId="2" borderId="31" xfId="6" applyFont="1" applyFill="1" applyBorder="1" applyAlignment="1">
      <alignment horizontal="center"/>
    </xf>
    <xf numFmtId="49" fontId="7" fillId="2" borderId="32" xfId="6" applyNumberFormat="1" applyFont="1" applyFill="1" applyBorder="1" applyAlignment="1">
      <alignment horizontal="center"/>
    </xf>
    <xf numFmtId="49" fontId="7" fillId="2" borderId="33" xfId="6" applyNumberFormat="1" applyFont="1" applyFill="1" applyBorder="1" applyAlignment="1">
      <alignment horizontal="center"/>
    </xf>
    <xf numFmtId="0" fontId="7" fillId="2" borderId="34" xfId="6" applyFont="1" applyFill="1" applyBorder="1" applyAlignment="1">
      <alignment horizontal="center"/>
    </xf>
    <xf numFmtId="0" fontId="7" fillId="2" borderId="32" xfId="6" applyFont="1" applyFill="1" applyBorder="1" applyAlignment="1">
      <alignment horizontal="center"/>
    </xf>
    <xf numFmtId="0" fontId="7" fillId="2" borderId="32" xfId="6" applyFont="1" applyFill="1" applyBorder="1" applyAlignment="1">
      <alignment wrapText="1"/>
    </xf>
    <xf numFmtId="165" fontId="7" fillId="2" borderId="13" xfId="6" applyNumberFormat="1" applyFont="1" applyFill="1" applyBorder="1" applyAlignment="1">
      <alignment horizontal="right"/>
    </xf>
    <xf numFmtId="165" fontId="7" fillId="2" borderId="13" xfId="2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center"/>
    </xf>
    <xf numFmtId="0" fontId="13" fillId="2" borderId="32" xfId="3" applyFont="1" applyFill="1" applyBorder="1" applyAlignment="1">
      <alignment horizontal="justify" wrapText="1"/>
    </xf>
    <xf numFmtId="14" fontId="7" fillId="2" borderId="32" xfId="0" applyNumberFormat="1" applyFont="1" applyFill="1" applyBorder="1" applyAlignment="1">
      <alignment horizontal="justify" wrapText="1"/>
    </xf>
    <xf numFmtId="0" fontId="7" fillId="2" borderId="32" xfId="0" applyFont="1" applyFill="1" applyBorder="1" applyAlignment="1">
      <alignment horizontal="justify" wrapText="1"/>
    </xf>
    <xf numFmtId="0" fontId="7" fillId="2" borderId="32" xfId="3" applyFont="1" applyFill="1" applyBorder="1" applyAlignment="1">
      <alignment horizontal="justify" wrapText="1"/>
    </xf>
    <xf numFmtId="49" fontId="7" fillId="2" borderId="35" xfId="6" applyNumberFormat="1" applyFont="1" applyFill="1" applyBorder="1" applyAlignment="1">
      <alignment horizontal="center"/>
    </xf>
    <xf numFmtId="0" fontId="7" fillId="2" borderId="33" xfId="3" applyFont="1" applyFill="1" applyBorder="1" applyAlignment="1"/>
    <xf numFmtId="0" fontId="7" fillId="2" borderId="32" xfId="0" applyFont="1" applyFill="1" applyBorder="1" applyAlignment="1">
      <alignment wrapText="1"/>
    </xf>
    <xf numFmtId="165" fontId="7" fillId="2" borderId="13" xfId="9" applyNumberFormat="1" applyFont="1" applyFill="1" applyBorder="1" applyAlignment="1">
      <alignment horizontal="right"/>
    </xf>
    <xf numFmtId="165" fontId="7" fillId="2" borderId="13" xfId="3" applyNumberFormat="1" applyFont="1" applyFill="1" applyBorder="1" applyAlignment="1">
      <alignment horizontal="right"/>
    </xf>
    <xf numFmtId="165" fontId="5" fillId="2" borderId="13" xfId="9" applyNumberFormat="1" applyFont="1" applyFill="1" applyBorder="1" applyAlignment="1">
      <alignment horizontal="right"/>
    </xf>
    <xf numFmtId="165" fontId="5" fillId="2" borderId="13" xfId="3" applyNumberFormat="1" applyFont="1" applyFill="1" applyBorder="1" applyAlignment="1">
      <alignment horizontal="right"/>
    </xf>
    <xf numFmtId="0" fontId="13" fillId="2" borderId="35" xfId="3" applyFont="1" applyFill="1" applyBorder="1" applyAlignment="1">
      <alignment wrapText="1"/>
    </xf>
    <xf numFmtId="0" fontId="5" fillId="2" borderId="35" xfId="6" applyFont="1" applyFill="1" applyBorder="1" applyAlignment="1"/>
    <xf numFmtId="0" fontId="5" fillId="2" borderId="35" xfId="6" applyFont="1" applyFill="1" applyBorder="1" applyAlignment="1">
      <alignment wrapText="1"/>
    </xf>
    <xf numFmtId="0" fontId="10" fillId="2" borderId="31" xfId="6" applyFont="1" applyFill="1" applyBorder="1" applyAlignment="1">
      <alignment horizontal="center"/>
    </xf>
    <xf numFmtId="49" fontId="10" fillId="2" borderId="32" xfId="6" applyNumberFormat="1" applyFont="1" applyFill="1" applyBorder="1" applyAlignment="1">
      <alignment horizontal="center"/>
    </xf>
    <xf numFmtId="49" fontId="10" fillId="2" borderId="33" xfId="6" applyNumberFormat="1" applyFont="1" applyFill="1" applyBorder="1" applyAlignment="1">
      <alignment horizontal="center"/>
    </xf>
    <xf numFmtId="0" fontId="10" fillId="2" borderId="34" xfId="6" applyFont="1" applyFill="1" applyBorder="1" applyAlignment="1">
      <alignment horizontal="center"/>
    </xf>
    <xf numFmtId="0" fontId="5" fillId="2" borderId="32" xfId="6" applyFont="1" applyFill="1" applyBorder="1" applyAlignment="1"/>
    <xf numFmtId="0" fontId="7" fillId="2" borderId="31" xfId="6" applyFont="1" applyFill="1" applyBorder="1" applyAlignment="1">
      <alignment horizontal="center" vertical="center"/>
    </xf>
    <xf numFmtId="49" fontId="7" fillId="2" borderId="32" xfId="7" applyNumberFormat="1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0" fontId="7" fillId="2" borderId="34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horizontal="center" vertical="center"/>
    </xf>
    <xf numFmtId="0" fontId="7" fillId="2" borderId="32" xfId="10" applyFont="1" applyFill="1" applyBorder="1" applyAlignment="1">
      <alignment horizontal="justify" vertical="center" wrapText="1"/>
    </xf>
    <xf numFmtId="0" fontId="5" fillId="2" borderId="31" xfId="6" applyFont="1" applyFill="1" applyBorder="1" applyAlignment="1">
      <alignment horizontal="center" vertical="center"/>
    </xf>
    <xf numFmtId="49" fontId="5" fillId="2" borderId="32" xfId="7" applyNumberFormat="1" applyFont="1" applyFill="1" applyBorder="1" applyAlignment="1">
      <alignment horizontal="center" vertical="center"/>
    </xf>
    <xf numFmtId="49" fontId="5" fillId="2" borderId="33" xfId="6" applyNumberFormat="1" applyFont="1" applyFill="1" applyBorder="1" applyAlignment="1">
      <alignment horizontal="center" vertical="center"/>
    </xf>
    <xf numFmtId="0" fontId="5" fillId="2" borderId="34" xfId="6" applyFont="1" applyFill="1" applyBorder="1" applyAlignment="1">
      <alignment horizontal="center" vertical="center"/>
    </xf>
    <xf numFmtId="0" fontId="10" fillId="2" borderId="32" xfId="6" applyFont="1" applyFill="1" applyBorder="1" applyAlignment="1">
      <alignment horizontal="center" vertical="center"/>
    </xf>
    <xf numFmtId="0" fontId="5" fillId="2" borderId="32" xfId="6" applyFont="1" applyFill="1" applyBorder="1" applyAlignment="1">
      <alignment vertical="center" wrapText="1"/>
    </xf>
    <xf numFmtId="0" fontId="5" fillId="2" borderId="32" xfId="6" applyFont="1" applyFill="1" applyBorder="1" applyAlignment="1">
      <alignment vertical="center"/>
    </xf>
    <xf numFmtId="0" fontId="7" fillId="2" borderId="36" xfId="5" applyFont="1" applyFill="1" applyBorder="1" applyAlignment="1">
      <alignment vertical="center"/>
    </xf>
    <xf numFmtId="0" fontId="7" fillId="2" borderId="32" xfId="5" applyFont="1" applyFill="1" applyBorder="1" applyAlignment="1">
      <alignment horizontal="center" vertical="center"/>
    </xf>
    <xf numFmtId="0" fontId="7" fillId="2" borderId="33" xfId="5" applyFont="1" applyFill="1" applyBorder="1" applyAlignment="1">
      <alignment horizontal="center" vertical="center"/>
    </xf>
    <xf numFmtId="0" fontId="7" fillId="2" borderId="34" xfId="5" applyFont="1" applyFill="1" applyBorder="1" applyAlignment="1">
      <alignment horizontal="center" vertical="center"/>
    </xf>
    <xf numFmtId="0" fontId="7" fillId="2" borderId="34" xfId="5" applyFont="1" applyFill="1" applyBorder="1" applyAlignment="1">
      <alignment horizontal="left" vertical="center" wrapText="1"/>
    </xf>
    <xf numFmtId="165" fontId="7" fillId="2" borderId="34" xfId="5" applyNumberFormat="1" applyFont="1" applyFill="1" applyBorder="1" applyAlignment="1">
      <alignment horizontal="right"/>
    </xf>
    <xf numFmtId="165" fontId="5" fillId="2" borderId="35" xfId="3" applyNumberFormat="1" applyFont="1" applyFill="1" applyBorder="1" applyAlignment="1">
      <alignment horizontal="right"/>
    </xf>
    <xf numFmtId="165" fontId="1" fillId="2" borderId="35" xfId="3" applyNumberFormat="1" applyFill="1" applyBorder="1" applyAlignment="1">
      <alignment horizontal="right"/>
    </xf>
    <xf numFmtId="165" fontId="7" fillId="2" borderId="32" xfId="1" applyNumberFormat="1" applyFont="1" applyFill="1" applyBorder="1" applyAlignment="1">
      <alignment horizontal="right"/>
    </xf>
    <xf numFmtId="165" fontId="7" fillId="2" borderId="37" xfId="6" applyNumberFormat="1" applyFont="1" applyFill="1" applyBorder="1" applyAlignment="1">
      <alignment horizontal="right"/>
    </xf>
    <xf numFmtId="0" fontId="5" fillId="2" borderId="31" xfId="5" applyFont="1" applyFill="1" applyBorder="1" applyAlignment="1">
      <alignment vertical="center"/>
    </xf>
    <xf numFmtId="0" fontId="5" fillId="2" borderId="32" xfId="5" applyFont="1" applyFill="1" applyBorder="1" applyAlignment="1">
      <alignment horizontal="center" vertical="center"/>
    </xf>
    <xf numFmtId="0" fontId="5" fillId="2" borderId="33" xfId="5" applyFont="1" applyFill="1" applyBorder="1" applyAlignment="1">
      <alignment horizontal="center" vertical="center"/>
    </xf>
    <xf numFmtId="0" fontId="5" fillId="2" borderId="33" xfId="5" applyFont="1" applyFill="1" applyBorder="1" applyAlignment="1">
      <alignment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left" vertical="center" wrapText="1"/>
    </xf>
    <xf numFmtId="165" fontId="5" fillId="2" borderId="34" xfId="5" applyNumberFormat="1" applyFont="1" applyFill="1" applyBorder="1" applyAlignment="1">
      <alignment horizontal="right"/>
    </xf>
    <xf numFmtId="165" fontId="5" fillId="2" borderId="32" xfId="1" applyNumberFormat="1" applyFont="1" applyFill="1" applyBorder="1" applyAlignment="1">
      <alignment horizontal="right"/>
    </xf>
    <xf numFmtId="165" fontId="5" fillId="2" borderId="37" xfId="6" applyNumberFormat="1" applyFont="1" applyFill="1" applyBorder="1" applyAlignment="1">
      <alignment horizontal="right"/>
    </xf>
    <xf numFmtId="0" fontId="7" fillId="2" borderId="31" xfId="6" applyFont="1" applyFill="1" applyBorder="1" applyAlignment="1">
      <alignment vertical="center"/>
    </xf>
    <xf numFmtId="0" fontId="7" fillId="2" borderId="32" xfId="10" applyFont="1" applyFill="1" applyBorder="1" applyAlignment="1">
      <alignment horizontal="left" vertical="center" wrapText="1"/>
    </xf>
    <xf numFmtId="165" fontId="7" fillId="2" borderId="32" xfId="6" applyNumberFormat="1" applyFont="1" applyFill="1" applyBorder="1" applyAlignment="1">
      <alignment horizontal="right"/>
    </xf>
    <xf numFmtId="165" fontId="5" fillId="2" borderId="32" xfId="6" applyNumberFormat="1" applyFont="1" applyFill="1" applyBorder="1" applyAlignment="1">
      <alignment horizontal="right"/>
    </xf>
    <xf numFmtId="0" fontId="5" fillId="2" borderId="32" xfId="5" applyFont="1" applyFill="1" applyBorder="1" applyAlignment="1">
      <alignment vertical="center"/>
    </xf>
    <xf numFmtId="165" fontId="5" fillId="2" borderId="28" xfId="2" applyNumberFormat="1" applyFont="1" applyFill="1" applyBorder="1" applyAlignment="1">
      <alignment horizontal="right"/>
    </xf>
    <xf numFmtId="165" fontId="5" fillId="2" borderId="0" xfId="3" applyNumberFormat="1" applyFont="1" applyFill="1"/>
    <xf numFmtId="165" fontId="1" fillId="2" borderId="0" xfId="3" applyNumberForma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3" borderId="41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2" xfId="0" applyFont="1" applyBorder="1" applyAlignment="1">
      <alignment horizontal="right" vertical="center" wrapText="1"/>
    </xf>
    <xf numFmtId="4" fontId="18" fillId="0" borderId="22" xfId="0" applyNumberFormat="1" applyFont="1" applyBorder="1" applyAlignment="1">
      <alignment horizontal="right" vertical="center" wrapText="1"/>
    </xf>
    <xf numFmtId="4" fontId="18" fillId="0" borderId="44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vertical="center" wrapText="1"/>
    </xf>
    <xf numFmtId="0" fontId="19" fillId="0" borderId="34" xfId="0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vertical="center"/>
    </xf>
    <xf numFmtId="4" fontId="19" fillId="0" borderId="37" xfId="0" applyNumberFormat="1" applyFont="1" applyBorder="1" applyAlignment="1">
      <alignment vertical="center"/>
    </xf>
    <xf numFmtId="4" fontId="0" fillId="0" borderId="0" xfId="0" applyNumberFormat="1"/>
    <xf numFmtId="4" fontId="19" fillId="0" borderId="22" xfId="0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vertical="center" wrapText="1"/>
    </xf>
    <xf numFmtId="4" fontId="18" fillId="0" borderId="34" xfId="0" applyNumberFormat="1" applyFont="1" applyBorder="1" applyAlignment="1">
      <alignment horizontal="right" vertical="center" wrapText="1"/>
    </xf>
    <xf numFmtId="4" fontId="18" fillId="0" borderId="37" xfId="0" applyNumberFormat="1" applyFont="1" applyBorder="1" applyAlignment="1">
      <alignment horizontal="right" vertical="center" wrapText="1"/>
    </xf>
    <xf numFmtId="4" fontId="19" fillId="0" borderId="37" xfId="0" applyNumberFormat="1" applyFont="1" applyBorder="1" applyAlignment="1">
      <alignment horizontal="right" vertical="center" wrapText="1"/>
    </xf>
    <xf numFmtId="0" fontId="18" fillId="0" borderId="34" xfId="0" applyFont="1" applyBorder="1" applyAlignment="1">
      <alignment horizontal="right" vertical="center" wrapText="1"/>
    </xf>
    <xf numFmtId="0" fontId="19" fillId="0" borderId="24" xfId="0" applyFont="1" applyBorder="1" applyAlignment="1">
      <alignment vertical="center" wrapText="1"/>
    </xf>
    <xf numFmtId="0" fontId="19" fillId="0" borderId="27" xfId="0" applyFont="1" applyBorder="1" applyAlignment="1">
      <alignment horizontal="right" vertical="center" wrapText="1"/>
    </xf>
    <xf numFmtId="4" fontId="19" fillId="0" borderId="27" xfId="0" applyNumberFormat="1" applyFont="1" applyBorder="1" applyAlignment="1">
      <alignment horizontal="righ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horizontal="right" vertical="center" wrapText="1"/>
    </xf>
    <xf numFmtId="4" fontId="18" fillId="0" borderId="42" xfId="0" applyNumberFormat="1" applyFont="1" applyBorder="1" applyAlignment="1">
      <alignment horizontal="right" vertical="center" wrapText="1"/>
    </xf>
    <xf numFmtId="4" fontId="18" fillId="0" borderId="43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6" fontId="16" fillId="0" borderId="40" xfId="0" applyNumberFormat="1" applyFont="1" applyFill="1" applyBorder="1" applyAlignment="1">
      <alignment horizontal="right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" fontId="5" fillId="2" borderId="0" xfId="3" applyNumberFormat="1" applyFont="1" applyFill="1" applyAlignment="1"/>
    <xf numFmtId="0" fontId="5" fillId="2" borderId="0" xfId="0" applyFont="1" applyFill="1" applyAlignment="1"/>
    <xf numFmtId="0" fontId="11" fillId="2" borderId="5" xfId="8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wrapText="1"/>
    </xf>
    <xf numFmtId="0" fontId="9" fillId="2" borderId="29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left" vertical="center"/>
    </xf>
    <xf numFmtId="165" fontId="7" fillId="2" borderId="30" xfId="6" applyNumberFormat="1" applyFont="1" applyFill="1" applyBorder="1" applyAlignment="1">
      <alignment horizontal="right"/>
    </xf>
    <xf numFmtId="165" fontId="7" fillId="2" borderId="30" xfId="2" applyNumberFormat="1" applyFont="1" applyFill="1" applyBorder="1" applyAlignment="1">
      <alignment horizontal="right"/>
    </xf>
    <xf numFmtId="0" fontId="5" fillId="2" borderId="14" xfId="5" applyFont="1" applyFill="1" applyBorder="1" applyAlignment="1">
      <alignment vertical="center"/>
    </xf>
    <xf numFmtId="0" fontId="5" fillId="2" borderId="15" xfId="5" applyFont="1" applyFill="1" applyBorder="1" applyAlignment="1">
      <alignment vertical="center"/>
    </xf>
    <xf numFmtId="0" fontId="5" fillId="2" borderId="16" xfId="5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 wrapText="1"/>
    </xf>
    <xf numFmtId="165" fontId="5" fillId="2" borderId="17" xfId="5" applyNumberFormat="1" applyFont="1" applyFill="1" applyBorder="1" applyAlignment="1">
      <alignment horizontal="right"/>
    </xf>
    <xf numFmtId="165" fontId="5" fillId="2" borderId="38" xfId="3" applyNumberFormat="1" applyFont="1" applyFill="1" applyBorder="1" applyAlignment="1">
      <alignment horizontal="right"/>
    </xf>
    <xf numFmtId="165" fontId="1" fillId="2" borderId="38" xfId="3" applyNumberFormat="1" applyFill="1" applyBorder="1" applyAlignment="1">
      <alignment horizontal="right"/>
    </xf>
    <xf numFmtId="165" fontId="5" fillId="2" borderId="15" xfId="1" applyNumberFormat="1" applyFont="1" applyFill="1" applyBorder="1" applyAlignment="1">
      <alignment horizontal="right"/>
    </xf>
    <xf numFmtId="165" fontId="5" fillId="2" borderId="39" xfId="6" applyNumberFormat="1" applyFont="1" applyFill="1" applyBorder="1" applyAlignment="1">
      <alignment horizontal="right"/>
    </xf>
    <xf numFmtId="165" fontId="5" fillId="2" borderId="28" xfId="3" applyNumberFormat="1" applyFont="1" applyFill="1" applyBorder="1" applyAlignment="1">
      <alignment horizontal="right"/>
    </xf>
    <xf numFmtId="0" fontId="7" fillId="2" borderId="5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0" fillId="2" borderId="0" xfId="0" applyFill="1" applyAlignment="1"/>
    <xf numFmtId="0" fontId="4" fillId="2" borderId="0" xfId="5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2" borderId="2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4" fontId="5" fillId="2" borderId="0" xfId="3" applyNumberFormat="1" applyFont="1" applyFill="1" applyAlignment="1"/>
    <xf numFmtId="0" fontId="5" fillId="2" borderId="0" xfId="0" applyFont="1" applyFill="1" applyAlignment="1"/>
    <xf numFmtId="0" fontId="11" fillId="2" borderId="5" xfId="8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/>
    </xf>
  </cellXfs>
  <cellStyles count="11">
    <cellStyle name="Normální" xfId="0" builtinId="0"/>
    <cellStyle name="Normální 11" xfId="10"/>
    <cellStyle name="normální 2" xfId="1"/>
    <cellStyle name="Normální 3" xfId="2"/>
    <cellStyle name="normální_03 Podrobny_rozpis_rozpoctu_2010_Klíma" xfId="9"/>
    <cellStyle name="normální_04 - OSMTVS" xfId="8"/>
    <cellStyle name="normální_2. Rozpočet 2007 - tabulky" xfId="5"/>
    <cellStyle name="normální_Rozpis výdajů 03 bez PO 2 2" xfId="3"/>
    <cellStyle name="normální_Rozpis výdajů 03 bez PO_03. Ekonomický" xfId="7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G1" sqref="G1:J1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55" customWidth="1"/>
    <col min="8" max="9" width="7.7109375" style="1" customWidth="1"/>
    <col min="10" max="10" width="14.140625" style="2" customWidth="1"/>
    <col min="11" max="254" width="9.140625" style="1" customWidth="1"/>
    <col min="255" max="16384" width="3.140625" style="1"/>
  </cols>
  <sheetData>
    <row r="1" spans="1:10" ht="15" x14ac:dyDescent="0.25">
      <c r="G1" s="209" t="s">
        <v>0</v>
      </c>
      <c r="H1" s="210"/>
      <c r="I1" s="210"/>
      <c r="J1" s="210"/>
    </row>
    <row r="2" spans="1:10" ht="18" x14ac:dyDescent="0.25">
      <c r="A2" s="211" t="s">
        <v>1</v>
      </c>
      <c r="B2" s="211"/>
      <c r="C2" s="211"/>
      <c r="D2" s="211"/>
      <c r="E2" s="211"/>
      <c r="F2" s="211"/>
      <c r="G2" s="211"/>
      <c r="H2" s="211"/>
      <c r="I2" s="211"/>
    </row>
    <row r="3" spans="1:10" ht="13.15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75" x14ac:dyDescent="0.25">
      <c r="A4" s="212" t="s">
        <v>2</v>
      </c>
      <c r="B4" s="212"/>
      <c r="C4" s="212"/>
      <c r="D4" s="212"/>
      <c r="E4" s="212"/>
      <c r="F4" s="212"/>
      <c r="G4" s="212"/>
      <c r="H4" s="212"/>
      <c r="I4" s="212"/>
    </row>
    <row r="5" spans="1:10" ht="13.15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ht="15.75" x14ac:dyDescent="0.25">
      <c r="A6" s="212" t="s">
        <v>3</v>
      </c>
      <c r="B6" s="212"/>
      <c r="C6" s="212"/>
      <c r="D6" s="212"/>
      <c r="E6" s="212"/>
      <c r="F6" s="212"/>
      <c r="G6" s="212"/>
      <c r="H6" s="212"/>
      <c r="I6" s="212"/>
    </row>
    <row r="7" spans="1:10" s="12" customFormat="1" ht="13.15" x14ac:dyDescent="0.25">
      <c r="A7" s="5"/>
      <c r="B7" s="6"/>
      <c r="C7" s="6"/>
      <c r="D7" s="7"/>
      <c r="E7" s="7"/>
      <c r="F7" s="8"/>
      <c r="G7" s="9"/>
      <c r="H7" s="10"/>
      <c r="I7" s="10"/>
      <c r="J7" s="11"/>
    </row>
    <row r="8" spans="1:10" ht="13.5" thickBot="1" x14ac:dyDescent="0.25">
      <c r="A8" s="13"/>
      <c r="B8" s="13"/>
      <c r="C8" s="13"/>
      <c r="D8" s="13"/>
      <c r="E8" s="13"/>
      <c r="F8" s="13"/>
      <c r="G8" s="14"/>
      <c r="H8" s="15"/>
      <c r="I8" s="15" t="s">
        <v>4</v>
      </c>
    </row>
    <row r="9" spans="1:10" ht="23.25" thickBot="1" x14ac:dyDescent="0.25">
      <c r="A9" s="16" t="s">
        <v>5</v>
      </c>
      <c r="B9" s="213" t="s">
        <v>6</v>
      </c>
      <c r="C9" s="214"/>
      <c r="D9" s="17" t="s">
        <v>7</v>
      </c>
      <c r="E9" s="18" t="s">
        <v>8</v>
      </c>
      <c r="F9" s="18" t="s">
        <v>9</v>
      </c>
      <c r="G9" s="19" t="s">
        <v>10</v>
      </c>
      <c r="H9" s="56" t="s">
        <v>11</v>
      </c>
      <c r="I9" s="19" t="s">
        <v>12</v>
      </c>
      <c r="J9" s="20"/>
    </row>
    <row r="10" spans="1:10" ht="13.5" thickBot="1" x14ac:dyDescent="0.25">
      <c r="A10" s="21" t="s">
        <v>13</v>
      </c>
      <c r="B10" s="207" t="s">
        <v>14</v>
      </c>
      <c r="C10" s="208"/>
      <c r="D10" s="22" t="s">
        <v>14</v>
      </c>
      <c r="E10" s="23" t="s">
        <v>14</v>
      </c>
      <c r="F10" s="24" t="s">
        <v>15</v>
      </c>
      <c r="G10" s="25">
        <f>+G11+G13+G15+G17</f>
        <v>34982</v>
      </c>
      <c r="H10" s="25">
        <f>+H17</f>
        <v>-4670</v>
      </c>
      <c r="I10" s="25">
        <f>+G10+H10</f>
        <v>30312</v>
      </c>
      <c r="J10" s="11" t="s">
        <v>16</v>
      </c>
    </row>
    <row r="11" spans="1:10" s="12" customFormat="1" ht="22.5" x14ac:dyDescent="0.2">
      <c r="A11" s="26" t="s">
        <v>13</v>
      </c>
      <c r="B11" s="27" t="s">
        <v>17</v>
      </c>
      <c r="C11" s="28" t="s">
        <v>18</v>
      </c>
      <c r="D11" s="29" t="s">
        <v>14</v>
      </c>
      <c r="E11" s="30" t="s">
        <v>14</v>
      </c>
      <c r="F11" s="31" t="s">
        <v>19</v>
      </c>
      <c r="G11" s="32">
        <f>+G12</f>
        <v>3850</v>
      </c>
      <c r="H11" s="32">
        <v>0</v>
      </c>
      <c r="I11" s="32">
        <f t="shared" ref="I11:I18" si="0">+G11+H11</f>
        <v>3850</v>
      </c>
      <c r="J11" s="11"/>
    </row>
    <row r="12" spans="1:10" s="12" customFormat="1" ht="13.5" thickBot="1" x14ac:dyDescent="0.25">
      <c r="A12" s="33"/>
      <c r="B12" s="34"/>
      <c r="C12" s="35"/>
      <c r="D12" s="36">
        <v>3123</v>
      </c>
      <c r="E12" s="37">
        <v>5171</v>
      </c>
      <c r="F12" s="38" t="s">
        <v>20</v>
      </c>
      <c r="G12" s="39">
        <v>3850</v>
      </c>
      <c r="H12" s="39">
        <v>0</v>
      </c>
      <c r="I12" s="39">
        <f t="shared" si="0"/>
        <v>3850</v>
      </c>
      <c r="J12" s="11"/>
    </row>
    <row r="13" spans="1:10" s="12" customFormat="1" ht="22.5" x14ac:dyDescent="0.2">
      <c r="A13" s="40" t="s">
        <v>13</v>
      </c>
      <c r="B13" s="41" t="s">
        <v>21</v>
      </c>
      <c r="C13" s="42" t="s">
        <v>22</v>
      </c>
      <c r="D13" s="43" t="s">
        <v>14</v>
      </c>
      <c r="E13" s="44" t="s">
        <v>14</v>
      </c>
      <c r="F13" s="45" t="s">
        <v>23</v>
      </c>
      <c r="G13" s="46">
        <f>+G14</f>
        <v>4500</v>
      </c>
      <c r="H13" s="46">
        <v>0</v>
      </c>
      <c r="I13" s="46">
        <f t="shared" si="0"/>
        <v>4500</v>
      </c>
      <c r="J13" s="11"/>
    </row>
    <row r="14" spans="1:10" s="12" customFormat="1" ht="13.5" thickBot="1" x14ac:dyDescent="0.25">
      <c r="A14" s="47"/>
      <c r="B14" s="48"/>
      <c r="C14" s="49"/>
      <c r="D14" s="50">
        <v>3121</v>
      </c>
      <c r="E14" s="37">
        <v>5171</v>
      </c>
      <c r="F14" s="38" t="s">
        <v>20</v>
      </c>
      <c r="G14" s="51">
        <v>4500</v>
      </c>
      <c r="H14" s="51">
        <v>0</v>
      </c>
      <c r="I14" s="51">
        <f t="shared" si="0"/>
        <v>4500</v>
      </c>
      <c r="J14" s="11"/>
    </row>
    <row r="15" spans="1:10" s="12" customFormat="1" ht="33.75" x14ac:dyDescent="0.2">
      <c r="A15" s="26" t="s">
        <v>13</v>
      </c>
      <c r="B15" s="27" t="s">
        <v>24</v>
      </c>
      <c r="C15" s="28" t="s">
        <v>25</v>
      </c>
      <c r="D15" s="29" t="s">
        <v>14</v>
      </c>
      <c r="E15" s="30" t="s">
        <v>14</v>
      </c>
      <c r="F15" s="52" t="s">
        <v>26</v>
      </c>
      <c r="G15" s="25">
        <f>+G16</f>
        <v>62</v>
      </c>
      <c r="H15" s="25">
        <v>0</v>
      </c>
      <c r="I15" s="25">
        <f t="shared" si="0"/>
        <v>62</v>
      </c>
      <c r="J15" s="11"/>
    </row>
    <row r="16" spans="1:10" s="12" customFormat="1" ht="13.9" thickBot="1" x14ac:dyDescent="0.3">
      <c r="A16" s="33"/>
      <c r="B16" s="34"/>
      <c r="C16" s="35"/>
      <c r="D16" s="36">
        <v>3133</v>
      </c>
      <c r="E16" s="53">
        <v>6130</v>
      </c>
      <c r="F16" s="54" t="s">
        <v>27</v>
      </c>
      <c r="G16" s="39">
        <v>62</v>
      </c>
      <c r="H16" s="39">
        <v>0</v>
      </c>
      <c r="I16" s="39">
        <f t="shared" si="0"/>
        <v>62</v>
      </c>
      <c r="J16" s="11"/>
    </row>
    <row r="17" spans="1:10" s="12" customFormat="1" ht="22.5" x14ac:dyDescent="0.2">
      <c r="A17" s="40" t="s">
        <v>13</v>
      </c>
      <c r="B17" s="41" t="s">
        <v>28</v>
      </c>
      <c r="C17" s="42" t="s">
        <v>29</v>
      </c>
      <c r="D17" s="43" t="s">
        <v>14</v>
      </c>
      <c r="E17" s="44" t="s">
        <v>14</v>
      </c>
      <c r="F17" s="45" t="s">
        <v>30</v>
      </c>
      <c r="G17" s="46">
        <f>+G18</f>
        <v>26570</v>
      </c>
      <c r="H17" s="46">
        <f>+H18</f>
        <v>-4670</v>
      </c>
      <c r="I17" s="46">
        <f t="shared" si="0"/>
        <v>21900</v>
      </c>
      <c r="J17" s="11" t="s">
        <v>16</v>
      </c>
    </row>
    <row r="18" spans="1:10" ht="13.9" thickBot="1" x14ac:dyDescent="0.3">
      <c r="A18" s="33"/>
      <c r="B18" s="34"/>
      <c r="C18" s="35"/>
      <c r="D18" s="36">
        <v>3122</v>
      </c>
      <c r="E18" s="37">
        <v>6121</v>
      </c>
      <c r="F18" s="38" t="s">
        <v>31</v>
      </c>
      <c r="G18" s="51">
        <v>26570</v>
      </c>
      <c r="H18" s="51">
        <v>-4670</v>
      </c>
      <c r="I18" s="51">
        <f t="shared" si="0"/>
        <v>21900</v>
      </c>
    </row>
  </sheetData>
  <mergeCells count="6">
    <mergeCell ref="B10:C10"/>
    <mergeCell ref="G1:J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topLeftCell="A115" zoomScaleNormal="100" workbookViewId="0">
      <selection activeCell="F129" sqref="F129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9.7109375" style="20" customWidth="1"/>
    <col min="8" max="10" width="9.7109375" style="2" hidden="1" customWidth="1"/>
    <col min="11" max="11" width="10.28515625" style="1" hidden="1" customWidth="1"/>
    <col min="12" max="12" width="9.5703125" style="2" hidden="1" customWidth="1"/>
    <col min="13" max="13" width="10.28515625" style="1" hidden="1" customWidth="1"/>
    <col min="14" max="14" width="9.140625" style="1" hidden="1" customWidth="1"/>
    <col min="15" max="15" width="9.7109375" style="1" customWidth="1"/>
    <col min="16" max="16" width="9.85546875" style="2" customWidth="1"/>
    <col min="17" max="17" width="9.7109375" style="1" customWidth="1"/>
    <col min="18" max="18" width="11.7109375" style="1" customWidth="1"/>
    <col min="19" max="254" width="9.140625" style="1" customWidth="1"/>
    <col min="255" max="16384" width="3.140625" style="1"/>
  </cols>
  <sheetData>
    <row r="1" spans="1:18" x14ac:dyDescent="0.2">
      <c r="G1" s="188"/>
      <c r="H1" s="188"/>
      <c r="I1" s="189"/>
      <c r="J1" s="217"/>
      <c r="K1" s="218"/>
      <c r="L1" s="218"/>
      <c r="P1" s="217" t="s">
        <v>32</v>
      </c>
      <c r="Q1" s="218"/>
      <c r="R1" s="218"/>
    </row>
    <row r="2" spans="1:18" ht="18" x14ac:dyDescent="0.25">
      <c r="A2" s="211" t="s">
        <v>1</v>
      </c>
      <c r="B2" s="211"/>
      <c r="C2" s="211"/>
      <c r="D2" s="211"/>
      <c r="E2" s="211"/>
      <c r="F2" s="211"/>
      <c r="G2" s="211"/>
      <c r="H2" s="211"/>
      <c r="I2" s="211"/>
    </row>
    <row r="3" spans="1:18" ht="12" customHeight="1" x14ac:dyDescent="0.25">
      <c r="A3" s="3"/>
      <c r="B3" s="3"/>
      <c r="C3" s="3"/>
      <c r="D3" s="3"/>
      <c r="E3" s="3"/>
      <c r="F3" s="3"/>
      <c r="G3" s="57"/>
      <c r="H3" s="58"/>
      <c r="I3" s="58"/>
    </row>
    <row r="4" spans="1:18" ht="15.75" x14ac:dyDescent="0.25">
      <c r="A4" s="212" t="s">
        <v>2</v>
      </c>
      <c r="B4" s="212"/>
      <c r="C4" s="212"/>
      <c r="D4" s="212"/>
      <c r="E4" s="212"/>
      <c r="F4" s="212"/>
      <c r="G4" s="212"/>
      <c r="H4" s="212"/>
      <c r="I4" s="212"/>
    </row>
    <row r="5" spans="1:18" ht="12" customHeight="1" x14ac:dyDescent="0.25">
      <c r="A5" s="3"/>
      <c r="B5" s="3"/>
      <c r="C5" s="3"/>
      <c r="D5" s="3"/>
      <c r="E5" s="3"/>
      <c r="F5" s="3"/>
      <c r="G5" s="57"/>
      <c r="H5" s="58"/>
      <c r="I5" s="58"/>
    </row>
    <row r="6" spans="1:18" ht="15.6" customHeight="1" x14ac:dyDescent="0.25">
      <c r="A6" s="212" t="s">
        <v>33</v>
      </c>
      <c r="B6" s="212"/>
      <c r="C6" s="212"/>
      <c r="D6" s="212"/>
      <c r="E6" s="212"/>
      <c r="F6" s="212"/>
      <c r="G6" s="212"/>
      <c r="H6" s="212"/>
      <c r="I6" s="212"/>
    </row>
    <row r="7" spans="1:18" ht="12" customHeight="1" x14ac:dyDescent="0.25">
      <c r="A7" s="3"/>
      <c r="B7" s="3"/>
      <c r="C7" s="3"/>
      <c r="D7" s="3"/>
      <c r="E7" s="3"/>
      <c r="F7" s="3"/>
      <c r="G7" s="57"/>
      <c r="H7" s="58"/>
      <c r="I7" s="58"/>
    </row>
    <row r="8" spans="1:18" s="63" customFormat="1" ht="13.5" thickBot="1" x14ac:dyDescent="0.25">
      <c r="A8" s="59"/>
      <c r="B8" s="59"/>
      <c r="C8" s="59"/>
      <c r="D8" s="60"/>
      <c r="E8" s="60"/>
      <c r="F8" s="60"/>
      <c r="G8" s="61"/>
      <c r="H8" s="62"/>
      <c r="I8" s="61"/>
      <c r="J8" s="62"/>
      <c r="K8" s="61"/>
      <c r="L8" s="62"/>
      <c r="M8" s="61"/>
      <c r="O8" s="61"/>
      <c r="Q8" s="61" t="s">
        <v>34</v>
      </c>
    </row>
    <row r="9" spans="1:18" s="63" customFormat="1" ht="32.450000000000003" customHeight="1" thickBot="1" x14ac:dyDescent="0.25">
      <c r="A9" s="64" t="s">
        <v>5</v>
      </c>
      <c r="B9" s="219" t="s">
        <v>6</v>
      </c>
      <c r="C9" s="220"/>
      <c r="D9" s="65" t="s">
        <v>7</v>
      </c>
      <c r="E9" s="190" t="s">
        <v>8</v>
      </c>
      <c r="F9" s="66" t="s">
        <v>35</v>
      </c>
      <c r="G9" s="19" t="s">
        <v>10</v>
      </c>
      <c r="H9" s="19" t="s">
        <v>36</v>
      </c>
      <c r="I9" s="19" t="s">
        <v>12</v>
      </c>
      <c r="J9" s="56" t="s">
        <v>37</v>
      </c>
      <c r="K9" s="19" t="s">
        <v>12</v>
      </c>
      <c r="L9" s="56" t="s">
        <v>38</v>
      </c>
      <c r="M9" s="19" t="s">
        <v>12</v>
      </c>
      <c r="N9" s="191" t="s">
        <v>39</v>
      </c>
      <c r="O9" s="19" t="s">
        <v>12</v>
      </c>
      <c r="P9" s="191" t="s">
        <v>11</v>
      </c>
      <c r="Q9" s="19" t="s">
        <v>12</v>
      </c>
    </row>
    <row r="10" spans="1:18" s="63" customFormat="1" ht="13.5" thickBot="1" x14ac:dyDescent="0.25">
      <c r="A10" s="192" t="s">
        <v>13</v>
      </c>
      <c r="B10" s="215" t="s">
        <v>14</v>
      </c>
      <c r="C10" s="216"/>
      <c r="D10" s="17" t="s">
        <v>14</v>
      </c>
      <c r="E10" s="18" t="s">
        <v>14</v>
      </c>
      <c r="F10" s="193" t="s">
        <v>40</v>
      </c>
      <c r="G10" s="194">
        <f>+G11+G33+G35+G45++G47+G49+G51+G53</f>
        <v>22020</v>
      </c>
      <c r="H10" s="194">
        <f>+H63+H65+H67+H71+H73+H75+H77+H79+H81+H83+H87+H85+H89+H91+H93+H95+H97+H69</f>
        <v>27912.639699999996</v>
      </c>
      <c r="I10" s="194">
        <f>+G10+H10</f>
        <v>49932.6397</v>
      </c>
      <c r="J10" s="195">
        <f>+J99+J101+J103+J105+J107+J109</f>
        <v>4881.3715000000002</v>
      </c>
      <c r="K10" s="195">
        <f>+I10+J10</f>
        <v>54814.011200000001</v>
      </c>
      <c r="L10" s="195">
        <f>+L11+L13+L15+L17+L19+L21++L23+L25+L27+L29+L31+L35+L43</f>
        <v>0</v>
      </c>
      <c r="M10" s="195">
        <f>+K10+L10</f>
        <v>54814.011200000001</v>
      </c>
      <c r="N10" s="195">
        <f>+N35+N37+N39+N41+N53+N55+N57+N59+N61+N111+N113+N115+N117+N119+N121</f>
        <v>9500</v>
      </c>
      <c r="O10" s="195">
        <f>+M10+N10</f>
        <v>64314.011200000001</v>
      </c>
      <c r="P10" s="195">
        <f>+P107+P117+P123+P125</f>
        <v>4670</v>
      </c>
      <c r="Q10" s="195">
        <f>+O10+P10</f>
        <v>68984.011200000008</v>
      </c>
      <c r="R10" s="2" t="s">
        <v>41</v>
      </c>
    </row>
    <row r="11" spans="1:18" s="63" customFormat="1" x14ac:dyDescent="0.2">
      <c r="A11" s="67" t="s">
        <v>42</v>
      </c>
      <c r="B11" s="68" t="s">
        <v>43</v>
      </c>
      <c r="C11" s="69" t="s">
        <v>44</v>
      </c>
      <c r="D11" s="70" t="s">
        <v>14</v>
      </c>
      <c r="E11" s="71" t="s">
        <v>14</v>
      </c>
      <c r="F11" s="72" t="s">
        <v>45</v>
      </c>
      <c r="G11" s="73">
        <f>+G12</f>
        <v>2800</v>
      </c>
      <c r="H11" s="73">
        <v>0</v>
      </c>
      <c r="I11" s="73">
        <f t="shared" ref="I11:I98" si="0">+G11+H11</f>
        <v>2800</v>
      </c>
      <c r="J11" s="74">
        <v>0</v>
      </c>
      <c r="K11" s="74">
        <f t="shared" ref="K11:K102" si="1">+I11+J11</f>
        <v>2800</v>
      </c>
      <c r="L11" s="74">
        <f>+L12</f>
        <v>-2800</v>
      </c>
      <c r="M11" s="74">
        <f t="shared" ref="M11:M88" si="2">+K11+L11</f>
        <v>0</v>
      </c>
      <c r="N11" s="74">
        <v>0</v>
      </c>
      <c r="O11" s="74">
        <f t="shared" ref="O11:O74" si="3">+M11+N11</f>
        <v>0</v>
      </c>
      <c r="P11" s="74">
        <v>0</v>
      </c>
      <c r="Q11" s="74">
        <f t="shared" ref="Q11:Q74" si="4">+O11+P11</f>
        <v>0</v>
      </c>
      <c r="R11" s="75"/>
    </row>
    <row r="12" spans="1:18" s="63" customFormat="1" ht="22.5" x14ac:dyDescent="0.2">
      <c r="A12" s="76"/>
      <c r="B12" s="77"/>
      <c r="C12" s="78"/>
      <c r="D12" s="79">
        <v>3299</v>
      </c>
      <c r="E12" s="80">
        <v>5331</v>
      </c>
      <c r="F12" s="81" t="s">
        <v>46</v>
      </c>
      <c r="G12" s="82">
        <v>2800</v>
      </c>
      <c r="H12" s="82">
        <v>0</v>
      </c>
      <c r="I12" s="82">
        <f t="shared" si="0"/>
        <v>2800</v>
      </c>
      <c r="J12" s="83">
        <v>0</v>
      </c>
      <c r="K12" s="83">
        <f t="shared" si="1"/>
        <v>2800</v>
      </c>
      <c r="L12" s="83">
        <v>-2800</v>
      </c>
      <c r="M12" s="83">
        <f t="shared" si="2"/>
        <v>0</v>
      </c>
      <c r="N12" s="83">
        <v>0</v>
      </c>
      <c r="O12" s="83">
        <f t="shared" si="3"/>
        <v>0</v>
      </c>
      <c r="P12" s="83">
        <v>0</v>
      </c>
      <c r="Q12" s="83">
        <f t="shared" si="4"/>
        <v>0</v>
      </c>
      <c r="R12" s="75"/>
    </row>
    <row r="13" spans="1:18" s="63" customFormat="1" ht="22.5" x14ac:dyDescent="0.2">
      <c r="A13" s="84" t="s">
        <v>42</v>
      </c>
      <c r="B13" s="85" t="s">
        <v>47</v>
      </c>
      <c r="C13" s="86" t="s">
        <v>18</v>
      </c>
      <c r="D13" s="87" t="s">
        <v>14</v>
      </c>
      <c r="E13" s="88" t="s">
        <v>14</v>
      </c>
      <c r="F13" s="89" t="s">
        <v>48</v>
      </c>
      <c r="G13" s="90">
        <v>0</v>
      </c>
      <c r="H13" s="82"/>
      <c r="I13" s="82"/>
      <c r="J13" s="83"/>
      <c r="K13" s="91">
        <v>0</v>
      </c>
      <c r="L13" s="91">
        <f>+L14</f>
        <v>530</v>
      </c>
      <c r="M13" s="91">
        <f t="shared" si="2"/>
        <v>530</v>
      </c>
      <c r="N13" s="91">
        <v>0</v>
      </c>
      <c r="O13" s="91">
        <f t="shared" si="3"/>
        <v>530</v>
      </c>
      <c r="P13" s="91">
        <v>0</v>
      </c>
      <c r="Q13" s="91">
        <f t="shared" si="4"/>
        <v>530</v>
      </c>
      <c r="R13" s="75"/>
    </row>
    <row r="14" spans="1:18" s="63" customFormat="1" ht="22.5" x14ac:dyDescent="0.2">
      <c r="A14" s="76"/>
      <c r="B14" s="77"/>
      <c r="C14" s="78"/>
      <c r="D14" s="79">
        <v>3123</v>
      </c>
      <c r="E14" s="80">
        <v>5331</v>
      </c>
      <c r="F14" s="81" t="s">
        <v>46</v>
      </c>
      <c r="G14" s="82">
        <v>0</v>
      </c>
      <c r="H14" s="82"/>
      <c r="I14" s="82"/>
      <c r="J14" s="83"/>
      <c r="K14" s="83">
        <v>0</v>
      </c>
      <c r="L14" s="83">
        <v>530</v>
      </c>
      <c r="M14" s="83">
        <f t="shared" si="2"/>
        <v>530</v>
      </c>
      <c r="N14" s="83">
        <v>0</v>
      </c>
      <c r="O14" s="83">
        <f t="shared" si="3"/>
        <v>530</v>
      </c>
      <c r="P14" s="83">
        <v>0</v>
      </c>
      <c r="Q14" s="83">
        <f t="shared" si="4"/>
        <v>530</v>
      </c>
      <c r="R14" s="75"/>
    </row>
    <row r="15" spans="1:18" s="63" customFormat="1" ht="22.5" x14ac:dyDescent="0.2">
      <c r="A15" s="84" t="s">
        <v>42</v>
      </c>
      <c r="B15" s="85" t="s">
        <v>49</v>
      </c>
      <c r="C15" s="86" t="s">
        <v>50</v>
      </c>
      <c r="D15" s="87" t="s">
        <v>14</v>
      </c>
      <c r="E15" s="88" t="s">
        <v>14</v>
      </c>
      <c r="F15" s="89" t="s">
        <v>51</v>
      </c>
      <c r="G15" s="90">
        <v>0</v>
      </c>
      <c r="H15" s="82"/>
      <c r="I15" s="82"/>
      <c r="J15" s="83"/>
      <c r="K15" s="91">
        <v>0</v>
      </c>
      <c r="L15" s="91">
        <f t="shared" ref="L15" si="5">+L16</f>
        <v>609</v>
      </c>
      <c r="M15" s="91">
        <f t="shared" si="2"/>
        <v>609</v>
      </c>
      <c r="N15" s="91">
        <v>0</v>
      </c>
      <c r="O15" s="91">
        <f t="shared" si="3"/>
        <v>609</v>
      </c>
      <c r="P15" s="91">
        <v>0</v>
      </c>
      <c r="Q15" s="91">
        <f t="shared" si="4"/>
        <v>609</v>
      </c>
      <c r="R15" s="75"/>
    </row>
    <row r="16" spans="1:18" s="63" customFormat="1" ht="22.5" x14ac:dyDescent="0.2">
      <c r="A16" s="76"/>
      <c r="B16" s="77"/>
      <c r="C16" s="78"/>
      <c r="D16" s="79">
        <v>3123</v>
      </c>
      <c r="E16" s="80">
        <v>5331</v>
      </c>
      <c r="F16" s="81" t="s">
        <v>46</v>
      </c>
      <c r="G16" s="82">
        <v>0</v>
      </c>
      <c r="H16" s="82"/>
      <c r="I16" s="82"/>
      <c r="J16" s="83"/>
      <c r="K16" s="83">
        <v>0</v>
      </c>
      <c r="L16" s="83">
        <v>609</v>
      </c>
      <c r="M16" s="83">
        <f t="shared" si="2"/>
        <v>609</v>
      </c>
      <c r="N16" s="83">
        <v>0</v>
      </c>
      <c r="O16" s="83">
        <f t="shared" si="3"/>
        <v>609</v>
      </c>
      <c r="P16" s="83">
        <v>0</v>
      </c>
      <c r="Q16" s="83">
        <f t="shared" si="4"/>
        <v>609</v>
      </c>
      <c r="R16" s="75"/>
    </row>
    <row r="17" spans="1:18" s="63" customFormat="1" ht="33.75" x14ac:dyDescent="0.2">
      <c r="A17" s="84" t="s">
        <v>42</v>
      </c>
      <c r="B17" s="85" t="s">
        <v>52</v>
      </c>
      <c r="C17" s="86" t="s">
        <v>53</v>
      </c>
      <c r="D17" s="87" t="s">
        <v>14</v>
      </c>
      <c r="E17" s="88" t="s">
        <v>14</v>
      </c>
      <c r="F17" s="89" t="s">
        <v>54</v>
      </c>
      <c r="G17" s="90">
        <v>0</v>
      </c>
      <c r="H17" s="82"/>
      <c r="I17" s="82"/>
      <c r="J17" s="83"/>
      <c r="K17" s="91">
        <v>0</v>
      </c>
      <c r="L17" s="91">
        <f t="shared" ref="L17" si="6">+L18</f>
        <v>180</v>
      </c>
      <c r="M17" s="91">
        <f t="shared" si="2"/>
        <v>180</v>
      </c>
      <c r="N17" s="91">
        <v>0</v>
      </c>
      <c r="O17" s="91">
        <f t="shared" si="3"/>
        <v>180</v>
      </c>
      <c r="P17" s="91">
        <v>0</v>
      </c>
      <c r="Q17" s="91">
        <f t="shared" si="4"/>
        <v>180</v>
      </c>
      <c r="R17" s="75"/>
    </row>
    <row r="18" spans="1:18" s="63" customFormat="1" ht="22.5" x14ac:dyDescent="0.2">
      <c r="A18" s="76"/>
      <c r="B18" s="77"/>
      <c r="C18" s="78"/>
      <c r="D18" s="79">
        <v>3123</v>
      </c>
      <c r="E18" s="80">
        <v>5331</v>
      </c>
      <c r="F18" s="81" t="s">
        <v>46</v>
      </c>
      <c r="G18" s="82">
        <v>0</v>
      </c>
      <c r="H18" s="82"/>
      <c r="I18" s="82"/>
      <c r="J18" s="83"/>
      <c r="K18" s="83">
        <v>0</v>
      </c>
      <c r="L18" s="83">
        <v>180</v>
      </c>
      <c r="M18" s="83">
        <f t="shared" si="2"/>
        <v>180</v>
      </c>
      <c r="N18" s="83">
        <v>0</v>
      </c>
      <c r="O18" s="83">
        <f t="shared" si="3"/>
        <v>180</v>
      </c>
      <c r="P18" s="83">
        <v>0</v>
      </c>
      <c r="Q18" s="83">
        <f t="shared" si="4"/>
        <v>180</v>
      </c>
      <c r="R18" s="75"/>
    </row>
    <row r="19" spans="1:18" s="63" customFormat="1" ht="22.5" x14ac:dyDescent="0.2">
      <c r="A19" s="84" t="s">
        <v>42</v>
      </c>
      <c r="B19" s="85" t="s">
        <v>55</v>
      </c>
      <c r="C19" s="86" t="s">
        <v>56</v>
      </c>
      <c r="D19" s="87" t="s">
        <v>14</v>
      </c>
      <c r="E19" s="88" t="s">
        <v>14</v>
      </c>
      <c r="F19" s="89" t="s">
        <v>57</v>
      </c>
      <c r="G19" s="90">
        <v>0</v>
      </c>
      <c r="H19" s="82"/>
      <c r="I19" s="82"/>
      <c r="J19" s="83"/>
      <c r="K19" s="91">
        <v>0</v>
      </c>
      <c r="L19" s="91">
        <f t="shared" ref="L19" si="7">+L20</f>
        <v>200</v>
      </c>
      <c r="M19" s="91">
        <f t="shared" si="2"/>
        <v>200</v>
      </c>
      <c r="N19" s="91">
        <v>0</v>
      </c>
      <c r="O19" s="91">
        <f t="shared" si="3"/>
        <v>200</v>
      </c>
      <c r="P19" s="91">
        <v>0</v>
      </c>
      <c r="Q19" s="91">
        <f t="shared" si="4"/>
        <v>200</v>
      </c>
      <c r="R19" s="75"/>
    </row>
    <row r="20" spans="1:18" s="63" customFormat="1" ht="22.5" x14ac:dyDescent="0.2">
      <c r="A20" s="76"/>
      <c r="B20" s="77"/>
      <c r="C20" s="78"/>
      <c r="D20" s="79">
        <v>3122</v>
      </c>
      <c r="E20" s="80">
        <v>5331</v>
      </c>
      <c r="F20" s="81" t="s">
        <v>46</v>
      </c>
      <c r="G20" s="82">
        <v>0</v>
      </c>
      <c r="H20" s="82"/>
      <c r="I20" s="82"/>
      <c r="J20" s="83"/>
      <c r="K20" s="83">
        <v>0</v>
      </c>
      <c r="L20" s="83">
        <v>200</v>
      </c>
      <c r="M20" s="83">
        <f t="shared" si="2"/>
        <v>200</v>
      </c>
      <c r="N20" s="83">
        <v>0</v>
      </c>
      <c r="O20" s="83">
        <f t="shared" si="3"/>
        <v>200</v>
      </c>
      <c r="P20" s="83">
        <v>0</v>
      </c>
      <c r="Q20" s="83">
        <f t="shared" si="4"/>
        <v>200</v>
      </c>
      <c r="R20" s="75"/>
    </row>
    <row r="21" spans="1:18" s="63" customFormat="1" ht="22.5" x14ac:dyDescent="0.2">
      <c r="A21" s="84" t="s">
        <v>42</v>
      </c>
      <c r="B21" s="85" t="s">
        <v>58</v>
      </c>
      <c r="C21" s="86" t="s">
        <v>59</v>
      </c>
      <c r="D21" s="87" t="s">
        <v>14</v>
      </c>
      <c r="E21" s="88" t="s">
        <v>14</v>
      </c>
      <c r="F21" s="89" t="s">
        <v>60</v>
      </c>
      <c r="G21" s="90">
        <v>0</v>
      </c>
      <c r="H21" s="82"/>
      <c r="I21" s="82"/>
      <c r="J21" s="83"/>
      <c r="K21" s="91">
        <v>0</v>
      </c>
      <c r="L21" s="91">
        <f t="shared" ref="L21" si="8">+L22</f>
        <v>320</v>
      </c>
      <c r="M21" s="91">
        <f t="shared" si="2"/>
        <v>320</v>
      </c>
      <c r="N21" s="91">
        <v>0</v>
      </c>
      <c r="O21" s="91">
        <f t="shared" si="3"/>
        <v>320</v>
      </c>
      <c r="P21" s="91">
        <v>0</v>
      </c>
      <c r="Q21" s="91">
        <f t="shared" si="4"/>
        <v>320</v>
      </c>
      <c r="R21" s="75"/>
    </row>
    <row r="22" spans="1:18" s="63" customFormat="1" ht="22.5" x14ac:dyDescent="0.2">
      <c r="A22" s="76"/>
      <c r="B22" s="77"/>
      <c r="C22" s="78"/>
      <c r="D22" s="79">
        <v>3123</v>
      </c>
      <c r="E22" s="80">
        <v>5331</v>
      </c>
      <c r="F22" s="81" t="s">
        <v>46</v>
      </c>
      <c r="G22" s="82">
        <v>0</v>
      </c>
      <c r="H22" s="82"/>
      <c r="I22" s="82"/>
      <c r="J22" s="83"/>
      <c r="K22" s="83">
        <v>0</v>
      </c>
      <c r="L22" s="83">
        <v>320</v>
      </c>
      <c r="M22" s="83">
        <f t="shared" si="2"/>
        <v>320</v>
      </c>
      <c r="N22" s="83">
        <v>0</v>
      </c>
      <c r="O22" s="83">
        <f t="shared" si="3"/>
        <v>320</v>
      </c>
      <c r="P22" s="83">
        <v>0</v>
      </c>
      <c r="Q22" s="83">
        <f t="shared" si="4"/>
        <v>320</v>
      </c>
      <c r="R22" s="75"/>
    </row>
    <row r="23" spans="1:18" s="63" customFormat="1" ht="22.5" x14ac:dyDescent="0.2">
      <c r="A23" s="84" t="s">
        <v>42</v>
      </c>
      <c r="B23" s="85" t="s">
        <v>61</v>
      </c>
      <c r="C23" s="86" t="s">
        <v>62</v>
      </c>
      <c r="D23" s="87" t="s">
        <v>14</v>
      </c>
      <c r="E23" s="88" t="s">
        <v>14</v>
      </c>
      <c r="F23" s="89" t="s">
        <v>63</v>
      </c>
      <c r="G23" s="90">
        <v>0</v>
      </c>
      <c r="H23" s="82"/>
      <c r="I23" s="82"/>
      <c r="J23" s="83"/>
      <c r="K23" s="91">
        <v>0</v>
      </c>
      <c r="L23" s="91">
        <f t="shared" ref="L23" si="9">+L24</f>
        <v>430</v>
      </c>
      <c r="M23" s="91">
        <f t="shared" si="2"/>
        <v>430</v>
      </c>
      <c r="N23" s="91">
        <v>0</v>
      </c>
      <c r="O23" s="91">
        <f t="shared" si="3"/>
        <v>430</v>
      </c>
      <c r="P23" s="91">
        <v>0</v>
      </c>
      <c r="Q23" s="91">
        <f t="shared" si="4"/>
        <v>430</v>
      </c>
      <c r="R23" s="75"/>
    </row>
    <row r="24" spans="1:18" s="63" customFormat="1" ht="22.5" x14ac:dyDescent="0.2">
      <c r="A24" s="76"/>
      <c r="B24" s="77"/>
      <c r="C24" s="78"/>
      <c r="D24" s="79">
        <v>3122</v>
      </c>
      <c r="E24" s="80">
        <v>5331</v>
      </c>
      <c r="F24" s="81" t="s">
        <v>46</v>
      </c>
      <c r="G24" s="82">
        <v>0</v>
      </c>
      <c r="H24" s="82"/>
      <c r="I24" s="82"/>
      <c r="J24" s="83"/>
      <c r="K24" s="83">
        <v>0</v>
      </c>
      <c r="L24" s="83">
        <v>430</v>
      </c>
      <c r="M24" s="83">
        <f t="shared" si="2"/>
        <v>430</v>
      </c>
      <c r="N24" s="83">
        <v>0</v>
      </c>
      <c r="O24" s="83">
        <f t="shared" si="3"/>
        <v>430</v>
      </c>
      <c r="P24" s="83">
        <v>0</v>
      </c>
      <c r="Q24" s="83">
        <f t="shared" si="4"/>
        <v>430</v>
      </c>
      <c r="R24" s="75"/>
    </row>
    <row r="25" spans="1:18" s="63" customFormat="1" ht="22.5" x14ac:dyDescent="0.2">
      <c r="A25" s="84" t="s">
        <v>42</v>
      </c>
      <c r="B25" s="85" t="s">
        <v>64</v>
      </c>
      <c r="C25" s="86" t="s">
        <v>65</v>
      </c>
      <c r="D25" s="87" t="s">
        <v>14</v>
      </c>
      <c r="E25" s="88" t="s">
        <v>14</v>
      </c>
      <c r="F25" s="89" t="s">
        <v>66</v>
      </c>
      <c r="G25" s="90">
        <v>0</v>
      </c>
      <c r="H25" s="82"/>
      <c r="I25" s="82"/>
      <c r="J25" s="83"/>
      <c r="K25" s="91">
        <v>0</v>
      </c>
      <c r="L25" s="91">
        <f t="shared" ref="L25" si="10">+L26</f>
        <v>220</v>
      </c>
      <c r="M25" s="91">
        <f t="shared" si="2"/>
        <v>220</v>
      </c>
      <c r="N25" s="91">
        <v>0</v>
      </c>
      <c r="O25" s="91">
        <f t="shared" si="3"/>
        <v>220</v>
      </c>
      <c r="P25" s="91">
        <v>0</v>
      </c>
      <c r="Q25" s="91">
        <f t="shared" si="4"/>
        <v>220</v>
      </c>
      <c r="R25" s="75"/>
    </row>
    <row r="26" spans="1:18" s="63" customFormat="1" ht="22.5" x14ac:dyDescent="0.2">
      <c r="A26" s="76"/>
      <c r="B26" s="77"/>
      <c r="C26" s="78"/>
      <c r="D26" s="79">
        <v>3123</v>
      </c>
      <c r="E26" s="80">
        <v>5331</v>
      </c>
      <c r="F26" s="81" t="s">
        <v>46</v>
      </c>
      <c r="G26" s="82">
        <v>0</v>
      </c>
      <c r="H26" s="82"/>
      <c r="I26" s="82"/>
      <c r="J26" s="83"/>
      <c r="K26" s="83">
        <v>0</v>
      </c>
      <c r="L26" s="83">
        <v>220</v>
      </c>
      <c r="M26" s="83">
        <f t="shared" si="2"/>
        <v>220</v>
      </c>
      <c r="N26" s="83">
        <v>0</v>
      </c>
      <c r="O26" s="83">
        <f t="shared" si="3"/>
        <v>220</v>
      </c>
      <c r="P26" s="83">
        <v>0</v>
      </c>
      <c r="Q26" s="83">
        <f t="shared" si="4"/>
        <v>220</v>
      </c>
      <c r="R26" s="75"/>
    </row>
    <row r="27" spans="1:18" s="63" customFormat="1" ht="22.5" x14ac:dyDescent="0.2">
      <c r="A27" s="84" t="s">
        <v>42</v>
      </c>
      <c r="B27" s="85" t="s">
        <v>67</v>
      </c>
      <c r="C27" s="86" t="s">
        <v>68</v>
      </c>
      <c r="D27" s="87" t="s">
        <v>14</v>
      </c>
      <c r="E27" s="88" t="s">
        <v>14</v>
      </c>
      <c r="F27" s="89" t="s">
        <v>69</v>
      </c>
      <c r="G27" s="90">
        <v>0</v>
      </c>
      <c r="H27" s="82"/>
      <c r="I27" s="82"/>
      <c r="J27" s="83"/>
      <c r="K27" s="91">
        <v>0</v>
      </c>
      <c r="L27" s="91">
        <f t="shared" ref="L27" si="11">+L28</f>
        <v>260</v>
      </c>
      <c r="M27" s="91">
        <f t="shared" si="2"/>
        <v>260</v>
      </c>
      <c r="N27" s="91">
        <v>0</v>
      </c>
      <c r="O27" s="91">
        <f t="shared" si="3"/>
        <v>260</v>
      </c>
      <c r="P27" s="91">
        <v>0</v>
      </c>
      <c r="Q27" s="91">
        <f t="shared" si="4"/>
        <v>260</v>
      </c>
      <c r="R27" s="75"/>
    </row>
    <row r="28" spans="1:18" s="63" customFormat="1" ht="22.5" x14ac:dyDescent="0.2">
      <c r="A28" s="76"/>
      <c r="B28" s="77"/>
      <c r="C28" s="78"/>
      <c r="D28" s="79">
        <v>3123</v>
      </c>
      <c r="E28" s="80">
        <v>5331</v>
      </c>
      <c r="F28" s="81" t="s">
        <v>46</v>
      </c>
      <c r="G28" s="82">
        <v>0</v>
      </c>
      <c r="H28" s="82"/>
      <c r="I28" s="82"/>
      <c r="J28" s="83"/>
      <c r="K28" s="83">
        <v>0</v>
      </c>
      <c r="L28" s="83">
        <v>260</v>
      </c>
      <c r="M28" s="83">
        <f t="shared" si="2"/>
        <v>260</v>
      </c>
      <c r="N28" s="83">
        <v>0</v>
      </c>
      <c r="O28" s="83">
        <f t="shared" si="3"/>
        <v>260</v>
      </c>
      <c r="P28" s="83">
        <v>0</v>
      </c>
      <c r="Q28" s="83">
        <f t="shared" si="4"/>
        <v>260</v>
      </c>
      <c r="R28" s="75"/>
    </row>
    <row r="29" spans="1:18" s="63" customFormat="1" ht="33.75" x14ac:dyDescent="0.2">
      <c r="A29" s="84" t="s">
        <v>42</v>
      </c>
      <c r="B29" s="85" t="s">
        <v>70</v>
      </c>
      <c r="C29" s="86" t="s">
        <v>71</v>
      </c>
      <c r="D29" s="87" t="s">
        <v>14</v>
      </c>
      <c r="E29" s="88" t="s">
        <v>14</v>
      </c>
      <c r="F29" s="89" t="s">
        <v>72</v>
      </c>
      <c r="G29" s="90">
        <v>0</v>
      </c>
      <c r="H29" s="82"/>
      <c r="I29" s="82"/>
      <c r="J29" s="83"/>
      <c r="K29" s="91">
        <v>0</v>
      </c>
      <c r="L29" s="91">
        <f t="shared" ref="L29" si="12">+L30</f>
        <v>40</v>
      </c>
      <c r="M29" s="91">
        <f t="shared" si="2"/>
        <v>40</v>
      </c>
      <c r="N29" s="91">
        <v>0</v>
      </c>
      <c r="O29" s="91">
        <f t="shared" si="3"/>
        <v>40</v>
      </c>
      <c r="P29" s="91">
        <v>0</v>
      </c>
      <c r="Q29" s="91">
        <f t="shared" si="4"/>
        <v>40</v>
      </c>
      <c r="R29" s="75"/>
    </row>
    <row r="30" spans="1:18" s="63" customFormat="1" ht="22.5" x14ac:dyDescent="0.2">
      <c r="A30" s="76"/>
      <c r="B30" s="77"/>
      <c r="C30" s="78"/>
      <c r="D30" s="79">
        <v>3123</v>
      </c>
      <c r="E30" s="80">
        <v>5331</v>
      </c>
      <c r="F30" s="81" t="s">
        <v>46</v>
      </c>
      <c r="G30" s="82">
        <v>0</v>
      </c>
      <c r="H30" s="82"/>
      <c r="I30" s="82"/>
      <c r="J30" s="83"/>
      <c r="K30" s="83">
        <v>0</v>
      </c>
      <c r="L30" s="83">
        <v>40</v>
      </c>
      <c r="M30" s="83">
        <f t="shared" si="2"/>
        <v>40</v>
      </c>
      <c r="N30" s="83">
        <v>0</v>
      </c>
      <c r="O30" s="83">
        <f t="shared" si="3"/>
        <v>40</v>
      </c>
      <c r="P30" s="83">
        <v>0</v>
      </c>
      <c r="Q30" s="83">
        <f t="shared" si="4"/>
        <v>40</v>
      </c>
      <c r="R30" s="75"/>
    </row>
    <row r="31" spans="1:18" s="63" customFormat="1" ht="33.75" x14ac:dyDescent="0.2">
      <c r="A31" s="84" t="s">
        <v>42</v>
      </c>
      <c r="B31" s="85" t="s">
        <v>73</v>
      </c>
      <c r="C31" s="86" t="s">
        <v>29</v>
      </c>
      <c r="D31" s="87" t="s">
        <v>14</v>
      </c>
      <c r="E31" s="88" t="s">
        <v>14</v>
      </c>
      <c r="F31" s="89" t="s">
        <v>74</v>
      </c>
      <c r="G31" s="90">
        <v>0</v>
      </c>
      <c r="H31" s="82"/>
      <c r="I31" s="82"/>
      <c r="J31" s="83"/>
      <c r="K31" s="91">
        <v>0</v>
      </c>
      <c r="L31" s="91">
        <f t="shared" ref="L31" si="13">+L32</f>
        <v>11</v>
      </c>
      <c r="M31" s="91">
        <f t="shared" si="2"/>
        <v>11</v>
      </c>
      <c r="N31" s="91">
        <v>0</v>
      </c>
      <c r="O31" s="91">
        <f t="shared" si="3"/>
        <v>11</v>
      </c>
      <c r="P31" s="91">
        <v>0</v>
      </c>
      <c r="Q31" s="91">
        <f t="shared" si="4"/>
        <v>11</v>
      </c>
      <c r="R31" s="75"/>
    </row>
    <row r="32" spans="1:18" s="63" customFormat="1" ht="22.5" x14ac:dyDescent="0.2">
      <c r="A32" s="76"/>
      <c r="B32" s="77"/>
      <c r="C32" s="78"/>
      <c r="D32" s="79">
        <v>3122</v>
      </c>
      <c r="E32" s="80">
        <v>5331</v>
      </c>
      <c r="F32" s="81" t="s">
        <v>46</v>
      </c>
      <c r="G32" s="82">
        <v>0</v>
      </c>
      <c r="H32" s="82"/>
      <c r="I32" s="82"/>
      <c r="J32" s="83"/>
      <c r="K32" s="83">
        <v>0</v>
      </c>
      <c r="L32" s="83">
        <v>11</v>
      </c>
      <c r="M32" s="83">
        <f t="shared" si="2"/>
        <v>11</v>
      </c>
      <c r="N32" s="83">
        <v>0</v>
      </c>
      <c r="O32" s="83">
        <f t="shared" si="3"/>
        <v>11</v>
      </c>
      <c r="P32" s="83">
        <v>0</v>
      </c>
      <c r="Q32" s="83">
        <f t="shared" si="4"/>
        <v>11</v>
      </c>
      <c r="R32" s="75"/>
    </row>
    <row r="33" spans="1:18" s="63" customFormat="1" ht="24.75" customHeight="1" x14ac:dyDescent="0.2">
      <c r="A33" s="84" t="s">
        <v>42</v>
      </c>
      <c r="B33" s="85" t="s">
        <v>75</v>
      </c>
      <c r="C33" s="86" t="s">
        <v>44</v>
      </c>
      <c r="D33" s="87" t="s">
        <v>14</v>
      </c>
      <c r="E33" s="88" t="s">
        <v>14</v>
      </c>
      <c r="F33" s="89" t="s">
        <v>76</v>
      </c>
      <c r="G33" s="90">
        <f>+G34</f>
        <v>270</v>
      </c>
      <c r="H33" s="90">
        <v>0</v>
      </c>
      <c r="I33" s="90">
        <f t="shared" si="0"/>
        <v>270</v>
      </c>
      <c r="J33" s="91">
        <v>0</v>
      </c>
      <c r="K33" s="91">
        <f t="shared" si="1"/>
        <v>270</v>
      </c>
      <c r="L33" s="91">
        <v>0</v>
      </c>
      <c r="M33" s="91">
        <f t="shared" si="2"/>
        <v>270</v>
      </c>
      <c r="N33" s="91">
        <v>0</v>
      </c>
      <c r="O33" s="91">
        <f t="shared" si="3"/>
        <v>270</v>
      </c>
      <c r="P33" s="91">
        <v>0</v>
      </c>
      <c r="Q33" s="91">
        <f t="shared" si="4"/>
        <v>270</v>
      </c>
      <c r="R33" s="75"/>
    </row>
    <row r="34" spans="1:18" s="63" customFormat="1" ht="22.5" x14ac:dyDescent="0.2">
      <c r="A34" s="76"/>
      <c r="B34" s="77"/>
      <c r="C34" s="78"/>
      <c r="D34" s="79">
        <v>3299</v>
      </c>
      <c r="E34" s="80">
        <v>5331</v>
      </c>
      <c r="F34" s="81" t="s">
        <v>46</v>
      </c>
      <c r="G34" s="82">
        <v>270</v>
      </c>
      <c r="H34" s="82">
        <v>0</v>
      </c>
      <c r="I34" s="82">
        <f t="shared" si="0"/>
        <v>270</v>
      </c>
      <c r="J34" s="83">
        <v>0</v>
      </c>
      <c r="K34" s="83">
        <f t="shared" si="1"/>
        <v>270</v>
      </c>
      <c r="L34" s="83">
        <v>0</v>
      </c>
      <c r="M34" s="83">
        <f t="shared" si="2"/>
        <v>270</v>
      </c>
      <c r="N34" s="83">
        <v>0</v>
      </c>
      <c r="O34" s="83">
        <f t="shared" si="3"/>
        <v>270</v>
      </c>
      <c r="P34" s="83">
        <v>0</v>
      </c>
      <c r="Q34" s="83">
        <f t="shared" si="4"/>
        <v>270</v>
      </c>
      <c r="R34" s="75"/>
    </row>
    <row r="35" spans="1:18" s="63" customFormat="1" ht="24.75" customHeight="1" x14ac:dyDescent="0.2">
      <c r="A35" s="84" t="s">
        <v>42</v>
      </c>
      <c r="B35" s="85" t="s">
        <v>77</v>
      </c>
      <c r="C35" s="86" t="s">
        <v>44</v>
      </c>
      <c r="D35" s="87" t="s">
        <v>14</v>
      </c>
      <c r="E35" s="88" t="s">
        <v>14</v>
      </c>
      <c r="F35" s="89" t="s">
        <v>78</v>
      </c>
      <c r="G35" s="90">
        <f>+G36</f>
        <v>500</v>
      </c>
      <c r="H35" s="90">
        <v>0</v>
      </c>
      <c r="I35" s="90">
        <f t="shared" si="0"/>
        <v>500</v>
      </c>
      <c r="J35" s="91">
        <v>0</v>
      </c>
      <c r="K35" s="91">
        <f t="shared" si="1"/>
        <v>500</v>
      </c>
      <c r="L35" s="91">
        <f>+L36</f>
        <v>-14.8</v>
      </c>
      <c r="M35" s="91">
        <f t="shared" si="2"/>
        <v>485.2</v>
      </c>
      <c r="N35" s="91">
        <f>+N36</f>
        <v>-46.48</v>
      </c>
      <c r="O35" s="91">
        <f t="shared" si="3"/>
        <v>438.71999999999997</v>
      </c>
      <c r="P35" s="91">
        <v>0</v>
      </c>
      <c r="Q35" s="91">
        <f t="shared" si="4"/>
        <v>438.71999999999997</v>
      </c>
      <c r="R35" s="75"/>
    </row>
    <row r="36" spans="1:18" s="63" customFormat="1" ht="22.5" x14ac:dyDescent="0.2">
      <c r="A36" s="76"/>
      <c r="B36" s="77"/>
      <c r="C36" s="78"/>
      <c r="D36" s="79">
        <v>3299</v>
      </c>
      <c r="E36" s="80">
        <v>5331</v>
      </c>
      <c r="F36" s="81" t="s">
        <v>46</v>
      </c>
      <c r="G36" s="82">
        <v>500</v>
      </c>
      <c r="H36" s="82">
        <v>0</v>
      </c>
      <c r="I36" s="82">
        <f t="shared" si="0"/>
        <v>500</v>
      </c>
      <c r="J36" s="83">
        <v>0</v>
      </c>
      <c r="K36" s="83">
        <f t="shared" si="1"/>
        <v>500</v>
      </c>
      <c r="L36" s="83">
        <v>-14.8</v>
      </c>
      <c r="M36" s="83">
        <f t="shared" si="2"/>
        <v>485.2</v>
      </c>
      <c r="N36" s="83">
        <v>-46.48</v>
      </c>
      <c r="O36" s="83">
        <f t="shared" si="3"/>
        <v>438.71999999999997</v>
      </c>
      <c r="P36" s="83">
        <v>0</v>
      </c>
      <c r="Q36" s="83">
        <f t="shared" si="4"/>
        <v>438.71999999999997</v>
      </c>
      <c r="R36" s="75"/>
    </row>
    <row r="37" spans="1:18" s="63" customFormat="1" ht="22.5" x14ac:dyDescent="0.2">
      <c r="A37" s="84" t="s">
        <v>42</v>
      </c>
      <c r="B37" s="85" t="s">
        <v>79</v>
      </c>
      <c r="C37" s="86" t="s">
        <v>80</v>
      </c>
      <c r="D37" s="87" t="s">
        <v>14</v>
      </c>
      <c r="E37" s="88" t="s">
        <v>14</v>
      </c>
      <c r="F37" s="89" t="s">
        <v>81</v>
      </c>
      <c r="G37" s="90">
        <v>0</v>
      </c>
      <c r="H37" s="82"/>
      <c r="I37" s="82"/>
      <c r="J37" s="83"/>
      <c r="K37" s="83"/>
      <c r="L37" s="83"/>
      <c r="M37" s="83">
        <v>0</v>
      </c>
      <c r="N37" s="91">
        <f>+N38</f>
        <v>10.06</v>
      </c>
      <c r="O37" s="91">
        <f t="shared" si="3"/>
        <v>10.06</v>
      </c>
      <c r="P37" s="91">
        <v>0</v>
      </c>
      <c r="Q37" s="91">
        <f t="shared" si="4"/>
        <v>10.06</v>
      </c>
      <c r="R37" s="75"/>
    </row>
    <row r="38" spans="1:18" s="63" customFormat="1" ht="22.5" x14ac:dyDescent="0.2">
      <c r="A38" s="76"/>
      <c r="B38" s="77"/>
      <c r="C38" s="78"/>
      <c r="D38" s="79">
        <v>3121</v>
      </c>
      <c r="E38" s="80">
        <v>5331</v>
      </c>
      <c r="F38" s="81" t="s">
        <v>46</v>
      </c>
      <c r="G38" s="82">
        <v>0</v>
      </c>
      <c r="H38" s="82"/>
      <c r="I38" s="82"/>
      <c r="J38" s="83"/>
      <c r="K38" s="83"/>
      <c r="L38" s="83"/>
      <c r="M38" s="83">
        <v>0</v>
      </c>
      <c r="N38" s="83">
        <v>10.06</v>
      </c>
      <c r="O38" s="83">
        <f t="shared" si="3"/>
        <v>10.06</v>
      </c>
      <c r="P38" s="83">
        <v>0</v>
      </c>
      <c r="Q38" s="83">
        <f t="shared" si="4"/>
        <v>10.06</v>
      </c>
      <c r="R38" s="75"/>
    </row>
    <row r="39" spans="1:18" s="63" customFormat="1" ht="22.5" x14ac:dyDescent="0.2">
      <c r="A39" s="84" t="s">
        <v>42</v>
      </c>
      <c r="B39" s="85" t="s">
        <v>82</v>
      </c>
      <c r="C39" s="86" t="s">
        <v>83</v>
      </c>
      <c r="D39" s="87" t="s">
        <v>14</v>
      </c>
      <c r="E39" s="88" t="s">
        <v>14</v>
      </c>
      <c r="F39" s="89" t="s">
        <v>84</v>
      </c>
      <c r="G39" s="90">
        <v>0</v>
      </c>
      <c r="H39" s="82"/>
      <c r="I39" s="82"/>
      <c r="J39" s="83"/>
      <c r="K39" s="83"/>
      <c r="L39" s="83"/>
      <c r="M39" s="83">
        <v>0</v>
      </c>
      <c r="N39" s="91">
        <f>+N40</f>
        <v>16.420000000000002</v>
      </c>
      <c r="O39" s="91">
        <f t="shared" si="3"/>
        <v>16.420000000000002</v>
      </c>
      <c r="P39" s="91">
        <v>0</v>
      </c>
      <c r="Q39" s="91">
        <f t="shared" si="4"/>
        <v>16.420000000000002</v>
      </c>
      <c r="R39" s="75"/>
    </row>
    <row r="40" spans="1:18" s="63" customFormat="1" ht="22.5" x14ac:dyDescent="0.2">
      <c r="A40" s="76"/>
      <c r="B40" s="77"/>
      <c r="C40" s="78"/>
      <c r="D40" s="79">
        <v>3122</v>
      </c>
      <c r="E40" s="80">
        <v>5331</v>
      </c>
      <c r="F40" s="81" t="s">
        <v>46</v>
      </c>
      <c r="G40" s="82">
        <v>0</v>
      </c>
      <c r="H40" s="82"/>
      <c r="I40" s="82"/>
      <c r="J40" s="83"/>
      <c r="K40" s="83"/>
      <c r="L40" s="83"/>
      <c r="M40" s="83">
        <v>0</v>
      </c>
      <c r="N40" s="83">
        <v>16.420000000000002</v>
      </c>
      <c r="O40" s="83">
        <f t="shared" si="3"/>
        <v>16.420000000000002</v>
      </c>
      <c r="P40" s="83">
        <v>0</v>
      </c>
      <c r="Q40" s="83">
        <f t="shared" si="4"/>
        <v>16.420000000000002</v>
      </c>
      <c r="R40" s="75"/>
    </row>
    <row r="41" spans="1:18" s="63" customFormat="1" ht="22.5" x14ac:dyDescent="0.2">
      <c r="A41" s="84" t="s">
        <v>42</v>
      </c>
      <c r="B41" s="85" t="s">
        <v>85</v>
      </c>
      <c r="C41" s="86" t="s">
        <v>29</v>
      </c>
      <c r="D41" s="87" t="s">
        <v>14</v>
      </c>
      <c r="E41" s="88" t="s">
        <v>14</v>
      </c>
      <c r="F41" s="89" t="s">
        <v>86</v>
      </c>
      <c r="G41" s="90">
        <v>0</v>
      </c>
      <c r="H41" s="82"/>
      <c r="I41" s="82"/>
      <c r="J41" s="83"/>
      <c r="K41" s="83"/>
      <c r="L41" s="83"/>
      <c r="M41" s="83">
        <v>0</v>
      </c>
      <c r="N41" s="91">
        <f>+N42</f>
        <v>20</v>
      </c>
      <c r="O41" s="91">
        <f t="shared" si="3"/>
        <v>20</v>
      </c>
      <c r="P41" s="91">
        <v>0</v>
      </c>
      <c r="Q41" s="91">
        <f t="shared" si="4"/>
        <v>20</v>
      </c>
      <c r="R41" s="75"/>
    </row>
    <row r="42" spans="1:18" s="63" customFormat="1" ht="22.5" x14ac:dyDescent="0.2">
      <c r="A42" s="76"/>
      <c r="B42" s="77"/>
      <c r="C42" s="78"/>
      <c r="D42" s="79">
        <v>3122</v>
      </c>
      <c r="E42" s="80">
        <v>5331</v>
      </c>
      <c r="F42" s="81" t="s">
        <v>46</v>
      </c>
      <c r="G42" s="82">
        <v>0</v>
      </c>
      <c r="H42" s="82"/>
      <c r="I42" s="82"/>
      <c r="J42" s="83"/>
      <c r="K42" s="83"/>
      <c r="L42" s="83"/>
      <c r="M42" s="83">
        <v>0</v>
      </c>
      <c r="N42" s="83">
        <v>20</v>
      </c>
      <c r="O42" s="83">
        <f t="shared" si="3"/>
        <v>20</v>
      </c>
      <c r="P42" s="83">
        <v>0</v>
      </c>
      <c r="Q42" s="83">
        <f t="shared" si="4"/>
        <v>20</v>
      </c>
      <c r="R42" s="75"/>
    </row>
    <row r="43" spans="1:18" s="63" customFormat="1" ht="22.5" x14ac:dyDescent="0.2">
      <c r="A43" s="84" t="s">
        <v>42</v>
      </c>
      <c r="B43" s="85" t="s">
        <v>87</v>
      </c>
      <c r="C43" s="86" t="s">
        <v>65</v>
      </c>
      <c r="D43" s="87" t="s">
        <v>14</v>
      </c>
      <c r="E43" s="88" t="s">
        <v>14</v>
      </c>
      <c r="F43" s="89" t="s">
        <v>88</v>
      </c>
      <c r="G43" s="90">
        <v>0</v>
      </c>
      <c r="H43" s="82"/>
      <c r="I43" s="82"/>
      <c r="J43" s="83"/>
      <c r="K43" s="91">
        <v>0</v>
      </c>
      <c r="L43" s="91">
        <f>+L44</f>
        <v>14.8</v>
      </c>
      <c r="M43" s="91">
        <f t="shared" si="2"/>
        <v>14.8</v>
      </c>
      <c r="N43" s="91">
        <v>0</v>
      </c>
      <c r="O43" s="91">
        <f t="shared" si="3"/>
        <v>14.8</v>
      </c>
      <c r="P43" s="91">
        <v>0</v>
      </c>
      <c r="Q43" s="91">
        <f t="shared" si="4"/>
        <v>14.8</v>
      </c>
      <c r="R43" s="75"/>
    </row>
    <row r="44" spans="1:18" s="63" customFormat="1" ht="22.5" x14ac:dyDescent="0.2">
      <c r="A44" s="76"/>
      <c r="B44" s="77"/>
      <c r="C44" s="78"/>
      <c r="D44" s="79">
        <v>3123</v>
      </c>
      <c r="E44" s="80">
        <v>5331</v>
      </c>
      <c r="F44" s="81" t="s">
        <v>46</v>
      </c>
      <c r="G44" s="82">
        <v>0</v>
      </c>
      <c r="H44" s="82"/>
      <c r="I44" s="82"/>
      <c r="J44" s="83"/>
      <c r="K44" s="83">
        <v>0</v>
      </c>
      <c r="L44" s="83">
        <v>14.8</v>
      </c>
      <c r="M44" s="83">
        <f t="shared" si="2"/>
        <v>14.8</v>
      </c>
      <c r="N44" s="83">
        <v>0</v>
      </c>
      <c r="O44" s="83">
        <f t="shared" si="3"/>
        <v>14.8</v>
      </c>
      <c r="P44" s="83">
        <v>0</v>
      </c>
      <c r="Q44" s="83">
        <f t="shared" si="4"/>
        <v>14.8</v>
      </c>
      <c r="R44" s="75"/>
    </row>
    <row r="45" spans="1:18" s="63" customFormat="1" ht="22.5" x14ac:dyDescent="0.2">
      <c r="A45" s="84" t="s">
        <v>42</v>
      </c>
      <c r="B45" s="92" t="s">
        <v>89</v>
      </c>
      <c r="C45" s="86" t="s">
        <v>90</v>
      </c>
      <c r="D45" s="87" t="s">
        <v>14</v>
      </c>
      <c r="E45" s="88" t="s">
        <v>14</v>
      </c>
      <c r="F45" s="93" t="s">
        <v>91</v>
      </c>
      <c r="G45" s="90">
        <f>+G46</f>
        <v>2500</v>
      </c>
      <c r="H45" s="90">
        <v>0</v>
      </c>
      <c r="I45" s="90">
        <f t="shared" si="0"/>
        <v>2500</v>
      </c>
      <c r="J45" s="91">
        <v>0</v>
      </c>
      <c r="K45" s="91">
        <f t="shared" si="1"/>
        <v>2500</v>
      </c>
      <c r="L45" s="91">
        <v>0</v>
      </c>
      <c r="M45" s="91">
        <f t="shared" si="2"/>
        <v>2500</v>
      </c>
      <c r="N45" s="91">
        <v>0</v>
      </c>
      <c r="O45" s="91">
        <f t="shared" si="3"/>
        <v>2500</v>
      </c>
      <c r="P45" s="91">
        <v>0</v>
      </c>
      <c r="Q45" s="91">
        <f t="shared" si="4"/>
        <v>2500</v>
      </c>
      <c r="R45" s="75"/>
    </row>
    <row r="46" spans="1:18" s="63" customFormat="1" ht="22.5" x14ac:dyDescent="0.2">
      <c r="A46" s="76"/>
      <c r="B46" s="92"/>
      <c r="C46" s="86"/>
      <c r="D46" s="79">
        <v>3113</v>
      </c>
      <c r="E46" s="80">
        <v>5331</v>
      </c>
      <c r="F46" s="81" t="s">
        <v>46</v>
      </c>
      <c r="G46" s="82">
        <v>2500</v>
      </c>
      <c r="H46" s="82">
        <v>0</v>
      </c>
      <c r="I46" s="82">
        <f t="shared" si="0"/>
        <v>2500</v>
      </c>
      <c r="J46" s="83">
        <v>0</v>
      </c>
      <c r="K46" s="83">
        <f t="shared" si="1"/>
        <v>2500</v>
      </c>
      <c r="L46" s="83">
        <v>0</v>
      </c>
      <c r="M46" s="83">
        <f t="shared" si="2"/>
        <v>2500</v>
      </c>
      <c r="N46" s="83">
        <v>0</v>
      </c>
      <c r="O46" s="83">
        <f t="shared" si="3"/>
        <v>2500</v>
      </c>
      <c r="P46" s="83">
        <v>0</v>
      </c>
      <c r="Q46" s="83">
        <f t="shared" si="4"/>
        <v>2500</v>
      </c>
      <c r="R46" s="75"/>
    </row>
    <row r="47" spans="1:18" s="63" customFormat="1" ht="22.5" x14ac:dyDescent="0.2">
      <c r="A47" s="84" t="s">
        <v>42</v>
      </c>
      <c r="B47" s="92" t="s">
        <v>92</v>
      </c>
      <c r="C47" s="86" t="s">
        <v>93</v>
      </c>
      <c r="D47" s="87" t="s">
        <v>14</v>
      </c>
      <c r="E47" s="88" t="s">
        <v>14</v>
      </c>
      <c r="F47" s="94" t="s">
        <v>94</v>
      </c>
      <c r="G47" s="90">
        <f>+G48</f>
        <v>500</v>
      </c>
      <c r="H47" s="90">
        <v>0</v>
      </c>
      <c r="I47" s="90">
        <f t="shared" si="0"/>
        <v>500</v>
      </c>
      <c r="J47" s="91">
        <v>0</v>
      </c>
      <c r="K47" s="91">
        <f t="shared" si="1"/>
        <v>500</v>
      </c>
      <c r="L47" s="91">
        <v>0</v>
      </c>
      <c r="M47" s="91">
        <f t="shared" si="2"/>
        <v>500</v>
      </c>
      <c r="N47" s="91">
        <v>0</v>
      </c>
      <c r="O47" s="91">
        <f t="shared" si="3"/>
        <v>500</v>
      </c>
      <c r="P47" s="91">
        <v>0</v>
      </c>
      <c r="Q47" s="91">
        <f t="shared" si="4"/>
        <v>500</v>
      </c>
      <c r="R47" s="75"/>
    </row>
    <row r="48" spans="1:18" s="63" customFormat="1" ht="22.5" x14ac:dyDescent="0.2">
      <c r="A48" s="76"/>
      <c r="B48" s="92"/>
      <c r="C48" s="86"/>
      <c r="D48" s="79">
        <v>3124</v>
      </c>
      <c r="E48" s="80">
        <v>5331</v>
      </c>
      <c r="F48" s="81" t="s">
        <v>46</v>
      </c>
      <c r="G48" s="82">
        <v>500</v>
      </c>
      <c r="H48" s="82">
        <v>0</v>
      </c>
      <c r="I48" s="82">
        <f t="shared" si="0"/>
        <v>500</v>
      </c>
      <c r="J48" s="83">
        <v>0</v>
      </c>
      <c r="K48" s="83">
        <f t="shared" si="1"/>
        <v>500</v>
      </c>
      <c r="L48" s="83">
        <v>0</v>
      </c>
      <c r="M48" s="83">
        <f t="shared" si="2"/>
        <v>500</v>
      </c>
      <c r="N48" s="83">
        <v>0</v>
      </c>
      <c r="O48" s="83">
        <f t="shared" si="3"/>
        <v>500</v>
      </c>
      <c r="P48" s="83">
        <v>0</v>
      </c>
      <c r="Q48" s="83">
        <f t="shared" si="4"/>
        <v>500</v>
      </c>
      <c r="R48" s="75"/>
    </row>
    <row r="49" spans="1:18" s="63" customFormat="1" ht="22.5" x14ac:dyDescent="0.2">
      <c r="A49" s="84" t="s">
        <v>42</v>
      </c>
      <c r="B49" s="92" t="s">
        <v>95</v>
      </c>
      <c r="C49" s="86" t="s">
        <v>50</v>
      </c>
      <c r="D49" s="87" t="s">
        <v>14</v>
      </c>
      <c r="E49" s="88" t="s">
        <v>14</v>
      </c>
      <c r="F49" s="95" t="s">
        <v>96</v>
      </c>
      <c r="G49" s="90">
        <f>+G50</f>
        <v>450</v>
      </c>
      <c r="H49" s="90">
        <v>0</v>
      </c>
      <c r="I49" s="90">
        <f t="shared" si="0"/>
        <v>450</v>
      </c>
      <c r="J49" s="91">
        <v>0</v>
      </c>
      <c r="K49" s="91">
        <f t="shared" si="1"/>
        <v>450</v>
      </c>
      <c r="L49" s="91">
        <v>0</v>
      </c>
      <c r="M49" s="91">
        <f t="shared" si="2"/>
        <v>450</v>
      </c>
      <c r="N49" s="91">
        <v>0</v>
      </c>
      <c r="O49" s="91">
        <f t="shared" si="3"/>
        <v>450</v>
      </c>
      <c r="P49" s="91">
        <v>0</v>
      </c>
      <c r="Q49" s="91">
        <f t="shared" si="4"/>
        <v>450</v>
      </c>
      <c r="R49" s="75"/>
    </row>
    <row r="50" spans="1:18" s="63" customFormat="1" ht="22.5" x14ac:dyDescent="0.2">
      <c r="A50" s="76"/>
      <c r="B50" s="92"/>
      <c r="C50" s="86"/>
      <c r="D50" s="79">
        <v>3123</v>
      </c>
      <c r="E50" s="80">
        <v>5331</v>
      </c>
      <c r="F50" s="81" t="s">
        <v>46</v>
      </c>
      <c r="G50" s="82">
        <v>450</v>
      </c>
      <c r="H50" s="82">
        <v>0</v>
      </c>
      <c r="I50" s="82">
        <f t="shared" si="0"/>
        <v>450</v>
      </c>
      <c r="J50" s="83">
        <v>0</v>
      </c>
      <c r="K50" s="83">
        <f t="shared" si="1"/>
        <v>450</v>
      </c>
      <c r="L50" s="83">
        <v>0</v>
      </c>
      <c r="M50" s="83">
        <f t="shared" si="2"/>
        <v>450</v>
      </c>
      <c r="N50" s="83">
        <v>0</v>
      </c>
      <c r="O50" s="83">
        <f t="shared" si="3"/>
        <v>450</v>
      </c>
      <c r="P50" s="83">
        <v>0</v>
      </c>
      <c r="Q50" s="83">
        <f t="shared" si="4"/>
        <v>450</v>
      </c>
      <c r="R50" s="75"/>
    </row>
    <row r="51" spans="1:18" s="63" customFormat="1" ht="33.75" x14ac:dyDescent="0.2">
      <c r="A51" s="84" t="s">
        <v>42</v>
      </c>
      <c r="B51" s="92" t="s">
        <v>97</v>
      </c>
      <c r="C51" s="86" t="s">
        <v>50</v>
      </c>
      <c r="D51" s="87" t="s">
        <v>14</v>
      </c>
      <c r="E51" s="88" t="s">
        <v>14</v>
      </c>
      <c r="F51" s="96" t="s">
        <v>98</v>
      </c>
      <c r="G51" s="90">
        <f>+G52</f>
        <v>11000</v>
      </c>
      <c r="H51" s="90">
        <v>0</v>
      </c>
      <c r="I51" s="90">
        <f t="shared" si="0"/>
        <v>11000</v>
      </c>
      <c r="J51" s="91">
        <v>0</v>
      </c>
      <c r="K51" s="91">
        <f t="shared" si="1"/>
        <v>11000</v>
      </c>
      <c r="L51" s="91">
        <v>0</v>
      </c>
      <c r="M51" s="91">
        <f t="shared" si="2"/>
        <v>11000</v>
      </c>
      <c r="N51" s="91">
        <v>0</v>
      </c>
      <c r="O51" s="91">
        <f t="shared" si="3"/>
        <v>11000</v>
      </c>
      <c r="P51" s="91">
        <v>0</v>
      </c>
      <c r="Q51" s="91">
        <f t="shared" si="4"/>
        <v>11000</v>
      </c>
      <c r="R51" s="75"/>
    </row>
    <row r="52" spans="1:18" s="63" customFormat="1" ht="22.5" x14ac:dyDescent="0.2">
      <c r="A52" s="76"/>
      <c r="B52" s="92"/>
      <c r="C52" s="86"/>
      <c r="D52" s="79">
        <v>3123</v>
      </c>
      <c r="E52" s="80">
        <v>5331</v>
      </c>
      <c r="F52" s="81" t="s">
        <v>46</v>
      </c>
      <c r="G52" s="82">
        <v>11000</v>
      </c>
      <c r="H52" s="82">
        <v>0</v>
      </c>
      <c r="I52" s="82">
        <f t="shared" si="0"/>
        <v>11000</v>
      </c>
      <c r="J52" s="83">
        <v>0</v>
      </c>
      <c r="K52" s="83">
        <f t="shared" si="1"/>
        <v>11000</v>
      </c>
      <c r="L52" s="83">
        <v>0</v>
      </c>
      <c r="M52" s="83">
        <f t="shared" si="2"/>
        <v>11000</v>
      </c>
      <c r="N52" s="83">
        <v>0</v>
      </c>
      <c r="O52" s="83">
        <f t="shared" si="3"/>
        <v>11000</v>
      </c>
      <c r="P52" s="83">
        <v>0</v>
      </c>
      <c r="Q52" s="83">
        <f t="shared" si="4"/>
        <v>11000</v>
      </c>
      <c r="R52" s="75"/>
    </row>
    <row r="53" spans="1:18" s="63" customFormat="1" ht="24.75" customHeight="1" x14ac:dyDescent="0.2">
      <c r="A53" s="84" t="s">
        <v>42</v>
      </c>
      <c r="B53" s="92" t="s">
        <v>99</v>
      </c>
      <c r="C53" s="86" t="s">
        <v>100</v>
      </c>
      <c r="D53" s="87" t="s">
        <v>14</v>
      </c>
      <c r="E53" s="88" t="s">
        <v>14</v>
      </c>
      <c r="F53" s="95" t="s">
        <v>101</v>
      </c>
      <c r="G53" s="90">
        <f>+G54</f>
        <v>4000</v>
      </c>
      <c r="H53" s="90">
        <v>0</v>
      </c>
      <c r="I53" s="90">
        <f t="shared" si="0"/>
        <v>4000</v>
      </c>
      <c r="J53" s="91">
        <v>0</v>
      </c>
      <c r="K53" s="91">
        <f t="shared" si="1"/>
        <v>4000</v>
      </c>
      <c r="L53" s="91">
        <v>0</v>
      </c>
      <c r="M53" s="91">
        <f t="shared" si="2"/>
        <v>4000</v>
      </c>
      <c r="N53" s="91">
        <f>+N54</f>
        <v>-4000</v>
      </c>
      <c r="O53" s="91">
        <f t="shared" si="3"/>
        <v>0</v>
      </c>
      <c r="P53" s="91">
        <v>0</v>
      </c>
      <c r="Q53" s="91">
        <f t="shared" si="4"/>
        <v>0</v>
      </c>
      <c r="R53" s="75"/>
    </row>
    <row r="54" spans="1:18" s="63" customFormat="1" ht="22.5" x14ac:dyDescent="0.2">
      <c r="A54" s="76"/>
      <c r="B54" s="77"/>
      <c r="C54" s="78"/>
      <c r="D54" s="79">
        <v>3121</v>
      </c>
      <c r="E54" s="80">
        <v>5331</v>
      </c>
      <c r="F54" s="81" t="s">
        <v>46</v>
      </c>
      <c r="G54" s="82">
        <v>4000</v>
      </c>
      <c r="H54" s="82">
        <v>0</v>
      </c>
      <c r="I54" s="82">
        <f t="shared" si="0"/>
        <v>4000</v>
      </c>
      <c r="J54" s="83">
        <v>0</v>
      </c>
      <c r="K54" s="83">
        <f t="shared" si="1"/>
        <v>4000</v>
      </c>
      <c r="L54" s="83">
        <v>0</v>
      </c>
      <c r="M54" s="83">
        <f t="shared" si="2"/>
        <v>4000</v>
      </c>
      <c r="N54" s="83">
        <v>-4000</v>
      </c>
      <c r="O54" s="83">
        <f t="shared" si="3"/>
        <v>0</v>
      </c>
      <c r="P54" s="83">
        <v>0</v>
      </c>
      <c r="Q54" s="83">
        <f t="shared" si="4"/>
        <v>0</v>
      </c>
      <c r="R54" s="75"/>
    </row>
    <row r="55" spans="1:18" s="63" customFormat="1" ht="34.15" customHeight="1" x14ac:dyDescent="0.2">
      <c r="A55" s="84" t="s">
        <v>42</v>
      </c>
      <c r="B55" s="92" t="s">
        <v>102</v>
      </c>
      <c r="C55" s="86" t="s">
        <v>100</v>
      </c>
      <c r="D55" s="87" t="s">
        <v>14</v>
      </c>
      <c r="E55" s="88" t="s">
        <v>14</v>
      </c>
      <c r="F55" s="95" t="s">
        <v>103</v>
      </c>
      <c r="G55" s="90">
        <v>0</v>
      </c>
      <c r="H55" s="82"/>
      <c r="I55" s="82"/>
      <c r="J55" s="83"/>
      <c r="K55" s="83"/>
      <c r="L55" s="83"/>
      <c r="M55" s="91">
        <v>0</v>
      </c>
      <c r="N55" s="91">
        <f>+N56</f>
        <v>1490</v>
      </c>
      <c r="O55" s="91">
        <f t="shared" si="3"/>
        <v>1490</v>
      </c>
      <c r="P55" s="91">
        <v>0</v>
      </c>
      <c r="Q55" s="91">
        <f t="shared" si="4"/>
        <v>1490</v>
      </c>
      <c r="R55" s="75"/>
    </row>
    <row r="56" spans="1:18" s="63" customFormat="1" ht="22.5" x14ac:dyDescent="0.2">
      <c r="A56" s="76"/>
      <c r="B56" s="77"/>
      <c r="C56" s="78"/>
      <c r="D56" s="79">
        <v>3121</v>
      </c>
      <c r="E56" s="80">
        <v>5331</v>
      </c>
      <c r="F56" s="81" t="s">
        <v>46</v>
      </c>
      <c r="G56" s="82">
        <v>0</v>
      </c>
      <c r="H56" s="82"/>
      <c r="I56" s="82"/>
      <c r="J56" s="83"/>
      <c r="K56" s="83"/>
      <c r="L56" s="83"/>
      <c r="M56" s="83">
        <v>0</v>
      </c>
      <c r="N56" s="83">
        <v>1490</v>
      </c>
      <c r="O56" s="83">
        <f t="shared" si="3"/>
        <v>1490</v>
      </c>
      <c r="P56" s="83">
        <v>0</v>
      </c>
      <c r="Q56" s="83">
        <f t="shared" si="4"/>
        <v>1490</v>
      </c>
      <c r="R56" s="75"/>
    </row>
    <row r="57" spans="1:18" s="63" customFormat="1" ht="26.45" customHeight="1" x14ac:dyDescent="0.2">
      <c r="A57" s="84" t="s">
        <v>42</v>
      </c>
      <c r="B57" s="92" t="s">
        <v>104</v>
      </c>
      <c r="C57" s="86" t="s">
        <v>100</v>
      </c>
      <c r="D57" s="87" t="s">
        <v>14</v>
      </c>
      <c r="E57" s="88" t="s">
        <v>14</v>
      </c>
      <c r="F57" s="95" t="s">
        <v>105</v>
      </c>
      <c r="G57" s="90">
        <v>0</v>
      </c>
      <c r="H57" s="82"/>
      <c r="I57" s="82"/>
      <c r="J57" s="83"/>
      <c r="K57" s="83"/>
      <c r="L57" s="83"/>
      <c r="M57" s="91">
        <v>0</v>
      </c>
      <c r="N57" s="91">
        <f t="shared" ref="N57" si="14">+N58</f>
        <v>1700</v>
      </c>
      <c r="O57" s="91">
        <f t="shared" si="3"/>
        <v>1700</v>
      </c>
      <c r="P57" s="91">
        <v>0</v>
      </c>
      <c r="Q57" s="91">
        <f t="shared" si="4"/>
        <v>1700</v>
      </c>
      <c r="R57" s="75"/>
    </row>
    <row r="58" spans="1:18" s="63" customFormat="1" ht="22.5" x14ac:dyDescent="0.2">
      <c r="A58" s="76"/>
      <c r="B58" s="77"/>
      <c r="C58" s="78"/>
      <c r="D58" s="79">
        <v>3121</v>
      </c>
      <c r="E58" s="80">
        <v>5331</v>
      </c>
      <c r="F58" s="81" t="s">
        <v>46</v>
      </c>
      <c r="G58" s="82">
        <v>0</v>
      </c>
      <c r="H58" s="82"/>
      <c r="I58" s="82"/>
      <c r="J58" s="83"/>
      <c r="K58" s="83"/>
      <c r="L58" s="83"/>
      <c r="M58" s="83">
        <v>0</v>
      </c>
      <c r="N58" s="83">
        <v>1700</v>
      </c>
      <c r="O58" s="83">
        <f t="shared" si="3"/>
        <v>1700</v>
      </c>
      <c r="P58" s="83">
        <v>0</v>
      </c>
      <c r="Q58" s="83">
        <f t="shared" si="4"/>
        <v>1700</v>
      </c>
      <c r="R58" s="75"/>
    </row>
    <row r="59" spans="1:18" s="63" customFormat="1" ht="22.9" customHeight="1" x14ac:dyDescent="0.2">
      <c r="A59" s="84" t="s">
        <v>42</v>
      </c>
      <c r="B59" s="92" t="s">
        <v>106</v>
      </c>
      <c r="C59" s="86" t="s">
        <v>100</v>
      </c>
      <c r="D59" s="87" t="s">
        <v>14</v>
      </c>
      <c r="E59" s="88" t="s">
        <v>14</v>
      </c>
      <c r="F59" s="95" t="s">
        <v>107</v>
      </c>
      <c r="G59" s="90">
        <v>0</v>
      </c>
      <c r="H59" s="82"/>
      <c r="I59" s="82"/>
      <c r="J59" s="83"/>
      <c r="K59" s="83"/>
      <c r="L59" s="83"/>
      <c r="M59" s="91">
        <v>0</v>
      </c>
      <c r="N59" s="91">
        <f t="shared" ref="N59" si="15">+N60</f>
        <v>650</v>
      </c>
      <c r="O59" s="91">
        <f t="shared" si="3"/>
        <v>650</v>
      </c>
      <c r="P59" s="91">
        <v>0</v>
      </c>
      <c r="Q59" s="91">
        <f t="shared" si="4"/>
        <v>650</v>
      </c>
      <c r="R59" s="75"/>
    </row>
    <row r="60" spans="1:18" s="63" customFormat="1" x14ac:dyDescent="0.2">
      <c r="A60" s="76"/>
      <c r="B60" s="77"/>
      <c r="C60" s="78"/>
      <c r="D60" s="79">
        <v>3121</v>
      </c>
      <c r="E60" s="80">
        <v>6351</v>
      </c>
      <c r="F60" s="81" t="s">
        <v>108</v>
      </c>
      <c r="G60" s="82">
        <v>0</v>
      </c>
      <c r="H60" s="82"/>
      <c r="I60" s="82"/>
      <c r="J60" s="83"/>
      <c r="K60" s="83"/>
      <c r="L60" s="83"/>
      <c r="M60" s="83">
        <v>0</v>
      </c>
      <c r="N60" s="83">
        <v>650</v>
      </c>
      <c r="O60" s="83">
        <f t="shared" si="3"/>
        <v>650</v>
      </c>
      <c r="P60" s="83">
        <v>0</v>
      </c>
      <c r="Q60" s="83">
        <f t="shared" si="4"/>
        <v>650</v>
      </c>
      <c r="R60" s="75"/>
    </row>
    <row r="61" spans="1:18" s="63" customFormat="1" ht="23.45" customHeight="1" x14ac:dyDescent="0.2">
      <c r="A61" s="84" t="s">
        <v>42</v>
      </c>
      <c r="B61" s="92" t="s">
        <v>109</v>
      </c>
      <c r="C61" s="86" t="s">
        <v>100</v>
      </c>
      <c r="D61" s="87" t="s">
        <v>14</v>
      </c>
      <c r="E61" s="88" t="s">
        <v>14</v>
      </c>
      <c r="F61" s="95" t="s">
        <v>110</v>
      </c>
      <c r="G61" s="90">
        <v>0</v>
      </c>
      <c r="H61" s="82"/>
      <c r="I61" s="82"/>
      <c r="J61" s="83"/>
      <c r="K61" s="83"/>
      <c r="L61" s="83"/>
      <c r="M61" s="91">
        <v>0</v>
      </c>
      <c r="N61" s="91">
        <f>+N62</f>
        <v>160</v>
      </c>
      <c r="O61" s="91">
        <f t="shared" si="3"/>
        <v>160</v>
      </c>
      <c r="P61" s="91">
        <v>0</v>
      </c>
      <c r="Q61" s="91">
        <f t="shared" si="4"/>
        <v>160</v>
      </c>
      <c r="R61" s="75"/>
    </row>
    <row r="62" spans="1:18" s="63" customFormat="1" x14ac:dyDescent="0.2">
      <c r="A62" s="76"/>
      <c r="B62" s="77"/>
      <c r="C62" s="78"/>
      <c r="D62" s="79">
        <v>3121</v>
      </c>
      <c r="E62" s="80">
        <v>6351</v>
      </c>
      <c r="F62" s="81" t="s">
        <v>108</v>
      </c>
      <c r="G62" s="82">
        <v>0</v>
      </c>
      <c r="H62" s="82"/>
      <c r="I62" s="82"/>
      <c r="J62" s="83"/>
      <c r="K62" s="83"/>
      <c r="L62" s="83"/>
      <c r="M62" s="83">
        <v>0</v>
      </c>
      <c r="N62" s="83">
        <v>160</v>
      </c>
      <c r="O62" s="83">
        <f t="shared" si="3"/>
        <v>160</v>
      </c>
      <c r="P62" s="83">
        <v>0</v>
      </c>
      <c r="Q62" s="83">
        <f t="shared" si="4"/>
        <v>160</v>
      </c>
      <c r="R62" s="75"/>
    </row>
    <row r="63" spans="1:18" ht="33.75" x14ac:dyDescent="0.2">
      <c r="A63" s="84" t="s">
        <v>42</v>
      </c>
      <c r="B63" s="97" t="s">
        <v>111</v>
      </c>
      <c r="C63" s="98">
        <v>1429</v>
      </c>
      <c r="D63" s="87" t="s">
        <v>14</v>
      </c>
      <c r="E63" s="88" t="s">
        <v>14</v>
      </c>
      <c r="F63" s="99" t="s">
        <v>112</v>
      </c>
      <c r="G63" s="100">
        <v>0</v>
      </c>
      <c r="H63" s="101">
        <f>+H64</f>
        <v>200</v>
      </c>
      <c r="I63" s="90">
        <f t="shared" si="0"/>
        <v>200</v>
      </c>
      <c r="J63" s="91">
        <v>0</v>
      </c>
      <c r="K63" s="91">
        <f t="shared" si="1"/>
        <v>200</v>
      </c>
      <c r="L63" s="91">
        <v>0</v>
      </c>
      <c r="M63" s="91">
        <f t="shared" si="2"/>
        <v>200</v>
      </c>
      <c r="N63" s="101">
        <v>0</v>
      </c>
      <c r="O63" s="91">
        <f t="shared" si="3"/>
        <v>200</v>
      </c>
      <c r="P63" s="91">
        <v>0</v>
      </c>
      <c r="Q63" s="91">
        <f t="shared" si="4"/>
        <v>200</v>
      </c>
      <c r="R63" s="2"/>
    </row>
    <row r="64" spans="1:18" x14ac:dyDescent="0.2">
      <c r="A64" s="76"/>
      <c r="B64" s="97"/>
      <c r="C64" s="98"/>
      <c r="D64" s="79">
        <v>3122</v>
      </c>
      <c r="E64" s="80">
        <v>6351</v>
      </c>
      <c r="F64" s="81" t="s">
        <v>108</v>
      </c>
      <c r="G64" s="102">
        <v>0</v>
      </c>
      <c r="H64" s="103">
        <v>200</v>
      </c>
      <c r="I64" s="82">
        <f t="shared" si="0"/>
        <v>200</v>
      </c>
      <c r="J64" s="83">
        <v>0</v>
      </c>
      <c r="K64" s="83">
        <f t="shared" si="1"/>
        <v>200</v>
      </c>
      <c r="L64" s="83">
        <v>0</v>
      </c>
      <c r="M64" s="83">
        <f t="shared" si="2"/>
        <v>200</v>
      </c>
      <c r="N64" s="103">
        <v>0</v>
      </c>
      <c r="O64" s="83">
        <f t="shared" si="3"/>
        <v>200</v>
      </c>
      <c r="P64" s="83">
        <v>0</v>
      </c>
      <c r="Q64" s="83">
        <f t="shared" si="4"/>
        <v>200</v>
      </c>
      <c r="R64" s="2"/>
    </row>
    <row r="65" spans="1:18" ht="32.450000000000003" customHeight="1" x14ac:dyDescent="0.2">
      <c r="A65" s="84" t="s">
        <v>42</v>
      </c>
      <c r="B65" s="85" t="s">
        <v>113</v>
      </c>
      <c r="C65" s="86" t="s">
        <v>114</v>
      </c>
      <c r="D65" s="87" t="s">
        <v>14</v>
      </c>
      <c r="E65" s="87" t="s">
        <v>14</v>
      </c>
      <c r="F65" s="104" t="s">
        <v>115</v>
      </c>
      <c r="G65" s="100">
        <v>0</v>
      </c>
      <c r="H65" s="101">
        <f>+H66</f>
        <v>13657.0047</v>
      </c>
      <c r="I65" s="90">
        <f t="shared" si="0"/>
        <v>13657.0047</v>
      </c>
      <c r="J65" s="91">
        <v>0</v>
      </c>
      <c r="K65" s="91">
        <f t="shared" si="1"/>
        <v>13657.0047</v>
      </c>
      <c r="L65" s="91">
        <v>0</v>
      </c>
      <c r="M65" s="91">
        <f t="shared" si="2"/>
        <v>13657.0047</v>
      </c>
      <c r="N65" s="101">
        <v>0</v>
      </c>
      <c r="O65" s="91">
        <f t="shared" si="3"/>
        <v>13657.0047</v>
      </c>
      <c r="P65" s="91">
        <v>0</v>
      </c>
      <c r="Q65" s="91">
        <f t="shared" si="4"/>
        <v>13657.0047</v>
      </c>
      <c r="R65" s="2"/>
    </row>
    <row r="66" spans="1:18" x14ac:dyDescent="0.2">
      <c r="A66" s="76"/>
      <c r="B66" s="77"/>
      <c r="C66" s="78"/>
      <c r="D66" s="79">
        <v>3122</v>
      </c>
      <c r="E66" s="79">
        <v>5331</v>
      </c>
      <c r="F66" s="105" t="s">
        <v>46</v>
      </c>
      <c r="G66" s="102">
        <v>0</v>
      </c>
      <c r="H66" s="103">
        <v>13657.0047</v>
      </c>
      <c r="I66" s="82">
        <f t="shared" si="0"/>
        <v>13657.0047</v>
      </c>
      <c r="J66" s="83">
        <v>0</v>
      </c>
      <c r="K66" s="83">
        <f t="shared" si="1"/>
        <v>13657.0047</v>
      </c>
      <c r="L66" s="83">
        <v>0</v>
      </c>
      <c r="M66" s="83">
        <f t="shared" si="2"/>
        <v>13657.0047</v>
      </c>
      <c r="N66" s="103">
        <v>0</v>
      </c>
      <c r="O66" s="83">
        <f t="shared" si="3"/>
        <v>13657.0047</v>
      </c>
      <c r="P66" s="83">
        <v>0</v>
      </c>
      <c r="Q66" s="83">
        <f t="shared" si="4"/>
        <v>13657.0047</v>
      </c>
      <c r="R66" s="2"/>
    </row>
    <row r="67" spans="1:18" ht="24.6" customHeight="1" x14ac:dyDescent="0.2">
      <c r="A67" s="84" t="s">
        <v>42</v>
      </c>
      <c r="B67" s="85" t="s">
        <v>116</v>
      </c>
      <c r="C67" s="86" t="s">
        <v>117</v>
      </c>
      <c r="D67" s="87" t="s">
        <v>14</v>
      </c>
      <c r="E67" s="87" t="s">
        <v>14</v>
      </c>
      <c r="F67" s="104" t="s">
        <v>118</v>
      </c>
      <c r="G67" s="100">
        <v>0</v>
      </c>
      <c r="H67" s="101">
        <f>+H68</f>
        <v>6000</v>
      </c>
      <c r="I67" s="90">
        <f t="shared" si="0"/>
        <v>6000</v>
      </c>
      <c r="J67" s="91">
        <v>0</v>
      </c>
      <c r="K67" s="91">
        <f t="shared" si="1"/>
        <v>6000</v>
      </c>
      <c r="L67" s="91">
        <v>0</v>
      </c>
      <c r="M67" s="91">
        <f t="shared" si="2"/>
        <v>6000</v>
      </c>
      <c r="N67" s="101">
        <v>0</v>
      </c>
      <c r="O67" s="91">
        <f t="shared" si="3"/>
        <v>6000</v>
      </c>
      <c r="P67" s="91">
        <v>0</v>
      </c>
      <c r="Q67" s="91">
        <f t="shared" si="4"/>
        <v>6000</v>
      </c>
      <c r="R67" s="2"/>
    </row>
    <row r="68" spans="1:18" ht="22.5" x14ac:dyDescent="0.2">
      <c r="A68" s="76"/>
      <c r="B68" s="77"/>
      <c r="C68" s="78"/>
      <c r="D68" s="79">
        <v>3122</v>
      </c>
      <c r="E68" s="79">
        <v>5331</v>
      </c>
      <c r="F68" s="106" t="s">
        <v>46</v>
      </c>
      <c r="G68" s="102">
        <v>0</v>
      </c>
      <c r="H68" s="103">
        <v>6000</v>
      </c>
      <c r="I68" s="82">
        <f t="shared" si="0"/>
        <v>6000</v>
      </c>
      <c r="J68" s="83">
        <v>0</v>
      </c>
      <c r="K68" s="83">
        <f t="shared" si="1"/>
        <v>6000</v>
      </c>
      <c r="L68" s="83">
        <v>0</v>
      </c>
      <c r="M68" s="83">
        <f t="shared" si="2"/>
        <v>6000</v>
      </c>
      <c r="N68" s="103">
        <v>0</v>
      </c>
      <c r="O68" s="83">
        <f t="shared" si="3"/>
        <v>6000</v>
      </c>
      <c r="P68" s="83">
        <v>0</v>
      </c>
      <c r="Q68" s="83">
        <f t="shared" si="4"/>
        <v>6000</v>
      </c>
      <c r="R68" s="2"/>
    </row>
    <row r="69" spans="1:18" ht="22.5" x14ac:dyDescent="0.2">
      <c r="A69" s="84" t="s">
        <v>42</v>
      </c>
      <c r="B69" s="85" t="s">
        <v>119</v>
      </c>
      <c r="C69" s="86" t="s">
        <v>80</v>
      </c>
      <c r="D69" s="87" t="s">
        <v>14</v>
      </c>
      <c r="E69" s="88" t="s">
        <v>14</v>
      </c>
      <c r="F69" s="89" t="s">
        <v>120</v>
      </c>
      <c r="G69" s="100">
        <v>0</v>
      </c>
      <c r="H69" s="101">
        <f>+H70</f>
        <v>150</v>
      </c>
      <c r="I69" s="90">
        <f t="shared" si="0"/>
        <v>150</v>
      </c>
      <c r="J69" s="91">
        <v>0</v>
      </c>
      <c r="K69" s="91">
        <f t="shared" si="1"/>
        <v>150</v>
      </c>
      <c r="L69" s="91">
        <v>0</v>
      </c>
      <c r="M69" s="91">
        <f t="shared" si="2"/>
        <v>150</v>
      </c>
      <c r="N69" s="101">
        <v>0</v>
      </c>
      <c r="O69" s="91">
        <f t="shared" si="3"/>
        <v>150</v>
      </c>
      <c r="P69" s="91">
        <v>0</v>
      </c>
      <c r="Q69" s="91">
        <f t="shared" si="4"/>
        <v>150</v>
      </c>
      <c r="R69" s="2"/>
    </row>
    <row r="70" spans="1:18" x14ac:dyDescent="0.2">
      <c r="A70" s="107"/>
      <c r="B70" s="108"/>
      <c r="C70" s="109"/>
      <c r="D70" s="110">
        <v>3121</v>
      </c>
      <c r="E70" s="79">
        <v>6351</v>
      </c>
      <c r="F70" s="106" t="s">
        <v>108</v>
      </c>
      <c r="G70" s="102">
        <v>0</v>
      </c>
      <c r="H70" s="103">
        <v>150</v>
      </c>
      <c r="I70" s="82">
        <f t="shared" si="0"/>
        <v>150</v>
      </c>
      <c r="J70" s="83">
        <v>0</v>
      </c>
      <c r="K70" s="83">
        <f t="shared" si="1"/>
        <v>150</v>
      </c>
      <c r="L70" s="83">
        <v>0</v>
      </c>
      <c r="M70" s="83">
        <f t="shared" si="2"/>
        <v>150</v>
      </c>
      <c r="N70" s="103">
        <v>0</v>
      </c>
      <c r="O70" s="83">
        <f t="shared" si="3"/>
        <v>150</v>
      </c>
      <c r="P70" s="83">
        <v>0</v>
      </c>
      <c r="Q70" s="83">
        <f t="shared" si="4"/>
        <v>150</v>
      </c>
      <c r="R70" s="2"/>
    </row>
    <row r="71" spans="1:18" ht="33.75" x14ac:dyDescent="0.2">
      <c r="A71" s="84" t="s">
        <v>42</v>
      </c>
      <c r="B71" s="85" t="s">
        <v>121</v>
      </c>
      <c r="C71" s="86" t="s">
        <v>83</v>
      </c>
      <c r="D71" s="87" t="s">
        <v>14</v>
      </c>
      <c r="E71" s="88" t="s">
        <v>14</v>
      </c>
      <c r="F71" s="89" t="s">
        <v>122</v>
      </c>
      <c r="G71" s="100">
        <v>0</v>
      </c>
      <c r="H71" s="101">
        <f>+H72</f>
        <v>1069.6400000000001</v>
      </c>
      <c r="I71" s="90">
        <f t="shared" si="0"/>
        <v>1069.6400000000001</v>
      </c>
      <c r="J71" s="91">
        <v>0</v>
      </c>
      <c r="K71" s="91">
        <f t="shared" si="1"/>
        <v>1069.6400000000001</v>
      </c>
      <c r="L71" s="91">
        <v>0</v>
      </c>
      <c r="M71" s="91">
        <f t="shared" si="2"/>
        <v>1069.6400000000001</v>
      </c>
      <c r="N71" s="101">
        <v>0</v>
      </c>
      <c r="O71" s="91">
        <f t="shared" si="3"/>
        <v>1069.6400000000001</v>
      </c>
      <c r="P71" s="91">
        <v>0</v>
      </c>
      <c r="Q71" s="91">
        <f t="shared" si="4"/>
        <v>1069.6400000000001</v>
      </c>
      <c r="R71" s="2"/>
    </row>
    <row r="72" spans="1:18" x14ac:dyDescent="0.2">
      <c r="A72" s="107"/>
      <c r="B72" s="108"/>
      <c r="C72" s="109"/>
      <c r="D72" s="110">
        <v>3122</v>
      </c>
      <c r="E72" s="79">
        <v>6351</v>
      </c>
      <c r="F72" s="81" t="s">
        <v>108</v>
      </c>
      <c r="G72" s="102">
        <v>0</v>
      </c>
      <c r="H72" s="103">
        <v>1069.6400000000001</v>
      </c>
      <c r="I72" s="82">
        <f t="shared" si="0"/>
        <v>1069.6400000000001</v>
      </c>
      <c r="J72" s="83">
        <v>0</v>
      </c>
      <c r="K72" s="83">
        <f t="shared" si="1"/>
        <v>1069.6400000000001</v>
      </c>
      <c r="L72" s="83">
        <v>0</v>
      </c>
      <c r="M72" s="83">
        <f t="shared" si="2"/>
        <v>1069.6400000000001</v>
      </c>
      <c r="N72" s="103">
        <v>0</v>
      </c>
      <c r="O72" s="83">
        <f t="shared" si="3"/>
        <v>1069.6400000000001</v>
      </c>
      <c r="P72" s="83">
        <v>0</v>
      </c>
      <c r="Q72" s="83">
        <f t="shared" si="4"/>
        <v>1069.6400000000001</v>
      </c>
      <c r="R72" s="2"/>
    </row>
    <row r="73" spans="1:18" ht="33.75" x14ac:dyDescent="0.2">
      <c r="A73" s="84" t="s">
        <v>42</v>
      </c>
      <c r="B73" s="85" t="s">
        <v>123</v>
      </c>
      <c r="C73" s="86" t="s">
        <v>62</v>
      </c>
      <c r="D73" s="87" t="s">
        <v>14</v>
      </c>
      <c r="E73" s="88" t="s">
        <v>14</v>
      </c>
      <c r="F73" s="89" t="s">
        <v>124</v>
      </c>
      <c r="G73" s="100">
        <v>0</v>
      </c>
      <c r="H73" s="101">
        <f>+H74</f>
        <v>635.25</v>
      </c>
      <c r="I73" s="90">
        <f t="shared" si="0"/>
        <v>635.25</v>
      </c>
      <c r="J73" s="91">
        <v>0</v>
      </c>
      <c r="K73" s="91">
        <f t="shared" si="1"/>
        <v>635.25</v>
      </c>
      <c r="L73" s="91">
        <v>0</v>
      </c>
      <c r="M73" s="91">
        <f t="shared" si="2"/>
        <v>635.25</v>
      </c>
      <c r="N73" s="101">
        <v>0</v>
      </c>
      <c r="O73" s="91">
        <f t="shared" si="3"/>
        <v>635.25</v>
      </c>
      <c r="P73" s="91">
        <v>0</v>
      </c>
      <c r="Q73" s="91">
        <f t="shared" si="4"/>
        <v>635.25</v>
      </c>
      <c r="R73" s="2"/>
    </row>
    <row r="74" spans="1:18" x14ac:dyDescent="0.2">
      <c r="A74" s="107"/>
      <c r="B74" s="85"/>
      <c r="C74" s="86"/>
      <c r="D74" s="110">
        <v>3122</v>
      </c>
      <c r="E74" s="79">
        <v>6351</v>
      </c>
      <c r="F74" s="81" t="s">
        <v>108</v>
      </c>
      <c r="G74" s="102">
        <v>0</v>
      </c>
      <c r="H74" s="103">
        <v>635.25</v>
      </c>
      <c r="I74" s="82">
        <f t="shared" si="0"/>
        <v>635.25</v>
      </c>
      <c r="J74" s="83">
        <v>0</v>
      </c>
      <c r="K74" s="83">
        <f t="shared" si="1"/>
        <v>635.25</v>
      </c>
      <c r="L74" s="83">
        <v>0</v>
      </c>
      <c r="M74" s="83">
        <f t="shared" si="2"/>
        <v>635.25</v>
      </c>
      <c r="N74" s="103">
        <v>0</v>
      </c>
      <c r="O74" s="83">
        <f t="shared" si="3"/>
        <v>635.25</v>
      </c>
      <c r="P74" s="83">
        <v>0</v>
      </c>
      <c r="Q74" s="83">
        <f t="shared" si="4"/>
        <v>635.25</v>
      </c>
      <c r="R74" s="2"/>
    </row>
    <row r="75" spans="1:18" ht="22.5" x14ac:dyDescent="0.2">
      <c r="A75" s="84" t="s">
        <v>42</v>
      </c>
      <c r="B75" s="85" t="s">
        <v>125</v>
      </c>
      <c r="C75" s="86" t="s">
        <v>117</v>
      </c>
      <c r="D75" s="87" t="s">
        <v>14</v>
      </c>
      <c r="E75" s="88" t="s">
        <v>14</v>
      </c>
      <c r="F75" s="89" t="s">
        <v>126</v>
      </c>
      <c r="G75" s="100">
        <v>0</v>
      </c>
      <c r="H75" s="101">
        <f>+H76</f>
        <v>892.375</v>
      </c>
      <c r="I75" s="90">
        <f t="shared" si="0"/>
        <v>892.375</v>
      </c>
      <c r="J75" s="91">
        <v>0</v>
      </c>
      <c r="K75" s="91">
        <f t="shared" si="1"/>
        <v>892.375</v>
      </c>
      <c r="L75" s="91">
        <v>0</v>
      </c>
      <c r="M75" s="91">
        <f t="shared" si="2"/>
        <v>892.375</v>
      </c>
      <c r="N75" s="101">
        <v>0</v>
      </c>
      <c r="O75" s="91">
        <f t="shared" ref="O75:O122" si="16">+M75+N75</f>
        <v>892.375</v>
      </c>
      <c r="P75" s="91">
        <v>0</v>
      </c>
      <c r="Q75" s="91">
        <f t="shared" ref="Q75:Q126" si="17">+O75+P75</f>
        <v>892.375</v>
      </c>
      <c r="R75" s="2"/>
    </row>
    <row r="76" spans="1:18" x14ac:dyDescent="0.2">
      <c r="A76" s="107"/>
      <c r="B76" s="108"/>
      <c r="C76" s="109"/>
      <c r="D76" s="110">
        <v>3122</v>
      </c>
      <c r="E76" s="79">
        <v>6351</v>
      </c>
      <c r="F76" s="81" t="s">
        <v>108</v>
      </c>
      <c r="G76" s="102">
        <v>0</v>
      </c>
      <c r="H76" s="103">
        <v>892.375</v>
      </c>
      <c r="I76" s="82">
        <f t="shared" si="0"/>
        <v>892.375</v>
      </c>
      <c r="J76" s="83">
        <v>0</v>
      </c>
      <c r="K76" s="83">
        <f t="shared" si="1"/>
        <v>892.375</v>
      </c>
      <c r="L76" s="83">
        <v>0</v>
      </c>
      <c r="M76" s="83">
        <f t="shared" si="2"/>
        <v>892.375</v>
      </c>
      <c r="N76" s="103">
        <v>0</v>
      </c>
      <c r="O76" s="83">
        <f t="shared" si="16"/>
        <v>892.375</v>
      </c>
      <c r="P76" s="83">
        <v>0</v>
      </c>
      <c r="Q76" s="83">
        <f t="shared" si="17"/>
        <v>892.375</v>
      </c>
      <c r="R76" s="2"/>
    </row>
    <row r="77" spans="1:18" ht="33.75" x14ac:dyDescent="0.2">
      <c r="A77" s="84" t="s">
        <v>42</v>
      </c>
      <c r="B77" s="85" t="s">
        <v>127</v>
      </c>
      <c r="C77" s="86" t="s">
        <v>114</v>
      </c>
      <c r="D77" s="87" t="s">
        <v>14</v>
      </c>
      <c r="E77" s="88" t="s">
        <v>14</v>
      </c>
      <c r="F77" s="89" t="s">
        <v>128</v>
      </c>
      <c r="G77" s="100">
        <v>0</v>
      </c>
      <c r="H77" s="101">
        <f>+H78</f>
        <v>140.36000000000001</v>
      </c>
      <c r="I77" s="90">
        <f t="shared" si="0"/>
        <v>140.36000000000001</v>
      </c>
      <c r="J77" s="91">
        <v>0</v>
      </c>
      <c r="K77" s="91">
        <f t="shared" si="1"/>
        <v>140.36000000000001</v>
      </c>
      <c r="L77" s="91">
        <v>0</v>
      </c>
      <c r="M77" s="91">
        <f t="shared" si="2"/>
        <v>140.36000000000001</v>
      </c>
      <c r="N77" s="101">
        <v>0</v>
      </c>
      <c r="O77" s="91">
        <f t="shared" si="16"/>
        <v>140.36000000000001</v>
      </c>
      <c r="P77" s="91">
        <v>0</v>
      </c>
      <c r="Q77" s="91">
        <f t="shared" si="17"/>
        <v>140.36000000000001</v>
      </c>
      <c r="R77" s="2"/>
    </row>
    <row r="78" spans="1:18" x14ac:dyDescent="0.2">
      <c r="A78" s="107"/>
      <c r="B78" s="108"/>
      <c r="C78" s="109"/>
      <c r="D78" s="110">
        <v>3122</v>
      </c>
      <c r="E78" s="79">
        <v>6351</v>
      </c>
      <c r="F78" s="81" t="s">
        <v>108</v>
      </c>
      <c r="G78" s="102">
        <v>0</v>
      </c>
      <c r="H78" s="103">
        <v>140.36000000000001</v>
      </c>
      <c r="I78" s="82">
        <f t="shared" si="0"/>
        <v>140.36000000000001</v>
      </c>
      <c r="J78" s="83">
        <v>0</v>
      </c>
      <c r="K78" s="83">
        <f t="shared" si="1"/>
        <v>140.36000000000001</v>
      </c>
      <c r="L78" s="83">
        <v>0</v>
      </c>
      <c r="M78" s="83">
        <f t="shared" si="2"/>
        <v>140.36000000000001</v>
      </c>
      <c r="N78" s="103">
        <v>0</v>
      </c>
      <c r="O78" s="83">
        <f t="shared" si="16"/>
        <v>140.36000000000001</v>
      </c>
      <c r="P78" s="83">
        <v>0</v>
      </c>
      <c r="Q78" s="83">
        <f t="shared" si="17"/>
        <v>140.36000000000001</v>
      </c>
      <c r="R78" s="2"/>
    </row>
    <row r="79" spans="1:18" ht="33.75" x14ac:dyDescent="0.2">
      <c r="A79" s="84" t="s">
        <v>42</v>
      </c>
      <c r="B79" s="85" t="s">
        <v>129</v>
      </c>
      <c r="C79" s="86" t="s">
        <v>18</v>
      </c>
      <c r="D79" s="87" t="s">
        <v>14</v>
      </c>
      <c r="E79" s="88" t="s">
        <v>14</v>
      </c>
      <c r="F79" s="89" t="s">
        <v>130</v>
      </c>
      <c r="G79" s="100">
        <v>0</v>
      </c>
      <c r="H79" s="101">
        <f>+H80</f>
        <v>1155.4100000000001</v>
      </c>
      <c r="I79" s="90">
        <f t="shared" si="0"/>
        <v>1155.4100000000001</v>
      </c>
      <c r="J79" s="91">
        <v>0</v>
      </c>
      <c r="K79" s="91">
        <f t="shared" si="1"/>
        <v>1155.4100000000001</v>
      </c>
      <c r="L79" s="91">
        <v>0</v>
      </c>
      <c r="M79" s="91">
        <f t="shared" si="2"/>
        <v>1155.4100000000001</v>
      </c>
      <c r="N79" s="101">
        <v>0</v>
      </c>
      <c r="O79" s="91">
        <f t="shared" si="16"/>
        <v>1155.4100000000001</v>
      </c>
      <c r="P79" s="91">
        <v>0</v>
      </c>
      <c r="Q79" s="91">
        <f t="shared" si="17"/>
        <v>1155.4100000000001</v>
      </c>
      <c r="R79" s="2"/>
    </row>
    <row r="80" spans="1:18" x14ac:dyDescent="0.2">
      <c r="A80" s="107"/>
      <c r="B80" s="108"/>
      <c r="C80" s="109"/>
      <c r="D80" s="110">
        <v>3123</v>
      </c>
      <c r="E80" s="79">
        <v>6351</v>
      </c>
      <c r="F80" s="81" t="s">
        <v>108</v>
      </c>
      <c r="G80" s="102">
        <v>0</v>
      </c>
      <c r="H80" s="103">
        <v>1155.4100000000001</v>
      </c>
      <c r="I80" s="82">
        <f t="shared" si="0"/>
        <v>1155.4100000000001</v>
      </c>
      <c r="J80" s="83">
        <v>0</v>
      </c>
      <c r="K80" s="83">
        <f t="shared" si="1"/>
        <v>1155.4100000000001</v>
      </c>
      <c r="L80" s="83">
        <v>0</v>
      </c>
      <c r="M80" s="83">
        <f t="shared" si="2"/>
        <v>1155.4100000000001</v>
      </c>
      <c r="N80" s="103">
        <v>0</v>
      </c>
      <c r="O80" s="83">
        <f t="shared" si="16"/>
        <v>1155.4100000000001</v>
      </c>
      <c r="P80" s="83">
        <v>0</v>
      </c>
      <c r="Q80" s="83">
        <f t="shared" si="17"/>
        <v>1155.4100000000001</v>
      </c>
      <c r="R80" s="2"/>
    </row>
    <row r="81" spans="1:18" ht="33.75" x14ac:dyDescent="0.2">
      <c r="A81" s="84" t="s">
        <v>42</v>
      </c>
      <c r="B81" s="85" t="s">
        <v>131</v>
      </c>
      <c r="C81" s="86" t="s">
        <v>71</v>
      </c>
      <c r="D81" s="87" t="s">
        <v>14</v>
      </c>
      <c r="E81" s="88" t="s">
        <v>14</v>
      </c>
      <c r="F81" s="89" t="s">
        <v>132</v>
      </c>
      <c r="G81" s="100">
        <v>0</v>
      </c>
      <c r="H81" s="101">
        <f>+H82</f>
        <v>248.05</v>
      </c>
      <c r="I81" s="90">
        <f t="shared" si="0"/>
        <v>248.05</v>
      </c>
      <c r="J81" s="91">
        <v>0</v>
      </c>
      <c r="K81" s="91">
        <f t="shared" si="1"/>
        <v>248.05</v>
      </c>
      <c r="L81" s="91">
        <v>0</v>
      </c>
      <c r="M81" s="91">
        <f t="shared" si="2"/>
        <v>248.05</v>
      </c>
      <c r="N81" s="101">
        <v>0</v>
      </c>
      <c r="O81" s="91">
        <f t="shared" si="16"/>
        <v>248.05</v>
      </c>
      <c r="P81" s="91">
        <v>0</v>
      </c>
      <c r="Q81" s="91">
        <f t="shared" si="17"/>
        <v>248.05</v>
      </c>
      <c r="R81" s="2"/>
    </row>
    <row r="82" spans="1:18" x14ac:dyDescent="0.2">
      <c r="A82" s="107"/>
      <c r="B82" s="108"/>
      <c r="C82" s="109"/>
      <c r="D82" s="110">
        <v>3123</v>
      </c>
      <c r="E82" s="79">
        <v>6351</v>
      </c>
      <c r="F82" s="81" t="s">
        <v>108</v>
      </c>
      <c r="G82" s="102">
        <v>0</v>
      </c>
      <c r="H82" s="103">
        <v>248.05</v>
      </c>
      <c r="I82" s="82">
        <f t="shared" si="0"/>
        <v>248.05</v>
      </c>
      <c r="J82" s="83">
        <v>0</v>
      </c>
      <c r="K82" s="83">
        <f t="shared" si="1"/>
        <v>248.05</v>
      </c>
      <c r="L82" s="83">
        <v>0</v>
      </c>
      <c r="M82" s="83">
        <f t="shared" si="2"/>
        <v>248.05</v>
      </c>
      <c r="N82" s="103">
        <v>0</v>
      </c>
      <c r="O82" s="83">
        <f t="shared" si="16"/>
        <v>248.05</v>
      </c>
      <c r="P82" s="83">
        <v>0</v>
      </c>
      <c r="Q82" s="83">
        <f t="shared" si="17"/>
        <v>248.05</v>
      </c>
      <c r="R82" s="2"/>
    </row>
    <row r="83" spans="1:18" ht="33.75" x14ac:dyDescent="0.2">
      <c r="A83" s="84" t="s">
        <v>42</v>
      </c>
      <c r="B83" s="85" t="s">
        <v>133</v>
      </c>
      <c r="C83" s="86" t="s">
        <v>134</v>
      </c>
      <c r="D83" s="87" t="s">
        <v>14</v>
      </c>
      <c r="E83" s="88" t="s">
        <v>14</v>
      </c>
      <c r="F83" s="89" t="s">
        <v>135</v>
      </c>
      <c r="G83" s="100">
        <v>0</v>
      </c>
      <c r="H83" s="101">
        <f>+H84</f>
        <v>300.08</v>
      </c>
      <c r="I83" s="90">
        <f t="shared" si="0"/>
        <v>300.08</v>
      </c>
      <c r="J83" s="91">
        <v>0</v>
      </c>
      <c r="K83" s="91">
        <f t="shared" si="1"/>
        <v>300.08</v>
      </c>
      <c r="L83" s="91">
        <v>0</v>
      </c>
      <c r="M83" s="91">
        <f t="shared" si="2"/>
        <v>300.08</v>
      </c>
      <c r="N83" s="101">
        <v>0</v>
      </c>
      <c r="O83" s="91">
        <f t="shared" si="16"/>
        <v>300.08</v>
      </c>
      <c r="P83" s="91">
        <v>0</v>
      </c>
      <c r="Q83" s="91">
        <f t="shared" si="17"/>
        <v>300.08</v>
      </c>
      <c r="R83" s="2"/>
    </row>
    <row r="84" spans="1:18" x14ac:dyDescent="0.2">
      <c r="A84" s="107"/>
      <c r="B84" s="108"/>
      <c r="C84" s="109"/>
      <c r="D84" s="110">
        <v>3123</v>
      </c>
      <c r="E84" s="79">
        <v>6351</v>
      </c>
      <c r="F84" s="81" t="s">
        <v>108</v>
      </c>
      <c r="G84" s="102">
        <v>0</v>
      </c>
      <c r="H84" s="103">
        <v>300.08</v>
      </c>
      <c r="I84" s="82">
        <f t="shared" si="0"/>
        <v>300.08</v>
      </c>
      <c r="J84" s="83">
        <v>0</v>
      </c>
      <c r="K84" s="83">
        <f t="shared" si="1"/>
        <v>300.08</v>
      </c>
      <c r="L84" s="83">
        <v>0</v>
      </c>
      <c r="M84" s="83">
        <f t="shared" si="2"/>
        <v>300.08</v>
      </c>
      <c r="N84" s="103">
        <v>0</v>
      </c>
      <c r="O84" s="83">
        <f t="shared" si="16"/>
        <v>300.08</v>
      </c>
      <c r="P84" s="83">
        <v>0</v>
      </c>
      <c r="Q84" s="83">
        <f t="shared" si="17"/>
        <v>300.08</v>
      </c>
      <c r="R84" s="2"/>
    </row>
    <row r="85" spans="1:18" ht="22.5" x14ac:dyDescent="0.2">
      <c r="A85" s="84" t="s">
        <v>42</v>
      </c>
      <c r="B85" s="85" t="s">
        <v>136</v>
      </c>
      <c r="C85" s="86" t="s">
        <v>53</v>
      </c>
      <c r="D85" s="87" t="s">
        <v>14</v>
      </c>
      <c r="E85" s="88" t="s">
        <v>14</v>
      </c>
      <c r="F85" s="89" t="s">
        <v>137</v>
      </c>
      <c r="G85" s="100">
        <v>0</v>
      </c>
      <c r="H85" s="101">
        <f>+H86</f>
        <v>1569.9749999999999</v>
      </c>
      <c r="I85" s="90">
        <f t="shared" si="0"/>
        <v>1569.9749999999999</v>
      </c>
      <c r="J85" s="91">
        <v>0</v>
      </c>
      <c r="K85" s="91">
        <f t="shared" si="1"/>
        <v>1569.9749999999999</v>
      </c>
      <c r="L85" s="91">
        <v>0</v>
      </c>
      <c r="M85" s="91">
        <f t="shared" si="2"/>
        <v>1569.9749999999999</v>
      </c>
      <c r="N85" s="101">
        <v>0</v>
      </c>
      <c r="O85" s="91">
        <f t="shared" si="16"/>
        <v>1569.9749999999999</v>
      </c>
      <c r="P85" s="91">
        <v>0</v>
      </c>
      <c r="Q85" s="91">
        <f t="shared" si="17"/>
        <v>1569.9749999999999</v>
      </c>
      <c r="R85" s="2"/>
    </row>
    <row r="86" spans="1:18" x14ac:dyDescent="0.2">
      <c r="A86" s="107"/>
      <c r="B86" s="108"/>
      <c r="C86" s="109"/>
      <c r="D86" s="110">
        <v>3123</v>
      </c>
      <c r="E86" s="79">
        <v>6351</v>
      </c>
      <c r="F86" s="81" t="s">
        <v>108</v>
      </c>
      <c r="G86" s="102">
        <v>0</v>
      </c>
      <c r="H86" s="103">
        <v>1569.9749999999999</v>
      </c>
      <c r="I86" s="82">
        <f t="shared" si="0"/>
        <v>1569.9749999999999</v>
      </c>
      <c r="J86" s="83">
        <v>0</v>
      </c>
      <c r="K86" s="83">
        <f t="shared" si="1"/>
        <v>1569.9749999999999</v>
      </c>
      <c r="L86" s="83">
        <v>0</v>
      </c>
      <c r="M86" s="83">
        <f t="shared" si="2"/>
        <v>1569.9749999999999</v>
      </c>
      <c r="N86" s="103">
        <v>0</v>
      </c>
      <c r="O86" s="83">
        <f t="shared" si="16"/>
        <v>1569.9749999999999</v>
      </c>
      <c r="P86" s="83">
        <v>0</v>
      </c>
      <c r="Q86" s="83">
        <f t="shared" si="17"/>
        <v>1569.9749999999999</v>
      </c>
      <c r="R86" s="2"/>
    </row>
    <row r="87" spans="1:18" ht="45" x14ac:dyDescent="0.2">
      <c r="A87" s="84" t="s">
        <v>42</v>
      </c>
      <c r="B87" s="85" t="s">
        <v>138</v>
      </c>
      <c r="C87" s="86" t="s">
        <v>29</v>
      </c>
      <c r="D87" s="87" t="s">
        <v>14</v>
      </c>
      <c r="E87" s="88" t="s">
        <v>14</v>
      </c>
      <c r="F87" s="89" t="s">
        <v>139</v>
      </c>
      <c r="G87" s="100">
        <v>0</v>
      </c>
      <c r="H87" s="101">
        <f>+H88</f>
        <v>145.1</v>
      </c>
      <c r="I87" s="90">
        <f t="shared" si="0"/>
        <v>145.1</v>
      </c>
      <c r="J87" s="91">
        <v>0</v>
      </c>
      <c r="K87" s="91">
        <f t="shared" si="1"/>
        <v>145.1</v>
      </c>
      <c r="L87" s="91">
        <v>0</v>
      </c>
      <c r="M87" s="91">
        <f t="shared" si="2"/>
        <v>145.1</v>
      </c>
      <c r="N87" s="101">
        <v>0</v>
      </c>
      <c r="O87" s="91">
        <f t="shared" si="16"/>
        <v>145.1</v>
      </c>
      <c r="P87" s="91">
        <v>0</v>
      </c>
      <c r="Q87" s="91">
        <f t="shared" si="17"/>
        <v>145.1</v>
      </c>
      <c r="R87" s="2"/>
    </row>
    <row r="88" spans="1:18" x14ac:dyDescent="0.2">
      <c r="A88" s="107"/>
      <c r="B88" s="108"/>
      <c r="C88" s="109"/>
      <c r="D88" s="110">
        <v>3122</v>
      </c>
      <c r="E88" s="79">
        <v>6351</v>
      </c>
      <c r="F88" s="106" t="s">
        <v>108</v>
      </c>
      <c r="G88" s="102">
        <v>0</v>
      </c>
      <c r="H88" s="103">
        <v>145.1</v>
      </c>
      <c r="I88" s="82">
        <f t="shared" si="0"/>
        <v>145.1</v>
      </c>
      <c r="J88" s="83">
        <v>0</v>
      </c>
      <c r="K88" s="83">
        <f t="shared" si="1"/>
        <v>145.1</v>
      </c>
      <c r="L88" s="83">
        <v>0</v>
      </c>
      <c r="M88" s="83">
        <f t="shared" si="2"/>
        <v>145.1</v>
      </c>
      <c r="N88" s="103">
        <v>0</v>
      </c>
      <c r="O88" s="83">
        <f t="shared" si="16"/>
        <v>145.1</v>
      </c>
      <c r="P88" s="83">
        <v>0</v>
      </c>
      <c r="Q88" s="83">
        <f t="shared" si="17"/>
        <v>145.1</v>
      </c>
      <c r="R88" s="2"/>
    </row>
    <row r="89" spans="1:18" ht="33.75" x14ac:dyDescent="0.2">
      <c r="A89" s="84" t="s">
        <v>42</v>
      </c>
      <c r="B89" s="85" t="s">
        <v>140</v>
      </c>
      <c r="C89" s="86" t="s">
        <v>53</v>
      </c>
      <c r="D89" s="87" t="s">
        <v>14</v>
      </c>
      <c r="E89" s="88" t="s">
        <v>14</v>
      </c>
      <c r="F89" s="89" t="s">
        <v>141</v>
      </c>
      <c r="G89" s="100">
        <v>0</v>
      </c>
      <c r="H89" s="101">
        <f>+H90</f>
        <v>575</v>
      </c>
      <c r="I89" s="90">
        <f t="shared" si="0"/>
        <v>575</v>
      </c>
      <c r="J89" s="91">
        <v>0</v>
      </c>
      <c r="K89" s="91">
        <f t="shared" si="1"/>
        <v>575</v>
      </c>
      <c r="L89" s="91">
        <v>0</v>
      </c>
      <c r="M89" s="91">
        <f t="shared" ref="M89:M110" si="18">+K89+L89</f>
        <v>575</v>
      </c>
      <c r="N89" s="101">
        <v>0</v>
      </c>
      <c r="O89" s="91">
        <f t="shared" si="16"/>
        <v>575</v>
      </c>
      <c r="P89" s="91">
        <v>0</v>
      </c>
      <c r="Q89" s="91">
        <f t="shared" si="17"/>
        <v>575</v>
      </c>
      <c r="R89" s="2"/>
    </row>
    <row r="90" spans="1:18" x14ac:dyDescent="0.2">
      <c r="A90" s="107"/>
      <c r="B90" s="108"/>
      <c r="C90" s="109"/>
      <c r="D90" s="110">
        <v>3123</v>
      </c>
      <c r="E90" s="79">
        <v>6351</v>
      </c>
      <c r="F90" s="81" t="s">
        <v>108</v>
      </c>
      <c r="G90" s="102">
        <v>0</v>
      </c>
      <c r="H90" s="103">
        <v>575</v>
      </c>
      <c r="I90" s="82">
        <f t="shared" si="0"/>
        <v>575</v>
      </c>
      <c r="J90" s="83">
        <v>0</v>
      </c>
      <c r="K90" s="83">
        <f t="shared" si="1"/>
        <v>575</v>
      </c>
      <c r="L90" s="83">
        <v>0</v>
      </c>
      <c r="M90" s="83">
        <f t="shared" si="18"/>
        <v>575</v>
      </c>
      <c r="N90" s="103">
        <v>0</v>
      </c>
      <c r="O90" s="83">
        <f t="shared" si="16"/>
        <v>575</v>
      </c>
      <c r="P90" s="83">
        <v>0</v>
      </c>
      <c r="Q90" s="83">
        <f t="shared" si="17"/>
        <v>575</v>
      </c>
      <c r="R90" s="2"/>
    </row>
    <row r="91" spans="1:18" ht="33.75" x14ac:dyDescent="0.2">
      <c r="A91" s="84" t="s">
        <v>42</v>
      </c>
      <c r="B91" s="85" t="s">
        <v>142</v>
      </c>
      <c r="C91" s="86" t="s">
        <v>68</v>
      </c>
      <c r="D91" s="87" t="s">
        <v>14</v>
      </c>
      <c r="E91" s="88" t="s">
        <v>14</v>
      </c>
      <c r="F91" s="89" t="s">
        <v>143</v>
      </c>
      <c r="G91" s="100">
        <v>0</v>
      </c>
      <c r="H91" s="101">
        <f>+H92</f>
        <v>170.58500000000001</v>
      </c>
      <c r="I91" s="90">
        <f t="shared" si="0"/>
        <v>170.58500000000001</v>
      </c>
      <c r="J91" s="91">
        <v>0</v>
      </c>
      <c r="K91" s="91">
        <f t="shared" si="1"/>
        <v>170.58500000000001</v>
      </c>
      <c r="L91" s="91">
        <v>0</v>
      </c>
      <c r="M91" s="91">
        <f t="shared" si="18"/>
        <v>170.58500000000001</v>
      </c>
      <c r="N91" s="101">
        <v>0</v>
      </c>
      <c r="O91" s="91">
        <f t="shared" si="16"/>
        <v>170.58500000000001</v>
      </c>
      <c r="P91" s="91">
        <v>0</v>
      </c>
      <c r="Q91" s="91">
        <f t="shared" si="17"/>
        <v>170.58500000000001</v>
      </c>
      <c r="R91" s="2"/>
    </row>
    <row r="92" spans="1:18" x14ac:dyDescent="0.2">
      <c r="A92" s="107"/>
      <c r="B92" s="108"/>
      <c r="C92" s="109"/>
      <c r="D92" s="110">
        <v>3123</v>
      </c>
      <c r="E92" s="79">
        <v>6351</v>
      </c>
      <c r="F92" s="81" t="s">
        <v>108</v>
      </c>
      <c r="G92" s="102">
        <v>0</v>
      </c>
      <c r="H92" s="103">
        <v>170.58500000000001</v>
      </c>
      <c r="I92" s="82">
        <f t="shared" si="0"/>
        <v>170.58500000000001</v>
      </c>
      <c r="J92" s="83">
        <v>0</v>
      </c>
      <c r="K92" s="83">
        <f t="shared" si="1"/>
        <v>170.58500000000001</v>
      </c>
      <c r="L92" s="83">
        <v>0</v>
      </c>
      <c r="M92" s="83">
        <f t="shared" si="18"/>
        <v>170.58500000000001</v>
      </c>
      <c r="N92" s="103">
        <v>0</v>
      </c>
      <c r="O92" s="83">
        <f t="shared" si="16"/>
        <v>170.58500000000001</v>
      </c>
      <c r="P92" s="83">
        <v>0</v>
      </c>
      <c r="Q92" s="83">
        <f t="shared" si="17"/>
        <v>170.58500000000001</v>
      </c>
      <c r="R92" s="2"/>
    </row>
    <row r="93" spans="1:18" ht="33.75" x14ac:dyDescent="0.2">
      <c r="A93" s="84" t="s">
        <v>42</v>
      </c>
      <c r="B93" s="85" t="s">
        <v>144</v>
      </c>
      <c r="C93" s="86" t="s">
        <v>18</v>
      </c>
      <c r="D93" s="87" t="s">
        <v>14</v>
      </c>
      <c r="E93" s="88" t="s">
        <v>14</v>
      </c>
      <c r="F93" s="89" t="s">
        <v>145</v>
      </c>
      <c r="G93" s="100">
        <v>0</v>
      </c>
      <c r="H93" s="101">
        <f>+H94</f>
        <v>550</v>
      </c>
      <c r="I93" s="90">
        <f t="shared" si="0"/>
        <v>550</v>
      </c>
      <c r="J93" s="91">
        <v>0</v>
      </c>
      <c r="K93" s="91">
        <f t="shared" si="1"/>
        <v>550</v>
      </c>
      <c r="L93" s="91">
        <v>0</v>
      </c>
      <c r="M93" s="91">
        <f t="shared" si="18"/>
        <v>550</v>
      </c>
      <c r="N93" s="101">
        <v>0</v>
      </c>
      <c r="O93" s="91">
        <f t="shared" si="16"/>
        <v>550</v>
      </c>
      <c r="P93" s="91">
        <v>0</v>
      </c>
      <c r="Q93" s="91">
        <f t="shared" si="17"/>
        <v>550</v>
      </c>
      <c r="R93" s="2"/>
    </row>
    <row r="94" spans="1:18" x14ac:dyDescent="0.2">
      <c r="A94" s="107"/>
      <c r="B94" s="108"/>
      <c r="C94" s="109"/>
      <c r="D94" s="110">
        <v>3123</v>
      </c>
      <c r="E94" s="79">
        <v>6351</v>
      </c>
      <c r="F94" s="81" t="s">
        <v>108</v>
      </c>
      <c r="G94" s="102">
        <v>0</v>
      </c>
      <c r="H94" s="103">
        <v>550</v>
      </c>
      <c r="I94" s="82">
        <f t="shared" si="0"/>
        <v>550</v>
      </c>
      <c r="J94" s="83">
        <v>0</v>
      </c>
      <c r="K94" s="83">
        <f t="shared" si="1"/>
        <v>550</v>
      </c>
      <c r="L94" s="83">
        <v>0</v>
      </c>
      <c r="M94" s="83">
        <f t="shared" si="18"/>
        <v>550</v>
      </c>
      <c r="N94" s="103">
        <v>0</v>
      </c>
      <c r="O94" s="83">
        <f t="shared" si="16"/>
        <v>550</v>
      </c>
      <c r="P94" s="83">
        <v>0</v>
      </c>
      <c r="Q94" s="83">
        <f t="shared" si="17"/>
        <v>550</v>
      </c>
      <c r="R94" s="2"/>
    </row>
    <row r="95" spans="1:18" ht="33.75" x14ac:dyDescent="0.2">
      <c r="A95" s="84" t="s">
        <v>42</v>
      </c>
      <c r="B95" s="85" t="s">
        <v>146</v>
      </c>
      <c r="C95" s="86" t="s">
        <v>83</v>
      </c>
      <c r="D95" s="87" t="s">
        <v>14</v>
      </c>
      <c r="E95" s="88" t="s">
        <v>14</v>
      </c>
      <c r="F95" s="89" t="s">
        <v>147</v>
      </c>
      <c r="G95" s="100">
        <v>0</v>
      </c>
      <c r="H95" s="101">
        <f>+H96</f>
        <v>128.81</v>
      </c>
      <c r="I95" s="90">
        <f t="shared" si="0"/>
        <v>128.81</v>
      </c>
      <c r="J95" s="91">
        <v>0</v>
      </c>
      <c r="K95" s="91">
        <f t="shared" si="1"/>
        <v>128.81</v>
      </c>
      <c r="L95" s="91">
        <v>0</v>
      </c>
      <c r="M95" s="91">
        <f t="shared" si="18"/>
        <v>128.81</v>
      </c>
      <c r="N95" s="101">
        <v>0</v>
      </c>
      <c r="O95" s="91">
        <f t="shared" si="16"/>
        <v>128.81</v>
      </c>
      <c r="P95" s="91">
        <v>0</v>
      </c>
      <c r="Q95" s="91">
        <f t="shared" si="17"/>
        <v>128.81</v>
      </c>
      <c r="R95" s="2"/>
    </row>
    <row r="96" spans="1:18" x14ac:dyDescent="0.2">
      <c r="A96" s="76"/>
      <c r="B96" s="77"/>
      <c r="C96" s="78"/>
      <c r="D96" s="79">
        <v>3123</v>
      </c>
      <c r="E96" s="79">
        <v>6351</v>
      </c>
      <c r="F96" s="81" t="s">
        <v>108</v>
      </c>
      <c r="G96" s="102">
        <v>0</v>
      </c>
      <c r="H96" s="103">
        <v>128.81</v>
      </c>
      <c r="I96" s="82">
        <f t="shared" si="0"/>
        <v>128.81</v>
      </c>
      <c r="J96" s="83">
        <v>0</v>
      </c>
      <c r="K96" s="83">
        <f t="shared" si="1"/>
        <v>128.81</v>
      </c>
      <c r="L96" s="83">
        <v>0</v>
      </c>
      <c r="M96" s="83">
        <f t="shared" si="18"/>
        <v>128.81</v>
      </c>
      <c r="N96" s="103">
        <v>0</v>
      </c>
      <c r="O96" s="83">
        <f t="shared" si="16"/>
        <v>128.81</v>
      </c>
      <c r="P96" s="83">
        <v>0</v>
      </c>
      <c r="Q96" s="83">
        <f t="shared" si="17"/>
        <v>128.81</v>
      </c>
      <c r="R96" s="2"/>
    </row>
    <row r="97" spans="1:18" ht="34.15" customHeight="1" x14ac:dyDescent="0.2">
      <c r="A97" s="84" t="s">
        <v>42</v>
      </c>
      <c r="B97" s="85" t="s">
        <v>148</v>
      </c>
      <c r="C97" s="86" t="s">
        <v>149</v>
      </c>
      <c r="D97" s="87" t="s">
        <v>14</v>
      </c>
      <c r="E97" s="88" t="s">
        <v>14</v>
      </c>
      <c r="F97" s="89" t="s">
        <v>150</v>
      </c>
      <c r="G97" s="100">
        <v>0</v>
      </c>
      <c r="H97" s="101">
        <f>+H98</f>
        <v>325</v>
      </c>
      <c r="I97" s="90">
        <f t="shared" si="0"/>
        <v>325</v>
      </c>
      <c r="J97" s="91">
        <v>0</v>
      </c>
      <c r="K97" s="91">
        <f t="shared" si="1"/>
        <v>325</v>
      </c>
      <c r="L97" s="91">
        <v>0</v>
      </c>
      <c r="M97" s="91">
        <f t="shared" si="18"/>
        <v>325</v>
      </c>
      <c r="N97" s="101">
        <v>0</v>
      </c>
      <c r="O97" s="91">
        <f t="shared" si="16"/>
        <v>325</v>
      </c>
      <c r="P97" s="91">
        <v>0</v>
      </c>
      <c r="Q97" s="91">
        <f t="shared" si="17"/>
        <v>325</v>
      </c>
      <c r="R97" s="2"/>
    </row>
    <row r="98" spans="1:18" x14ac:dyDescent="0.2">
      <c r="A98" s="76"/>
      <c r="B98" s="77"/>
      <c r="C98" s="78"/>
      <c r="D98" s="79">
        <v>3122</v>
      </c>
      <c r="E98" s="79">
        <v>6351</v>
      </c>
      <c r="F98" s="81" t="s">
        <v>108</v>
      </c>
      <c r="G98" s="102">
        <v>0</v>
      </c>
      <c r="H98" s="103">
        <v>325</v>
      </c>
      <c r="I98" s="82">
        <f t="shared" si="0"/>
        <v>325</v>
      </c>
      <c r="J98" s="83">
        <v>0</v>
      </c>
      <c r="K98" s="83">
        <f t="shared" si="1"/>
        <v>325</v>
      </c>
      <c r="L98" s="83">
        <v>0</v>
      </c>
      <c r="M98" s="83">
        <f t="shared" si="18"/>
        <v>325</v>
      </c>
      <c r="N98" s="103">
        <v>0</v>
      </c>
      <c r="O98" s="83">
        <f t="shared" si="16"/>
        <v>325</v>
      </c>
      <c r="P98" s="83">
        <v>0</v>
      </c>
      <c r="Q98" s="83">
        <f t="shared" si="17"/>
        <v>325</v>
      </c>
      <c r="R98" s="2"/>
    </row>
    <row r="99" spans="1:18" ht="22.5" x14ac:dyDescent="0.2">
      <c r="A99" s="84" t="s">
        <v>42</v>
      </c>
      <c r="B99" s="85" t="s">
        <v>151</v>
      </c>
      <c r="C99" s="86" t="s">
        <v>29</v>
      </c>
      <c r="D99" s="87" t="s">
        <v>14</v>
      </c>
      <c r="E99" s="88" t="s">
        <v>14</v>
      </c>
      <c r="F99" s="89" t="s">
        <v>152</v>
      </c>
      <c r="G99" s="90">
        <f>+G100</f>
        <v>0</v>
      </c>
      <c r="H99" s="90">
        <f t="shared" ref="H99:I99" si="19">+H100</f>
        <v>0</v>
      </c>
      <c r="I99" s="90">
        <f t="shared" si="19"/>
        <v>0</v>
      </c>
      <c r="J99" s="101">
        <f>+J100</f>
        <v>4059.1885000000002</v>
      </c>
      <c r="K99" s="91">
        <f t="shared" si="1"/>
        <v>4059.1885000000002</v>
      </c>
      <c r="L99" s="91">
        <v>0</v>
      </c>
      <c r="M99" s="91">
        <f t="shared" si="18"/>
        <v>4059.1885000000002</v>
      </c>
      <c r="N99" s="101">
        <v>0</v>
      </c>
      <c r="O99" s="91">
        <f t="shared" si="16"/>
        <v>4059.1885000000002</v>
      </c>
      <c r="P99" s="91">
        <v>0</v>
      </c>
      <c r="Q99" s="91">
        <f t="shared" si="17"/>
        <v>4059.1885000000002</v>
      </c>
      <c r="R99" s="2"/>
    </row>
    <row r="100" spans="1:18" x14ac:dyDescent="0.2">
      <c r="A100" s="76"/>
      <c r="B100" s="77"/>
      <c r="C100" s="78"/>
      <c r="D100" s="79">
        <v>3122</v>
      </c>
      <c r="E100" s="80">
        <v>5331</v>
      </c>
      <c r="F100" s="111" t="s">
        <v>46</v>
      </c>
      <c r="G100" s="82">
        <v>0</v>
      </c>
      <c r="H100" s="82">
        <v>0</v>
      </c>
      <c r="I100" s="82">
        <v>0</v>
      </c>
      <c r="J100" s="103">
        <v>4059.1885000000002</v>
      </c>
      <c r="K100" s="83">
        <f t="shared" si="1"/>
        <v>4059.1885000000002</v>
      </c>
      <c r="L100" s="83">
        <v>0</v>
      </c>
      <c r="M100" s="83">
        <f t="shared" si="18"/>
        <v>4059.1885000000002</v>
      </c>
      <c r="N100" s="103">
        <v>0</v>
      </c>
      <c r="O100" s="83">
        <f t="shared" si="16"/>
        <v>4059.1885000000002</v>
      </c>
      <c r="P100" s="83">
        <v>0</v>
      </c>
      <c r="Q100" s="83">
        <f t="shared" si="17"/>
        <v>4059.1885000000002</v>
      </c>
      <c r="R100" s="2"/>
    </row>
    <row r="101" spans="1:18" ht="45" x14ac:dyDescent="0.2">
      <c r="A101" s="84" t="s">
        <v>42</v>
      </c>
      <c r="B101" s="85" t="s">
        <v>153</v>
      </c>
      <c r="C101" s="86" t="s">
        <v>154</v>
      </c>
      <c r="D101" s="87" t="s">
        <v>14</v>
      </c>
      <c r="E101" s="87" t="s">
        <v>14</v>
      </c>
      <c r="F101" s="104" t="s">
        <v>155</v>
      </c>
      <c r="G101" s="90">
        <f t="shared" ref="G101:I101" si="20">+G102</f>
        <v>0</v>
      </c>
      <c r="H101" s="90">
        <f t="shared" si="20"/>
        <v>0</v>
      </c>
      <c r="I101" s="90">
        <f t="shared" si="20"/>
        <v>0</v>
      </c>
      <c r="J101" s="101">
        <f>+J102</f>
        <v>222.18299999999999</v>
      </c>
      <c r="K101" s="91">
        <f t="shared" si="1"/>
        <v>222.18299999999999</v>
      </c>
      <c r="L101" s="91">
        <v>0</v>
      </c>
      <c r="M101" s="91">
        <f t="shared" si="18"/>
        <v>222.18299999999999</v>
      </c>
      <c r="N101" s="101">
        <v>0</v>
      </c>
      <c r="O101" s="91">
        <f t="shared" si="16"/>
        <v>222.18299999999999</v>
      </c>
      <c r="P101" s="91">
        <v>0</v>
      </c>
      <c r="Q101" s="91">
        <f t="shared" si="17"/>
        <v>222.18299999999999</v>
      </c>
      <c r="R101" s="2"/>
    </row>
    <row r="102" spans="1:18" ht="22.5" x14ac:dyDescent="0.2">
      <c r="A102" s="76"/>
      <c r="B102" s="77"/>
      <c r="C102" s="78"/>
      <c r="D102" s="79">
        <v>3121</v>
      </c>
      <c r="E102" s="79">
        <v>5331</v>
      </c>
      <c r="F102" s="106" t="s">
        <v>46</v>
      </c>
      <c r="G102" s="82">
        <v>0</v>
      </c>
      <c r="H102" s="82">
        <v>0</v>
      </c>
      <c r="I102" s="82">
        <v>0</v>
      </c>
      <c r="J102" s="103">
        <v>222.18299999999999</v>
      </c>
      <c r="K102" s="83">
        <f t="shared" si="1"/>
        <v>222.18299999999999</v>
      </c>
      <c r="L102" s="83">
        <v>0</v>
      </c>
      <c r="M102" s="83">
        <f t="shared" si="18"/>
        <v>222.18299999999999</v>
      </c>
      <c r="N102" s="103">
        <v>0</v>
      </c>
      <c r="O102" s="83">
        <f t="shared" si="16"/>
        <v>222.18299999999999</v>
      </c>
      <c r="P102" s="83">
        <v>0</v>
      </c>
      <c r="Q102" s="83">
        <f t="shared" si="17"/>
        <v>222.18299999999999</v>
      </c>
      <c r="R102" s="2"/>
    </row>
    <row r="103" spans="1:18" ht="33.75" x14ac:dyDescent="0.2">
      <c r="A103" s="112" t="s">
        <v>13</v>
      </c>
      <c r="B103" s="113" t="s">
        <v>156</v>
      </c>
      <c r="C103" s="114" t="s">
        <v>157</v>
      </c>
      <c r="D103" s="115" t="s">
        <v>14</v>
      </c>
      <c r="E103" s="116" t="s">
        <v>14</v>
      </c>
      <c r="F103" s="117" t="s">
        <v>158</v>
      </c>
      <c r="G103" s="90">
        <f t="shared" ref="G103:I103" si="21">+G104</f>
        <v>0</v>
      </c>
      <c r="H103" s="90">
        <f t="shared" si="21"/>
        <v>0</v>
      </c>
      <c r="I103" s="90">
        <f t="shared" si="21"/>
        <v>0</v>
      </c>
      <c r="J103" s="90">
        <f>J104</f>
        <v>250</v>
      </c>
      <c r="K103" s="90">
        <f t="shared" ref="K103:K110" si="22">+H103+J103</f>
        <v>250</v>
      </c>
      <c r="L103" s="91">
        <v>0</v>
      </c>
      <c r="M103" s="91">
        <f t="shared" si="18"/>
        <v>250</v>
      </c>
      <c r="N103" s="101">
        <v>0</v>
      </c>
      <c r="O103" s="91">
        <f t="shared" si="16"/>
        <v>250</v>
      </c>
      <c r="P103" s="91">
        <v>0</v>
      </c>
      <c r="Q103" s="91">
        <f t="shared" si="17"/>
        <v>250</v>
      </c>
      <c r="R103" s="2"/>
    </row>
    <row r="104" spans="1:18" ht="22.5" x14ac:dyDescent="0.2">
      <c r="A104" s="118"/>
      <c r="B104" s="119"/>
      <c r="C104" s="120"/>
      <c r="D104" s="121">
        <v>3133</v>
      </c>
      <c r="E104" s="122">
        <v>5331</v>
      </c>
      <c r="F104" s="123" t="s">
        <v>46</v>
      </c>
      <c r="G104" s="82">
        <v>0</v>
      </c>
      <c r="H104" s="82">
        <v>0</v>
      </c>
      <c r="I104" s="82">
        <v>0</v>
      </c>
      <c r="J104" s="82">
        <v>250</v>
      </c>
      <c r="K104" s="82">
        <f t="shared" si="22"/>
        <v>250</v>
      </c>
      <c r="L104" s="83">
        <v>0</v>
      </c>
      <c r="M104" s="83">
        <f t="shared" si="18"/>
        <v>250</v>
      </c>
      <c r="N104" s="103">
        <v>0</v>
      </c>
      <c r="O104" s="83">
        <f t="shared" si="16"/>
        <v>250</v>
      </c>
      <c r="P104" s="91">
        <v>0</v>
      </c>
      <c r="Q104" s="91">
        <f t="shared" si="17"/>
        <v>250</v>
      </c>
      <c r="R104" s="2"/>
    </row>
    <row r="105" spans="1:18" ht="45" x14ac:dyDescent="0.2">
      <c r="A105" s="112" t="s">
        <v>13</v>
      </c>
      <c r="B105" s="113" t="s">
        <v>159</v>
      </c>
      <c r="C105" s="114" t="s">
        <v>71</v>
      </c>
      <c r="D105" s="115" t="s">
        <v>14</v>
      </c>
      <c r="E105" s="116" t="s">
        <v>14</v>
      </c>
      <c r="F105" s="117" t="s">
        <v>160</v>
      </c>
      <c r="G105" s="90">
        <f t="shared" ref="G105:I105" si="23">+G106</f>
        <v>0</v>
      </c>
      <c r="H105" s="90">
        <f t="shared" si="23"/>
        <v>0</v>
      </c>
      <c r="I105" s="90">
        <f t="shared" si="23"/>
        <v>0</v>
      </c>
      <c r="J105" s="90">
        <f>J106</f>
        <v>50</v>
      </c>
      <c r="K105" s="90">
        <f t="shared" si="22"/>
        <v>50</v>
      </c>
      <c r="L105" s="91">
        <v>0</v>
      </c>
      <c r="M105" s="91">
        <f t="shared" si="18"/>
        <v>50</v>
      </c>
      <c r="N105" s="101">
        <v>0</v>
      </c>
      <c r="O105" s="91">
        <f t="shared" si="16"/>
        <v>50</v>
      </c>
      <c r="P105" s="91">
        <v>0</v>
      </c>
      <c r="Q105" s="91">
        <f t="shared" si="17"/>
        <v>50</v>
      </c>
      <c r="R105" s="2"/>
    </row>
    <row r="106" spans="1:18" x14ac:dyDescent="0.2">
      <c r="A106" s="118"/>
      <c r="B106" s="119"/>
      <c r="C106" s="120"/>
      <c r="D106" s="121">
        <v>3123</v>
      </c>
      <c r="E106" s="122">
        <v>6351</v>
      </c>
      <c r="F106" s="124" t="s">
        <v>108</v>
      </c>
      <c r="G106" s="82">
        <v>0</v>
      </c>
      <c r="H106" s="82">
        <v>0</v>
      </c>
      <c r="I106" s="82">
        <v>0</v>
      </c>
      <c r="J106" s="82">
        <v>50</v>
      </c>
      <c r="K106" s="82">
        <f t="shared" si="22"/>
        <v>50</v>
      </c>
      <c r="L106" s="83">
        <v>0</v>
      </c>
      <c r="M106" s="83">
        <f t="shared" si="18"/>
        <v>50</v>
      </c>
      <c r="N106" s="103">
        <v>0</v>
      </c>
      <c r="O106" s="83">
        <f t="shared" si="16"/>
        <v>50</v>
      </c>
      <c r="P106" s="83">
        <v>0</v>
      </c>
      <c r="Q106" s="83">
        <f t="shared" si="17"/>
        <v>50</v>
      </c>
      <c r="R106" s="2"/>
    </row>
    <row r="107" spans="1:18" ht="56.25" x14ac:dyDescent="0.2">
      <c r="A107" s="112" t="s">
        <v>13</v>
      </c>
      <c r="B107" s="113" t="s">
        <v>161</v>
      </c>
      <c r="C107" s="114" t="s">
        <v>114</v>
      </c>
      <c r="D107" s="115" t="s">
        <v>14</v>
      </c>
      <c r="E107" s="116" t="s">
        <v>14</v>
      </c>
      <c r="F107" s="117" t="s">
        <v>162</v>
      </c>
      <c r="G107" s="90">
        <f t="shared" ref="G107:I107" si="24">+G108</f>
        <v>0</v>
      </c>
      <c r="H107" s="90">
        <f t="shared" si="24"/>
        <v>0</v>
      </c>
      <c r="I107" s="90">
        <f t="shared" si="24"/>
        <v>0</v>
      </c>
      <c r="J107" s="90">
        <f>J108</f>
        <v>200</v>
      </c>
      <c r="K107" s="90">
        <f t="shared" si="22"/>
        <v>200</v>
      </c>
      <c r="L107" s="91">
        <v>0</v>
      </c>
      <c r="M107" s="91">
        <f t="shared" si="18"/>
        <v>200</v>
      </c>
      <c r="N107" s="101">
        <v>0</v>
      </c>
      <c r="O107" s="91">
        <f t="shared" si="16"/>
        <v>200</v>
      </c>
      <c r="P107" s="101">
        <f>+P108</f>
        <v>1000</v>
      </c>
      <c r="Q107" s="91">
        <f t="shared" si="17"/>
        <v>1200</v>
      </c>
      <c r="R107" s="2" t="s">
        <v>41</v>
      </c>
    </row>
    <row r="108" spans="1:18" ht="22.5" x14ac:dyDescent="0.2">
      <c r="A108" s="118"/>
      <c r="B108" s="119"/>
      <c r="C108" s="120"/>
      <c r="D108" s="121">
        <v>3122</v>
      </c>
      <c r="E108" s="122">
        <v>5331</v>
      </c>
      <c r="F108" s="123" t="s">
        <v>46</v>
      </c>
      <c r="G108" s="82">
        <v>0</v>
      </c>
      <c r="H108" s="82">
        <v>0</v>
      </c>
      <c r="I108" s="82">
        <v>0</v>
      </c>
      <c r="J108" s="82">
        <v>200</v>
      </c>
      <c r="K108" s="82">
        <f t="shared" si="22"/>
        <v>200</v>
      </c>
      <c r="L108" s="83">
        <v>0</v>
      </c>
      <c r="M108" s="83">
        <f t="shared" si="18"/>
        <v>200</v>
      </c>
      <c r="N108" s="103">
        <v>0</v>
      </c>
      <c r="O108" s="83">
        <f t="shared" si="16"/>
        <v>200</v>
      </c>
      <c r="P108" s="103">
        <v>1000</v>
      </c>
      <c r="Q108" s="83">
        <f t="shared" si="17"/>
        <v>1200</v>
      </c>
      <c r="R108" s="2"/>
    </row>
    <row r="109" spans="1:18" ht="45" x14ac:dyDescent="0.2">
      <c r="A109" s="112" t="s">
        <v>13</v>
      </c>
      <c r="B109" s="113" t="s">
        <v>163</v>
      </c>
      <c r="C109" s="114" t="s">
        <v>154</v>
      </c>
      <c r="D109" s="115" t="s">
        <v>14</v>
      </c>
      <c r="E109" s="116" t="s">
        <v>14</v>
      </c>
      <c r="F109" s="117" t="s">
        <v>164</v>
      </c>
      <c r="G109" s="90">
        <f t="shared" ref="G109:I109" si="25">+G110</f>
        <v>0</v>
      </c>
      <c r="H109" s="90">
        <f t="shared" si="25"/>
        <v>0</v>
      </c>
      <c r="I109" s="90">
        <f t="shared" si="25"/>
        <v>0</v>
      </c>
      <c r="J109" s="90">
        <f>J110</f>
        <v>100</v>
      </c>
      <c r="K109" s="90">
        <f t="shared" si="22"/>
        <v>100</v>
      </c>
      <c r="L109" s="91">
        <v>0</v>
      </c>
      <c r="M109" s="91">
        <f t="shared" si="18"/>
        <v>100</v>
      </c>
      <c r="N109" s="101">
        <v>0</v>
      </c>
      <c r="O109" s="91">
        <f t="shared" si="16"/>
        <v>100</v>
      </c>
      <c r="P109" s="101">
        <v>0</v>
      </c>
      <c r="Q109" s="91">
        <f t="shared" si="17"/>
        <v>100</v>
      </c>
      <c r="R109" s="2"/>
    </row>
    <row r="110" spans="1:18" ht="22.5" x14ac:dyDescent="0.2">
      <c r="A110" s="118"/>
      <c r="B110" s="119"/>
      <c r="C110" s="120"/>
      <c r="D110" s="121">
        <v>3121</v>
      </c>
      <c r="E110" s="122">
        <v>5331</v>
      </c>
      <c r="F110" s="123" t="s">
        <v>46</v>
      </c>
      <c r="G110" s="82">
        <v>0</v>
      </c>
      <c r="H110" s="82">
        <v>0</v>
      </c>
      <c r="I110" s="82">
        <v>0</v>
      </c>
      <c r="J110" s="82">
        <v>100</v>
      </c>
      <c r="K110" s="82">
        <f t="shared" si="22"/>
        <v>100</v>
      </c>
      <c r="L110" s="83">
        <v>0</v>
      </c>
      <c r="M110" s="83">
        <f t="shared" si="18"/>
        <v>100</v>
      </c>
      <c r="N110" s="103">
        <v>0</v>
      </c>
      <c r="O110" s="83">
        <f t="shared" si="16"/>
        <v>100</v>
      </c>
      <c r="P110" s="103">
        <v>0</v>
      </c>
      <c r="Q110" s="83">
        <f t="shared" si="17"/>
        <v>100</v>
      </c>
      <c r="R110" s="2"/>
    </row>
    <row r="111" spans="1:18" ht="22.5" x14ac:dyDescent="0.2">
      <c r="A111" s="125" t="s">
        <v>13</v>
      </c>
      <c r="B111" s="126">
        <v>450081</v>
      </c>
      <c r="C111" s="127">
        <v>1403</v>
      </c>
      <c r="D111" s="127" t="s">
        <v>14</v>
      </c>
      <c r="E111" s="128" t="s">
        <v>14</v>
      </c>
      <c r="F111" s="129" t="s">
        <v>165</v>
      </c>
      <c r="G111" s="130">
        <v>0</v>
      </c>
      <c r="H111" s="131"/>
      <c r="I111" s="131"/>
      <c r="J111" s="131"/>
      <c r="K111" s="132"/>
      <c r="L111" s="131"/>
      <c r="M111" s="130">
        <v>0</v>
      </c>
      <c r="N111" s="133">
        <v>1400</v>
      </c>
      <c r="O111" s="134">
        <f t="shared" si="16"/>
        <v>1400</v>
      </c>
      <c r="P111" s="101">
        <v>0</v>
      </c>
      <c r="Q111" s="91">
        <f t="shared" si="17"/>
        <v>1400</v>
      </c>
      <c r="R111" s="2"/>
    </row>
    <row r="112" spans="1:18" ht="22.5" x14ac:dyDescent="0.2">
      <c r="A112" s="135"/>
      <c r="B112" s="136"/>
      <c r="C112" s="137"/>
      <c r="D112" s="138">
        <v>3121</v>
      </c>
      <c r="E112" s="139">
        <v>5331</v>
      </c>
      <c r="F112" s="140" t="s">
        <v>166</v>
      </c>
      <c r="G112" s="141">
        <v>0</v>
      </c>
      <c r="H112" s="131"/>
      <c r="I112" s="131"/>
      <c r="J112" s="131"/>
      <c r="K112" s="132"/>
      <c r="L112" s="131"/>
      <c r="M112" s="141">
        <v>0</v>
      </c>
      <c r="N112" s="142">
        <v>1400</v>
      </c>
      <c r="O112" s="143">
        <f t="shared" si="16"/>
        <v>1400</v>
      </c>
      <c r="P112" s="103">
        <v>0</v>
      </c>
      <c r="Q112" s="83">
        <f t="shared" si="17"/>
        <v>1400</v>
      </c>
      <c r="R112" s="2"/>
    </row>
    <row r="113" spans="1:18" ht="22.5" x14ac:dyDescent="0.2">
      <c r="A113" s="144" t="s">
        <v>13</v>
      </c>
      <c r="B113" s="113" t="s">
        <v>167</v>
      </c>
      <c r="C113" s="114" t="s">
        <v>68</v>
      </c>
      <c r="D113" s="115" t="s">
        <v>14</v>
      </c>
      <c r="E113" s="116" t="s">
        <v>14</v>
      </c>
      <c r="F113" s="145" t="s">
        <v>168</v>
      </c>
      <c r="G113" s="146">
        <f t="shared" ref="G113" si="26">+G114</f>
        <v>0</v>
      </c>
      <c r="H113" s="132"/>
      <c r="I113" s="132"/>
      <c r="J113" s="132"/>
      <c r="K113" s="132"/>
      <c r="L113" s="132"/>
      <c r="M113" s="146">
        <f t="shared" ref="M113" si="27">+M114</f>
        <v>0</v>
      </c>
      <c r="N113" s="146">
        <v>320</v>
      </c>
      <c r="O113" s="134">
        <f t="shared" si="16"/>
        <v>320</v>
      </c>
      <c r="P113" s="101">
        <v>0</v>
      </c>
      <c r="Q113" s="91">
        <f t="shared" si="17"/>
        <v>320</v>
      </c>
      <c r="R113" s="2"/>
    </row>
    <row r="114" spans="1:18" x14ac:dyDescent="0.2">
      <c r="A114" s="118"/>
      <c r="B114" s="119"/>
      <c r="C114" s="120"/>
      <c r="D114" s="121">
        <v>3123</v>
      </c>
      <c r="E114" s="139">
        <v>6351</v>
      </c>
      <c r="F114" s="140" t="s">
        <v>169</v>
      </c>
      <c r="G114" s="147">
        <v>0</v>
      </c>
      <c r="H114" s="131"/>
      <c r="I114" s="131"/>
      <c r="J114" s="131"/>
      <c r="K114" s="132"/>
      <c r="L114" s="131"/>
      <c r="M114" s="147">
        <v>0</v>
      </c>
      <c r="N114" s="147">
        <v>320</v>
      </c>
      <c r="O114" s="143">
        <f t="shared" si="16"/>
        <v>320</v>
      </c>
      <c r="P114" s="103">
        <v>0</v>
      </c>
      <c r="Q114" s="83">
        <f t="shared" si="17"/>
        <v>320</v>
      </c>
      <c r="R114" s="2"/>
    </row>
    <row r="115" spans="1:18" ht="45" x14ac:dyDescent="0.2">
      <c r="A115" s="125" t="s">
        <v>13</v>
      </c>
      <c r="B115" s="126">
        <v>450083</v>
      </c>
      <c r="C115" s="127">
        <v>1407</v>
      </c>
      <c r="D115" s="127" t="s">
        <v>14</v>
      </c>
      <c r="E115" s="128" t="s">
        <v>14</v>
      </c>
      <c r="F115" s="129" t="s">
        <v>170</v>
      </c>
      <c r="G115" s="130">
        <v>0</v>
      </c>
      <c r="H115" s="131"/>
      <c r="I115" s="131"/>
      <c r="J115" s="131"/>
      <c r="K115" s="132"/>
      <c r="L115" s="131"/>
      <c r="M115" s="130">
        <v>0</v>
      </c>
      <c r="N115" s="133">
        <v>200</v>
      </c>
      <c r="O115" s="134">
        <f t="shared" si="16"/>
        <v>200</v>
      </c>
      <c r="P115" s="101">
        <v>0</v>
      </c>
      <c r="Q115" s="91">
        <f t="shared" si="17"/>
        <v>200</v>
      </c>
      <c r="R115" s="2"/>
    </row>
    <row r="116" spans="1:18" x14ac:dyDescent="0.2">
      <c r="A116" s="135"/>
      <c r="B116" s="136"/>
      <c r="C116" s="137"/>
      <c r="D116" s="138">
        <v>3121</v>
      </c>
      <c r="E116" s="139">
        <v>6351</v>
      </c>
      <c r="F116" s="140" t="s">
        <v>169</v>
      </c>
      <c r="G116" s="141">
        <v>0</v>
      </c>
      <c r="H116" s="131"/>
      <c r="I116" s="131"/>
      <c r="J116" s="131"/>
      <c r="K116" s="132"/>
      <c r="L116" s="131"/>
      <c r="M116" s="141">
        <v>0</v>
      </c>
      <c r="N116" s="142">
        <v>200</v>
      </c>
      <c r="O116" s="143">
        <f t="shared" si="16"/>
        <v>200</v>
      </c>
      <c r="P116" s="103">
        <v>0</v>
      </c>
      <c r="Q116" s="83">
        <f t="shared" si="17"/>
        <v>200</v>
      </c>
      <c r="R116" s="2"/>
    </row>
    <row r="117" spans="1:18" ht="22.5" x14ac:dyDescent="0.2">
      <c r="A117" s="125" t="s">
        <v>13</v>
      </c>
      <c r="B117" s="126">
        <v>450084</v>
      </c>
      <c r="C117" s="127">
        <v>1440</v>
      </c>
      <c r="D117" s="127" t="s">
        <v>14</v>
      </c>
      <c r="E117" s="128" t="s">
        <v>14</v>
      </c>
      <c r="F117" s="129" t="s">
        <v>171</v>
      </c>
      <c r="G117" s="130">
        <v>0</v>
      </c>
      <c r="H117" s="131"/>
      <c r="I117" s="131"/>
      <c r="J117" s="131"/>
      <c r="K117" s="132"/>
      <c r="L117" s="131"/>
      <c r="M117" s="130">
        <v>0</v>
      </c>
      <c r="N117" s="133">
        <v>6080</v>
      </c>
      <c r="O117" s="134">
        <f t="shared" si="16"/>
        <v>6080</v>
      </c>
      <c r="P117" s="101">
        <f>+P118</f>
        <v>2120</v>
      </c>
      <c r="Q117" s="91">
        <f t="shared" si="17"/>
        <v>8200</v>
      </c>
      <c r="R117" s="2" t="s">
        <v>41</v>
      </c>
    </row>
    <row r="118" spans="1:18" ht="22.5" x14ac:dyDescent="0.2">
      <c r="A118" s="135"/>
      <c r="B118" s="136"/>
      <c r="C118" s="137"/>
      <c r="D118" s="138">
        <v>3123</v>
      </c>
      <c r="E118" s="139">
        <v>5331</v>
      </c>
      <c r="F118" s="140" t="s">
        <v>166</v>
      </c>
      <c r="G118" s="141">
        <v>0</v>
      </c>
      <c r="H118" s="131"/>
      <c r="I118" s="131"/>
      <c r="J118" s="131"/>
      <c r="K118" s="132"/>
      <c r="L118" s="131"/>
      <c r="M118" s="141">
        <v>0</v>
      </c>
      <c r="N118" s="142">
        <v>6080</v>
      </c>
      <c r="O118" s="143">
        <f t="shared" si="16"/>
        <v>6080</v>
      </c>
      <c r="P118" s="103">
        <v>2120</v>
      </c>
      <c r="Q118" s="83">
        <f t="shared" si="17"/>
        <v>8200</v>
      </c>
      <c r="R118" s="2"/>
    </row>
    <row r="119" spans="1:18" ht="33.75" x14ac:dyDescent="0.2">
      <c r="A119" s="125" t="s">
        <v>13</v>
      </c>
      <c r="B119" s="126">
        <v>450085</v>
      </c>
      <c r="C119" s="127">
        <v>1425</v>
      </c>
      <c r="D119" s="127" t="s">
        <v>14</v>
      </c>
      <c r="E119" s="128" t="s">
        <v>14</v>
      </c>
      <c r="F119" s="129" t="s">
        <v>172</v>
      </c>
      <c r="G119" s="130">
        <v>0</v>
      </c>
      <c r="H119" s="131"/>
      <c r="I119" s="131"/>
      <c r="J119" s="131"/>
      <c r="K119" s="132"/>
      <c r="L119" s="131"/>
      <c r="M119" s="130">
        <v>0</v>
      </c>
      <c r="N119" s="133">
        <v>500</v>
      </c>
      <c r="O119" s="134">
        <f t="shared" si="16"/>
        <v>500</v>
      </c>
      <c r="P119" s="101">
        <v>0</v>
      </c>
      <c r="Q119" s="83">
        <f t="shared" si="17"/>
        <v>500</v>
      </c>
      <c r="R119" s="2"/>
    </row>
    <row r="120" spans="1:18" ht="22.5" x14ac:dyDescent="0.2">
      <c r="A120" s="135"/>
      <c r="B120" s="136"/>
      <c r="C120" s="137"/>
      <c r="D120" s="138">
        <v>3122</v>
      </c>
      <c r="E120" s="139">
        <v>5331</v>
      </c>
      <c r="F120" s="140" t="s">
        <v>166</v>
      </c>
      <c r="G120" s="141">
        <v>0</v>
      </c>
      <c r="H120" s="131"/>
      <c r="I120" s="131"/>
      <c r="J120" s="131"/>
      <c r="K120" s="132"/>
      <c r="L120" s="131"/>
      <c r="M120" s="141">
        <v>0</v>
      </c>
      <c r="N120" s="142">
        <v>500</v>
      </c>
      <c r="O120" s="143">
        <f t="shared" si="16"/>
        <v>500</v>
      </c>
      <c r="P120" s="103">
        <v>0</v>
      </c>
      <c r="Q120" s="83">
        <f t="shared" si="17"/>
        <v>500</v>
      </c>
      <c r="R120" s="2"/>
    </row>
    <row r="121" spans="1:18" ht="45" x14ac:dyDescent="0.2">
      <c r="A121" s="125" t="s">
        <v>13</v>
      </c>
      <c r="B121" s="126">
        <v>450086</v>
      </c>
      <c r="C121" s="127">
        <v>1428</v>
      </c>
      <c r="D121" s="127" t="s">
        <v>14</v>
      </c>
      <c r="E121" s="128" t="s">
        <v>14</v>
      </c>
      <c r="F121" s="129" t="s">
        <v>173</v>
      </c>
      <c r="G121" s="130">
        <v>0</v>
      </c>
      <c r="H121" s="131"/>
      <c r="I121" s="131"/>
      <c r="J121" s="131"/>
      <c r="K121" s="132"/>
      <c r="L121" s="131"/>
      <c r="M121" s="130">
        <v>0</v>
      </c>
      <c r="N121" s="133">
        <v>1000</v>
      </c>
      <c r="O121" s="134">
        <f t="shared" si="16"/>
        <v>1000</v>
      </c>
      <c r="P121" s="101">
        <v>0</v>
      </c>
      <c r="Q121" s="91">
        <f t="shared" si="17"/>
        <v>1000</v>
      </c>
      <c r="R121" s="2"/>
    </row>
    <row r="122" spans="1:18" ht="22.5" x14ac:dyDescent="0.2">
      <c r="A122" s="135"/>
      <c r="B122" s="148"/>
      <c r="C122" s="138"/>
      <c r="D122" s="138">
        <v>3122</v>
      </c>
      <c r="E122" s="139">
        <v>5331</v>
      </c>
      <c r="F122" s="140" t="s">
        <v>166</v>
      </c>
      <c r="G122" s="141">
        <v>0</v>
      </c>
      <c r="H122" s="131"/>
      <c r="I122" s="131"/>
      <c r="J122" s="131"/>
      <c r="K122" s="132"/>
      <c r="L122" s="131"/>
      <c r="M122" s="141">
        <v>0</v>
      </c>
      <c r="N122" s="142">
        <v>1000</v>
      </c>
      <c r="O122" s="143">
        <f t="shared" si="16"/>
        <v>1000</v>
      </c>
      <c r="P122" s="103">
        <v>0</v>
      </c>
      <c r="Q122" s="83">
        <f t="shared" si="17"/>
        <v>1000</v>
      </c>
      <c r="R122" s="2"/>
    </row>
    <row r="123" spans="1:18" ht="45" x14ac:dyDescent="0.2">
      <c r="A123" s="125" t="s">
        <v>13</v>
      </c>
      <c r="B123" s="126">
        <v>450088</v>
      </c>
      <c r="C123" s="127">
        <v>1448</v>
      </c>
      <c r="D123" s="127" t="s">
        <v>14</v>
      </c>
      <c r="E123" s="128" t="s">
        <v>14</v>
      </c>
      <c r="F123" s="89" t="s">
        <v>241</v>
      </c>
      <c r="G123" s="130">
        <v>0</v>
      </c>
      <c r="H123" s="131"/>
      <c r="I123" s="131"/>
      <c r="J123" s="131"/>
      <c r="K123" s="132"/>
      <c r="L123" s="131"/>
      <c r="M123" s="130"/>
      <c r="N123" s="133"/>
      <c r="O123" s="134">
        <v>0</v>
      </c>
      <c r="P123" s="101">
        <f>+P124</f>
        <v>300</v>
      </c>
      <c r="Q123" s="91">
        <f t="shared" si="17"/>
        <v>300</v>
      </c>
      <c r="R123" s="2" t="s">
        <v>41</v>
      </c>
    </row>
    <row r="124" spans="1:18" ht="22.5" x14ac:dyDescent="0.2">
      <c r="A124" s="135"/>
      <c r="B124" s="148"/>
      <c r="C124" s="138"/>
      <c r="D124" s="138">
        <v>3123</v>
      </c>
      <c r="E124" s="139">
        <v>5331</v>
      </c>
      <c r="F124" s="140" t="s">
        <v>166</v>
      </c>
      <c r="G124" s="141">
        <v>0</v>
      </c>
      <c r="H124" s="131"/>
      <c r="I124" s="131"/>
      <c r="J124" s="131"/>
      <c r="K124" s="132"/>
      <c r="L124" s="131"/>
      <c r="M124" s="141"/>
      <c r="N124" s="142"/>
      <c r="O124" s="143">
        <v>0</v>
      </c>
      <c r="P124" s="103">
        <v>300</v>
      </c>
      <c r="Q124" s="83">
        <f t="shared" si="17"/>
        <v>300</v>
      </c>
      <c r="R124" s="2"/>
    </row>
    <row r="125" spans="1:18" ht="33.75" x14ac:dyDescent="0.2">
      <c r="A125" s="125" t="s">
        <v>13</v>
      </c>
      <c r="B125" s="126">
        <v>450089</v>
      </c>
      <c r="C125" s="127">
        <v>1401</v>
      </c>
      <c r="D125" s="127" t="s">
        <v>14</v>
      </c>
      <c r="E125" s="128" t="s">
        <v>14</v>
      </c>
      <c r="F125" s="129" t="s">
        <v>240</v>
      </c>
      <c r="G125" s="130">
        <v>0</v>
      </c>
      <c r="H125" s="131"/>
      <c r="I125" s="131"/>
      <c r="J125" s="131"/>
      <c r="K125" s="132"/>
      <c r="L125" s="131"/>
      <c r="M125" s="130"/>
      <c r="N125" s="133"/>
      <c r="O125" s="134">
        <v>0</v>
      </c>
      <c r="P125" s="101">
        <f>+P126</f>
        <v>1250</v>
      </c>
      <c r="Q125" s="91">
        <f t="shared" si="17"/>
        <v>1250</v>
      </c>
      <c r="R125" s="2" t="s">
        <v>41</v>
      </c>
    </row>
    <row r="126" spans="1:18" ht="13.5" thickBot="1" x14ac:dyDescent="0.25">
      <c r="A126" s="196"/>
      <c r="B126" s="197"/>
      <c r="C126" s="198"/>
      <c r="D126" s="198">
        <v>3121</v>
      </c>
      <c r="E126" s="199">
        <v>6351</v>
      </c>
      <c r="F126" s="200" t="s">
        <v>169</v>
      </c>
      <c r="G126" s="201">
        <v>0</v>
      </c>
      <c r="H126" s="202"/>
      <c r="I126" s="202"/>
      <c r="J126" s="202"/>
      <c r="K126" s="203"/>
      <c r="L126" s="202"/>
      <c r="M126" s="201"/>
      <c r="N126" s="204"/>
      <c r="O126" s="205">
        <v>0</v>
      </c>
      <c r="P126" s="206">
        <v>1250</v>
      </c>
      <c r="Q126" s="149">
        <f t="shared" si="17"/>
        <v>1250</v>
      </c>
      <c r="R126" s="2"/>
    </row>
    <row r="127" spans="1:18" ht="13.15" x14ac:dyDescent="0.25">
      <c r="P127" s="150"/>
      <c r="Q127" s="151"/>
    </row>
    <row r="128" spans="1:18" ht="13.15" x14ac:dyDescent="0.25">
      <c r="P128" s="150"/>
      <c r="Q128" s="151"/>
    </row>
    <row r="129" spans="16:17" s="1" customFormat="1" ht="13.15" x14ac:dyDescent="0.25">
      <c r="P129" s="150"/>
      <c r="Q129" s="151"/>
    </row>
    <row r="130" spans="16:17" s="1" customFormat="1" ht="13.15" x14ac:dyDescent="0.25">
      <c r="P130" s="150"/>
      <c r="Q130" s="151"/>
    </row>
    <row r="131" spans="16:17" s="1" customFormat="1" ht="13.15" x14ac:dyDescent="0.25">
      <c r="P131" s="150"/>
      <c r="Q131" s="151"/>
    </row>
  </sheetData>
  <mergeCells count="7">
    <mergeCell ref="B10:C10"/>
    <mergeCell ref="J1:L1"/>
    <mergeCell ref="P1:R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8" workbookViewId="0">
      <selection activeCell="H42" sqref="H4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09" t="s">
        <v>0</v>
      </c>
      <c r="D1" s="210"/>
      <c r="E1" s="210"/>
      <c r="F1" s="210"/>
    </row>
    <row r="2" spans="1:10" ht="15.75" thickBot="1" x14ac:dyDescent="0.3">
      <c r="A2" s="221" t="s">
        <v>174</v>
      </c>
      <c r="B2" s="221"/>
      <c r="C2" s="152"/>
      <c r="D2" s="152"/>
      <c r="E2" s="153" t="s">
        <v>175</v>
      </c>
    </row>
    <row r="3" spans="1:10" ht="24.75" thickBot="1" x14ac:dyDescent="0.3">
      <c r="A3" s="154" t="s">
        <v>176</v>
      </c>
      <c r="B3" s="155" t="s">
        <v>177</v>
      </c>
      <c r="C3" s="156" t="s">
        <v>178</v>
      </c>
      <c r="D3" s="156" t="s">
        <v>41</v>
      </c>
      <c r="E3" s="156" t="s">
        <v>179</v>
      </c>
    </row>
    <row r="4" spans="1:10" ht="15" customHeight="1" x14ac:dyDescent="0.25">
      <c r="A4" s="157" t="s">
        <v>180</v>
      </c>
      <c r="B4" s="158" t="s">
        <v>181</v>
      </c>
      <c r="C4" s="159">
        <f>C5+C6+C7</f>
        <v>2753161.52</v>
      </c>
      <c r="D4" s="159">
        <f>D5+D6+D7</f>
        <v>0</v>
      </c>
      <c r="E4" s="160">
        <f t="shared" ref="E4:E26" si="0">C4+D4</f>
        <v>2753161.52</v>
      </c>
    </row>
    <row r="5" spans="1:10" ht="15" customHeight="1" x14ac:dyDescent="0.25">
      <c r="A5" s="161" t="s">
        <v>182</v>
      </c>
      <c r="B5" s="162" t="s">
        <v>183</v>
      </c>
      <c r="C5" s="163">
        <v>2669936.46</v>
      </c>
      <c r="D5" s="164">
        <v>0</v>
      </c>
      <c r="E5" s="165">
        <f t="shared" si="0"/>
        <v>2669936.46</v>
      </c>
      <c r="J5" s="166"/>
    </row>
    <row r="6" spans="1:10" ht="15" customHeight="1" x14ac:dyDescent="0.25">
      <c r="A6" s="161" t="s">
        <v>184</v>
      </c>
      <c r="B6" s="162" t="s">
        <v>185</v>
      </c>
      <c r="C6" s="163">
        <v>83225.06</v>
      </c>
      <c r="D6" s="167">
        <v>0</v>
      </c>
      <c r="E6" s="165">
        <f t="shared" si="0"/>
        <v>83225.06</v>
      </c>
    </row>
    <row r="7" spans="1:10" ht="15" customHeight="1" x14ac:dyDescent="0.25">
      <c r="A7" s="161" t="s">
        <v>186</v>
      </c>
      <c r="B7" s="162" t="s">
        <v>187</v>
      </c>
      <c r="C7" s="163">
        <v>0</v>
      </c>
      <c r="D7" s="163">
        <v>0</v>
      </c>
      <c r="E7" s="165">
        <f t="shared" si="0"/>
        <v>0</v>
      </c>
    </row>
    <row r="8" spans="1:10" ht="15" customHeight="1" x14ac:dyDescent="0.25">
      <c r="A8" s="168" t="s">
        <v>188</v>
      </c>
      <c r="B8" s="162" t="s">
        <v>189</v>
      </c>
      <c r="C8" s="169">
        <f>C9+C15</f>
        <v>4558894.28</v>
      </c>
      <c r="D8" s="169">
        <f>D9+D15</f>
        <v>0</v>
      </c>
      <c r="E8" s="170">
        <f t="shared" si="0"/>
        <v>4558894.28</v>
      </c>
    </row>
    <row r="9" spans="1:10" ht="15" customHeight="1" x14ac:dyDescent="0.25">
      <c r="A9" s="161" t="s">
        <v>190</v>
      </c>
      <c r="B9" s="162" t="s">
        <v>191</v>
      </c>
      <c r="C9" s="163">
        <f>C10+C11+C13+C14+C12</f>
        <v>4554687.4000000004</v>
      </c>
      <c r="D9" s="163">
        <f>D10+D11+D13+D14</f>
        <v>0</v>
      </c>
      <c r="E9" s="171">
        <f t="shared" si="0"/>
        <v>4554687.4000000004</v>
      </c>
    </row>
    <row r="10" spans="1:10" ht="15" customHeight="1" x14ac:dyDescent="0.25">
      <c r="A10" s="161" t="s">
        <v>192</v>
      </c>
      <c r="B10" s="162" t="s">
        <v>193</v>
      </c>
      <c r="C10" s="163">
        <v>67590.7</v>
      </c>
      <c r="D10" s="163">
        <v>0</v>
      </c>
      <c r="E10" s="171">
        <f t="shared" si="0"/>
        <v>67590.7</v>
      </c>
    </row>
    <row r="11" spans="1:10" ht="15" customHeight="1" x14ac:dyDescent="0.25">
      <c r="A11" s="161" t="s">
        <v>194</v>
      </c>
      <c r="B11" s="162" t="s">
        <v>191</v>
      </c>
      <c r="C11" s="163">
        <v>4460963.63</v>
      </c>
      <c r="D11" s="163">
        <v>0</v>
      </c>
      <c r="E11" s="171">
        <f t="shared" si="0"/>
        <v>4460963.63</v>
      </c>
    </row>
    <row r="12" spans="1:10" ht="15" customHeight="1" x14ac:dyDescent="0.25">
      <c r="A12" s="161" t="s">
        <v>195</v>
      </c>
      <c r="B12" s="162">
        <v>4123</v>
      </c>
      <c r="C12" s="163">
        <v>0</v>
      </c>
      <c r="D12" s="163">
        <v>0</v>
      </c>
      <c r="E12" s="171">
        <f>SUM(C12:D12)</f>
        <v>0</v>
      </c>
    </row>
    <row r="13" spans="1:10" ht="15" customHeight="1" x14ac:dyDescent="0.25">
      <c r="A13" s="161" t="s">
        <v>196</v>
      </c>
      <c r="B13" s="162" t="s">
        <v>197</v>
      </c>
      <c r="C13" s="163">
        <v>0</v>
      </c>
      <c r="D13" s="163">
        <v>0</v>
      </c>
      <c r="E13" s="171">
        <f>SUM(C13:D13)</f>
        <v>0</v>
      </c>
    </row>
    <row r="14" spans="1:10" ht="15" customHeight="1" x14ac:dyDescent="0.25">
      <c r="A14" s="161" t="s">
        <v>198</v>
      </c>
      <c r="B14" s="162">
        <v>4121</v>
      </c>
      <c r="C14" s="163">
        <f>31370-5236.93</f>
        <v>26133.07</v>
      </c>
      <c r="D14" s="163">
        <v>0</v>
      </c>
      <c r="E14" s="171">
        <f>SUM(C14:D14)</f>
        <v>26133.07</v>
      </c>
    </row>
    <row r="15" spans="1:10" ht="15" customHeight="1" x14ac:dyDescent="0.25">
      <c r="A15" s="161" t="s">
        <v>199</v>
      </c>
      <c r="B15" s="162" t="s">
        <v>200</v>
      </c>
      <c r="C15" s="163">
        <f>C16+C17+C18+C19</f>
        <v>4206.88</v>
      </c>
      <c r="D15" s="163">
        <f>D16+D18+D19</f>
        <v>0</v>
      </c>
      <c r="E15" s="171">
        <f t="shared" si="0"/>
        <v>4206.88</v>
      </c>
    </row>
    <row r="16" spans="1:10" ht="15" customHeight="1" x14ac:dyDescent="0.25">
      <c r="A16" s="161" t="s">
        <v>201</v>
      </c>
      <c r="B16" s="162" t="s">
        <v>202</v>
      </c>
      <c r="C16" s="163">
        <v>0</v>
      </c>
      <c r="D16" s="163">
        <v>0</v>
      </c>
      <c r="E16" s="171">
        <f t="shared" si="0"/>
        <v>0</v>
      </c>
    </row>
    <row r="17" spans="1:5" ht="15" customHeight="1" x14ac:dyDescent="0.25">
      <c r="A17" s="161" t="s">
        <v>203</v>
      </c>
      <c r="B17" s="162">
        <v>4223</v>
      </c>
      <c r="C17" s="163">
        <v>0</v>
      </c>
      <c r="D17" s="163">
        <v>0</v>
      </c>
      <c r="E17" s="171">
        <f>SUM(C17:D17)</f>
        <v>0</v>
      </c>
    </row>
    <row r="18" spans="1:5" ht="15" customHeight="1" x14ac:dyDescent="0.25">
      <c r="A18" s="161" t="s">
        <v>204</v>
      </c>
      <c r="B18" s="162" t="s">
        <v>205</v>
      </c>
      <c r="C18" s="163">
        <v>0</v>
      </c>
      <c r="D18" s="163">
        <v>0</v>
      </c>
      <c r="E18" s="171">
        <f>SUM(C18:D18)</f>
        <v>0</v>
      </c>
    </row>
    <row r="19" spans="1:5" ht="15" customHeight="1" x14ac:dyDescent="0.25">
      <c r="A19" s="161" t="s">
        <v>206</v>
      </c>
      <c r="B19" s="162">
        <v>4221</v>
      </c>
      <c r="C19" s="163">
        <v>4206.88</v>
      </c>
      <c r="D19" s="163">
        <v>0</v>
      </c>
      <c r="E19" s="171">
        <f>SUM(C19:D19)</f>
        <v>4206.88</v>
      </c>
    </row>
    <row r="20" spans="1:5" ht="15" customHeight="1" x14ac:dyDescent="0.25">
      <c r="A20" s="168" t="s">
        <v>207</v>
      </c>
      <c r="B20" s="172" t="s">
        <v>208</v>
      </c>
      <c r="C20" s="169">
        <f>C4+C8</f>
        <v>7312055.8000000007</v>
      </c>
      <c r="D20" s="169">
        <f>D4+D8</f>
        <v>0</v>
      </c>
      <c r="E20" s="170">
        <f t="shared" si="0"/>
        <v>7312055.8000000007</v>
      </c>
    </row>
    <row r="21" spans="1:5" ht="15" customHeight="1" x14ac:dyDescent="0.25">
      <c r="A21" s="168" t="s">
        <v>209</v>
      </c>
      <c r="B21" s="172" t="s">
        <v>210</v>
      </c>
      <c r="C21" s="169">
        <f>SUM(C22:C25)</f>
        <v>1742695.9900000002</v>
      </c>
      <c r="D21" s="169">
        <f>SUM(D22:D25)</f>
        <v>0</v>
      </c>
      <c r="E21" s="170">
        <f t="shared" si="0"/>
        <v>1742695.9900000002</v>
      </c>
    </row>
    <row r="22" spans="1:5" ht="15" customHeight="1" x14ac:dyDescent="0.25">
      <c r="A22" s="161" t="s">
        <v>211</v>
      </c>
      <c r="B22" s="162" t="s">
        <v>212</v>
      </c>
      <c r="C22" s="163">
        <v>100564.53000000001</v>
      </c>
      <c r="D22" s="163">
        <v>0</v>
      </c>
      <c r="E22" s="171">
        <f t="shared" si="0"/>
        <v>100564.53000000001</v>
      </c>
    </row>
    <row r="23" spans="1:5" ht="15" customHeight="1" x14ac:dyDescent="0.25">
      <c r="A23" s="161" t="s">
        <v>213</v>
      </c>
      <c r="B23" s="162">
        <v>8115</v>
      </c>
      <c r="C23" s="163">
        <v>1739006.4600000002</v>
      </c>
      <c r="D23" s="163">
        <v>0</v>
      </c>
      <c r="E23" s="171">
        <f>SUM(C23:D23)</f>
        <v>1739006.4600000002</v>
      </c>
    </row>
    <row r="24" spans="1:5" ht="15" customHeight="1" x14ac:dyDescent="0.25">
      <c r="A24" s="161" t="s">
        <v>214</v>
      </c>
      <c r="B24" s="162">
        <v>8123</v>
      </c>
      <c r="C24" s="163">
        <v>0</v>
      </c>
      <c r="D24" s="163">
        <v>0</v>
      </c>
      <c r="E24" s="171">
        <f>C24+D24</f>
        <v>0</v>
      </c>
    </row>
    <row r="25" spans="1:5" ht="15" customHeight="1" thickBot="1" x14ac:dyDescent="0.3">
      <c r="A25" s="173" t="s">
        <v>215</v>
      </c>
      <c r="B25" s="174">
        <v>-8124</v>
      </c>
      <c r="C25" s="175">
        <v>-96875</v>
      </c>
      <c r="D25" s="175">
        <v>0</v>
      </c>
      <c r="E25" s="176">
        <f>C25+D25</f>
        <v>-96875</v>
      </c>
    </row>
    <row r="26" spans="1:5" ht="15" customHeight="1" thickBot="1" x14ac:dyDescent="0.3">
      <c r="A26" s="177" t="s">
        <v>216</v>
      </c>
      <c r="B26" s="178"/>
      <c r="C26" s="179">
        <f>C4+C8+C21</f>
        <v>9054751.790000001</v>
      </c>
      <c r="D26" s="179">
        <f>D20+D21</f>
        <v>0</v>
      </c>
      <c r="E26" s="180">
        <f t="shared" si="0"/>
        <v>9054751.790000001</v>
      </c>
    </row>
    <row r="27" spans="1:5" ht="15.75" thickBot="1" x14ac:dyDescent="0.3">
      <c r="A27" s="221" t="s">
        <v>217</v>
      </c>
      <c r="B27" s="221"/>
      <c r="C27" s="181"/>
      <c r="D27" s="181"/>
      <c r="E27" s="182" t="s">
        <v>175</v>
      </c>
    </row>
    <row r="28" spans="1:5" ht="24.75" thickBot="1" x14ac:dyDescent="0.3">
      <c r="A28" s="154" t="s">
        <v>218</v>
      </c>
      <c r="B28" s="155" t="s">
        <v>8</v>
      </c>
      <c r="C28" s="156" t="s">
        <v>178</v>
      </c>
      <c r="D28" s="156" t="s">
        <v>41</v>
      </c>
      <c r="E28" s="156" t="s">
        <v>179</v>
      </c>
    </row>
    <row r="29" spans="1:5" ht="15" customHeight="1" x14ac:dyDescent="0.3">
      <c r="A29" s="183" t="s">
        <v>219</v>
      </c>
      <c r="B29" s="184" t="s">
        <v>220</v>
      </c>
      <c r="C29" s="167">
        <v>29496.959999999999</v>
      </c>
      <c r="D29" s="167">
        <v>0</v>
      </c>
      <c r="E29" s="185">
        <f>C29+D29</f>
        <v>29496.959999999999</v>
      </c>
    </row>
    <row r="30" spans="1:5" ht="15" customHeight="1" x14ac:dyDescent="0.25">
      <c r="A30" s="186" t="s">
        <v>221</v>
      </c>
      <c r="B30" s="162" t="s">
        <v>220</v>
      </c>
      <c r="C30" s="163">
        <v>260591.53</v>
      </c>
      <c r="D30" s="167">
        <v>0</v>
      </c>
      <c r="E30" s="185">
        <f t="shared" ref="E30:E45" si="1">C30+D30</f>
        <v>260591.53</v>
      </c>
    </row>
    <row r="31" spans="1:5" ht="15" customHeight="1" x14ac:dyDescent="0.25">
      <c r="A31" s="186" t="s">
        <v>222</v>
      </c>
      <c r="B31" s="162" t="s">
        <v>223</v>
      </c>
      <c r="C31" s="163">
        <v>137575.74</v>
      </c>
      <c r="D31" s="167">
        <v>4670</v>
      </c>
      <c r="E31" s="185">
        <f>SUM(C31:D31)</f>
        <v>142245.74</v>
      </c>
    </row>
    <row r="32" spans="1:5" ht="15" customHeight="1" x14ac:dyDescent="0.25">
      <c r="A32" s="186" t="s">
        <v>224</v>
      </c>
      <c r="B32" s="162" t="s">
        <v>220</v>
      </c>
      <c r="C32" s="163">
        <v>1025700</v>
      </c>
      <c r="D32" s="167">
        <v>0</v>
      </c>
      <c r="E32" s="185">
        <f t="shared" si="1"/>
        <v>1025700</v>
      </c>
    </row>
    <row r="33" spans="1:5" ht="15" customHeight="1" x14ac:dyDescent="0.25">
      <c r="A33" s="186" t="s">
        <v>225</v>
      </c>
      <c r="B33" s="162" t="s">
        <v>220</v>
      </c>
      <c r="C33" s="163">
        <v>781030.42</v>
      </c>
      <c r="D33" s="167">
        <v>0</v>
      </c>
      <c r="E33" s="185">
        <f t="shared" si="1"/>
        <v>781030.42</v>
      </c>
    </row>
    <row r="34" spans="1:5" ht="15" customHeight="1" x14ac:dyDescent="0.25">
      <c r="A34" s="186" t="s">
        <v>226</v>
      </c>
      <c r="B34" s="162" t="s">
        <v>220</v>
      </c>
      <c r="C34" s="163">
        <v>4080391.12</v>
      </c>
      <c r="D34" s="167">
        <v>0</v>
      </c>
      <c r="E34" s="185">
        <f>C34+D34</f>
        <v>4080391.12</v>
      </c>
    </row>
    <row r="35" spans="1:5" ht="15" customHeight="1" x14ac:dyDescent="0.3">
      <c r="A35" s="186" t="s">
        <v>227</v>
      </c>
      <c r="B35" s="162" t="s">
        <v>223</v>
      </c>
      <c r="C35" s="163">
        <v>525507.53</v>
      </c>
      <c r="D35" s="167">
        <v>0</v>
      </c>
      <c r="E35" s="185">
        <f t="shared" si="1"/>
        <v>525507.53</v>
      </c>
    </row>
    <row r="36" spans="1:5" ht="15" customHeight="1" x14ac:dyDescent="0.25">
      <c r="A36" s="186" t="s">
        <v>228</v>
      </c>
      <c r="B36" s="162" t="s">
        <v>220</v>
      </c>
      <c r="C36" s="163">
        <v>27074</v>
      </c>
      <c r="D36" s="167">
        <v>0</v>
      </c>
      <c r="E36" s="185">
        <f t="shared" si="1"/>
        <v>27074</v>
      </c>
    </row>
    <row r="37" spans="1:5" ht="15" customHeight="1" x14ac:dyDescent="0.25">
      <c r="A37" s="186" t="s">
        <v>229</v>
      </c>
      <c r="B37" s="162" t="s">
        <v>223</v>
      </c>
      <c r="C37" s="163">
        <v>782249.58000000007</v>
      </c>
      <c r="D37" s="167">
        <v>-4670</v>
      </c>
      <c r="E37" s="185">
        <f t="shared" si="1"/>
        <v>777579.58000000007</v>
      </c>
    </row>
    <row r="38" spans="1:5" ht="15" customHeight="1" x14ac:dyDescent="0.25">
      <c r="A38" s="186" t="s">
        <v>230</v>
      </c>
      <c r="B38" s="162" t="s">
        <v>231</v>
      </c>
      <c r="C38" s="163">
        <v>0</v>
      </c>
      <c r="D38" s="167">
        <v>0</v>
      </c>
      <c r="E38" s="185">
        <f t="shared" si="1"/>
        <v>0</v>
      </c>
    </row>
    <row r="39" spans="1:5" ht="15" customHeight="1" x14ac:dyDescent="0.25">
      <c r="A39" s="186" t="s">
        <v>232</v>
      </c>
      <c r="B39" s="162" t="s">
        <v>223</v>
      </c>
      <c r="C39" s="163">
        <v>1146563.33</v>
      </c>
      <c r="D39" s="167">
        <v>0</v>
      </c>
      <c r="E39" s="185">
        <f t="shared" si="1"/>
        <v>1146563.33</v>
      </c>
    </row>
    <row r="40" spans="1:5" ht="15" customHeight="1" x14ac:dyDescent="0.25">
      <c r="A40" s="186" t="s">
        <v>233</v>
      </c>
      <c r="B40" s="162" t="s">
        <v>223</v>
      </c>
      <c r="C40" s="163">
        <v>17500</v>
      </c>
      <c r="D40" s="167">
        <v>0</v>
      </c>
      <c r="E40" s="185">
        <f t="shared" si="1"/>
        <v>17500</v>
      </c>
    </row>
    <row r="41" spans="1:5" ht="15" customHeight="1" x14ac:dyDescent="0.25">
      <c r="A41" s="186" t="s">
        <v>234</v>
      </c>
      <c r="B41" s="162" t="s">
        <v>220</v>
      </c>
      <c r="C41" s="163">
        <v>9541.25</v>
      </c>
      <c r="D41" s="167">
        <v>0</v>
      </c>
      <c r="E41" s="185">
        <f t="shared" si="1"/>
        <v>9541.25</v>
      </c>
    </row>
    <row r="42" spans="1:5" ht="15" customHeight="1" x14ac:dyDescent="0.25">
      <c r="A42" s="186" t="s">
        <v>235</v>
      </c>
      <c r="B42" s="162" t="s">
        <v>223</v>
      </c>
      <c r="C42" s="163">
        <v>129946.22</v>
      </c>
      <c r="D42" s="167">
        <v>0</v>
      </c>
      <c r="E42" s="185">
        <f>C42+D42</f>
        <v>129946.22</v>
      </c>
    </row>
    <row r="43" spans="1:5" ht="15" customHeight="1" x14ac:dyDescent="0.25">
      <c r="A43" s="186" t="s">
        <v>236</v>
      </c>
      <c r="B43" s="162" t="s">
        <v>223</v>
      </c>
      <c r="C43" s="163">
        <v>11471.73</v>
      </c>
      <c r="D43" s="167">
        <v>0</v>
      </c>
      <c r="E43" s="185">
        <f t="shared" si="1"/>
        <v>11471.73</v>
      </c>
    </row>
    <row r="44" spans="1:5" ht="15" customHeight="1" x14ac:dyDescent="0.3">
      <c r="A44" s="186" t="s">
        <v>237</v>
      </c>
      <c r="B44" s="162" t="s">
        <v>223</v>
      </c>
      <c r="C44" s="163">
        <v>79990.17</v>
      </c>
      <c r="D44" s="167">
        <v>0</v>
      </c>
      <c r="E44" s="185">
        <f t="shared" si="1"/>
        <v>79990.17</v>
      </c>
    </row>
    <row r="45" spans="1:5" ht="15" customHeight="1" thickBot="1" x14ac:dyDescent="0.3">
      <c r="A45" s="186" t="s">
        <v>238</v>
      </c>
      <c r="B45" s="162" t="s">
        <v>223</v>
      </c>
      <c r="C45" s="163">
        <v>10122.209999999999</v>
      </c>
      <c r="D45" s="167">
        <v>0</v>
      </c>
      <c r="E45" s="185">
        <f t="shared" si="1"/>
        <v>10122.209999999999</v>
      </c>
    </row>
    <row r="46" spans="1:5" ht="15" customHeight="1" thickBot="1" x14ac:dyDescent="0.3">
      <c r="A46" s="187" t="s">
        <v>239</v>
      </c>
      <c r="B46" s="178"/>
      <c r="C46" s="179">
        <f>C29+C30+C32+C33+C34+C35+C36+C37+C38+C39+C40+C41+C42+C43+C44+C45+C31</f>
        <v>9054751.7900000028</v>
      </c>
      <c r="D46" s="179">
        <f>SUM(D29:D45)</f>
        <v>0</v>
      </c>
      <c r="E46" s="180">
        <f>SUM(E29:E45)</f>
        <v>9054751.7900000028</v>
      </c>
    </row>
    <row r="47" spans="1:5" ht="14.45" x14ac:dyDescent="0.3">
      <c r="C47" s="166"/>
      <c r="E47" s="166"/>
    </row>
    <row r="49" spans="3:3" ht="14.45" x14ac:dyDescent="0.3">
      <c r="C49" s="166"/>
    </row>
  </sheetData>
  <mergeCells count="3">
    <mergeCell ref="A2:B2"/>
    <mergeCell ref="A27:B27"/>
    <mergeCell ref="C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920 04</vt:lpstr>
      <vt:lpstr>912 04</vt:lpstr>
      <vt:lpstr>Bilance P a V</vt:lpstr>
      <vt:lpstr>'912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2017-05-02T08:18:41Z</cp:lastPrinted>
  <dcterms:created xsi:type="dcterms:W3CDTF">2017-05-02T08:15:57Z</dcterms:created>
  <dcterms:modified xsi:type="dcterms:W3CDTF">2017-05-16T12:42:46Z</dcterms:modified>
</cp:coreProperties>
</file>