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15" windowWidth="14355" windowHeight="5265"/>
  </bookViews>
  <sheets>
    <sheet name="Příjmy" sheetId="3" r:id="rId1"/>
    <sheet name="Výdaje" sheetId="4" r:id="rId2"/>
    <sheet name="Přehled rozp.opatření 2017" sheetId="2" r:id="rId3"/>
  </sheets>
  <definedNames>
    <definedName name="_xlnm.Print_Titles" localSheetId="2">'Přehled rozp.opatření 2017'!$2:$5</definedName>
  </definedNames>
  <calcPr calcId="145621"/>
</workbook>
</file>

<file path=xl/calcChain.xml><?xml version="1.0" encoding="utf-8"?>
<calcChain xmlns="http://schemas.openxmlformats.org/spreadsheetml/2006/main">
  <c r="E36" i="3" l="1"/>
  <c r="E19" i="3" l="1"/>
  <c r="E12" i="4"/>
  <c r="F133" i="2" l="1"/>
  <c r="D92" i="4" l="1"/>
  <c r="D89" i="4"/>
  <c r="D88" i="4"/>
  <c r="E66" i="4" l="1"/>
  <c r="C66" i="4"/>
  <c r="F65" i="4"/>
  <c r="F47" i="4"/>
  <c r="F30" i="4"/>
  <c r="F29" i="4"/>
  <c r="F127" i="4" l="1"/>
  <c r="F124" i="4"/>
  <c r="F121" i="4"/>
  <c r="F118" i="4"/>
  <c r="E115" i="4"/>
  <c r="D115" i="4"/>
  <c r="C115" i="4"/>
  <c r="F114" i="4"/>
  <c r="F113" i="4"/>
  <c r="F112" i="4"/>
  <c r="F111" i="4"/>
  <c r="F110" i="4"/>
  <c r="F109" i="4"/>
  <c r="F108" i="4"/>
  <c r="F105" i="4"/>
  <c r="F102" i="4"/>
  <c r="E95" i="4"/>
  <c r="D95" i="4"/>
  <c r="F94" i="4"/>
  <c r="F91" i="4"/>
  <c r="F90" i="4"/>
  <c r="F89" i="4"/>
  <c r="F88" i="4"/>
  <c r="C95" i="4"/>
  <c r="F87" i="4"/>
  <c r="F86" i="4"/>
  <c r="E82" i="4"/>
  <c r="D82" i="4"/>
  <c r="C82" i="4"/>
  <c r="F81" i="4"/>
  <c r="F80" i="4"/>
  <c r="F79" i="4"/>
  <c r="F78" i="4"/>
  <c r="F77" i="4"/>
  <c r="F76" i="4"/>
  <c r="F75" i="4"/>
  <c r="F74" i="4"/>
  <c r="F73" i="4"/>
  <c r="F72" i="4"/>
  <c r="F64" i="4"/>
  <c r="F63" i="4"/>
  <c r="F62" i="4"/>
  <c r="D66" i="4"/>
  <c r="F60" i="4"/>
  <c r="F59" i="4"/>
  <c r="F58" i="4"/>
  <c r="F57" i="4"/>
  <c r="F54" i="4"/>
  <c r="E49" i="4"/>
  <c r="D49" i="4"/>
  <c r="C49" i="4"/>
  <c r="F48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E31" i="4"/>
  <c r="D31" i="4"/>
  <c r="C31" i="4"/>
  <c r="F28" i="4"/>
  <c r="F27" i="4"/>
  <c r="F26" i="4"/>
  <c r="F25" i="4"/>
  <c r="F24" i="4"/>
  <c r="E21" i="4"/>
  <c r="C21" i="4"/>
  <c r="F20" i="4"/>
  <c r="D21" i="4"/>
  <c r="F17" i="4"/>
  <c r="F16" i="4"/>
  <c r="F15" i="4"/>
  <c r="F12" i="4"/>
  <c r="E9" i="4"/>
  <c r="D9" i="4"/>
  <c r="C9" i="4"/>
  <c r="F7" i="4"/>
  <c r="F34" i="3"/>
  <c r="E34" i="3"/>
  <c r="D34" i="3"/>
  <c r="G32" i="3"/>
  <c r="F31" i="3"/>
  <c r="E31" i="3"/>
  <c r="D31" i="3"/>
  <c r="G30" i="3"/>
  <c r="G29" i="3"/>
  <c r="G28" i="3"/>
  <c r="F27" i="3"/>
  <c r="E27" i="3"/>
  <c r="D27" i="3"/>
  <c r="D26" i="3" s="1"/>
  <c r="F24" i="3"/>
  <c r="E24" i="3"/>
  <c r="D24" i="3"/>
  <c r="G23" i="3"/>
  <c r="G21" i="3"/>
  <c r="G20" i="3"/>
  <c r="G19" i="3"/>
  <c r="G17" i="3"/>
  <c r="G16" i="3"/>
  <c r="G14" i="3"/>
  <c r="G13" i="3"/>
  <c r="G11" i="3"/>
  <c r="G9" i="3"/>
  <c r="F8" i="3"/>
  <c r="E8" i="3"/>
  <c r="D8" i="3"/>
  <c r="D7" i="3" s="1"/>
  <c r="E26" i="3" l="1"/>
  <c r="F7" i="3"/>
  <c r="G34" i="3"/>
  <c r="F26" i="3"/>
  <c r="G31" i="3"/>
  <c r="G27" i="3"/>
  <c r="E7" i="3"/>
  <c r="G8" i="3"/>
  <c r="D37" i="3"/>
  <c r="F9" i="4"/>
  <c r="F95" i="4"/>
  <c r="F115" i="4"/>
  <c r="F49" i="4"/>
  <c r="F18" i="4"/>
  <c r="F82" i="4"/>
  <c r="F66" i="4"/>
  <c r="F31" i="4"/>
  <c r="F21" i="4"/>
  <c r="F61" i="4"/>
  <c r="D33" i="3"/>
  <c r="G26" i="3" l="1"/>
  <c r="E33" i="3"/>
  <c r="F37" i="3"/>
  <c r="F33" i="3"/>
  <c r="E37" i="3"/>
  <c r="G7" i="3"/>
  <c r="G33" i="3" l="1"/>
  <c r="G37" i="3"/>
</calcChain>
</file>

<file path=xl/sharedStrings.xml><?xml version="1.0" encoding="utf-8"?>
<sst xmlns="http://schemas.openxmlformats.org/spreadsheetml/2006/main" count="898" uniqueCount="316">
  <si>
    <t>č.RO</t>
  </si>
  <si>
    <t>předmět úpravy</t>
  </si>
  <si>
    <t>schváleno dne</t>
  </si>
  <si>
    <t>číslo usnesení</t>
  </si>
  <si>
    <t>vliv na objem rozpočtu v tis. Kč</t>
  </si>
  <si>
    <t>správce rozpočt. prostředků</t>
  </si>
  <si>
    <t>/</t>
  </si>
  <si>
    <t>05-soc.věci</t>
  </si>
  <si>
    <t>dotace z MPSV, zapojení do kap. 91705</t>
  </si>
  <si>
    <t>08-ŽP a zeměď.</t>
  </si>
  <si>
    <t>poskytnutí dotací z kap. 91704</t>
  </si>
  <si>
    <t>04-školství</t>
  </si>
  <si>
    <t>dotace z MŠMT-přímé náklady, zapojení do kap. 91604</t>
  </si>
  <si>
    <t>09-zdravotnictví</t>
  </si>
  <si>
    <t>úprava ukazatelů v kap. 91304</t>
  </si>
  <si>
    <t>02-reg.rozvoj</t>
  </si>
  <si>
    <t>poskytnutí dotací z kap. 91701</t>
  </si>
  <si>
    <t>01-OKH</t>
  </si>
  <si>
    <t>06-doprava</t>
  </si>
  <si>
    <t>14-investice</t>
  </si>
  <si>
    <t>07-kultura</t>
  </si>
  <si>
    <t>dotace z MŠMT, zapojení do kap. 91604</t>
  </si>
  <si>
    <t>úprava ukazatelů v kap. 92302</t>
  </si>
  <si>
    <t>poskytnutí dotací z FOV, kap. 93208</t>
  </si>
  <si>
    <t>dotace z MŠMT, zapojení do kap. 91704</t>
  </si>
  <si>
    <t>úprava ukazatelů v kap. 91705</t>
  </si>
  <si>
    <t>15-OKŘ</t>
  </si>
  <si>
    <t>poskytnutí dotací z DF, kap. 92607</t>
  </si>
  <si>
    <t>poskytnutí dotací z DF, kap. 92602</t>
  </si>
  <si>
    <t>snížení dotace z MŠMT, snížení výdajů kap. 91604</t>
  </si>
  <si>
    <t xml:space="preserve">přesun z kap. 92303 do kap. 92314 </t>
  </si>
  <si>
    <t>dotace z MK, zapojení do kap. 91707</t>
  </si>
  <si>
    <t>poskytnutí dotací z kap. 92302 - Kotlíkové dotace</t>
  </si>
  <si>
    <t>03-ekonomika</t>
  </si>
  <si>
    <t>poskytnutí dotací z DF, kap. 92609 - zdravotnické programy</t>
  </si>
  <si>
    <t>dotace z MF, zapojení do kap. 91709</t>
  </si>
  <si>
    <t>úprava ukazatelů v kap. 91204</t>
  </si>
  <si>
    <t>dotace z MŠMT, zapojení do kap. 92304</t>
  </si>
  <si>
    <t>úprava ukazatelů v kap. 91402</t>
  </si>
  <si>
    <t>12-informatika</t>
  </si>
  <si>
    <t>úprava ukazatelů v kap. 91701</t>
  </si>
  <si>
    <t>úprava ukazatelů v kap. 91704</t>
  </si>
  <si>
    <t>dotace z MF, zapojení do kap. 91409</t>
  </si>
  <si>
    <t>tis. Kč</t>
  </si>
  <si>
    <t>17</t>
  </si>
  <si>
    <t>Příloha č. 1/str.1</t>
  </si>
  <si>
    <t>u k a z a t e l</t>
  </si>
  <si>
    <t>% plnění</t>
  </si>
  <si>
    <t>Vlastní příjmy kraje</t>
  </si>
  <si>
    <r>
      <t xml:space="preserve">běžné (neinvestiční) </t>
    </r>
    <r>
      <rPr>
        <sz val="11"/>
        <rFont val="Times New Roman"/>
        <family val="1"/>
        <charset val="238"/>
      </rPr>
      <t xml:space="preserve">příjmy </t>
    </r>
    <r>
      <rPr>
        <b/>
        <i/>
        <sz val="11"/>
        <rFont val="Times New Roman"/>
        <family val="1"/>
        <charset val="238"/>
      </rPr>
      <t>(ZU)</t>
    </r>
  </si>
  <si>
    <t>SU</t>
  </si>
  <si>
    <t>daňové-podíl kraje na sdílených daních</t>
  </si>
  <si>
    <t>daň z příjmů PO za kraj</t>
  </si>
  <si>
    <t>--</t>
  </si>
  <si>
    <t>daňové-správní poplatky</t>
  </si>
  <si>
    <t>daňové-příjmy ostatní</t>
  </si>
  <si>
    <t>nedaňové-odvody PO, resort školství</t>
  </si>
  <si>
    <t>nedaňové-odvody PO, resort sociálních věcí</t>
  </si>
  <si>
    <t>nedaňové-odvody PO, resort dopravy</t>
  </si>
  <si>
    <t>nedaňové-odvody PO, resort kultury</t>
  </si>
  <si>
    <t>nedaňové-odvody PO, resort život. prostředí</t>
  </si>
  <si>
    <t>nedaňové-odvody PO, resort zdravotnictví</t>
  </si>
  <si>
    <t>nedaňové-odvody PO na investice OISNM</t>
  </si>
  <si>
    <t>nedaňové-příjmy z úroků</t>
  </si>
  <si>
    <t>nedaňové-poplatky za odběr podzemních vod</t>
  </si>
  <si>
    <t>nedaňové-přijaté splátky půjčených prostředků</t>
  </si>
  <si>
    <t xml:space="preserve">nedaňové-příjmy ostatní </t>
  </si>
  <si>
    <r>
      <t xml:space="preserve">kapitálové (investiční) </t>
    </r>
    <r>
      <rPr>
        <sz val="11"/>
        <rFont val="Times New Roman"/>
        <family val="1"/>
        <charset val="238"/>
      </rPr>
      <t xml:space="preserve">příjmy </t>
    </r>
    <r>
      <rPr>
        <b/>
        <i/>
        <sz val="11"/>
        <rFont val="Times New Roman"/>
        <family val="1"/>
        <charset val="238"/>
      </rPr>
      <t>(ZU)</t>
    </r>
  </si>
  <si>
    <t>příjmy z prodeje dlouhodobého majetku</t>
  </si>
  <si>
    <t>Dotace a příspěvky do rozpočtu kraje</t>
  </si>
  <si>
    <r>
      <t>běžné (</t>
    </r>
    <r>
      <rPr>
        <b/>
        <sz val="11"/>
        <rFont val="Times New Roman"/>
        <family val="1"/>
        <charset val="238"/>
      </rPr>
      <t>neinvestiční)</t>
    </r>
    <r>
      <rPr>
        <sz val="11"/>
        <rFont val="Times New Roman"/>
        <family val="1"/>
        <charset val="238"/>
      </rPr>
      <t xml:space="preserve"> dotace a příspěvky </t>
    </r>
    <r>
      <rPr>
        <b/>
        <i/>
        <sz val="11"/>
        <rFont val="Times New Roman"/>
        <family val="1"/>
        <charset val="238"/>
      </rPr>
      <t>(ZU)</t>
    </r>
  </si>
  <si>
    <t>příspěvek stát.rozpočtu na výkon státní správy</t>
  </si>
  <si>
    <t>ostatní neinvestiční dotace a příspěvky</t>
  </si>
  <si>
    <t>příspěvky obcí (na dopravní obslužnost)</t>
  </si>
  <si>
    <r>
      <t>kapitálové</t>
    </r>
    <r>
      <rPr>
        <b/>
        <sz val="11"/>
        <rFont val="Times New Roman"/>
        <family val="1"/>
        <charset val="238"/>
      </rPr>
      <t xml:space="preserve"> (investiční) </t>
    </r>
    <r>
      <rPr>
        <sz val="11"/>
        <rFont val="Times New Roman"/>
        <family val="1"/>
        <charset val="238"/>
      </rPr>
      <t>dotace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a příspěvky </t>
    </r>
    <r>
      <rPr>
        <b/>
        <i/>
        <sz val="11"/>
        <rFont val="Times New Roman"/>
        <family val="1"/>
        <charset val="238"/>
      </rPr>
      <t>(ZU)</t>
    </r>
  </si>
  <si>
    <t>ostatní investiční dotace a příspěvky</t>
  </si>
  <si>
    <t>PŘÍJMY CELKEM</t>
  </si>
  <si>
    <r>
      <t xml:space="preserve">Financování </t>
    </r>
    <r>
      <rPr>
        <b/>
        <i/>
        <sz val="11"/>
        <rFont val="Times New Roman"/>
        <family val="1"/>
        <charset val="238"/>
      </rPr>
      <t>(ZU)</t>
    </r>
  </si>
  <si>
    <t xml:space="preserve"> </t>
  </si>
  <si>
    <t>ZDROJE CELKEM</t>
  </si>
  <si>
    <t>Příloha č. 2/str.1</t>
  </si>
  <si>
    <t>Kapitola 910 - Zastupitelstvo (ZU)</t>
  </si>
  <si>
    <t>resort (SU)</t>
  </si>
  <si>
    <t>% sk./UR</t>
  </si>
  <si>
    <t>celkem</t>
  </si>
  <si>
    <t>Kapitola 911 - Krajský úřad (ZU)</t>
  </si>
  <si>
    <t>Kapitola 912 - účelové příspěvky PO (ZU)</t>
  </si>
  <si>
    <t>04-OŠMTS</t>
  </si>
  <si>
    <t>05-OSV</t>
  </si>
  <si>
    <t>06-OD</t>
  </si>
  <si>
    <t>07-OK</t>
  </si>
  <si>
    <t>08-OŽP</t>
  </si>
  <si>
    <t>09-OZ</t>
  </si>
  <si>
    <t>Kapitola 913 - příspěvkové organizace (ZU)</t>
  </si>
  <si>
    <t>Kapitola 914 - Působnosti (ZU)</t>
  </si>
  <si>
    <t>02-ORREP</t>
  </si>
  <si>
    <t>03-EO</t>
  </si>
  <si>
    <t>10-PO</t>
  </si>
  <si>
    <t>11-OÚPSŘ</t>
  </si>
  <si>
    <t>12-OI</t>
  </si>
  <si>
    <t>14-OISNM</t>
  </si>
  <si>
    <t>18-OSŘ</t>
  </si>
  <si>
    <t>Příloha č. 2/str.2</t>
  </si>
  <si>
    <t>Kapitola 916 - Účelové neinvestiční dotace na školství (ZU)</t>
  </si>
  <si>
    <t>Kapitola 917 - Transfery (ZU)</t>
  </si>
  <si>
    <t>Kapitola 919 - Pokladní správa (ZU)</t>
  </si>
  <si>
    <t>Kapitola 920 - Kapitálové výdaje (ZU)</t>
  </si>
  <si>
    <t>Kapitola 923 - Spolufinancování EU (ZU)</t>
  </si>
  <si>
    <t>Příloha č. 2/str.3</t>
  </si>
  <si>
    <t>Kapitola 924 - Úvěry (ZU)</t>
  </si>
  <si>
    <t>Kapitola 925 - Sociální fond kraje (ZU)</t>
  </si>
  <si>
    <t>Kapitola 926 - Dotační fond kraje (ZU)</t>
  </si>
  <si>
    <t>Kapitola 931 - Krizový fond kraje (ZU)</t>
  </si>
  <si>
    <t>Kapitola 932 - Fond ochrany vod (ZU)</t>
  </si>
  <si>
    <t>Kapitola 934 - Lesnický fond (ZU)</t>
  </si>
  <si>
    <t>Financování (ZU)</t>
  </si>
  <si>
    <t>SR 2017</t>
  </si>
  <si>
    <t>UR 2017</t>
  </si>
  <si>
    <r>
      <t xml:space="preserve">zapojení zůstatků </t>
    </r>
    <r>
      <rPr>
        <b/>
        <sz val="11"/>
        <rFont val="Times New Roman"/>
        <family val="1"/>
        <charset val="238"/>
      </rPr>
      <t>peněžních fondů</t>
    </r>
    <r>
      <rPr>
        <sz val="11"/>
        <rFont val="Times New Roman"/>
        <family val="1"/>
        <charset val="238"/>
      </rPr>
      <t xml:space="preserve"> z r. 2016</t>
    </r>
  </si>
  <si>
    <r>
      <t>zapojení</t>
    </r>
    <r>
      <rPr>
        <b/>
        <sz val="11"/>
        <rFont val="Times New Roman"/>
        <family val="1"/>
        <charset val="238"/>
      </rPr>
      <t xml:space="preserve"> klad.rozpočtového salda </t>
    </r>
    <r>
      <rPr>
        <sz val="11"/>
        <rFont val="Times New Roman"/>
        <family val="1"/>
        <charset val="238"/>
      </rPr>
      <t>z r. 2016</t>
    </r>
  </si>
  <si>
    <t>48/17/RK</t>
  </si>
  <si>
    <t>zapojení prostř. z roku 2016 na výdaje 2017, kap. 92609</t>
  </si>
  <si>
    <t>83/17/Rk</t>
  </si>
  <si>
    <t>zapojení prostř. z roku 2016 na výdaje 2017, kap. 92601</t>
  </si>
  <si>
    <t>7/17/RK</t>
  </si>
  <si>
    <t>zapojení prostř. z roku 2016 na výdaje 2017, kap. 93101</t>
  </si>
  <si>
    <t>8/17/RK</t>
  </si>
  <si>
    <t>37/17/RK</t>
  </si>
  <si>
    <t>zapojení prostř. z roku 2016 na výdaje 2017, kap. 92006</t>
  </si>
  <si>
    <t>navýšení příjmů 2017 a výdajů 2017 v kap. 92014</t>
  </si>
  <si>
    <t>74/17/RK</t>
  </si>
  <si>
    <t>28/17/RK</t>
  </si>
  <si>
    <t>zapojení prostř. z roku 2016 na výdaje 2017, kap. 91402, 92303, 92602, 92314 a 91702</t>
  </si>
  <si>
    <t>4/17/RK</t>
  </si>
  <si>
    <t>60/17/RK</t>
  </si>
  <si>
    <t>5/17/RK</t>
  </si>
  <si>
    <t>zapojení prostř. z roku 2016 na výdaje 2017, kap. 92608 a 93208</t>
  </si>
  <si>
    <t>65/17/RK</t>
  </si>
  <si>
    <t>zapojení prostř. z roku 2016 na výdaje 2017, kap. 91204 a 92014</t>
  </si>
  <si>
    <t>117/1/RK</t>
  </si>
  <si>
    <t>zapojení prostř. z roku 2016 na výdaje 2017, kap. 92014</t>
  </si>
  <si>
    <t>118/17/RK</t>
  </si>
  <si>
    <t>119/17/RK</t>
  </si>
  <si>
    <t>125/17/RK</t>
  </si>
  <si>
    <t>zapojení prostř. z roku 2016 na výdaje 2017, kap. 91412</t>
  </si>
  <si>
    <t>zapojení prostř. z roku 2016 na výdaje 2017, kap. 92014 a 92314</t>
  </si>
  <si>
    <t>128/17/RK</t>
  </si>
  <si>
    <t>158/17/RK</t>
  </si>
  <si>
    <t>zapojení prostř. z roku 2016 na výdaje 2017, kap. 92602</t>
  </si>
  <si>
    <t>156/17/RK</t>
  </si>
  <si>
    <t>131/17/RK</t>
  </si>
  <si>
    <t>120/17/RK</t>
  </si>
  <si>
    <t>150/17/RK</t>
  </si>
  <si>
    <t>zapojení prostř. z roku 2016 na výdaje 2017, kap. 91706</t>
  </si>
  <si>
    <t>zapojení prostř. z roku 2016 na výdaje 2017, kap. 92607</t>
  </si>
  <si>
    <t>135/17/RK</t>
  </si>
  <si>
    <t>97/17/RK</t>
  </si>
  <si>
    <t>161/17/RK</t>
  </si>
  <si>
    <t>zapojení prostř. z roku 2016 na výdaje 2017, kap. 91401</t>
  </si>
  <si>
    <t>99/17/RK</t>
  </si>
  <si>
    <t>123/17/RK</t>
  </si>
  <si>
    <t>zapojení prostř. z roku 2016  a navýšení příjmů 2017, zapojení do výdajů 2017, kap. 92006</t>
  </si>
  <si>
    <t>40/17/ZK</t>
  </si>
  <si>
    <t>zapojení prostř. z roku 2016 na výdaje 2017, kap. 93408</t>
  </si>
  <si>
    <t>22/17/ZK</t>
  </si>
  <si>
    <t>17/17/ZK</t>
  </si>
  <si>
    <t>zapojení prostř. z roku 2016 na výdaje 2017, kap. 92607, poskytnutí dotací z DF</t>
  </si>
  <si>
    <t>20/17/ZK</t>
  </si>
  <si>
    <t>34/17/ZK</t>
  </si>
  <si>
    <t>zapojení vyšších daňových příjmů az rok 2016 na výdaje 2017, resorty</t>
  </si>
  <si>
    <t>6/17/ZK</t>
  </si>
  <si>
    <t>resorty</t>
  </si>
  <si>
    <t>43/17/ZK</t>
  </si>
  <si>
    <t>navýšení příjmů 2017 a výdajů 2017 v kap. 91705</t>
  </si>
  <si>
    <t>183/17/RK</t>
  </si>
  <si>
    <t>zapojení prostř. z roku 2016 na výdaje 2017, kap. 92604</t>
  </si>
  <si>
    <t>194/17/RK</t>
  </si>
  <si>
    <t>181/17/RK</t>
  </si>
  <si>
    <t>196/17/RK</t>
  </si>
  <si>
    <t>navýšení příjmů 2017 a výdajů 2017 v kap. 91604</t>
  </si>
  <si>
    <t>197/17/RK</t>
  </si>
  <si>
    <t>zapojení prostř. z roku 2016 na výdaje 2017, kap. 91209</t>
  </si>
  <si>
    <t>219/17/RK</t>
  </si>
  <si>
    <t>174/17/RK</t>
  </si>
  <si>
    <t>zapojení prostř. z roku 2016 na výdaje 2017, kap. 92015</t>
  </si>
  <si>
    <t>178/17/RK</t>
  </si>
  <si>
    <t>237/17/RK</t>
  </si>
  <si>
    <t>zapojení prostř. z roku 2016 na výdaje 2017, dovypořádání peněžních fondů, kap. 925 a 926</t>
  </si>
  <si>
    <t>213/17/RK</t>
  </si>
  <si>
    <t>zapojení prostř. z roku 2016 na výdaje 2017, kap. 91206 a 91406</t>
  </si>
  <si>
    <t>257/17/RK</t>
  </si>
  <si>
    <t>206/17/RK</t>
  </si>
  <si>
    <t>úprava ukazatelů v kap. 91409</t>
  </si>
  <si>
    <t>221/17/RK</t>
  </si>
  <si>
    <t>78/17/ZK</t>
  </si>
  <si>
    <t>82/17/ZK</t>
  </si>
  <si>
    <t>zapojení prostř. z roku 2016 a navýšení příjmů 2017, zapojení do výdajů 2017, kap. 91204</t>
  </si>
  <si>
    <t>90/17/ZK</t>
  </si>
  <si>
    <t>63/17/ZK</t>
  </si>
  <si>
    <t>zapojení prostř. z roku 2016 a navýšení příjmů 2017, zapojení do výdajů 2017, kap. 91205 a 92014</t>
  </si>
  <si>
    <t>60/17/ZK</t>
  </si>
  <si>
    <t>zapojení prostř. z roku 2016 na výdaje 2017, kap. 92009</t>
  </si>
  <si>
    <t>89/17/ZK</t>
  </si>
  <si>
    <t>61/17/ZK</t>
  </si>
  <si>
    <t>poskytnutí dotací z LF, kap. 93408</t>
  </si>
  <si>
    <t>71/17/ZK</t>
  </si>
  <si>
    <t>74/17/ZK</t>
  </si>
  <si>
    <t>zapojení prostř. z roku 2016 na výdaje 2017 a navýšení příjmů 2017, zapojení do výdajů kap. 93208</t>
  </si>
  <si>
    <t>70/17/ZK</t>
  </si>
  <si>
    <t xml:space="preserve">přesun z kap. 91207 do kap.92014 </t>
  </si>
  <si>
    <t>67/17/ZK</t>
  </si>
  <si>
    <t>79/17/ZK</t>
  </si>
  <si>
    <t>přesun z kap. 92303 do kap.92302</t>
  </si>
  <si>
    <t>80/17/ZK</t>
  </si>
  <si>
    <t>81/17/ZK</t>
  </si>
  <si>
    <t xml:space="preserve">Příloha č. 3 </t>
  </si>
  <si>
    <t xml:space="preserve">Celkem příjmová a výdajová část rozpočtu 2017 upravena o </t>
  </si>
  <si>
    <t>353/17/RK</t>
  </si>
  <si>
    <t>385/17/RK</t>
  </si>
  <si>
    <t>352/17/RK</t>
  </si>
  <si>
    <t>319/17/RK</t>
  </si>
  <si>
    <t>379/17/RK</t>
  </si>
  <si>
    <t>384/17/RK</t>
  </si>
  <si>
    <t>354/17/RK</t>
  </si>
  <si>
    <t>355/17/RK</t>
  </si>
  <si>
    <t>332/17/RK</t>
  </si>
  <si>
    <t>396/17/RK</t>
  </si>
  <si>
    <t>307/17/RK</t>
  </si>
  <si>
    <t>414/17/RK</t>
  </si>
  <si>
    <t>08-ŽP a zemědˇ.</t>
  </si>
  <si>
    <t>dotace z MF, zapojení do kap. 91702</t>
  </si>
  <si>
    <t>zapojení prostř. z roku 2016 na výdaje 2017, kap. 91404</t>
  </si>
  <si>
    <t>zapojení prostř. z roku 2016 na výdaje 2017, kap. 91405</t>
  </si>
  <si>
    <t>navýšení příjmů 2017 a výdajů 2017 v kap. DF 92602</t>
  </si>
  <si>
    <t>úprava ukazatelů v kap. 93208</t>
  </si>
  <si>
    <t>úprava ukazatelů v kap. 92014</t>
  </si>
  <si>
    <t>457/17/RK</t>
  </si>
  <si>
    <t>464/17/RK</t>
  </si>
  <si>
    <t>456/17/RK</t>
  </si>
  <si>
    <t>451/17/RK</t>
  </si>
  <si>
    <t>467/17/RK</t>
  </si>
  <si>
    <t>491/17/RK</t>
  </si>
  <si>
    <t>476/17/RK</t>
  </si>
  <si>
    <t>zapojení prostř. z roku 2016 na výdaje 2017, kap. 92304</t>
  </si>
  <si>
    <t>navýšení příjmů 2017 a zapojení prostř. z roku 2016 na výdaje 2017, kap. 916,914 a 917 - finanční vypořádání účel.dotací za rok 2016</t>
  </si>
  <si>
    <t>zapojení prostř. z roku 2016 na výdaje 2017, kap. 91412 a 92012</t>
  </si>
  <si>
    <t>úprava ukazatelů v kap. 92006 - rozpis na jmenovité akce</t>
  </si>
  <si>
    <t>úprava ukazatelů v kap. 91709</t>
  </si>
  <si>
    <t>přesun z kap. 91708 do kap.92308</t>
  </si>
  <si>
    <t>zapojení prostř. z roku 2016 na výdaje 2017, vypořádání kap. 923 - Spolufinancování EU</t>
  </si>
  <si>
    <t>přesun z kap. 91702 do kap.91402</t>
  </si>
  <si>
    <t>úprava ukazatelů v kap. 91707 a poskytnutí dotací</t>
  </si>
  <si>
    <t>úprava ukazatelů v kap. 92607</t>
  </si>
  <si>
    <t>přesun z kap. 91702 do kap. 91402</t>
  </si>
  <si>
    <t>přesun z kap. 91408 do kap. 91708</t>
  </si>
  <si>
    <t xml:space="preserve">přesun z kap. 92611 do kap. 92602 </t>
  </si>
  <si>
    <t xml:space="preserve">přesun z kap. 92302 do kap. 92303 </t>
  </si>
  <si>
    <t>111/17/ZK</t>
  </si>
  <si>
    <t>139/17/ZK</t>
  </si>
  <si>
    <t>119/17/ZK</t>
  </si>
  <si>
    <t>136/17/ZK</t>
  </si>
  <si>
    <t>135/17/ZK</t>
  </si>
  <si>
    <t>105/17/ZK</t>
  </si>
  <si>
    <t>124/17/ZK</t>
  </si>
  <si>
    <t>109/17/ZK</t>
  </si>
  <si>
    <t>108/17/ZK</t>
  </si>
  <si>
    <t>115/17/ZK</t>
  </si>
  <si>
    <t>118/17/ZK</t>
  </si>
  <si>
    <t>117/17/ZK</t>
  </si>
  <si>
    <t>113/17/ZK</t>
  </si>
  <si>
    <t>129/17/ZK</t>
  </si>
  <si>
    <t xml:space="preserve">    Přehled změn rozpočtu a rozpočtových opatření přijatých  v období od 1. ledna do 30. dubna 2017</t>
  </si>
  <si>
    <t>593/17/RK</t>
  </si>
  <si>
    <t>628/17/RK</t>
  </si>
  <si>
    <t>505/17/RK</t>
  </si>
  <si>
    <t>526/17/RK</t>
  </si>
  <si>
    <t>521/17/RK</t>
  </si>
  <si>
    <t>527/17/RK</t>
  </si>
  <si>
    <t>dotace z MŠMT, zapojení do kap. 92302</t>
  </si>
  <si>
    <t>623/17/RK</t>
  </si>
  <si>
    <t>528/17/RK</t>
  </si>
  <si>
    <t>613/17/RK</t>
  </si>
  <si>
    <t>dotace z MPSV, zapojení do kap. 92309</t>
  </si>
  <si>
    <t>614/17/RK</t>
  </si>
  <si>
    <t>687/17/RK</t>
  </si>
  <si>
    <t>688/17/RK</t>
  </si>
  <si>
    <t>667/17/RK</t>
  </si>
  <si>
    <t>689/17/RK</t>
  </si>
  <si>
    <t>690/17/RK</t>
  </si>
  <si>
    <t>711/17/RK</t>
  </si>
  <si>
    <t>662/17/RK</t>
  </si>
  <si>
    <t>670/17/RK</t>
  </si>
  <si>
    <t>723/17/RK</t>
  </si>
  <si>
    <t>691/17/RK</t>
  </si>
  <si>
    <t>přesun z kap. 91405 do kap.91705</t>
  </si>
  <si>
    <t>navýšení příjmů 2017 a výdajů 2017 v kap. 92604</t>
  </si>
  <si>
    <t>navýšení příjmů 2017 a výdajů 2017 v kap. 92006</t>
  </si>
  <si>
    <t>poskytnutí dotací z kap. 91704 - sport a tělovýchova</t>
  </si>
  <si>
    <t>přesun z kap. 91704 do kap. 91404</t>
  </si>
  <si>
    <t>přesun z kap. 92303 do kap. 92306</t>
  </si>
  <si>
    <t>přesun z kap. 92303 do kap. 92307</t>
  </si>
  <si>
    <t>k 30.4.2017 neprojednáno</t>
  </si>
  <si>
    <t>přesun z kap. 92303 do kap. 91205</t>
  </si>
  <si>
    <t>zapojení prostř. z roku 2016 na výdaje 2017, kap. 912, 913, 914, 917, 919 a 920</t>
  </si>
  <si>
    <t>Čerpání ze závazných a specifických ukazatelů výdajové části rozpočtu kraje za období           01 - 04/2017</t>
  </si>
  <si>
    <t>skut.01-04/2017</t>
  </si>
  <si>
    <t>Plnění závazných a specifických ukazatelů příjmové části rozpočtu kraje za období 01 - 04/2017</t>
  </si>
  <si>
    <t>155/17/ZK</t>
  </si>
  <si>
    <t>162/17/ZK</t>
  </si>
  <si>
    <t>167/17/ZK</t>
  </si>
  <si>
    <t>164/17/ZK</t>
  </si>
  <si>
    <t>156/17/ZK</t>
  </si>
  <si>
    <t>165/17/ZK</t>
  </si>
  <si>
    <t>158/17/ZK</t>
  </si>
  <si>
    <t>175/17/ZK</t>
  </si>
  <si>
    <t>174/17/ZK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</si>
</sst>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9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4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6" fillId="0" borderId="9" applyNumberFormat="0" applyFill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7" fillId="3" borderId="0" applyNumberFormat="0" applyBorder="0" applyAlignment="0" applyProtection="0"/>
    <xf numFmtId="0" fontId="13" fillId="7" borderId="7" applyNumberFormat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2" fillId="0" borderId="6" applyNumberFormat="0" applyFill="0" applyAlignment="0" applyProtection="0"/>
    <xf numFmtId="0" fontId="6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9" fillId="5" borderId="4" applyNumberFormat="0" applyAlignment="0" applyProtection="0"/>
    <xf numFmtId="0" fontId="11" fillId="6" borderId="4" applyNumberFormat="0" applyAlignment="0" applyProtection="0"/>
    <xf numFmtId="0" fontId="10" fillId="6" borderId="5" applyNumberFormat="0" applyAlignment="0" applyProtection="0"/>
    <xf numFmtId="0" fontId="1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21" fillId="0" borderId="0"/>
  </cellStyleXfs>
  <cellXfs count="176">
    <xf numFmtId="0" fontId="0" fillId="0" borderId="0" xfId="0"/>
    <xf numFmtId="0" fontId="19" fillId="0" borderId="0" xfId="0" applyFont="1"/>
    <xf numFmtId="0" fontId="19" fillId="0" borderId="24" xfId="0" applyFont="1" applyFill="1" applyBorder="1" applyAlignment="1">
      <alignment vertical="center"/>
    </xf>
    <xf numFmtId="49" fontId="19" fillId="0" borderId="25" xfId="0" applyNumberFormat="1" applyFont="1" applyFill="1" applyBorder="1" applyAlignment="1">
      <alignment vertical="center"/>
    </xf>
    <xf numFmtId="49" fontId="19" fillId="0" borderId="26" xfId="0" applyNumberFormat="1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vertical="center"/>
    </xf>
    <xf numFmtId="14" fontId="19" fillId="0" borderId="27" xfId="0" applyNumberFormat="1" applyFont="1" applyFill="1" applyBorder="1" applyAlignment="1">
      <alignment horizontal="right" vertical="center" wrapText="1"/>
    </xf>
    <xf numFmtId="0" fontId="19" fillId="0" borderId="27" xfId="0" applyFont="1" applyFill="1" applyBorder="1" applyAlignment="1">
      <alignment horizontal="right" vertical="center" wrapText="1"/>
    </xf>
    <xf numFmtId="4" fontId="19" fillId="0" borderId="27" xfId="0" applyNumberFormat="1" applyFont="1" applyFill="1" applyBorder="1" applyAlignment="1">
      <alignment horizontal="right" vertical="center" wrapText="1"/>
    </xf>
    <xf numFmtId="0" fontId="19" fillId="0" borderId="28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9" fillId="0" borderId="29" xfId="0" applyFont="1" applyFill="1" applyBorder="1" applyAlignment="1">
      <alignment vertical="center"/>
    </xf>
    <xf numFmtId="49" fontId="19" fillId="0" borderId="30" xfId="0" applyNumberFormat="1" applyFont="1" applyFill="1" applyBorder="1" applyAlignment="1">
      <alignment vertical="center"/>
    </xf>
    <xf numFmtId="0" fontId="19" fillId="0" borderId="17" xfId="0" applyFont="1" applyFill="1" applyBorder="1" applyAlignment="1">
      <alignment horizontal="right" vertical="center" wrapText="1"/>
    </xf>
    <xf numFmtId="4" fontId="19" fillId="0" borderId="17" xfId="0" applyNumberFormat="1" applyFont="1" applyFill="1" applyBorder="1" applyAlignment="1">
      <alignment horizontal="right" vertical="center" wrapText="1"/>
    </xf>
    <xf numFmtId="0" fontId="19" fillId="0" borderId="18" xfId="0" applyFont="1" applyFill="1" applyBorder="1" applyAlignment="1">
      <alignment horizontal="center" vertical="center" wrapText="1"/>
    </xf>
    <xf numFmtId="4" fontId="19" fillId="0" borderId="17" xfId="0" applyNumberFormat="1" applyFont="1" applyFill="1" applyBorder="1" applyAlignment="1">
      <alignment horizontal="right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right" vertical="center"/>
    </xf>
    <xf numFmtId="14" fontId="19" fillId="0" borderId="17" xfId="0" applyNumberFormat="1" applyFont="1" applyFill="1" applyBorder="1" applyAlignment="1">
      <alignment horizontal="right" vertical="center" wrapText="1"/>
    </xf>
    <xf numFmtId="0" fontId="19" fillId="0" borderId="17" xfId="0" applyFont="1" applyFill="1" applyBorder="1" applyAlignment="1">
      <alignment horizontal="left" vertical="center" wrapText="1"/>
    </xf>
    <xf numFmtId="0" fontId="19" fillId="0" borderId="31" xfId="0" applyFont="1" applyFill="1" applyBorder="1" applyAlignment="1">
      <alignment vertical="center"/>
    </xf>
    <xf numFmtId="49" fontId="19" fillId="0" borderId="32" xfId="0" applyNumberFormat="1" applyFont="1" applyFill="1" applyBorder="1" applyAlignment="1">
      <alignment vertical="center"/>
    </xf>
    <xf numFmtId="0" fontId="19" fillId="33" borderId="29" xfId="0" applyFont="1" applyFill="1" applyBorder="1" applyAlignment="1">
      <alignment vertical="center"/>
    </xf>
    <xf numFmtId="49" fontId="19" fillId="33" borderId="32" xfId="0" applyNumberFormat="1" applyFont="1" applyFill="1" applyBorder="1" applyAlignment="1">
      <alignment vertical="center"/>
    </xf>
    <xf numFmtId="0" fontId="20" fillId="0" borderId="35" xfId="0" applyFont="1" applyBorder="1" applyAlignment="1">
      <alignment horizontal="center" vertical="center"/>
    </xf>
    <xf numFmtId="4" fontId="19" fillId="0" borderId="0" xfId="0" applyNumberFormat="1" applyFont="1"/>
    <xf numFmtId="0" fontId="22" fillId="0" borderId="0" xfId="53" applyFont="1"/>
    <xf numFmtId="4" fontId="22" fillId="0" borderId="0" xfId="53" applyNumberFormat="1" applyFont="1"/>
    <xf numFmtId="0" fontId="22" fillId="0" borderId="0" xfId="53" applyFont="1" applyAlignment="1">
      <alignment horizontal="right"/>
    </xf>
    <xf numFmtId="0" fontId="23" fillId="0" borderId="0" xfId="53" applyFont="1" applyAlignment="1">
      <alignment horizontal="center" vertical="center" wrapText="1"/>
    </xf>
    <xf numFmtId="0" fontId="24" fillId="0" borderId="0" xfId="53" applyFont="1" applyAlignment="1">
      <alignment horizontal="right"/>
    </xf>
    <xf numFmtId="4" fontId="20" fillId="34" borderId="37" xfId="53" applyNumberFormat="1" applyFont="1" applyFill="1" applyBorder="1" applyAlignment="1">
      <alignment horizontal="right"/>
    </xf>
    <xf numFmtId="2" fontId="20" fillId="34" borderId="38" xfId="53" applyNumberFormat="1" applyFont="1" applyFill="1" applyBorder="1" applyAlignment="1">
      <alignment horizontal="right"/>
    </xf>
    <xf numFmtId="4" fontId="19" fillId="0" borderId="44" xfId="53" applyNumberFormat="1" applyFont="1" applyFill="1" applyBorder="1" applyAlignment="1">
      <alignment horizontal="right"/>
    </xf>
    <xf numFmtId="2" fontId="19" fillId="0" borderId="45" xfId="53" applyNumberFormat="1" applyFont="1" applyFill="1" applyBorder="1" applyAlignment="1">
      <alignment horizontal="right"/>
    </xf>
    <xf numFmtId="0" fontId="22" fillId="0" borderId="0" xfId="53" applyFont="1" applyFill="1"/>
    <xf numFmtId="0" fontId="25" fillId="0" borderId="46" xfId="53" applyFont="1" applyFill="1" applyBorder="1" applyAlignment="1">
      <alignment vertical="center"/>
    </xf>
    <xf numFmtId="4" fontId="19" fillId="0" borderId="27" xfId="53" applyNumberFormat="1" applyFont="1" applyFill="1" applyBorder="1" applyAlignment="1">
      <alignment horizontal="right"/>
    </xf>
    <xf numFmtId="2" fontId="19" fillId="0" borderId="28" xfId="53" applyNumberFormat="1" applyFont="1" applyFill="1" applyBorder="1" applyAlignment="1">
      <alignment horizontal="right"/>
    </xf>
    <xf numFmtId="2" fontId="19" fillId="0" borderId="18" xfId="53" quotePrefix="1" applyNumberFormat="1" applyFont="1" applyFill="1" applyBorder="1" applyAlignment="1">
      <alignment horizontal="right"/>
    </xf>
    <xf numFmtId="0" fontId="25" fillId="0" borderId="49" xfId="53" applyFont="1" applyFill="1" applyBorder="1" applyAlignment="1">
      <alignment vertical="center"/>
    </xf>
    <xf numFmtId="4" fontId="19" fillId="0" borderId="17" xfId="53" applyNumberFormat="1" applyFont="1" applyFill="1" applyBorder="1" applyAlignment="1">
      <alignment horizontal="right"/>
    </xf>
    <xf numFmtId="2" fontId="19" fillId="0" borderId="18" xfId="53" applyNumberFormat="1" applyFont="1" applyFill="1" applyBorder="1" applyAlignment="1">
      <alignment horizontal="right"/>
    </xf>
    <xf numFmtId="0" fontId="22" fillId="0" borderId="49" xfId="53" applyFont="1" applyFill="1" applyBorder="1" applyAlignment="1">
      <alignment vertical="center"/>
    </xf>
    <xf numFmtId="4" fontId="19" fillId="0" borderId="51" xfId="53" applyNumberFormat="1" applyFont="1" applyFill="1" applyBorder="1" applyAlignment="1">
      <alignment horizontal="right"/>
    </xf>
    <xf numFmtId="4" fontId="20" fillId="34" borderId="44" xfId="53" applyNumberFormat="1" applyFont="1" applyFill="1" applyBorder="1" applyAlignment="1">
      <alignment horizontal="right"/>
    </xf>
    <xf numFmtId="2" fontId="20" fillId="34" borderId="45" xfId="53" applyNumberFormat="1" applyFont="1" applyFill="1" applyBorder="1" applyAlignment="1">
      <alignment horizontal="right"/>
    </xf>
    <xf numFmtId="0" fontId="25" fillId="0" borderId="54" xfId="53" applyFont="1" applyFill="1" applyBorder="1" applyAlignment="1">
      <alignment vertical="center"/>
    </xf>
    <xf numFmtId="2" fontId="19" fillId="0" borderId="57" xfId="53" applyNumberFormat="1" applyFont="1" applyFill="1" applyBorder="1" applyAlignment="1">
      <alignment horizontal="right"/>
    </xf>
    <xf numFmtId="0" fontId="25" fillId="0" borderId="52" xfId="53" applyFont="1" applyFill="1" applyBorder="1" applyAlignment="1">
      <alignment vertical="center"/>
    </xf>
    <xf numFmtId="4" fontId="20" fillId="35" borderId="44" xfId="53" applyNumberFormat="1" applyFont="1" applyFill="1" applyBorder="1" applyAlignment="1">
      <alignment horizontal="right"/>
    </xf>
    <xf numFmtId="2" fontId="20" fillId="35" borderId="45" xfId="53" applyNumberFormat="1" applyFont="1" applyFill="1" applyBorder="1" applyAlignment="1">
      <alignment horizontal="right"/>
    </xf>
    <xf numFmtId="0" fontId="19" fillId="0" borderId="46" xfId="53" applyFont="1" applyBorder="1" applyAlignment="1"/>
    <xf numFmtId="4" fontId="19" fillId="0" borderId="27" xfId="53" applyNumberFormat="1" applyFont="1" applyBorder="1" applyAlignment="1">
      <alignment horizontal="right"/>
    </xf>
    <xf numFmtId="4" fontId="19" fillId="0" borderId="28" xfId="53" applyNumberFormat="1" applyFont="1" applyBorder="1" applyAlignment="1">
      <alignment horizontal="right"/>
    </xf>
    <xf numFmtId="0" fontId="19" fillId="0" borderId="49" xfId="53" applyFont="1" applyBorder="1" applyAlignment="1"/>
    <xf numFmtId="4" fontId="19" fillId="0" borderId="17" xfId="53" applyNumberFormat="1" applyFont="1" applyBorder="1" applyAlignment="1">
      <alignment horizontal="right"/>
    </xf>
    <xf numFmtId="4" fontId="19" fillId="0" borderId="18" xfId="53" applyNumberFormat="1" applyFont="1" applyBorder="1" applyAlignment="1">
      <alignment horizontal="right"/>
    </xf>
    <xf numFmtId="4" fontId="27" fillId="0" borderId="0" xfId="53" applyNumberFormat="1" applyFont="1" applyFill="1" applyBorder="1" applyAlignment="1">
      <alignment horizontal="right"/>
    </xf>
    <xf numFmtId="0" fontId="21" fillId="0" borderId="0" xfId="53"/>
    <xf numFmtId="0" fontId="25" fillId="0" borderId="46" xfId="53" applyFont="1" applyBorder="1"/>
    <xf numFmtId="0" fontId="25" fillId="0" borderId="27" xfId="53" applyFont="1" applyBorder="1" applyAlignment="1">
      <alignment horizontal="center"/>
    </xf>
    <xf numFmtId="0" fontId="25" fillId="0" borderId="28" xfId="53" applyFont="1" applyBorder="1" applyAlignment="1">
      <alignment horizontal="center"/>
    </xf>
    <xf numFmtId="0" fontId="19" fillId="0" borderId="49" xfId="53" applyFont="1" applyBorder="1"/>
    <xf numFmtId="4" fontId="19" fillId="0" borderId="17" xfId="53" applyNumberFormat="1" applyFont="1" applyBorder="1"/>
    <xf numFmtId="2" fontId="19" fillId="35" borderId="18" xfId="53" applyNumberFormat="1" applyFont="1" applyFill="1" applyBorder="1"/>
    <xf numFmtId="4" fontId="28" fillId="0" borderId="0" xfId="32" applyNumberFormat="1" applyFont="1" applyFill="1"/>
    <xf numFmtId="4" fontId="1" fillId="0" borderId="0" xfId="30" applyNumberFormat="1" applyFill="1"/>
    <xf numFmtId="0" fontId="19" fillId="0" borderId="54" xfId="53" applyFont="1" applyBorder="1"/>
    <xf numFmtId="4" fontId="19" fillId="0" borderId="51" xfId="53" applyNumberFormat="1" applyFont="1" applyBorder="1"/>
    <xf numFmtId="2" fontId="19" fillId="35" borderId="57" xfId="53" applyNumberFormat="1" applyFont="1" applyFill="1" applyBorder="1"/>
    <xf numFmtId="0" fontId="19" fillId="0" borderId="42" xfId="53" applyFont="1" applyBorder="1"/>
    <xf numFmtId="4" fontId="19" fillId="0" borderId="37" xfId="53" applyNumberFormat="1" applyFont="1" applyBorder="1"/>
    <xf numFmtId="2" fontId="19" fillId="35" borderId="38" xfId="53" applyNumberFormat="1" applyFont="1" applyFill="1" applyBorder="1"/>
    <xf numFmtId="0" fontId="25" fillId="0" borderId="36" xfId="53" applyFont="1" applyBorder="1"/>
    <xf numFmtId="0" fontId="25" fillId="0" borderId="14" xfId="53" applyFont="1" applyBorder="1" applyAlignment="1">
      <alignment horizontal="center"/>
    </xf>
    <xf numFmtId="0" fontId="19" fillId="0" borderId="59" xfId="53" applyFont="1" applyBorder="1"/>
    <xf numFmtId="4" fontId="19" fillId="0" borderId="40" xfId="53" applyNumberFormat="1" applyFont="1" applyBorder="1"/>
    <xf numFmtId="4" fontId="19" fillId="0" borderId="40" xfId="53" applyNumberFormat="1" applyFont="1" applyFill="1" applyBorder="1"/>
    <xf numFmtId="2" fontId="19" fillId="35" borderId="41" xfId="53" applyNumberFormat="1" applyFont="1" applyFill="1" applyBorder="1"/>
    <xf numFmtId="2" fontId="19" fillId="35" borderId="18" xfId="53" quotePrefix="1" applyNumberFormat="1" applyFont="1" applyFill="1" applyBorder="1" applyAlignment="1">
      <alignment horizontal="right"/>
    </xf>
    <xf numFmtId="0" fontId="19" fillId="0" borderId="52" xfId="53" applyFont="1" applyBorder="1"/>
    <xf numFmtId="4" fontId="19" fillId="0" borderId="44" xfId="53" applyNumberFormat="1" applyFont="1" applyBorder="1"/>
    <xf numFmtId="2" fontId="19" fillId="35" borderId="45" xfId="53" applyNumberFormat="1" applyFont="1" applyFill="1" applyBorder="1"/>
    <xf numFmtId="4" fontId="19" fillId="0" borderId="17" xfId="53" applyNumberFormat="1" applyFont="1" applyFill="1" applyBorder="1"/>
    <xf numFmtId="2" fontId="19" fillId="35" borderId="60" xfId="53" applyNumberFormat="1" applyFont="1" applyFill="1" applyBorder="1"/>
    <xf numFmtId="0" fontId="19" fillId="0" borderId="0" xfId="53" applyFont="1" applyBorder="1"/>
    <xf numFmtId="4" fontId="19" fillId="0" borderId="0" xfId="53" applyNumberFormat="1" applyFont="1" applyBorder="1"/>
    <xf numFmtId="4" fontId="28" fillId="0" borderId="0" xfId="32" applyNumberFormat="1" applyFont="1" applyFill="1" applyBorder="1"/>
    <xf numFmtId="4" fontId="1" fillId="0" borderId="0" xfId="30" applyNumberFormat="1" applyFill="1" applyBorder="1"/>
    <xf numFmtId="0" fontId="22" fillId="0" borderId="0" xfId="53" applyFont="1" applyFill="1" applyBorder="1"/>
    <xf numFmtId="0" fontId="22" fillId="0" borderId="0" xfId="53" applyFont="1" applyBorder="1"/>
    <xf numFmtId="0" fontId="19" fillId="0" borderId="39" xfId="53" applyFont="1" applyBorder="1"/>
    <xf numFmtId="4" fontId="19" fillId="0" borderId="22" xfId="53" applyNumberFormat="1" applyFont="1" applyBorder="1"/>
    <xf numFmtId="4" fontId="19" fillId="0" borderId="22" xfId="53" applyNumberFormat="1" applyFont="1" applyFill="1" applyBorder="1"/>
    <xf numFmtId="2" fontId="19" fillId="35" borderId="23" xfId="53" applyNumberFormat="1" applyFont="1" applyFill="1" applyBorder="1"/>
    <xf numFmtId="0" fontId="19" fillId="0" borderId="46" xfId="53" applyFont="1" applyBorder="1"/>
    <xf numFmtId="0" fontId="25" fillId="0" borderId="28" xfId="53" applyFont="1" applyBorder="1"/>
    <xf numFmtId="2" fontId="19" fillId="35" borderId="18" xfId="53" applyNumberFormat="1" applyFont="1" applyFill="1" applyBorder="1" applyAlignment="1">
      <alignment horizontal="right"/>
    </xf>
    <xf numFmtId="0" fontId="19" fillId="0" borderId="0" xfId="53" applyFont="1" applyFill="1" applyBorder="1"/>
    <xf numFmtId="4" fontId="19" fillId="0" borderId="0" xfId="53" applyNumberFormat="1" applyFont="1" applyFill="1" applyBorder="1"/>
    <xf numFmtId="2" fontId="19" fillId="0" borderId="0" xfId="53" applyNumberFormat="1" applyFont="1" applyFill="1" applyBorder="1"/>
    <xf numFmtId="4" fontId="22" fillId="0" borderId="0" xfId="53" applyNumberFormat="1" applyFont="1" applyBorder="1"/>
    <xf numFmtId="2" fontId="22" fillId="0" borderId="0" xfId="53" applyNumberFormat="1" applyFont="1" applyFill="1" applyBorder="1"/>
    <xf numFmtId="0" fontId="19" fillId="0" borderId="19" xfId="53" applyFont="1" applyBorder="1"/>
    <xf numFmtId="0" fontId="19" fillId="0" borderId="0" xfId="53" applyFont="1"/>
    <xf numFmtId="2" fontId="19" fillId="0" borderId="45" xfId="53" quotePrefix="1" applyNumberFormat="1" applyFont="1" applyFill="1" applyBorder="1" applyAlignment="1">
      <alignment horizontal="right"/>
    </xf>
    <xf numFmtId="49" fontId="19" fillId="36" borderId="32" xfId="0" applyNumberFormat="1" applyFont="1" applyFill="1" applyBorder="1" applyAlignment="1">
      <alignment vertical="center"/>
    </xf>
    <xf numFmtId="49" fontId="19" fillId="36" borderId="26" xfId="0" applyNumberFormat="1" applyFont="1" applyFill="1" applyBorder="1" applyAlignment="1">
      <alignment horizontal="center" vertical="center" wrapText="1"/>
    </xf>
    <xf numFmtId="0" fontId="19" fillId="36" borderId="17" xfId="0" applyFont="1" applyFill="1" applyBorder="1" applyAlignment="1">
      <alignment horizontal="left" vertical="center" wrapText="1"/>
    </xf>
    <xf numFmtId="14" fontId="19" fillId="36" borderId="17" xfId="0" applyNumberFormat="1" applyFont="1" applyFill="1" applyBorder="1" applyAlignment="1">
      <alignment horizontal="right" vertical="center" wrapText="1"/>
    </xf>
    <xf numFmtId="0" fontId="19" fillId="36" borderId="17" xfId="0" applyFont="1" applyFill="1" applyBorder="1" applyAlignment="1">
      <alignment horizontal="right" vertical="center"/>
    </xf>
    <xf numFmtId="4" fontId="19" fillId="36" borderId="17" xfId="0" applyNumberFormat="1" applyFont="1" applyFill="1" applyBorder="1" applyAlignment="1">
      <alignment horizontal="right" vertical="center"/>
    </xf>
    <xf numFmtId="0" fontId="19" fillId="36" borderId="18" xfId="0" applyFont="1" applyFill="1" applyBorder="1" applyAlignment="1">
      <alignment horizontal="center" vertical="center"/>
    </xf>
    <xf numFmtId="0" fontId="19" fillId="36" borderId="31" xfId="0" applyFont="1" applyFill="1" applyBorder="1" applyAlignment="1">
      <alignment vertical="center"/>
    </xf>
    <xf numFmtId="0" fontId="20" fillId="35" borderId="52" xfId="53" applyFont="1" applyFill="1" applyBorder="1"/>
    <xf numFmtId="0" fontId="20" fillId="35" borderId="44" xfId="53" applyFont="1" applyFill="1" applyBorder="1"/>
    <xf numFmtId="0" fontId="19" fillId="0" borderId="33" xfId="53" applyFont="1" applyFill="1" applyBorder="1" applyAlignment="1">
      <alignment horizontal="left"/>
    </xf>
    <xf numFmtId="0" fontId="19" fillId="0" borderId="34" xfId="53" applyFont="1" applyFill="1" applyBorder="1" applyAlignment="1">
      <alignment horizontal="left"/>
    </xf>
    <xf numFmtId="0" fontId="19" fillId="0" borderId="43" xfId="53" applyFont="1" applyFill="1" applyBorder="1" applyAlignment="1">
      <alignment horizontal="left"/>
    </xf>
    <xf numFmtId="0" fontId="19" fillId="0" borderId="58" xfId="53" applyFont="1" applyFill="1" applyBorder="1" applyAlignment="1">
      <alignment horizontal="left"/>
    </xf>
    <xf numFmtId="0" fontId="20" fillId="34" borderId="52" xfId="53" applyFont="1" applyFill="1" applyBorder="1"/>
    <xf numFmtId="0" fontId="20" fillId="34" borderId="44" xfId="53" applyFont="1" applyFill="1" applyBorder="1"/>
    <xf numFmtId="0" fontId="19" fillId="0" borderId="27" xfId="53" applyFont="1" applyBorder="1"/>
    <xf numFmtId="0" fontId="19" fillId="0" borderId="17" xfId="53" applyFont="1" applyBorder="1"/>
    <xf numFmtId="0" fontId="19" fillId="0" borderId="55" xfId="53" applyFont="1" applyFill="1" applyBorder="1" applyAlignment="1">
      <alignment horizontal="left"/>
    </xf>
    <xf numFmtId="0" fontId="19" fillId="0" borderId="56" xfId="53" applyFont="1" applyFill="1" applyBorder="1" applyAlignment="1">
      <alignment horizontal="left"/>
    </xf>
    <xf numFmtId="0" fontId="19" fillId="0" borderId="17" xfId="53" applyFont="1" applyFill="1" applyBorder="1" applyAlignment="1">
      <alignment horizontal="left"/>
    </xf>
    <xf numFmtId="0" fontId="20" fillId="0" borderId="33" xfId="53" applyFont="1" applyFill="1" applyBorder="1" applyAlignment="1">
      <alignment horizontal="left"/>
    </xf>
    <xf numFmtId="0" fontId="20" fillId="0" borderId="34" xfId="53" applyFont="1" applyFill="1" applyBorder="1" applyAlignment="1">
      <alignment horizontal="left"/>
    </xf>
    <xf numFmtId="0" fontId="20" fillId="0" borderId="43" xfId="53" applyFont="1" applyFill="1" applyBorder="1" applyAlignment="1">
      <alignment horizontal="left"/>
    </xf>
    <xf numFmtId="0" fontId="19" fillId="0" borderId="27" xfId="53" applyFont="1" applyFill="1" applyBorder="1" applyAlignment="1">
      <alignment horizontal="left"/>
    </xf>
    <xf numFmtId="0" fontId="19" fillId="0" borderId="53" xfId="53" applyFont="1" applyFill="1" applyBorder="1" applyAlignment="1">
      <alignment horizontal="left"/>
    </xf>
    <xf numFmtId="0" fontId="19" fillId="0" borderId="12" xfId="53" applyFont="1" applyFill="1" applyBorder="1" applyAlignment="1">
      <alignment horizontal="left"/>
    </xf>
    <xf numFmtId="0" fontId="20" fillId="34" borderId="42" xfId="53" applyFont="1" applyFill="1" applyBorder="1"/>
    <xf numFmtId="0" fontId="20" fillId="34" borderId="37" xfId="53" applyFont="1" applyFill="1" applyBorder="1"/>
    <xf numFmtId="0" fontId="19" fillId="0" borderId="47" xfId="53" applyFont="1" applyFill="1" applyBorder="1" applyAlignment="1">
      <alignment horizontal="left"/>
    </xf>
    <xf numFmtId="0" fontId="19" fillId="0" borderId="48" xfId="53" applyFont="1" applyFill="1" applyBorder="1" applyAlignment="1">
      <alignment horizontal="left"/>
    </xf>
    <xf numFmtId="0" fontId="19" fillId="0" borderId="50" xfId="53" applyFont="1" applyFill="1" applyBorder="1" applyAlignment="1">
      <alignment horizontal="left"/>
    </xf>
    <xf numFmtId="0" fontId="19" fillId="0" borderId="26" xfId="53" applyFont="1" applyFill="1" applyBorder="1" applyAlignment="1">
      <alignment horizontal="left"/>
    </xf>
    <xf numFmtId="0" fontId="19" fillId="0" borderId="0" xfId="53" applyFont="1" applyAlignment="1">
      <alignment horizontal="center"/>
    </xf>
    <xf numFmtId="0" fontId="23" fillId="0" borderId="0" xfId="53" applyFont="1" applyAlignment="1">
      <alignment horizontal="center" vertical="center" wrapText="1"/>
    </xf>
    <xf numFmtId="0" fontId="25" fillId="0" borderId="36" xfId="53" applyFont="1" applyBorder="1" applyAlignment="1">
      <alignment horizontal="center" vertical="center"/>
    </xf>
    <xf numFmtId="0" fontId="25" fillId="0" borderId="13" xfId="53" applyFont="1" applyBorder="1" applyAlignment="1">
      <alignment horizontal="center" vertical="center"/>
    </xf>
    <xf numFmtId="0" fontId="25" fillId="0" borderId="39" xfId="53" applyFont="1" applyBorder="1" applyAlignment="1">
      <alignment horizontal="center" vertical="center"/>
    </xf>
    <xf numFmtId="0" fontId="25" fillId="0" borderId="22" xfId="53" applyFont="1" applyBorder="1" applyAlignment="1">
      <alignment horizontal="center" vertical="center"/>
    </xf>
    <xf numFmtId="0" fontId="25" fillId="0" borderId="37" xfId="53" applyFont="1" applyBorder="1" applyAlignment="1">
      <alignment horizontal="center" vertical="center" wrapText="1"/>
    </xf>
    <xf numFmtId="0" fontId="25" fillId="0" borderId="40" xfId="53" applyFont="1" applyBorder="1" applyAlignment="1">
      <alignment horizontal="center" vertical="center" wrapText="1"/>
    </xf>
    <xf numFmtId="0" fontId="26" fillId="0" borderId="38" xfId="53" applyFont="1" applyBorder="1" applyAlignment="1">
      <alignment horizontal="center" vertical="center" wrapText="1"/>
    </xf>
    <xf numFmtId="0" fontId="26" fillId="0" borderId="41" xfId="53" applyFont="1" applyBorder="1" applyAlignment="1">
      <alignment horizontal="center" vertical="center" wrapText="1"/>
    </xf>
    <xf numFmtId="0" fontId="20" fillId="34" borderId="33" xfId="53" applyFont="1" applyFill="1" applyBorder="1" applyAlignment="1">
      <alignment horizontal="center"/>
    </xf>
    <xf numFmtId="0" fontId="20" fillId="34" borderId="34" xfId="53" applyFont="1" applyFill="1" applyBorder="1" applyAlignment="1">
      <alignment horizontal="center"/>
    </xf>
    <xf numFmtId="0" fontId="20" fillId="34" borderId="35" xfId="53" applyFont="1" applyFill="1" applyBorder="1" applyAlignment="1">
      <alignment horizontal="center"/>
    </xf>
    <xf numFmtId="0" fontId="20" fillId="34" borderId="52" xfId="53" applyFont="1" applyFill="1" applyBorder="1" applyAlignment="1">
      <alignment horizontal="center"/>
    </xf>
    <xf numFmtId="0" fontId="20" fillId="34" borderId="44" xfId="53" applyFont="1" applyFill="1" applyBorder="1" applyAlignment="1">
      <alignment horizontal="center"/>
    </xf>
    <xf numFmtId="0" fontId="20" fillId="34" borderId="45" xfId="53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49" fontId="20" fillId="0" borderId="33" xfId="0" applyNumberFormat="1" applyFont="1" applyBorder="1" applyAlignment="1">
      <alignment horizontal="left" vertical="center"/>
    </xf>
    <xf numFmtId="49" fontId="20" fillId="0" borderId="34" xfId="0" applyNumberFormat="1" applyFont="1" applyBorder="1" applyAlignment="1">
      <alignment horizontal="left" vertical="center"/>
    </xf>
    <xf numFmtId="4" fontId="20" fillId="0" borderId="34" xfId="0" applyNumberFormat="1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49" fontId="20" fillId="0" borderId="14" xfId="0" applyNumberFormat="1" applyFont="1" applyBorder="1" applyAlignment="1">
      <alignment horizontal="center" vertical="center" wrapText="1"/>
    </xf>
    <xf numFmtId="49" fontId="20" fillId="0" borderId="18" xfId="0" applyNumberFormat="1" applyFont="1" applyBorder="1" applyAlignment="1">
      <alignment horizontal="center" vertical="center" wrapText="1"/>
    </xf>
    <xf numFmtId="49" fontId="20" fillId="0" borderId="23" xfId="0" applyNumberFormat="1" applyFont="1" applyBorder="1" applyAlignment="1">
      <alignment horizontal="center" vertical="center" wrapText="1"/>
    </xf>
  </cellXfs>
  <cellStyles count="54">
    <cellStyle name="20 % – Zvýraznění1 2" xfId="1"/>
    <cellStyle name="20 % – Zvýraznění2 2" xfId="2"/>
    <cellStyle name="20 % – Zvýraznění3 2" xfId="3"/>
    <cellStyle name="20 % – Zvýraznění4 2" xfId="4"/>
    <cellStyle name="20 % – Zvýraznění5 2" xfId="5"/>
    <cellStyle name="20 % – Zvýraznění6 2" xfId="6"/>
    <cellStyle name="40 % – Zvýraznění1 2" xfId="7"/>
    <cellStyle name="40 % – Zvýraznění2 2" xfId="8"/>
    <cellStyle name="40 % – Zvýraznění3 2" xfId="9"/>
    <cellStyle name="40 % – Zvýraznění4 2" xfId="10"/>
    <cellStyle name="40 % – Zvýraznění5 2" xfId="11"/>
    <cellStyle name="40 % – Zvýraznění6 2" xfId="12"/>
    <cellStyle name="60 % – Zvýraznění1 2" xfId="13"/>
    <cellStyle name="60 % – Zvýraznění2 2" xfId="14"/>
    <cellStyle name="60 % – Zvýraznění3 2" xfId="15"/>
    <cellStyle name="60 % – Zvýraznění4 2" xfId="16"/>
    <cellStyle name="60 % – Zvýraznění5 2" xfId="17"/>
    <cellStyle name="60 % – Zvýraznění6 2" xfId="18"/>
    <cellStyle name="Celkem 2" xfId="19"/>
    <cellStyle name="čárky 2" xfId="20"/>
    <cellStyle name="čárky 3" xfId="21"/>
    <cellStyle name="Chybně 2" xfId="22"/>
    <cellStyle name="Kontrolní buňka 2" xfId="23"/>
    <cellStyle name="Nadpis 1 2" xfId="24"/>
    <cellStyle name="Nadpis 2 2" xfId="25"/>
    <cellStyle name="Nadpis 3 2" xfId="26"/>
    <cellStyle name="Nadpis 4 2" xfId="27"/>
    <cellStyle name="Název 2" xfId="28"/>
    <cellStyle name="Neutrální 2" xfId="29"/>
    <cellStyle name="Normální" xfId="0" builtinId="0"/>
    <cellStyle name="Normální 10" xfId="30"/>
    <cellStyle name="Normální 11" xfId="53"/>
    <cellStyle name="normální 2" xfId="31"/>
    <cellStyle name="Normální 3" xfId="32"/>
    <cellStyle name="Normální 4" xfId="33"/>
    <cellStyle name="Normální 5" xfId="34"/>
    <cellStyle name="Normální 6" xfId="35"/>
    <cellStyle name="Normální 7" xfId="36"/>
    <cellStyle name="Normální 8" xfId="37"/>
    <cellStyle name="Normální 9" xfId="38"/>
    <cellStyle name="Poznámka 2" xfId="39"/>
    <cellStyle name="Propojená buňka 2" xfId="40"/>
    <cellStyle name="Správně 2" xfId="41"/>
    <cellStyle name="Text upozornění 2" xfId="42"/>
    <cellStyle name="Vstup 2" xfId="43"/>
    <cellStyle name="Výpočet 2" xfId="44"/>
    <cellStyle name="Výstup 2" xfId="45"/>
    <cellStyle name="Vysvětlující text 2" xfId="46"/>
    <cellStyle name="Zvýraznění 1 2" xfId="47"/>
    <cellStyle name="Zvýraznění 2 2" xfId="48"/>
    <cellStyle name="Zvýraznění 3 2" xfId="49"/>
    <cellStyle name="Zvýraznění 4 2" xfId="50"/>
    <cellStyle name="Zvýraznění 5 2" xfId="51"/>
    <cellStyle name="Zvýraznění 6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A2" sqref="A2:G3"/>
    </sheetView>
  </sheetViews>
  <sheetFormatPr defaultRowHeight="12.75" x14ac:dyDescent="0.2"/>
  <cols>
    <col min="1" max="1" width="3.7109375" style="27" customWidth="1"/>
    <col min="2" max="2" width="3.140625" style="27" customWidth="1"/>
    <col min="3" max="3" width="36.42578125" style="27" customWidth="1"/>
    <col min="4" max="5" width="13.140625" style="27" bestFit="1" customWidth="1"/>
    <col min="6" max="6" width="13.140625" style="27" customWidth="1"/>
    <col min="7" max="7" width="8.140625" style="27" customWidth="1"/>
    <col min="8" max="16384" width="9.140625" style="27"/>
  </cols>
  <sheetData>
    <row r="1" spans="1:7" ht="15" x14ac:dyDescent="0.25">
      <c r="F1" s="141" t="s">
        <v>45</v>
      </c>
      <c r="G1" s="141"/>
    </row>
    <row r="2" spans="1:7" ht="15" customHeight="1" x14ac:dyDescent="0.2">
      <c r="A2" s="142" t="s">
        <v>306</v>
      </c>
      <c r="B2" s="142"/>
      <c r="C2" s="142"/>
      <c r="D2" s="142"/>
      <c r="E2" s="142"/>
      <c r="F2" s="142"/>
      <c r="G2" s="142"/>
    </row>
    <row r="3" spans="1:7" ht="15.75" customHeight="1" x14ac:dyDescent="0.2">
      <c r="A3" s="142"/>
      <c r="B3" s="142"/>
      <c r="C3" s="142"/>
      <c r="D3" s="142"/>
      <c r="E3" s="142"/>
      <c r="F3" s="142"/>
      <c r="G3" s="142"/>
    </row>
    <row r="4" spans="1:7" ht="16.5" thickBot="1" x14ac:dyDescent="0.25">
      <c r="A4" s="30"/>
      <c r="B4" s="30"/>
      <c r="C4" s="30"/>
      <c r="D4" s="30"/>
      <c r="E4" s="30"/>
      <c r="F4" s="30"/>
      <c r="G4" s="31" t="s">
        <v>43</v>
      </c>
    </row>
    <row r="5" spans="1:7" ht="13.5" customHeight="1" x14ac:dyDescent="0.2">
      <c r="A5" s="143" t="s">
        <v>46</v>
      </c>
      <c r="B5" s="144"/>
      <c r="C5" s="144"/>
      <c r="D5" s="144" t="s">
        <v>116</v>
      </c>
      <c r="E5" s="144" t="s">
        <v>117</v>
      </c>
      <c r="F5" s="147" t="s">
        <v>305</v>
      </c>
      <c r="G5" s="149" t="s">
        <v>47</v>
      </c>
    </row>
    <row r="6" spans="1:7" ht="13.5" customHeight="1" thickBot="1" x14ac:dyDescent="0.25">
      <c r="A6" s="145"/>
      <c r="B6" s="146"/>
      <c r="C6" s="146"/>
      <c r="D6" s="146"/>
      <c r="E6" s="146"/>
      <c r="F6" s="148"/>
      <c r="G6" s="150"/>
    </row>
    <row r="7" spans="1:7" ht="15" customHeight="1" thickBot="1" x14ac:dyDescent="0.25">
      <c r="A7" s="135" t="s">
        <v>48</v>
      </c>
      <c r="B7" s="136"/>
      <c r="C7" s="136"/>
      <c r="D7" s="32">
        <f>D8+D24</f>
        <v>2734356.93</v>
      </c>
      <c r="E7" s="32">
        <f>E8+E24</f>
        <v>2743287.08</v>
      </c>
      <c r="F7" s="32">
        <f>F8+F24</f>
        <v>966692.11999999988</v>
      </c>
      <c r="G7" s="33">
        <f t="shared" ref="G7:G14" si="0">F7/E7*100</f>
        <v>35.238459986477238</v>
      </c>
    </row>
    <row r="8" spans="1:7" s="36" customFormat="1" ht="15" customHeight="1" thickBot="1" x14ac:dyDescent="0.3">
      <c r="A8" s="129" t="s">
        <v>49</v>
      </c>
      <c r="B8" s="130"/>
      <c r="C8" s="131"/>
      <c r="D8" s="34">
        <f>SUM(D9:D23)</f>
        <v>2734356.93</v>
      </c>
      <c r="E8" s="34">
        <f>SUM(E9:E23)</f>
        <v>2743287.08</v>
      </c>
      <c r="F8" s="34">
        <f>SUM(F9:F23)</f>
        <v>962502.44999999984</v>
      </c>
      <c r="G8" s="35">
        <f t="shared" si="0"/>
        <v>35.085735540299332</v>
      </c>
    </row>
    <row r="9" spans="1:7" s="36" customFormat="1" ht="15" customHeight="1" x14ac:dyDescent="0.25">
      <c r="A9" s="37" t="s">
        <v>50</v>
      </c>
      <c r="B9" s="132" t="s">
        <v>51</v>
      </c>
      <c r="C9" s="132"/>
      <c r="D9" s="38">
        <v>2660000</v>
      </c>
      <c r="E9" s="38">
        <v>2660000</v>
      </c>
      <c r="F9" s="38">
        <v>899801.73</v>
      </c>
      <c r="G9" s="39">
        <f t="shared" si="0"/>
        <v>33.827132706766918</v>
      </c>
    </row>
    <row r="10" spans="1:7" s="36" customFormat="1" ht="15" customHeight="1" x14ac:dyDescent="0.25">
      <c r="A10" s="37"/>
      <c r="B10" s="137" t="s">
        <v>52</v>
      </c>
      <c r="C10" s="138"/>
      <c r="D10" s="38">
        <v>0</v>
      </c>
      <c r="E10" s="38">
        <v>0</v>
      </c>
      <c r="F10" s="38">
        <v>8936.4599999999991</v>
      </c>
      <c r="G10" s="40" t="s">
        <v>53</v>
      </c>
    </row>
    <row r="11" spans="1:7" s="36" customFormat="1" ht="15" customHeight="1" x14ac:dyDescent="0.25">
      <c r="A11" s="41" t="s">
        <v>50</v>
      </c>
      <c r="B11" s="128" t="s">
        <v>54</v>
      </c>
      <c r="C11" s="128"/>
      <c r="D11" s="42">
        <v>1000</v>
      </c>
      <c r="E11" s="42">
        <v>1000</v>
      </c>
      <c r="F11" s="42">
        <v>224.09</v>
      </c>
      <c r="G11" s="43">
        <f t="shared" si="0"/>
        <v>22.409000000000002</v>
      </c>
    </row>
    <row r="12" spans="1:7" s="36" customFormat="1" ht="15" customHeight="1" x14ac:dyDescent="0.25">
      <c r="A12" s="44"/>
      <c r="B12" s="139" t="s">
        <v>55</v>
      </c>
      <c r="C12" s="140"/>
      <c r="D12" s="42">
        <v>0</v>
      </c>
      <c r="E12" s="42">
        <v>0</v>
      </c>
      <c r="F12" s="42">
        <v>61.73</v>
      </c>
      <c r="G12" s="40" t="s">
        <v>53</v>
      </c>
    </row>
    <row r="13" spans="1:7" s="36" customFormat="1" ht="15" x14ac:dyDescent="0.25">
      <c r="A13" s="41" t="s">
        <v>50</v>
      </c>
      <c r="B13" s="128" t="s">
        <v>56</v>
      </c>
      <c r="C13" s="128"/>
      <c r="D13" s="42">
        <v>19500</v>
      </c>
      <c r="E13" s="42">
        <v>19500</v>
      </c>
      <c r="F13" s="42">
        <v>4799.22</v>
      </c>
      <c r="G13" s="43">
        <f t="shared" si="0"/>
        <v>24.611384615384615</v>
      </c>
    </row>
    <row r="14" spans="1:7" s="36" customFormat="1" ht="15" x14ac:dyDescent="0.25">
      <c r="A14" s="41" t="s">
        <v>50</v>
      </c>
      <c r="B14" s="128" t="s">
        <v>57</v>
      </c>
      <c r="C14" s="128"/>
      <c r="D14" s="42">
        <v>7500</v>
      </c>
      <c r="E14" s="42">
        <v>7500</v>
      </c>
      <c r="F14" s="42">
        <v>1281.26</v>
      </c>
      <c r="G14" s="43">
        <f t="shared" si="0"/>
        <v>17.083466666666666</v>
      </c>
    </row>
    <row r="15" spans="1:7" s="36" customFormat="1" ht="15" x14ac:dyDescent="0.25">
      <c r="A15" s="41" t="s">
        <v>50</v>
      </c>
      <c r="B15" s="128" t="s">
        <v>58</v>
      </c>
      <c r="C15" s="128"/>
      <c r="D15" s="42">
        <v>0</v>
      </c>
      <c r="E15" s="42">
        <v>0</v>
      </c>
      <c r="F15" s="42">
        <v>0</v>
      </c>
      <c r="G15" s="40" t="s">
        <v>53</v>
      </c>
    </row>
    <row r="16" spans="1:7" s="36" customFormat="1" ht="15" x14ac:dyDescent="0.25">
      <c r="A16" s="41" t="s">
        <v>50</v>
      </c>
      <c r="B16" s="128" t="s">
        <v>59</v>
      </c>
      <c r="C16" s="128"/>
      <c r="D16" s="42">
        <v>3700</v>
      </c>
      <c r="E16" s="42">
        <v>3700</v>
      </c>
      <c r="F16" s="42">
        <v>0</v>
      </c>
      <c r="G16" s="43">
        <f>F16/E16*100</f>
        <v>0</v>
      </c>
    </row>
    <row r="17" spans="1:7" s="36" customFormat="1" ht="15" x14ac:dyDescent="0.25">
      <c r="A17" s="41" t="s">
        <v>50</v>
      </c>
      <c r="B17" s="128" t="s">
        <v>60</v>
      </c>
      <c r="C17" s="128"/>
      <c r="D17" s="42">
        <v>120</v>
      </c>
      <c r="E17" s="42">
        <v>120</v>
      </c>
      <c r="F17" s="42">
        <v>30</v>
      </c>
      <c r="G17" s="43">
        <f>F17/E17*100</f>
        <v>25</v>
      </c>
    </row>
    <row r="18" spans="1:7" s="36" customFormat="1" ht="15" x14ac:dyDescent="0.25">
      <c r="A18" s="41" t="s">
        <v>50</v>
      </c>
      <c r="B18" s="128" t="s">
        <v>61</v>
      </c>
      <c r="C18" s="128"/>
      <c r="D18" s="42">
        <v>0</v>
      </c>
      <c r="E18" s="42">
        <v>0</v>
      </c>
      <c r="F18" s="42">
        <v>0</v>
      </c>
      <c r="G18" s="40" t="s">
        <v>53</v>
      </c>
    </row>
    <row r="19" spans="1:7" s="36" customFormat="1" ht="15" x14ac:dyDescent="0.25">
      <c r="A19" s="41" t="s">
        <v>50</v>
      </c>
      <c r="B19" s="128" t="s">
        <v>62</v>
      </c>
      <c r="C19" s="128"/>
      <c r="D19" s="42">
        <v>0</v>
      </c>
      <c r="E19" s="42">
        <f>224.33+525</f>
        <v>749.33</v>
      </c>
      <c r="F19" s="42">
        <v>224.33</v>
      </c>
      <c r="G19" s="43">
        <f>F19/E19*100</f>
        <v>29.937410753606553</v>
      </c>
    </row>
    <row r="20" spans="1:7" s="36" customFormat="1" ht="15" x14ac:dyDescent="0.25">
      <c r="A20" s="41" t="s">
        <v>50</v>
      </c>
      <c r="B20" s="128" t="s">
        <v>63</v>
      </c>
      <c r="C20" s="128"/>
      <c r="D20" s="42">
        <v>500</v>
      </c>
      <c r="E20" s="42">
        <v>500</v>
      </c>
      <c r="F20" s="42">
        <v>209.6</v>
      </c>
      <c r="G20" s="43">
        <f>F20/E20*100</f>
        <v>41.919999999999995</v>
      </c>
    </row>
    <row r="21" spans="1:7" s="36" customFormat="1" ht="15" x14ac:dyDescent="0.25">
      <c r="A21" s="41" t="s">
        <v>50</v>
      </c>
      <c r="B21" s="128" t="s">
        <v>64</v>
      </c>
      <c r="C21" s="128"/>
      <c r="D21" s="42">
        <v>18000</v>
      </c>
      <c r="E21" s="42">
        <v>18000</v>
      </c>
      <c r="F21" s="42">
        <v>9866.6200000000008</v>
      </c>
      <c r="G21" s="43">
        <f>F21/E21*100</f>
        <v>54.814555555555557</v>
      </c>
    </row>
    <row r="22" spans="1:7" s="36" customFormat="1" ht="15.75" customHeight="1" x14ac:dyDescent="0.25">
      <c r="A22" s="41" t="s">
        <v>50</v>
      </c>
      <c r="B22" s="128" t="s">
        <v>65</v>
      </c>
      <c r="C22" s="128"/>
      <c r="D22" s="42">
        <v>0</v>
      </c>
      <c r="E22" s="42">
        <v>0</v>
      </c>
      <c r="F22" s="42">
        <v>0</v>
      </c>
      <c r="G22" s="40" t="s">
        <v>53</v>
      </c>
    </row>
    <row r="23" spans="1:7" s="36" customFormat="1" ht="15.75" thickBot="1" x14ac:dyDescent="0.3">
      <c r="A23" s="41" t="s">
        <v>50</v>
      </c>
      <c r="B23" s="128" t="s">
        <v>66</v>
      </c>
      <c r="C23" s="128"/>
      <c r="D23" s="42">
        <v>24036.93</v>
      </c>
      <c r="E23" s="45">
        <v>32217.75</v>
      </c>
      <c r="F23" s="42">
        <v>37067.410000000003</v>
      </c>
      <c r="G23" s="43">
        <f t="shared" ref="G23:G34" si="1">F23/E23*100</f>
        <v>115.05275818454115</v>
      </c>
    </row>
    <row r="24" spans="1:7" s="36" customFormat="1" ht="15" customHeight="1" thickBot="1" x14ac:dyDescent="0.3">
      <c r="A24" s="129" t="s">
        <v>67</v>
      </c>
      <c r="B24" s="130"/>
      <c r="C24" s="131"/>
      <c r="D24" s="34">
        <f>D25</f>
        <v>0</v>
      </c>
      <c r="E24" s="34">
        <f>E25</f>
        <v>0</v>
      </c>
      <c r="F24" s="34">
        <f>F25</f>
        <v>4189.67</v>
      </c>
      <c r="G24" s="107" t="s">
        <v>53</v>
      </c>
    </row>
    <row r="25" spans="1:7" s="36" customFormat="1" ht="15" customHeight="1" thickBot="1" x14ac:dyDescent="0.3">
      <c r="A25" s="37" t="s">
        <v>50</v>
      </c>
      <c r="B25" s="132" t="s">
        <v>68</v>
      </c>
      <c r="C25" s="132"/>
      <c r="D25" s="38">
        <v>0</v>
      </c>
      <c r="E25" s="38">
        <v>0</v>
      </c>
      <c r="F25" s="38">
        <v>4189.67</v>
      </c>
      <c r="G25" s="107" t="s">
        <v>53</v>
      </c>
    </row>
    <row r="26" spans="1:7" ht="15" customHeight="1" thickBot="1" x14ac:dyDescent="0.25">
      <c r="A26" s="122" t="s">
        <v>69</v>
      </c>
      <c r="B26" s="123"/>
      <c r="C26" s="123"/>
      <c r="D26" s="46">
        <f>D27+D31</f>
        <v>93723.76999999999</v>
      </c>
      <c r="E26" s="46">
        <f>E27+E31</f>
        <v>4558894.2700000005</v>
      </c>
      <c r="F26" s="46">
        <f>F27+F31</f>
        <v>1762575.6700000002</v>
      </c>
      <c r="G26" s="47">
        <f t="shared" si="1"/>
        <v>38.662350245731844</v>
      </c>
    </row>
    <row r="27" spans="1:7" ht="15" customHeight="1" thickBot="1" x14ac:dyDescent="0.3">
      <c r="A27" s="118" t="s">
        <v>70</v>
      </c>
      <c r="B27" s="119"/>
      <c r="C27" s="120"/>
      <c r="D27" s="34">
        <f>SUM(D28:D30)</f>
        <v>93723.76999999999</v>
      </c>
      <c r="E27" s="34">
        <f>SUM(E28:E30)</f>
        <v>4554687.3900000006</v>
      </c>
      <c r="F27" s="34">
        <f>SUM(F28:F30)</f>
        <v>1708139.83</v>
      </c>
      <c r="G27" s="35">
        <f t="shared" si="1"/>
        <v>37.5028994031575</v>
      </c>
    </row>
    <row r="28" spans="1:7" ht="15" customHeight="1" x14ac:dyDescent="0.25">
      <c r="A28" s="41" t="s">
        <v>50</v>
      </c>
      <c r="B28" s="133" t="s">
        <v>71</v>
      </c>
      <c r="C28" s="134"/>
      <c r="D28" s="38">
        <v>67590.7</v>
      </c>
      <c r="E28" s="38">
        <v>67590.7</v>
      </c>
      <c r="F28" s="38">
        <v>16897.72</v>
      </c>
      <c r="G28" s="39">
        <f t="shared" si="1"/>
        <v>25.000066577206631</v>
      </c>
    </row>
    <row r="29" spans="1:7" ht="15" customHeight="1" x14ac:dyDescent="0.25">
      <c r="A29" s="41" t="s">
        <v>50</v>
      </c>
      <c r="B29" s="128" t="s">
        <v>72</v>
      </c>
      <c r="C29" s="128"/>
      <c r="D29" s="42">
        <v>0</v>
      </c>
      <c r="E29" s="42">
        <v>4460963.62</v>
      </c>
      <c r="F29" s="42">
        <v>1674659.77</v>
      </c>
      <c r="G29" s="43">
        <f t="shared" si="1"/>
        <v>37.540314439955011</v>
      </c>
    </row>
    <row r="30" spans="1:7" ht="15" customHeight="1" thickBot="1" x14ac:dyDescent="0.3">
      <c r="A30" s="48" t="s">
        <v>50</v>
      </c>
      <c r="B30" s="126" t="s">
        <v>73</v>
      </c>
      <c r="C30" s="127"/>
      <c r="D30" s="45">
        <v>26133.07</v>
      </c>
      <c r="E30" s="45">
        <v>26133.07</v>
      </c>
      <c r="F30" s="45">
        <v>16582.34</v>
      </c>
      <c r="G30" s="49">
        <f t="shared" si="1"/>
        <v>63.453471023496292</v>
      </c>
    </row>
    <row r="31" spans="1:7" ht="15" customHeight="1" thickBot="1" x14ac:dyDescent="0.3">
      <c r="A31" s="118" t="s">
        <v>74</v>
      </c>
      <c r="B31" s="119"/>
      <c r="C31" s="120"/>
      <c r="D31" s="34">
        <f>SUM(D32:D32)</f>
        <v>0</v>
      </c>
      <c r="E31" s="34">
        <f>SUM(E32:E32)</f>
        <v>4206.88</v>
      </c>
      <c r="F31" s="34">
        <f>F32</f>
        <v>54435.839999999997</v>
      </c>
      <c r="G31" s="35">
        <f t="shared" si="1"/>
        <v>1293.9717795610998</v>
      </c>
    </row>
    <row r="32" spans="1:7" ht="15" customHeight="1" thickBot="1" x14ac:dyDescent="0.3">
      <c r="A32" s="50" t="s">
        <v>50</v>
      </c>
      <c r="B32" s="121" t="s">
        <v>75</v>
      </c>
      <c r="C32" s="120"/>
      <c r="D32" s="34">
        <v>0</v>
      </c>
      <c r="E32" s="34">
        <v>4206.88</v>
      </c>
      <c r="F32" s="34">
        <v>54435.839999999997</v>
      </c>
      <c r="G32" s="35">
        <f t="shared" si="1"/>
        <v>1293.9717795610998</v>
      </c>
    </row>
    <row r="33" spans="1:7" ht="15" customHeight="1" thickBot="1" x14ac:dyDescent="0.25">
      <c r="A33" s="116" t="s">
        <v>76</v>
      </c>
      <c r="B33" s="117"/>
      <c r="C33" s="117"/>
      <c r="D33" s="51">
        <f>D7+D26</f>
        <v>2828080.7</v>
      </c>
      <c r="E33" s="51">
        <f>E7+E26</f>
        <v>7302181.3500000006</v>
      </c>
      <c r="F33" s="51">
        <f>F7+F26</f>
        <v>2729267.79</v>
      </c>
      <c r="G33" s="52">
        <f t="shared" si="1"/>
        <v>37.376061469631942</v>
      </c>
    </row>
    <row r="34" spans="1:7" ht="14.25" customHeight="1" thickBot="1" x14ac:dyDescent="0.3">
      <c r="A34" s="122" t="s">
        <v>77</v>
      </c>
      <c r="B34" s="123"/>
      <c r="C34" s="123"/>
      <c r="D34" s="46">
        <f>SUM(D35:D36)</f>
        <v>0</v>
      </c>
      <c r="E34" s="46">
        <f>SUM(E35:E36)</f>
        <v>1839571</v>
      </c>
      <c r="F34" s="46">
        <f>SUM(F35:F36)</f>
        <v>0</v>
      </c>
      <c r="G34" s="47">
        <f t="shared" si="1"/>
        <v>0</v>
      </c>
    </row>
    <row r="35" spans="1:7" ht="15" x14ac:dyDescent="0.25">
      <c r="A35" s="53" t="s">
        <v>78</v>
      </c>
      <c r="B35" s="124" t="s">
        <v>118</v>
      </c>
      <c r="C35" s="124"/>
      <c r="D35" s="54">
        <v>0</v>
      </c>
      <c r="E35" s="38">
        <v>100564.53</v>
      </c>
      <c r="F35" s="54">
        <v>0</v>
      </c>
      <c r="G35" s="55">
        <v>0</v>
      </c>
    </row>
    <row r="36" spans="1:7" ht="15.75" thickBot="1" x14ac:dyDescent="0.3">
      <c r="A36" s="56"/>
      <c r="B36" s="125" t="s">
        <v>119</v>
      </c>
      <c r="C36" s="125"/>
      <c r="D36" s="57">
        <v>0</v>
      </c>
      <c r="E36" s="57">
        <f>1739006.47</f>
        <v>1739006.47</v>
      </c>
      <c r="F36" s="57">
        <v>0</v>
      </c>
      <c r="G36" s="58">
        <v>0</v>
      </c>
    </row>
    <row r="37" spans="1:7" ht="14.25" customHeight="1" thickBot="1" x14ac:dyDescent="0.25">
      <c r="A37" s="116" t="s">
        <v>79</v>
      </c>
      <c r="B37" s="117"/>
      <c r="C37" s="117"/>
      <c r="D37" s="51">
        <f>D7+D26+D34</f>
        <v>2828080.7</v>
      </c>
      <c r="E37" s="51">
        <f>E7+E26+E34</f>
        <v>9141752.3500000015</v>
      </c>
      <c r="F37" s="51">
        <f>F7+F26+F34</f>
        <v>2729267.79</v>
      </c>
      <c r="G37" s="52">
        <f>F37/E37*100</f>
        <v>29.854974030225172</v>
      </c>
    </row>
    <row r="39" spans="1:7" x14ac:dyDescent="0.2">
      <c r="E39" s="28"/>
    </row>
    <row r="40" spans="1:7" x14ac:dyDescent="0.2">
      <c r="E40" s="28"/>
    </row>
    <row r="41" spans="1:7" x14ac:dyDescent="0.2">
      <c r="E41" s="59"/>
    </row>
    <row r="42" spans="1:7" x14ac:dyDescent="0.2">
      <c r="D42" s="60"/>
      <c r="E42" s="60"/>
    </row>
    <row r="44" spans="1:7" x14ac:dyDescent="0.2">
      <c r="F44" s="28"/>
    </row>
  </sheetData>
  <mergeCells count="38">
    <mergeCell ref="F1:G1"/>
    <mergeCell ref="A2:G3"/>
    <mergeCell ref="A5:C6"/>
    <mergeCell ref="D5:D6"/>
    <mergeCell ref="E5:E6"/>
    <mergeCell ref="F5:F6"/>
    <mergeCell ref="G5:G6"/>
    <mergeCell ref="B18:C18"/>
    <mergeCell ref="A7:C7"/>
    <mergeCell ref="A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30:C30"/>
    <mergeCell ref="B19:C19"/>
    <mergeCell ref="B20:C20"/>
    <mergeCell ref="B21:C21"/>
    <mergeCell ref="B22:C22"/>
    <mergeCell ref="B23:C23"/>
    <mergeCell ref="A24:C24"/>
    <mergeCell ref="B25:C25"/>
    <mergeCell ref="A26:C26"/>
    <mergeCell ref="A27:C27"/>
    <mergeCell ref="B28:C28"/>
    <mergeCell ref="B29:C29"/>
    <mergeCell ref="A37:C37"/>
    <mergeCell ref="A31:C31"/>
    <mergeCell ref="B32:C32"/>
    <mergeCell ref="A33:C33"/>
    <mergeCell ref="A34:C34"/>
    <mergeCell ref="B35:C35"/>
    <mergeCell ref="B36:C36"/>
  </mergeCells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7"/>
  <sheetViews>
    <sheetView zoomScaleNormal="100" workbookViewId="0">
      <selection activeCell="A2" sqref="A2:G3"/>
    </sheetView>
  </sheetViews>
  <sheetFormatPr defaultRowHeight="12.75" x14ac:dyDescent="0.2"/>
  <cols>
    <col min="1" max="1" width="5.140625" style="27" customWidth="1"/>
    <col min="2" max="2" width="18.28515625" style="27" customWidth="1"/>
    <col min="3" max="4" width="12.7109375" style="27" customWidth="1"/>
    <col min="5" max="5" width="17.85546875" style="27" customWidth="1"/>
    <col min="6" max="6" width="10.42578125" style="27" bestFit="1" customWidth="1"/>
    <col min="7" max="7" width="9.140625" style="27"/>
    <col min="8" max="8" width="14" style="36" customWidth="1"/>
    <col min="9" max="9" width="20" style="36" customWidth="1"/>
    <col min="10" max="10" width="16.5703125" style="36" customWidth="1"/>
    <col min="11" max="16384" width="9.140625" style="27"/>
  </cols>
  <sheetData>
    <row r="1" spans="1:10" ht="15" x14ac:dyDescent="0.25">
      <c r="F1" s="141" t="s">
        <v>80</v>
      </c>
      <c r="G1" s="141"/>
    </row>
    <row r="2" spans="1:10" ht="15.75" customHeight="1" x14ac:dyDescent="0.2">
      <c r="A2" s="142" t="s">
        <v>304</v>
      </c>
      <c r="B2" s="142"/>
      <c r="C2" s="142"/>
      <c r="D2" s="142"/>
      <c r="E2" s="142"/>
      <c r="F2" s="142"/>
      <c r="G2" s="142"/>
    </row>
    <row r="3" spans="1:10" ht="15.75" customHeight="1" x14ac:dyDescent="0.2">
      <c r="A3" s="142"/>
      <c r="B3" s="142"/>
      <c r="C3" s="142"/>
      <c r="D3" s="142"/>
      <c r="E3" s="142"/>
      <c r="F3" s="142"/>
      <c r="G3" s="142"/>
    </row>
    <row r="4" spans="1:10" ht="13.5" thickBot="1" x14ac:dyDescent="0.25">
      <c r="F4" s="31" t="s">
        <v>43</v>
      </c>
    </row>
    <row r="5" spans="1:10" ht="15" thickBot="1" x14ac:dyDescent="0.25">
      <c r="B5" s="154" t="s">
        <v>81</v>
      </c>
      <c r="C5" s="155"/>
      <c r="D5" s="155"/>
      <c r="E5" s="155"/>
      <c r="F5" s="156"/>
    </row>
    <row r="6" spans="1:10" ht="15" x14ac:dyDescent="0.25">
      <c r="B6" s="61" t="s">
        <v>82</v>
      </c>
      <c r="C6" s="62" t="s">
        <v>116</v>
      </c>
      <c r="D6" s="62" t="s">
        <v>117</v>
      </c>
      <c r="E6" s="62" t="s">
        <v>305</v>
      </c>
      <c r="F6" s="63" t="s">
        <v>83</v>
      </c>
    </row>
    <row r="7" spans="1:10" ht="15" x14ac:dyDescent="0.25">
      <c r="B7" s="64" t="s">
        <v>17</v>
      </c>
      <c r="C7" s="65">
        <v>5500</v>
      </c>
      <c r="D7" s="65">
        <v>5500</v>
      </c>
      <c r="E7" s="65">
        <v>820.46</v>
      </c>
      <c r="F7" s="66">
        <f>E7/D7*100</f>
        <v>14.917454545454545</v>
      </c>
      <c r="H7" s="67"/>
      <c r="I7" s="68"/>
    </row>
    <row r="8" spans="1:10" ht="15.75" thickBot="1" x14ac:dyDescent="0.3">
      <c r="B8" s="69" t="s">
        <v>26</v>
      </c>
      <c r="C8" s="70">
        <v>23996.959999999999</v>
      </c>
      <c r="D8" s="70">
        <v>23996.959999999999</v>
      </c>
      <c r="E8" s="70">
        <v>5508.28</v>
      </c>
      <c r="F8" s="71">
        <v>271.3</v>
      </c>
      <c r="H8" s="67"/>
      <c r="I8" s="68"/>
    </row>
    <row r="9" spans="1:10" ht="15.75" thickBot="1" x14ac:dyDescent="0.3">
      <c r="B9" s="72" t="s">
        <v>84</v>
      </c>
      <c r="C9" s="73">
        <f>SUM(C7:C8)</f>
        <v>29496.959999999999</v>
      </c>
      <c r="D9" s="73">
        <f>SUM(D7:D8)</f>
        <v>29496.959999999999</v>
      </c>
      <c r="E9" s="73">
        <f>SUM(E7:E8)</f>
        <v>6328.74</v>
      </c>
      <c r="F9" s="74">
        <f>E9/D9*100</f>
        <v>21.455566946559916</v>
      </c>
      <c r="H9" s="67"/>
      <c r="I9" s="68"/>
    </row>
    <row r="10" spans="1:10" ht="15.75" thickBot="1" x14ac:dyDescent="0.3">
      <c r="B10" s="154" t="s">
        <v>85</v>
      </c>
      <c r="C10" s="155"/>
      <c r="D10" s="155"/>
      <c r="E10" s="155"/>
      <c r="F10" s="156"/>
      <c r="I10" s="68"/>
    </row>
    <row r="11" spans="1:10" ht="15" x14ac:dyDescent="0.25">
      <c r="B11" s="75" t="s">
        <v>82</v>
      </c>
      <c r="C11" s="62" t="s">
        <v>116</v>
      </c>
      <c r="D11" s="62" t="s">
        <v>117</v>
      </c>
      <c r="E11" s="62" t="s">
        <v>305</v>
      </c>
      <c r="F11" s="76" t="s">
        <v>83</v>
      </c>
      <c r="I11" s="68"/>
    </row>
    <row r="12" spans="1:10" ht="15.75" thickBot="1" x14ac:dyDescent="0.3">
      <c r="B12" s="77" t="s">
        <v>26</v>
      </c>
      <c r="C12" s="78">
        <v>258091.53</v>
      </c>
      <c r="D12" s="79">
        <v>260591.53</v>
      </c>
      <c r="E12" s="79">
        <f>59159.46+130.59</f>
        <v>59290.049999999996</v>
      </c>
      <c r="F12" s="80">
        <f>E12/D12*100</f>
        <v>22.75210172794181</v>
      </c>
      <c r="H12" s="67"/>
      <c r="I12" s="68"/>
      <c r="J12" s="68"/>
    </row>
    <row r="13" spans="1:10" ht="15.75" thickBot="1" x14ac:dyDescent="0.3">
      <c r="B13" s="151" t="s">
        <v>86</v>
      </c>
      <c r="C13" s="152"/>
      <c r="D13" s="152"/>
      <c r="E13" s="152"/>
      <c r="F13" s="153"/>
      <c r="H13" s="67"/>
      <c r="I13" s="68"/>
      <c r="J13" s="68"/>
    </row>
    <row r="14" spans="1:10" ht="15" x14ac:dyDescent="0.25">
      <c r="B14" s="61" t="s">
        <v>82</v>
      </c>
      <c r="C14" s="62" t="s">
        <v>116</v>
      </c>
      <c r="D14" s="62" t="s">
        <v>117</v>
      </c>
      <c r="E14" s="62" t="s">
        <v>305</v>
      </c>
      <c r="F14" s="63" t="s">
        <v>83</v>
      </c>
      <c r="H14" s="67"/>
      <c r="I14" s="68"/>
      <c r="J14" s="68"/>
    </row>
    <row r="15" spans="1:10" ht="15" x14ac:dyDescent="0.25">
      <c r="B15" s="64" t="s">
        <v>87</v>
      </c>
      <c r="C15" s="65">
        <v>22020</v>
      </c>
      <c r="D15" s="65">
        <v>64314.01</v>
      </c>
      <c r="E15" s="65">
        <v>23804.89</v>
      </c>
      <c r="F15" s="66">
        <f t="shared" ref="F15:F21" si="0">E15/D15*100</f>
        <v>37.013537174870606</v>
      </c>
      <c r="H15" s="67"/>
      <c r="I15" s="68"/>
      <c r="J15" s="68"/>
    </row>
    <row r="16" spans="1:10" ht="15" x14ac:dyDescent="0.25">
      <c r="B16" s="64" t="s">
        <v>88</v>
      </c>
      <c r="C16" s="65">
        <v>0</v>
      </c>
      <c r="D16" s="65">
        <v>835</v>
      </c>
      <c r="E16" s="65">
        <v>267.5</v>
      </c>
      <c r="F16" s="66">
        <f t="shared" si="0"/>
        <v>32.035928143712574</v>
      </c>
      <c r="H16" s="67"/>
      <c r="I16" s="68"/>
      <c r="J16" s="68"/>
    </row>
    <row r="17" spans="2:10" ht="15" x14ac:dyDescent="0.25">
      <c r="B17" s="64" t="s">
        <v>89</v>
      </c>
      <c r="C17" s="65">
        <v>0</v>
      </c>
      <c r="D17" s="65">
        <v>61399.73</v>
      </c>
      <c r="E17" s="65">
        <v>6478.92</v>
      </c>
      <c r="F17" s="66">
        <f t="shared" si="0"/>
        <v>10.552033372133721</v>
      </c>
      <c r="H17" s="67"/>
      <c r="I17" s="68"/>
      <c r="J17" s="68"/>
    </row>
    <row r="18" spans="2:10" ht="15" x14ac:dyDescent="0.25">
      <c r="B18" s="64" t="s">
        <v>90</v>
      </c>
      <c r="C18" s="65">
        <v>200</v>
      </c>
      <c r="D18" s="65">
        <v>700</v>
      </c>
      <c r="E18" s="65">
        <v>0</v>
      </c>
      <c r="F18" s="66">
        <f t="shared" si="0"/>
        <v>0</v>
      </c>
      <c r="H18" s="67"/>
      <c r="I18" s="68"/>
      <c r="J18" s="68"/>
    </row>
    <row r="19" spans="2:10" ht="15" x14ac:dyDescent="0.25">
      <c r="B19" s="64" t="s">
        <v>91</v>
      </c>
      <c r="C19" s="65">
        <v>1000</v>
      </c>
      <c r="D19" s="65">
        <v>1000</v>
      </c>
      <c r="E19" s="65">
        <v>1000</v>
      </c>
      <c r="F19" s="81" t="s">
        <v>53</v>
      </c>
      <c r="H19" s="67"/>
      <c r="I19" s="68"/>
      <c r="J19" s="68"/>
    </row>
    <row r="20" spans="2:10" ht="15.75" thickBot="1" x14ac:dyDescent="0.3">
      <c r="B20" s="69" t="s">
        <v>92</v>
      </c>
      <c r="C20" s="70">
        <v>3097</v>
      </c>
      <c r="D20" s="70">
        <v>7327</v>
      </c>
      <c r="E20" s="70">
        <v>0</v>
      </c>
      <c r="F20" s="71">
        <f t="shared" si="0"/>
        <v>0</v>
      </c>
      <c r="H20" s="67"/>
      <c r="I20" s="68"/>
      <c r="J20" s="68"/>
    </row>
    <row r="21" spans="2:10" ht="15.75" thickBot="1" x14ac:dyDescent="0.3">
      <c r="B21" s="82" t="s">
        <v>84</v>
      </c>
      <c r="C21" s="83">
        <f>SUM(C15:C20)</f>
        <v>26317</v>
      </c>
      <c r="D21" s="83">
        <f>SUM(D15:D20)</f>
        <v>135575.74</v>
      </c>
      <c r="E21" s="83">
        <f>SUM(E15:E20)</f>
        <v>31551.309999999998</v>
      </c>
      <c r="F21" s="84">
        <f t="shared" si="0"/>
        <v>23.272091304830791</v>
      </c>
      <c r="H21" s="67"/>
      <c r="I21" s="68"/>
      <c r="J21" s="68"/>
    </row>
    <row r="22" spans="2:10" ht="15.75" thickBot="1" x14ac:dyDescent="0.3">
      <c r="B22" s="151" t="s">
        <v>93</v>
      </c>
      <c r="C22" s="152"/>
      <c r="D22" s="152"/>
      <c r="E22" s="152"/>
      <c r="F22" s="153"/>
      <c r="I22" s="68"/>
    </row>
    <row r="23" spans="2:10" ht="15" x14ac:dyDescent="0.25">
      <c r="B23" s="61" t="s">
        <v>82</v>
      </c>
      <c r="C23" s="62" t="s">
        <v>116</v>
      </c>
      <c r="D23" s="62" t="s">
        <v>117</v>
      </c>
      <c r="E23" s="62" t="s">
        <v>305</v>
      </c>
      <c r="F23" s="63" t="s">
        <v>83</v>
      </c>
      <c r="I23" s="68"/>
    </row>
    <row r="24" spans="2:10" ht="15" x14ac:dyDescent="0.25">
      <c r="B24" s="64" t="s">
        <v>87</v>
      </c>
      <c r="C24" s="65">
        <v>266313</v>
      </c>
      <c r="D24" s="65">
        <v>266313</v>
      </c>
      <c r="E24" s="65">
        <v>88568</v>
      </c>
      <c r="F24" s="66">
        <f t="shared" ref="F24:F31" si="1">E24/D24*100</f>
        <v>33.257107238475022</v>
      </c>
      <c r="H24" s="67"/>
      <c r="I24" s="68"/>
    </row>
    <row r="25" spans="2:10" ht="15" x14ac:dyDescent="0.25">
      <c r="B25" s="64" t="s">
        <v>88</v>
      </c>
      <c r="C25" s="65">
        <v>136500</v>
      </c>
      <c r="D25" s="65">
        <v>147000</v>
      </c>
      <c r="E25" s="65">
        <v>45499.98</v>
      </c>
      <c r="F25" s="66">
        <f t="shared" si="1"/>
        <v>30.952367346938775</v>
      </c>
      <c r="H25" s="67"/>
      <c r="I25" s="68"/>
    </row>
    <row r="26" spans="2:10" ht="15" x14ac:dyDescent="0.25">
      <c r="B26" s="64" t="s">
        <v>89</v>
      </c>
      <c r="C26" s="65">
        <v>297320</v>
      </c>
      <c r="D26" s="65">
        <v>317320</v>
      </c>
      <c r="E26" s="65">
        <v>110250.63</v>
      </c>
      <c r="F26" s="66">
        <f t="shared" si="1"/>
        <v>34.744305433001387</v>
      </c>
      <c r="H26" s="67"/>
      <c r="I26" s="68"/>
    </row>
    <row r="27" spans="2:10" ht="15" x14ac:dyDescent="0.25">
      <c r="B27" s="64" t="s">
        <v>90</v>
      </c>
      <c r="C27" s="65">
        <v>105543</v>
      </c>
      <c r="D27" s="65">
        <v>111943</v>
      </c>
      <c r="E27" s="65">
        <v>35986</v>
      </c>
      <c r="F27" s="66">
        <f t="shared" si="1"/>
        <v>32.146717525883709</v>
      </c>
      <c r="H27" s="67"/>
      <c r="I27" s="68"/>
    </row>
    <row r="28" spans="2:10" ht="15" x14ac:dyDescent="0.25">
      <c r="B28" s="64" t="s">
        <v>91</v>
      </c>
      <c r="C28" s="65">
        <v>4924</v>
      </c>
      <c r="D28" s="65">
        <v>4924</v>
      </c>
      <c r="E28" s="65">
        <v>2400</v>
      </c>
      <c r="F28" s="66">
        <f t="shared" si="1"/>
        <v>48.740861088545898</v>
      </c>
      <c r="H28" s="67"/>
      <c r="I28" s="68"/>
    </row>
    <row r="29" spans="2:10" ht="15" x14ac:dyDescent="0.25">
      <c r="B29" s="69" t="s">
        <v>92</v>
      </c>
      <c r="C29" s="70">
        <v>154700</v>
      </c>
      <c r="D29" s="70">
        <v>166700</v>
      </c>
      <c r="E29" s="70">
        <v>53967.6</v>
      </c>
      <c r="F29" s="71">
        <f t="shared" ref="F29:F30" si="2">E29/D29*100</f>
        <v>32.374085182963405</v>
      </c>
      <c r="H29" s="67"/>
      <c r="I29" s="68"/>
    </row>
    <row r="30" spans="2:10" ht="15.75" thickBot="1" x14ac:dyDescent="0.3">
      <c r="B30" s="69" t="s">
        <v>101</v>
      </c>
      <c r="C30" s="70">
        <v>11500</v>
      </c>
      <c r="D30" s="70">
        <v>11500</v>
      </c>
      <c r="E30" s="70">
        <v>3626.06</v>
      </c>
      <c r="F30" s="71">
        <f t="shared" si="2"/>
        <v>31.530956521739128</v>
      </c>
      <c r="H30" s="67"/>
      <c r="I30" s="68"/>
    </row>
    <row r="31" spans="2:10" ht="15.75" thickBot="1" x14ac:dyDescent="0.3">
      <c r="B31" s="82" t="s">
        <v>84</v>
      </c>
      <c r="C31" s="83">
        <f>SUM(C24:C30)</f>
        <v>976800</v>
      </c>
      <c r="D31" s="83">
        <f>SUM(D24:D30)</f>
        <v>1025700</v>
      </c>
      <c r="E31" s="83">
        <f>SUM(E24:E30)</f>
        <v>340298.26999999996</v>
      </c>
      <c r="F31" s="84">
        <f t="shared" si="1"/>
        <v>33.177173637515835</v>
      </c>
      <c r="H31" s="67"/>
      <c r="I31" s="68"/>
    </row>
    <row r="32" spans="2:10" ht="15.75" thickBot="1" x14ac:dyDescent="0.3">
      <c r="B32" s="151" t="s">
        <v>94</v>
      </c>
      <c r="C32" s="152"/>
      <c r="D32" s="152"/>
      <c r="E32" s="152"/>
      <c r="F32" s="153"/>
      <c r="I32" s="68"/>
    </row>
    <row r="33" spans="2:9" ht="15" x14ac:dyDescent="0.25">
      <c r="B33" s="61" t="s">
        <v>82</v>
      </c>
      <c r="C33" s="62" t="s">
        <v>116</v>
      </c>
      <c r="D33" s="62" t="s">
        <v>117</v>
      </c>
      <c r="E33" s="62" t="s">
        <v>305</v>
      </c>
      <c r="F33" s="63" t="s">
        <v>83</v>
      </c>
      <c r="I33" s="68"/>
    </row>
    <row r="34" spans="2:9" ht="15" x14ac:dyDescent="0.25">
      <c r="B34" s="64" t="s">
        <v>17</v>
      </c>
      <c r="C34" s="65">
        <v>13288.7</v>
      </c>
      <c r="D34" s="65">
        <v>13388.7</v>
      </c>
      <c r="E34" s="65">
        <v>2209.16</v>
      </c>
      <c r="F34" s="66">
        <f t="shared" ref="F34:F49" si="3">E34/D34*100</f>
        <v>16.500182990133467</v>
      </c>
      <c r="H34" s="67"/>
      <c r="I34" s="68"/>
    </row>
    <row r="35" spans="2:9" ht="15" x14ac:dyDescent="0.25">
      <c r="B35" s="64" t="s">
        <v>95</v>
      </c>
      <c r="C35" s="65">
        <v>4005</v>
      </c>
      <c r="D35" s="65">
        <v>4658.22</v>
      </c>
      <c r="E35" s="65">
        <v>342.6</v>
      </c>
      <c r="F35" s="66">
        <f t="shared" si="3"/>
        <v>7.3547406520087062</v>
      </c>
      <c r="H35" s="67"/>
      <c r="I35" s="68"/>
    </row>
    <row r="36" spans="2:9" ht="15" x14ac:dyDescent="0.25">
      <c r="B36" s="64" t="s">
        <v>96</v>
      </c>
      <c r="C36" s="65">
        <v>11540</v>
      </c>
      <c r="D36" s="65">
        <v>12817.73</v>
      </c>
      <c r="E36" s="65">
        <v>10720.03</v>
      </c>
      <c r="F36" s="66">
        <f t="shared" si="3"/>
        <v>83.634387680189874</v>
      </c>
      <c r="H36" s="67"/>
      <c r="I36" s="68"/>
    </row>
    <row r="37" spans="2:9" ht="15" x14ac:dyDescent="0.25">
      <c r="B37" s="64" t="s">
        <v>87</v>
      </c>
      <c r="C37" s="65">
        <v>5750</v>
      </c>
      <c r="D37" s="65">
        <v>6748.43</v>
      </c>
      <c r="E37" s="65">
        <v>1249.47</v>
      </c>
      <c r="F37" s="66">
        <f t="shared" si="3"/>
        <v>18.514973112264631</v>
      </c>
      <c r="H37" s="67"/>
      <c r="I37" s="68"/>
    </row>
    <row r="38" spans="2:9" ht="15" x14ac:dyDescent="0.25">
      <c r="B38" s="64" t="s">
        <v>88</v>
      </c>
      <c r="C38" s="65">
        <v>2165</v>
      </c>
      <c r="D38" s="65">
        <v>28196.95</v>
      </c>
      <c r="E38" s="65">
        <v>215.76</v>
      </c>
      <c r="F38" s="66">
        <f t="shared" si="3"/>
        <v>0.76518914279735928</v>
      </c>
      <c r="H38" s="67"/>
      <c r="I38" s="68"/>
    </row>
    <row r="39" spans="2:9" ht="15" x14ac:dyDescent="0.25">
      <c r="B39" s="64" t="s">
        <v>89</v>
      </c>
      <c r="C39" s="65">
        <v>551619.18000000005</v>
      </c>
      <c r="D39" s="85">
        <v>621451.48</v>
      </c>
      <c r="E39" s="65">
        <v>147535.88</v>
      </c>
      <c r="F39" s="66">
        <f t="shared" si="3"/>
        <v>23.740530797352033</v>
      </c>
      <c r="H39" s="67"/>
      <c r="I39" s="68"/>
    </row>
    <row r="40" spans="2:9" ht="15" x14ac:dyDescent="0.25">
      <c r="B40" s="64" t="s">
        <v>90</v>
      </c>
      <c r="C40" s="65">
        <v>4187.1899999999996</v>
      </c>
      <c r="D40" s="85">
        <v>6435.19</v>
      </c>
      <c r="E40" s="65">
        <v>567.5</v>
      </c>
      <c r="F40" s="66">
        <f t="shared" si="3"/>
        <v>8.8186984378083633</v>
      </c>
      <c r="H40" s="67"/>
      <c r="I40" s="68"/>
    </row>
    <row r="41" spans="2:9" ht="15" x14ac:dyDescent="0.25">
      <c r="B41" s="64" t="s">
        <v>91</v>
      </c>
      <c r="C41" s="65">
        <v>7151</v>
      </c>
      <c r="D41" s="85">
        <v>9588</v>
      </c>
      <c r="E41" s="65">
        <v>303.94</v>
      </c>
      <c r="F41" s="66">
        <f t="shared" si="3"/>
        <v>3.1700041718815184</v>
      </c>
      <c r="H41" s="67"/>
      <c r="I41" s="68"/>
    </row>
    <row r="42" spans="2:9" ht="15" x14ac:dyDescent="0.25">
      <c r="B42" s="64" t="s">
        <v>92</v>
      </c>
      <c r="C42" s="65">
        <v>8298.15</v>
      </c>
      <c r="D42" s="85">
        <v>10616.88</v>
      </c>
      <c r="E42" s="65">
        <v>2347.58</v>
      </c>
      <c r="F42" s="66">
        <f t="shared" si="3"/>
        <v>22.111769182660069</v>
      </c>
      <c r="H42" s="67"/>
      <c r="I42" s="68"/>
    </row>
    <row r="43" spans="2:9" ht="15" x14ac:dyDescent="0.25">
      <c r="B43" s="64" t="s">
        <v>97</v>
      </c>
      <c r="C43" s="65">
        <v>3000</v>
      </c>
      <c r="D43" s="65">
        <v>3000</v>
      </c>
      <c r="E43" s="65">
        <v>734.88</v>
      </c>
      <c r="F43" s="66">
        <f t="shared" si="3"/>
        <v>24.496000000000002</v>
      </c>
      <c r="H43" s="67"/>
      <c r="I43" s="68"/>
    </row>
    <row r="44" spans="2:9" ht="15" x14ac:dyDescent="0.25">
      <c r="B44" s="64" t="s">
        <v>98</v>
      </c>
      <c r="C44" s="65">
        <v>601</v>
      </c>
      <c r="D44" s="65">
        <v>601</v>
      </c>
      <c r="E44" s="65">
        <v>0</v>
      </c>
      <c r="F44" s="66">
        <f t="shared" si="3"/>
        <v>0</v>
      </c>
      <c r="H44" s="67"/>
      <c r="I44" s="68"/>
    </row>
    <row r="45" spans="2:9" ht="15" x14ac:dyDescent="0.25">
      <c r="B45" s="64" t="s">
        <v>99</v>
      </c>
      <c r="C45" s="65">
        <v>34377.089999999997</v>
      </c>
      <c r="D45" s="65">
        <v>35506.89</v>
      </c>
      <c r="E45" s="65">
        <v>11125.2</v>
      </c>
      <c r="F45" s="86">
        <f t="shared" si="3"/>
        <v>31.332510394461472</v>
      </c>
      <c r="H45" s="67"/>
      <c r="I45" s="68"/>
    </row>
    <row r="46" spans="2:9" ht="15" x14ac:dyDescent="0.25">
      <c r="B46" s="69" t="s">
        <v>100</v>
      </c>
      <c r="C46" s="70">
        <v>4000</v>
      </c>
      <c r="D46" s="70">
        <v>6300</v>
      </c>
      <c r="E46" s="70">
        <v>177.9</v>
      </c>
      <c r="F46" s="71">
        <f t="shared" si="3"/>
        <v>2.823809523809524</v>
      </c>
      <c r="H46" s="67"/>
      <c r="I46" s="68"/>
    </row>
    <row r="47" spans="2:9" ht="15" x14ac:dyDescent="0.25">
      <c r="B47" s="69" t="s">
        <v>26</v>
      </c>
      <c r="C47" s="70">
        <v>12400</v>
      </c>
      <c r="D47" s="70">
        <v>12400</v>
      </c>
      <c r="E47" s="70">
        <v>1578.84</v>
      </c>
      <c r="F47" s="71">
        <f t="shared" ref="F47" si="4">E47/D47*100</f>
        <v>12.73258064516129</v>
      </c>
      <c r="H47" s="67"/>
      <c r="I47" s="68"/>
    </row>
    <row r="48" spans="2:9" ht="15.75" thickBot="1" x14ac:dyDescent="0.3">
      <c r="B48" s="69" t="s">
        <v>101</v>
      </c>
      <c r="C48" s="70">
        <v>1200</v>
      </c>
      <c r="D48" s="70">
        <v>1200</v>
      </c>
      <c r="E48" s="70">
        <v>0</v>
      </c>
      <c r="F48" s="71">
        <f>E48/D48*100</f>
        <v>0</v>
      </c>
      <c r="H48" s="67"/>
      <c r="I48" s="68"/>
    </row>
    <row r="49" spans="1:13" ht="15.75" thickBot="1" x14ac:dyDescent="0.3">
      <c r="B49" s="82" t="s">
        <v>84</v>
      </c>
      <c r="C49" s="83">
        <f>SUM(C34:C48)</f>
        <v>663582.30999999994</v>
      </c>
      <c r="D49" s="83">
        <f>SUM(D34:D48)</f>
        <v>772909.47</v>
      </c>
      <c r="E49" s="83">
        <f>SUM(E34:E48)</f>
        <v>179108.74</v>
      </c>
      <c r="F49" s="84">
        <f t="shared" si="3"/>
        <v>23.173314204573014</v>
      </c>
      <c r="H49" s="67"/>
      <c r="I49" s="68"/>
    </row>
    <row r="50" spans="1:13" s="92" customFormat="1" ht="15" x14ac:dyDescent="0.25">
      <c r="B50" s="87"/>
      <c r="C50" s="88"/>
      <c r="D50" s="88"/>
      <c r="E50" s="88"/>
      <c r="F50" s="141" t="s">
        <v>102</v>
      </c>
      <c r="G50" s="141"/>
      <c r="H50" s="89"/>
      <c r="I50" s="90"/>
      <c r="J50" s="91"/>
    </row>
    <row r="51" spans="1:13" s="36" customFormat="1" ht="13.5" thickBot="1" x14ac:dyDescent="0.25">
      <c r="A51" s="27"/>
      <c r="B51" s="27"/>
      <c r="C51" s="27"/>
      <c r="D51" s="27"/>
      <c r="E51" s="27"/>
      <c r="F51" s="31" t="s">
        <v>43</v>
      </c>
      <c r="G51" s="27"/>
      <c r="K51" s="27"/>
      <c r="L51" s="27"/>
      <c r="M51" s="27"/>
    </row>
    <row r="52" spans="1:13" s="36" customFormat="1" ht="15.75" thickBot="1" x14ac:dyDescent="0.3">
      <c r="A52" s="27"/>
      <c r="B52" s="151" t="s">
        <v>103</v>
      </c>
      <c r="C52" s="152"/>
      <c r="D52" s="152"/>
      <c r="E52" s="152"/>
      <c r="F52" s="153"/>
      <c r="G52" s="27"/>
      <c r="I52" s="68"/>
      <c r="K52" s="27"/>
      <c r="L52" s="27"/>
      <c r="M52" s="27"/>
    </row>
    <row r="53" spans="1:13" s="36" customFormat="1" ht="15" x14ac:dyDescent="0.25">
      <c r="A53" s="27"/>
      <c r="B53" s="61" t="s">
        <v>82</v>
      </c>
      <c r="C53" s="62" t="s">
        <v>116</v>
      </c>
      <c r="D53" s="62" t="s">
        <v>117</v>
      </c>
      <c r="E53" s="62" t="s">
        <v>305</v>
      </c>
      <c r="F53" s="63" t="s">
        <v>83</v>
      </c>
      <c r="G53" s="27"/>
      <c r="I53" s="68"/>
      <c r="K53" s="27"/>
      <c r="L53" s="27"/>
      <c r="M53" s="27"/>
    </row>
    <row r="54" spans="1:13" s="36" customFormat="1" ht="15.75" thickBot="1" x14ac:dyDescent="0.3">
      <c r="A54" s="27"/>
      <c r="B54" s="93" t="s">
        <v>87</v>
      </c>
      <c r="C54" s="94">
        <v>0</v>
      </c>
      <c r="D54" s="95">
        <v>4080391.13</v>
      </c>
      <c r="E54" s="94">
        <v>1412208.4</v>
      </c>
      <c r="F54" s="96">
        <f>E54/D54*100</f>
        <v>34.609633121126798</v>
      </c>
      <c r="G54" s="27"/>
      <c r="H54" s="67"/>
      <c r="I54" s="68"/>
      <c r="K54" s="27"/>
      <c r="L54" s="27"/>
      <c r="M54" s="27"/>
    </row>
    <row r="55" spans="1:13" s="36" customFormat="1" ht="15.75" thickBot="1" x14ac:dyDescent="0.3">
      <c r="A55" s="27"/>
      <c r="B55" s="151" t="s">
        <v>104</v>
      </c>
      <c r="C55" s="152"/>
      <c r="D55" s="152"/>
      <c r="E55" s="152"/>
      <c r="F55" s="153"/>
      <c r="G55" s="27"/>
      <c r="I55" s="68"/>
      <c r="K55" s="27"/>
      <c r="L55" s="27"/>
      <c r="M55" s="27"/>
    </row>
    <row r="56" spans="1:13" s="36" customFormat="1" ht="15" x14ac:dyDescent="0.25">
      <c r="A56" s="27"/>
      <c r="B56" s="61" t="s">
        <v>82</v>
      </c>
      <c r="C56" s="62" t="s">
        <v>116</v>
      </c>
      <c r="D56" s="62" t="s">
        <v>117</v>
      </c>
      <c r="E56" s="62" t="s">
        <v>305</v>
      </c>
      <c r="F56" s="76" t="s">
        <v>83</v>
      </c>
      <c r="G56" s="27"/>
      <c r="I56" s="68"/>
      <c r="K56" s="27"/>
      <c r="L56" s="27"/>
      <c r="M56" s="27"/>
    </row>
    <row r="57" spans="1:13" s="36" customFormat="1" ht="15" x14ac:dyDescent="0.25">
      <c r="A57" s="27"/>
      <c r="B57" s="97" t="s">
        <v>17</v>
      </c>
      <c r="C57" s="65">
        <v>10512</v>
      </c>
      <c r="D57" s="65">
        <v>12112</v>
      </c>
      <c r="E57" s="65">
        <v>1692</v>
      </c>
      <c r="F57" s="66">
        <f t="shared" ref="F57:F66" si="5">E57/D57*100</f>
        <v>13.969616908850726</v>
      </c>
      <c r="G57" s="27"/>
      <c r="H57" s="67"/>
      <c r="I57" s="68"/>
      <c r="K57" s="27"/>
      <c r="L57" s="27"/>
      <c r="M57" s="27"/>
    </row>
    <row r="58" spans="1:13" s="36" customFormat="1" ht="15" x14ac:dyDescent="0.25">
      <c r="A58" s="27"/>
      <c r="B58" s="97" t="s">
        <v>95</v>
      </c>
      <c r="C58" s="65">
        <v>2100</v>
      </c>
      <c r="D58" s="65">
        <v>3118.46</v>
      </c>
      <c r="E58" s="65">
        <v>1388.67</v>
      </c>
      <c r="F58" s="66">
        <f t="shared" si="5"/>
        <v>44.53063371022877</v>
      </c>
      <c r="G58" s="27"/>
      <c r="H58" s="67"/>
      <c r="I58" s="68"/>
      <c r="K58" s="27"/>
      <c r="L58" s="27"/>
      <c r="M58" s="27"/>
    </row>
    <row r="59" spans="1:13" s="36" customFormat="1" ht="15" x14ac:dyDescent="0.25">
      <c r="A59" s="27"/>
      <c r="B59" s="64" t="s">
        <v>87</v>
      </c>
      <c r="C59" s="65">
        <v>21994.15</v>
      </c>
      <c r="D59" s="65">
        <v>61947.98</v>
      </c>
      <c r="E59" s="65">
        <v>3902.26</v>
      </c>
      <c r="F59" s="66">
        <f t="shared" si="5"/>
        <v>6.2992530184196482</v>
      </c>
      <c r="G59" s="27"/>
      <c r="H59" s="67"/>
      <c r="I59" s="68"/>
      <c r="K59" s="27"/>
      <c r="L59" s="27"/>
      <c r="M59" s="27"/>
    </row>
    <row r="60" spans="1:13" s="36" customFormat="1" ht="15" x14ac:dyDescent="0.25">
      <c r="A60" s="27"/>
      <c r="B60" s="64" t="s">
        <v>88</v>
      </c>
      <c r="C60" s="65">
        <v>9220</v>
      </c>
      <c r="D60" s="65">
        <v>383246.73</v>
      </c>
      <c r="E60" s="65">
        <v>214780.2</v>
      </c>
      <c r="F60" s="66">
        <f t="shared" si="5"/>
        <v>56.042278560341543</v>
      </c>
      <c r="G60" s="27"/>
      <c r="H60" s="67"/>
      <c r="I60" s="68"/>
      <c r="K60" s="27"/>
      <c r="L60" s="27"/>
      <c r="M60" s="27"/>
    </row>
    <row r="61" spans="1:13" s="36" customFormat="1" ht="15" x14ac:dyDescent="0.25">
      <c r="A61" s="27"/>
      <c r="B61" s="64" t="s">
        <v>89</v>
      </c>
      <c r="C61" s="65">
        <v>11020</v>
      </c>
      <c r="D61" s="85">
        <v>11335</v>
      </c>
      <c r="E61" s="65">
        <v>2665</v>
      </c>
      <c r="F61" s="66">
        <f t="shared" si="5"/>
        <v>23.511248345831497</v>
      </c>
      <c r="G61" s="27"/>
      <c r="H61" s="67"/>
      <c r="I61" s="68"/>
      <c r="K61" s="27"/>
      <c r="L61" s="27"/>
      <c r="M61" s="27"/>
    </row>
    <row r="62" spans="1:13" s="36" customFormat="1" ht="15" x14ac:dyDescent="0.25">
      <c r="A62" s="27"/>
      <c r="B62" s="64" t="s">
        <v>90</v>
      </c>
      <c r="C62" s="65">
        <v>9926</v>
      </c>
      <c r="D62" s="65">
        <v>17394</v>
      </c>
      <c r="E62" s="65">
        <v>5577</v>
      </c>
      <c r="F62" s="66">
        <f t="shared" si="5"/>
        <v>32.062780269058294</v>
      </c>
      <c r="G62" s="27"/>
      <c r="H62" s="67"/>
      <c r="I62" s="68"/>
      <c r="K62" s="27"/>
      <c r="L62" s="27"/>
      <c r="M62" s="27"/>
    </row>
    <row r="63" spans="1:13" s="36" customFormat="1" ht="15" x14ac:dyDescent="0.25">
      <c r="A63" s="27"/>
      <c r="B63" s="64" t="s">
        <v>91</v>
      </c>
      <c r="C63" s="65">
        <v>3174</v>
      </c>
      <c r="D63" s="65">
        <v>5430</v>
      </c>
      <c r="E63" s="65">
        <v>100</v>
      </c>
      <c r="F63" s="66">
        <f t="shared" si="5"/>
        <v>1.8416206261510131</v>
      </c>
      <c r="G63" s="27"/>
      <c r="H63" s="67"/>
      <c r="I63" s="68"/>
      <c r="K63" s="27"/>
      <c r="L63" s="27"/>
      <c r="M63" s="27"/>
    </row>
    <row r="64" spans="1:13" s="36" customFormat="1" ht="15" x14ac:dyDescent="0.25">
      <c r="A64" s="27"/>
      <c r="B64" s="64" t="s">
        <v>92</v>
      </c>
      <c r="C64" s="65">
        <v>24200</v>
      </c>
      <c r="D64" s="65">
        <v>25340.86</v>
      </c>
      <c r="E64" s="65">
        <v>4540.87</v>
      </c>
      <c r="F64" s="66">
        <f t="shared" si="5"/>
        <v>17.919162964477131</v>
      </c>
      <c r="G64" s="27"/>
      <c r="H64" s="67"/>
      <c r="I64" s="68"/>
      <c r="K64" s="27"/>
      <c r="L64" s="27"/>
      <c r="M64" s="27"/>
    </row>
    <row r="65" spans="1:13" s="36" customFormat="1" ht="15.75" thickBot="1" x14ac:dyDescent="0.3">
      <c r="A65" s="27"/>
      <c r="B65" s="64" t="s">
        <v>99</v>
      </c>
      <c r="C65" s="65">
        <v>50</v>
      </c>
      <c r="D65" s="65">
        <v>50</v>
      </c>
      <c r="E65" s="65">
        <v>0</v>
      </c>
      <c r="F65" s="86">
        <f t="shared" si="5"/>
        <v>0</v>
      </c>
      <c r="G65" s="27"/>
      <c r="H65" s="67"/>
      <c r="I65" s="68"/>
      <c r="K65" s="27"/>
      <c r="L65" s="27"/>
      <c r="M65" s="27"/>
    </row>
    <row r="66" spans="1:13" s="36" customFormat="1" ht="15.75" thickBot="1" x14ac:dyDescent="0.3">
      <c r="A66" s="27"/>
      <c r="B66" s="82" t="s">
        <v>84</v>
      </c>
      <c r="C66" s="83">
        <f>SUM(C57:C65)</f>
        <v>92196.15</v>
      </c>
      <c r="D66" s="83">
        <f>SUM(D57:D65)</f>
        <v>519975.02999999997</v>
      </c>
      <c r="E66" s="83">
        <f>SUM(E57:E65)</f>
        <v>234646</v>
      </c>
      <c r="F66" s="84">
        <f t="shared" si="5"/>
        <v>45.126397704135911</v>
      </c>
      <c r="G66" s="27"/>
      <c r="H66" s="67"/>
      <c r="I66" s="68"/>
      <c r="K66" s="27"/>
      <c r="L66" s="27"/>
      <c r="M66" s="27"/>
    </row>
    <row r="67" spans="1:13" s="36" customFormat="1" ht="15.75" thickBot="1" x14ac:dyDescent="0.3">
      <c r="A67" s="27"/>
      <c r="B67" s="151" t="s">
        <v>105</v>
      </c>
      <c r="C67" s="152"/>
      <c r="D67" s="152"/>
      <c r="E67" s="152"/>
      <c r="F67" s="153"/>
      <c r="G67" s="27"/>
      <c r="H67" s="67"/>
      <c r="I67" s="68"/>
      <c r="K67" s="27"/>
      <c r="L67" s="27"/>
      <c r="M67" s="27"/>
    </row>
    <row r="68" spans="1:13" ht="15" x14ac:dyDescent="0.25">
      <c r="B68" s="61" t="s">
        <v>82</v>
      </c>
      <c r="C68" s="62" t="s">
        <v>116</v>
      </c>
      <c r="D68" s="62" t="s">
        <v>117</v>
      </c>
      <c r="E68" s="62" t="s">
        <v>305</v>
      </c>
      <c r="F68" s="98" t="s">
        <v>83</v>
      </c>
      <c r="H68" s="67"/>
      <c r="I68" s="68"/>
    </row>
    <row r="69" spans="1:13" ht="15.75" thickBot="1" x14ac:dyDescent="0.3">
      <c r="B69" s="93" t="s">
        <v>96</v>
      </c>
      <c r="C69" s="94">
        <v>26600</v>
      </c>
      <c r="D69" s="95">
        <v>27074</v>
      </c>
      <c r="E69" s="94">
        <v>0</v>
      </c>
      <c r="F69" s="96">
        <v>0</v>
      </c>
      <c r="H69" s="67"/>
      <c r="I69" s="68"/>
    </row>
    <row r="70" spans="1:13" ht="15.75" thickBot="1" x14ac:dyDescent="0.3">
      <c r="B70" s="151" t="s">
        <v>106</v>
      </c>
      <c r="C70" s="152"/>
      <c r="D70" s="152"/>
      <c r="E70" s="152"/>
      <c r="F70" s="153"/>
      <c r="I70" s="68"/>
    </row>
    <row r="71" spans="1:13" ht="15" x14ac:dyDescent="0.25">
      <c r="B71" s="61" t="s">
        <v>82</v>
      </c>
      <c r="C71" s="62" t="s">
        <v>116</v>
      </c>
      <c r="D71" s="62" t="s">
        <v>117</v>
      </c>
      <c r="E71" s="62" t="s">
        <v>305</v>
      </c>
      <c r="F71" s="76" t="s">
        <v>83</v>
      </c>
      <c r="I71" s="68"/>
    </row>
    <row r="72" spans="1:13" ht="15" x14ac:dyDescent="0.25">
      <c r="B72" s="97" t="s">
        <v>17</v>
      </c>
      <c r="C72" s="65">
        <v>10000</v>
      </c>
      <c r="D72" s="65">
        <v>10000</v>
      </c>
      <c r="E72" s="65">
        <v>0</v>
      </c>
      <c r="F72" s="66">
        <f>E72/D72*100</f>
        <v>0</v>
      </c>
      <c r="H72" s="67"/>
      <c r="I72" s="68"/>
    </row>
    <row r="73" spans="1:13" ht="15" x14ac:dyDescent="0.25">
      <c r="B73" s="64" t="s">
        <v>87</v>
      </c>
      <c r="C73" s="65">
        <v>34982</v>
      </c>
      <c r="D73" s="65">
        <v>34982</v>
      </c>
      <c r="E73" s="65">
        <v>0</v>
      </c>
      <c r="F73" s="66">
        <f>E73/D73*100</f>
        <v>0</v>
      </c>
      <c r="H73" s="67"/>
      <c r="I73" s="68"/>
    </row>
    <row r="74" spans="1:13" ht="15" x14ac:dyDescent="0.25">
      <c r="B74" s="64" t="s">
        <v>89</v>
      </c>
      <c r="C74" s="65">
        <v>104000</v>
      </c>
      <c r="D74" s="85">
        <v>373169.05</v>
      </c>
      <c r="E74" s="65">
        <v>15363.16</v>
      </c>
      <c r="F74" s="66">
        <f>E74/D74*100</f>
        <v>4.1169437819133181</v>
      </c>
      <c r="H74" s="67"/>
      <c r="I74" s="68"/>
    </row>
    <row r="75" spans="1:13" ht="15" x14ac:dyDescent="0.25">
      <c r="B75" s="64" t="s">
        <v>91</v>
      </c>
      <c r="C75" s="65">
        <v>400</v>
      </c>
      <c r="D75" s="65">
        <v>900</v>
      </c>
      <c r="E75" s="65">
        <v>0</v>
      </c>
      <c r="F75" s="66">
        <f t="shared" ref="F75:F82" si="6">E75/D75*100</f>
        <v>0</v>
      </c>
      <c r="H75" s="67"/>
      <c r="I75" s="68"/>
    </row>
    <row r="76" spans="1:13" ht="15" x14ac:dyDescent="0.25">
      <c r="B76" s="64" t="s">
        <v>92</v>
      </c>
      <c r="C76" s="65">
        <v>80000</v>
      </c>
      <c r="D76" s="65">
        <v>145354.1</v>
      </c>
      <c r="E76" s="65">
        <v>0</v>
      </c>
      <c r="F76" s="66">
        <f t="shared" si="6"/>
        <v>0</v>
      </c>
      <c r="H76" s="67"/>
      <c r="I76" s="68"/>
    </row>
    <row r="77" spans="1:13" ht="15" x14ac:dyDescent="0.25">
      <c r="B77" s="64" t="s">
        <v>98</v>
      </c>
      <c r="C77" s="65">
        <v>1150</v>
      </c>
      <c r="D77" s="65">
        <v>1150</v>
      </c>
      <c r="E77" s="65">
        <v>0</v>
      </c>
      <c r="F77" s="66">
        <f t="shared" si="6"/>
        <v>0</v>
      </c>
      <c r="H77" s="67"/>
      <c r="I77" s="68"/>
    </row>
    <row r="78" spans="1:13" ht="15" x14ac:dyDescent="0.25">
      <c r="B78" s="64" t="s">
        <v>99</v>
      </c>
      <c r="C78" s="65">
        <v>4000</v>
      </c>
      <c r="D78" s="65">
        <v>6416.09</v>
      </c>
      <c r="E78" s="65">
        <v>829.15</v>
      </c>
      <c r="F78" s="66">
        <f t="shared" si="6"/>
        <v>12.922979571670595</v>
      </c>
      <c r="H78" s="67"/>
      <c r="I78" s="68"/>
      <c r="M78" s="29"/>
    </row>
    <row r="79" spans="1:13" ht="15" x14ac:dyDescent="0.25">
      <c r="B79" s="64" t="s">
        <v>100</v>
      </c>
      <c r="C79" s="65">
        <v>70000</v>
      </c>
      <c r="D79" s="65">
        <v>202871.57</v>
      </c>
      <c r="E79" s="65">
        <v>17464.21</v>
      </c>
      <c r="F79" s="66">
        <f t="shared" si="6"/>
        <v>8.6085053711567365</v>
      </c>
      <c r="H79" s="67"/>
      <c r="I79" s="68"/>
    </row>
    <row r="80" spans="1:13" ht="15" x14ac:dyDescent="0.25">
      <c r="B80" s="69" t="s">
        <v>26</v>
      </c>
      <c r="C80" s="70">
        <v>4000</v>
      </c>
      <c r="D80" s="70">
        <v>13341.76</v>
      </c>
      <c r="E80" s="70">
        <v>192.39</v>
      </c>
      <c r="F80" s="66">
        <f t="shared" si="6"/>
        <v>1.4420136473748588</v>
      </c>
      <c r="H80" s="67"/>
      <c r="I80" s="68"/>
    </row>
    <row r="81" spans="1:13" ht="15.75" thickBot="1" x14ac:dyDescent="0.3">
      <c r="B81" s="69" t="s">
        <v>101</v>
      </c>
      <c r="C81" s="70">
        <v>65</v>
      </c>
      <c r="D81" s="70">
        <v>65</v>
      </c>
      <c r="E81" s="70">
        <v>0</v>
      </c>
      <c r="F81" s="71">
        <f t="shared" si="6"/>
        <v>0</v>
      </c>
      <c r="H81" s="67"/>
      <c r="I81" s="68"/>
    </row>
    <row r="82" spans="1:13" ht="15.75" thickBot="1" x14ac:dyDescent="0.3">
      <c r="B82" s="82" t="s">
        <v>84</v>
      </c>
      <c r="C82" s="83">
        <f>SUM(C72:C81)</f>
        <v>308597</v>
      </c>
      <c r="D82" s="83">
        <f>SUM(D72:D81)</f>
        <v>788249.57000000007</v>
      </c>
      <c r="E82" s="83">
        <f>SUM(E72:E81)</f>
        <v>33848.909999999996</v>
      </c>
      <c r="F82" s="84">
        <f t="shared" si="6"/>
        <v>4.2941869286398715</v>
      </c>
      <c r="H82" s="67"/>
      <c r="I82" s="68"/>
    </row>
    <row r="83" spans="1:13" s="36" customFormat="1" ht="15.75" thickBot="1" x14ac:dyDescent="0.3">
      <c r="A83" s="27"/>
      <c r="B83" s="151" t="s">
        <v>107</v>
      </c>
      <c r="C83" s="152"/>
      <c r="D83" s="152"/>
      <c r="E83" s="152"/>
      <c r="F83" s="153"/>
      <c r="G83" s="27"/>
      <c r="H83" s="67"/>
      <c r="I83" s="68"/>
      <c r="K83" s="27"/>
      <c r="L83" s="27"/>
      <c r="M83" s="27"/>
    </row>
    <row r="84" spans="1:13" s="36" customFormat="1" ht="15" x14ac:dyDescent="0.25">
      <c r="A84" s="27"/>
      <c r="B84" s="61" t="s">
        <v>82</v>
      </c>
      <c r="C84" s="62" t="s">
        <v>116</v>
      </c>
      <c r="D84" s="62" t="s">
        <v>117</v>
      </c>
      <c r="E84" s="62" t="s">
        <v>305</v>
      </c>
      <c r="F84" s="63" t="s">
        <v>83</v>
      </c>
      <c r="G84" s="27"/>
      <c r="H84" s="67"/>
      <c r="I84" s="68"/>
      <c r="K84" s="27"/>
      <c r="L84" s="27"/>
      <c r="M84" s="27"/>
    </row>
    <row r="85" spans="1:13" s="36" customFormat="1" ht="15" x14ac:dyDescent="0.25">
      <c r="A85" s="27"/>
      <c r="B85" s="97" t="s">
        <v>17</v>
      </c>
      <c r="C85" s="65">
        <v>0</v>
      </c>
      <c r="D85" s="65">
        <v>0</v>
      </c>
      <c r="E85" s="65">
        <v>0</v>
      </c>
      <c r="F85" s="81" t="s">
        <v>53</v>
      </c>
      <c r="G85" s="27"/>
      <c r="H85" s="67"/>
      <c r="I85" s="68"/>
      <c r="K85" s="27"/>
      <c r="L85" s="27"/>
      <c r="M85" s="27"/>
    </row>
    <row r="86" spans="1:13" s="36" customFormat="1" ht="15" x14ac:dyDescent="0.25">
      <c r="A86" s="27"/>
      <c r="B86" s="97" t="s">
        <v>95</v>
      </c>
      <c r="C86" s="65">
        <v>25505.03</v>
      </c>
      <c r="D86" s="65">
        <v>125941.18</v>
      </c>
      <c r="E86" s="65">
        <v>59222.18</v>
      </c>
      <c r="F86" s="66">
        <f t="shared" ref="F86:F91" si="7">E86/D86*100</f>
        <v>47.023682007743616</v>
      </c>
      <c r="G86" s="27"/>
      <c r="H86" s="67"/>
      <c r="I86" s="68"/>
      <c r="K86" s="27"/>
      <c r="L86" s="27"/>
      <c r="M86" s="27"/>
    </row>
    <row r="87" spans="1:13" s="36" customFormat="1" ht="15" x14ac:dyDescent="0.25">
      <c r="A87" s="27"/>
      <c r="B87" s="97" t="s">
        <v>96</v>
      </c>
      <c r="C87" s="65">
        <v>0</v>
      </c>
      <c r="D87" s="65">
        <v>42223.17</v>
      </c>
      <c r="E87" s="65">
        <v>10.51</v>
      </c>
      <c r="F87" s="66">
        <f t="shared" si="7"/>
        <v>2.489154651344274E-2</v>
      </c>
      <c r="G87" s="27"/>
      <c r="H87" s="67"/>
      <c r="I87" s="68"/>
      <c r="K87" s="27"/>
      <c r="L87" s="27"/>
      <c r="M87" s="27"/>
    </row>
    <row r="88" spans="1:13" s="36" customFormat="1" ht="15" x14ac:dyDescent="0.25">
      <c r="A88" s="27"/>
      <c r="B88" s="97" t="s">
        <v>87</v>
      </c>
      <c r="C88" s="65">
        <v>667</v>
      </c>
      <c r="D88" s="65">
        <f>3383+1127.69</f>
        <v>4510.6900000000005</v>
      </c>
      <c r="E88" s="65">
        <v>1486.06</v>
      </c>
      <c r="F88" s="66">
        <f t="shared" si="7"/>
        <v>32.945292183679207</v>
      </c>
      <c r="G88" s="27"/>
      <c r="H88" s="67"/>
      <c r="I88" s="68"/>
      <c r="K88" s="27"/>
      <c r="L88" s="27"/>
      <c r="M88" s="27"/>
    </row>
    <row r="89" spans="1:13" s="36" customFormat="1" ht="15" x14ac:dyDescent="0.25">
      <c r="A89" s="27"/>
      <c r="B89" s="97" t="s">
        <v>88</v>
      </c>
      <c r="C89" s="65">
        <v>3771.62</v>
      </c>
      <c r="D89" s="65">
        <f>3771.62+75761.09</f>
        <v>79532.709999999992</v>
      </c>
      <c r="E89" s="65">
        <v>98.66</v>
      </c>
      <c r="F89" s="66">
        <f t="shared" si="7"/>
        <v>0.12404958915646154</v>
      </c>
      <c r="G89" s="27"/>
      <c r="H89" s="67"/>
      <c r="I89" s="68"/>
      <c r="K89" s="27"/>
      <c r="L89" s="27"/>
      <c r="M89" s="27"/>
    </row>
    <row r="90" spans="1:13" s="36" customFormat="1" ht="15" x14ac:dyDescent="0.25">
      <c r="A90" s="27"/>
      <c r="B90" s="97" t="s">
        <v>89</v>
      </c>
      <c r="C90" s="65">
        <v>44977.5</v>
      </c>
      <c r="D90" s="85">
        <v>429163.54</v>
      </c>
      <c r="E90" s="65">
        <v>9527.15</v>
      </c>
      <c r="F90" s="66">
        <f t="shared" si="7"/>
        <v>2.2199346197955214</v>
      </c>
      <c r="G90" s="27"/>
      <c r="H90" s="67"/>
      <c r="I90" s="68"/>
      <c r="K90" s="27"/>
      <c r="L90" s="27"/>
      <c r="M90" s="27"/>
    </row>
    <row r="91" spans="1:13" s="36" customFormat="1" ht="15" x14ac:dyDescent="0.25">
      <c r="A91" s="27"/>
      <c r="B91" s="97" t="s">
        <v>90</v>
      </c>
      <c r="C91" s="65">
        <v>4361.3100000000004</v>
      </c>
      <c r="D91" s="65">
        <v>5569.78</v>
      </c>
      <c r="E91" s="65">
        <v>0</v>
      </c>
      <c r="F91" s="66">
        <f t="shared" si="7"/>
        <v>0</v>
      </c>
      <c r="G91" s="27"/>
      <c r="H91" s="67"/>
      <c r="I91" s="68"/>
      <c r="K91" s="27"/>
      <c r="L91" s="27"/>
      <c r="M91" s="27"/>
    </row>
    <row r="92" spans="1:13" s="36" customFormat="1" ht="15" x14ac:dyDescent="0.25">
      <c r="A92" s="27"/>
      <c r="B92" s="97" t="s">
        <v>91</v>
      </c>
      <c r="C92" s="65">
        <v>0</v>
      </c>
      <c r="D92" s="65">
        <f>0+720</f>
        <v>720</v>
      </c>
      <c r="E92" s="65">
        <v>0</v>
      </c>
      <c r="F92" s="81" t="s">
        <v>53</v>
      </c>
      <c r="G92" s="27"/>
      <c r="H92" s="67"/>
      <c r="I92" s="68"/>
      <c r="K92" s="27"/>
      <c r="L92" s="27"/>
      <c r="M92" s="27"/>
    </row>
    <row r="93" spans="1:13" s="36" customFormat="1" ht="15" x14ac:dyDescent="0.25">
      <c r="A93" s="27"/>
      <c r="B93" s="97" t="s">
        <v>92</v>
      </c>
      <c r="C93" s="65">
        <v>0</v>
      </c>
      <c r="D93" s="65">
        <v>2157.77</v>
      </c>
      <c r="E93" s="65">
        <v>2157.77</v>
      </c>
      <c r="F93" s="81" t="s">
        <v>53</v>
      </c>
      <c r="H93" s="67"/>
      <c r="I93" s="68"/>
      <c r="K93" s="27"/>
      <c r="L93" s="27"/>
      <c r="M93" s="27"/>
    </row>
    <row r="94" spans="1:13" s="36" customFormat="1" ht="15.75" thickBot="1" x14ac:dyDescent="0.3">
      <c r="A94" s="27"/>
      <c r="B94" s="97" t="s">
        <v>100</v>
      </c>
      <c r="C94" s="65">
        <v>152534.54</v>
      </c>
      <c r="D94" s="65">
        <v>456523.49</v>
      </c>
      <c r="E94" s="65">
        <v>22403.1</v>
      </c>
      <c r="F94" s="99">
        <f>E94/D94*100</f>
        <v>4.9073268935186665</v>
      </c>
      <c r="G94" s="27"/>
      <c r="H94" s="67"/>
      <c r="I94" s="68"/>
      <c r="K94" s="27"/>
      <c r="L94" s="27"/>
      <c r="M94" s="27"/>
    </row>
    <row r="95" spans="1:13" s="36" customFormat="1" ht="15.75" thickBot="1" x14ac:dyDescent="0.3">
      <c r="A95" s="27"/>
      <c r="B95" s="82" t="s">
        <v>84</v>
      </c>
      <c r="C95" s="83">
        <f>SUM(C85:C94)</f>
        <v>231817</v>
      </c>
      <c r="D95" s="83">
        <f>SUM(D85:D94)</f>
        <v>1146342.33</v>
      </c>
      <c r="E95" s="83">
        <f>SUM(E85:E94)</f>
        <v>94905.43</v>
      </c>
      <c r="F95" s="84">
        <f>E95/D95*100</f>
        <v>8.2789780605938184</v>
      </c>
      <c r="G95" s="27"/>
      <c r="H95" s="67"/>
      <c r="I95" s="68"/>
      <c r="K95" s="27"/>
      <c r="L95" s="27"/>
      <c r="M95" s="27"/>
    </row>
    <row r="96" spans="1:13" s="91" customFormat="1" ht="15" x14ac:dyDescent="0.25">
      <c r="B96" s="100"/>
      <c r="C96" s="101"/>
      <c r="D96" s="101"/>
      <c r="E96" s="101"/>
      <c r="F96" s="102"/>
      <c r="H96" s="67"/>
      <c r="I96" s="68"/>
    </row>
    <row r="97" spans="1:13" s="36" customFormat="1" ht="15" x14ac:dyDescent="0.25">
      <c r="A97" s="27"/>
      <c r="B97" s="92"/>
      <c r="C97" s="103"/>
      <c r="D97" s="103"/>
      <c r="E97" s="103"/>
      <c r="F97" s="141" t="s">
        <v>108</v>
      </c>
      <c r="G97" s="141"/>
      <c r="H97" s="67"/>
      <c r="I97" s="68"/>
      <c r="K97" s="27"/>
      <c r="L97" s="27"/>
      <c r="M97" s="27"/>
    </row>
    <row r="98" spans="1:13" s="36" customFormat="1" ht="15" x14ac:dyDescent="0.25">
      <c r="A98" s="27"/>
      <c r="B98" s="92"/>
      <c r="C98" s="103"/>
      <c r="D98" s="103"/>
      <c r="E98" s="103"/>
      <c r="F98" s="104"/>
      <c r="H98" s="67"/>
      <c r="I98" s="68"/>
      <c r="K98" s="27"/>
      <c r="L98" s="27"/>
      <c r="M98" s="27"/>
    </row>
    <row r="99" spans="1:13" s="36" customFormat="1" ht="15.75" thickBot="1" x14ac:dyDescent="0.3">
      <c r="A99" s="27"/>
      <c r="B99" s="92"/>
      <c r="C99" s="103"/>
      <c r="D99" s="103"/>
      <c r="E99" s="103"/>
      <c r="F99" s="31" t="s">
        <v>43</v>
      </c>
      <c r="H99" s="67"/>
      <c r="I99" s="68"/>
      <c r="K99" s="27"/>
      <c r="L99" s="27"/>
      <c r="M99" s="27"/>
    </row>
    <row r="100" spans="1:13" s="36" customFormat="1" ht="15.75" thickBot="1" x14ac:dyDescent="0.3">
      <c r="A100" s="27"/>
      <c r="B100" s="151" t="s">
        <v>109</v>
      </c>
      <c r="C100" s="152"/>
      <c r="D100" s="152"/>
      <c r="E100" s="152"/>
      <c r="F100" s="153"/>
      <c r="G100" s="27"/>
      <c r="H100" s="67"/>
      <c r="I100" s="68"/>
      <c r="K100" s="27"/>
      <c r="L100" s="27"/>
      <c r="M100" s="27"/>
    </row>
    <row r="101" spans="1:13" s="36" customFormat="1" ht="15" x14ac:dyDescent="0.25">
      <c r="A101" s="27"/>
      <c r="B101" s="61" t="s">
        <v>82</v>
      </c>
      <c r="C101" s="62" t="s">
        <v>116</v>
      </c>
      <c r="D101" s="62" t="s">
        <v>117</v>
      </c>
      <c r="E101" s="62" t="s">
        <v>305</v>
      </c>
      <c r="F101" s="63" t="s">
        <v>83</v>
      </c>
      <c r="G101" s="27"/>
      <c r="H101" s="67"/>
      <c r="I101" s="68"/>
      <c r="K101" s="27"/>
      <c r="L101" s="27"/>
      <c r="M101" s="27"/>
    </row>
    <row r="102" spans="1:13" s="36" customFormat="1" ht="15.75" thickBot="1" x14ac:dyDescent="0.3">
      <c r="A102" s="27"/>
      <c r="B102" s="69" t="s">
        <v>96</v>
      </c>
      <c r="C102" s="70">
        <v>17500</v>
      </c>
      <c r="D102" s="70">
        <v>17500</v>
      </c>
      <c r="E102" s="70">
        <v>3501.63</v>
      </c>
      <c r="F102" s="71">
        <f>E102/D102*100</f>
        <v>20.009314285714286</v>
      </c>
      <c r="G102" s="27"/>
      <c r="H102" s="67"/>
      <c r="I102" s="68"/>
      <c r="K102" s="27"/>
      <c r="L102" s="27"/>
      <c r="M102" s="27"/>
    </row>
    <row r="103" spans="1:13" s="36" customFormat="1" ht="15.75" thickBot="1" x14ac:dyDescent="0.3">
      <c r="A103" s="27"/>
      <c r="B103" s="151" t="s">
        <v>110</v>
      </c>
      <c r="C103" s="152"/>
      <c r="D103" s="152"/>
      <c r="E103" s="152"/>
      <c r="F103" s="153"/>
      <c r="G103" s="27"/>
      <c r="H103" s="67"/>
      <c r="I103" s="68"/>
      <c r="K103" s="27"/>
      <c r="L103" s="27"/>
      <c r="M103" s="27"/>
    </row>
    <row r="104" spans="1:13" s="36" customFormat="1" ht="15" x14ac:dyDescent="0.25">
      <c r="A104" s="27"/>
      <c r="B104" s="61" t="s">
        <v>82</v>
      </c>
      <c r="C104" s="62" t="s">
        <v>116</v>
      </c>
      <c r="D104" s="62" t="s">
        <v>117</v>
      </c>
      <c r="E104" s="62" t="s">
        <v>305</v>
      </c>
      <c r="F104" s="63" t="s">
        <v>83</v>
      </c>
      <c r="G104" s="27"/>
      <c r="H104" s="67"/>
      <c r="I104" s="68"/>
      <c r="K104" s="27"/>
      <c r="L104" s="27"/>
      <c r="M104" s="27"/>
    </row>
    <row r="105" spans="1:13" s="36" customFormat="1" ht="15.75" thickBot="1" x14ac:dyDescent="0.3">
      <c r="A105" s="27"/>
      <c r="B105" s="105" t="s">
        <v>26</v>
      </c>
      <c r="C105" s="94">
        <v>6207.75</v>
      </c>
      <c r="D105" s="94">
        <v>9541.25</v>
      </c>
      <c r="E105" s="94">
        <v>1673.6</v>
      </c>
      <c r="F105" s="96">
        <f>E105/D105*100</f>
        <v>17.540678632254682</v>
      </c>
      <c r="G105" s="27"/>
      <c r="H105" s="67"/>
      <c r="I105" s="68"/>
      <c r="K105" s="27"/>
      <c r="L105" s="27"/>
      <c r="M105" s="27"/>
    </row>
    <row r="106" spans="1:13" s="36" customFormat="1" ht="15.75" thickBot="1" x14ac:dyDescent="0.3">
      <c r="A106" s="27"/>
      <c r="B106" s="151" t="s">
        <v>111</v>
      </c>
      <c r="C106" s="152"/>
      <c r="D106" s="152"/>
      <c r="E106" s="152"/>
      <c r="F106" s="153"/>
      <c r="G106" s="27"/>
      <c r="H106" s="67"/>
      <c r="I106" s="68"/>
      <c r="K106" s="27"/>
      <c r="L106" s="27"/>
      <c r="M106" s="27"/>
    </row>
    <row r="107" spans="1:13" s="36" customFormat="1" ht="15" x14ac:dyDescent="0.25">
      <c r="A107" s="27"/>
      <c r="B107" s="61" t="s">
        <v>82</v>
      </c>
      <c r="C107" s="62" t="s">
        <v>116</v>
      </c>
      <c r="D107" s="62" t="s">
        <v>117</v>
      </c>
      <c r="E107" s="62" t="s">
        <v>305</v>
      </c>
      <c r="F107" s="63" t="s">
        <v>83</v>
      </c>
      <c r="G107" s="27"/>
      <c r="H107" s="67"/>
      <c r="I107" s="68"/>
      <c r="K107" s="27"/>
      <c r="L107" s="27"/>
      <c r="M107" s="27"/>
    </row>
    <row r="108" spans="1:13" s="36" customFormat="1" ht="15" x14ac:dyDescent="0.25">
      <c r="A108" s="27"/>
      <c r="B108" s="97" t="s">
        <v>17</v>
      </c>
      <c r="C108" s="65">
        <v>15000</v>
      </c>
      <c r="D108" s="65">
        <v>18969.810000000001</v>
      </c>
      <c r="E108" s="65">
        <v>150.68</v>
      </c>
      <c r="F108" s="66">
        <f t="shared" ref="F108:F115" si="8">E108/D108*100</f>
        <v>0.79431475592006451</v>
      </c>
      <c r="G108" s="27"/>
      <c r="H108" s="67"/>
      <c r="I108" s="68"/>
      <c r="K108" s="27"/>
      <c r="L108" s="27"/>
      <c r="M108" s="27"/>
    </row>
    <row r="109" spans="1:13" s="36" customFormat="1" ht="15" x14ac:dyDescent="0.25">
      <c r="A109" s="27"/>
      <c r="B109" s="97" t="s">
        <v>95</v>
      </c>
      <c r="C109" s="65">
        <v>16000</v>
      </c>
      <c r="D109" s="65">
        <v>35375.800000000003</v>
      </c>
      <c r="E109" s="65">
        <v>3889.26</v>
      </c>
      <c r="F109" s="66">
        <f t="shared" si="8"/>
        <v>10.99412592789421</v>
      </c>
      <c r="G109" s="27"/>
      <c r="H109" s="67"/>
      <c r="I109" s="68"/>
      <c r="K109" s="27"/>
      <c r="L109" s="27"/>
      <c r="M109" s="27"/>
    </row>
    <row r="110" spans="1:13" s="36" customFormat="1" ht="15" x14ac:dyDescent="0.25">
      <c r="A110" s="27"/>
      <c r="B110" s="64" t="s">
        <v>87</v>
      </c>
      <c r="C110" s="65">
        <v>19000</v>
      </c>
      <c r="D110" s="65">
        <v>31312.02</v>
      </c>
      <c r="E110" s="65">
        <v>3578.44</v>
      </c>
      <c r="F110" s="66">
        <f t="shared" si="8"/>
        <v>11.428326885330298</v>
      </c>
      <c r="G110" s="27"/>
      <c r="H110" s="67"/>
      <c r="I110" s="68"/>
      <c r="K110" s="27"/>
      <c r="L110" s="27"/>
      <c r="M110" s="27"/>
    </row>
    <row r="111" spans="1:13" s="36" customFormat="1" ht="15" x14ac:dyDescent="0.25">
      <c r="A111" s="27"/>
      <c r="B111" s="97" t="s">
        <v>89</v>
      </c>
      <c r="C111" s="65">
        <v>5000</v>
      </c>
      <c r="D111" s="65">
        <v>11979.13</v>
      </c>
      <c r="E111" s="65">
        <v>270</v>
      </c>
      <c r="F111" s="66">
        <f t="shared" si="8"/>
        <v>2.2539199424332153</v>
      </c>
      <c r="G111" s="27"/>
      <c r="H111" s="67"/>
      <c r="I111" s="68"/>
      <c r="K111" s="27"/>
      <c r="L111" s="27"/>
      <c r="M111" s="27"/>
    </row>
    <row r="112" spans="1:13" s="36" customFormat="1" ht="15" x14ac:dyDescent="0.25">
      <c r="A112" s="27"/>
      <c r="B112" s="64" t="s">
        <v>90</v>
      </c>
      <c r="C112" s="65">
        <v>5500</v>
      </c>
      <c r="D112" s="65">
        <v>17780.099999999999</v>
      </c>
      <c r="E112" s="65">
        <v>292.89999999999998</v>
      </c>
      <c r="F112" s="66">
        <f t="shared" si="8"/>
        <v>1.6473473152569444</v>
      </c>
      <c r="G112" s="27"/>
      <c r="H112" s="67"/>
      <c r="I112" s="68"/>
      <c r="K112" s="27"/>
      <c r="L112" s="27"/>
      <c r="M112" s="27"/>
    </row>
    <row r="113" spans="1:13" s="36" customFormat="1" ht="15" x14ac:dyDescent="0.25">
      <c r="A113" s="27"/>
      <c r="B113" s="97" t="s">
        <v>91</v>
      </c>
      <c r="C113" s="65">
        <v>4500</v>
      </c>
      <c r="D113" s="65">
        <v>11310.73</v>
      </c>
      <c r="E113" s="65">
        <v>707.32</v>
      </c>
      <c r="F113" s="66">
        <f>E113/D113*100</f>
        <v>6.2535309392055165</v>
      </c>
      <c r="G113" s="27"/>
      <c r="H113" s="67"/>
      <c r="I113" s="68"/>
      <c r="K113" s="27"/>
      <c r="L113" s="27"/>
      <c r="M113" s="27"/>
    </row>
    <row r="114" spans="1:13" s="36" customFormat="1" ht="15.75" thickBot="1" x14ac:dyDescent="0.3">
      <c r="A114" s="27"/>
      <c r="B114" s="64" t="s">
        <v>92</v>
      </c>
      <c r="C114" s="65">
        <v>2000</v>
      </c>
      <c r="D114" s="65">
        <v>3218.64</v>
      </c>
      <c r="E114" s="65">
        <v>479.38</v>
      </c>
      <c r="F114" s="66">
        <f t="shared" si="8"/>
        <v>14.893868217632292</v>
      </c>
      <c r="G114" s="27"/>
      <c r="H114" s="67"/>
      <c r="I114" s="68"/>
      <c r="K114" s="27"/>
      <c r="L114" s="27"/>
      <c r="M114" s="27"/>
    </row>
    <row r="115" spans="1:13" s="36" customFormat="1" ht="15.75" thickBot="1" x14ac:dyDescent="0.3">
      <c r="A115" s="27"/>
      <c r="B115" s="82" t="s">
        <v>84</v>
      </c>
      <c r="C115" s="83">
        <f>SUM(C108:C114)</f>
        <v>67000</v>
      </c>
      <c r="D115" s="83">
        <f>SUM(D108:D114)</f>
        <v>129946.23000000001</v>
      </c>
      <c r="E115" s="83">
        <f>SUM(E108:E114)</f>
        <v>9367.98</v>
      </c>
      <c r="F115" s="84">
        <f t="shared" si="8"/>
        <v>7.209120264589437</v>
      </c>
      <c r="G115" s="27"/>
      <c r="H115" s="67"/>
      <c r="I115" s="68"/>
      <c r="K115" s="27"/>
      <c r="L115" s="27"/>
      <c r="M115" s="27"/>
    </row>
    <row r="116" spans="1:13" s="36" customFormat="1" ht="15.75" thickBot="1" x14ac:dyDescent="0.3">
      <c r="A116" s="27"/>
      <c r="B116" s="151" t="s">
        <v>112</v>
      </c>
      <c r="C116" s="152"/>
      <c r="D116" s="152"/>
      <c r="E116" s="152"/>
      <c r="F116" s="153"/>
      <c r="G116" s="27"/>
      <c r="H116" s="67"/>
      <c r="I116" s="68"/>
      <c r="K116" s="27"/>
      <c r="L116" s="27"/>
      <c r="M116" s="27"/>
    </row>
    <row r="117" spans="1:13" s="36" customFormat="1" ht="15" x14ac:dyDescent="0.25">
      <c r="A117" s="27"/>
      <c r="B117" s="61" t="s">
        <v>82</v>
      </c>
      <c r="C117" s="62" t="s">
        <v>116</v>
      </c>
      <c r="D117" s="62" t="s">
        <v>117</v>
      </c>
      <c r="E117" s="62" t="s">
        <v>305</v>
      </c>
      <c r="F117" s="63" t="s">
        <v>83</v>
      </c>
      <c r="G117" s="27"/>
      <c r="H117" s="67"/>
      <c r="I117" s="68"/>
      <c r="K117" s="27"/>
      <c r="L117" s="27"/>
      <c r="M117" s="27"/>
    </row>
    <row r="118" spans="1:13" s="36" customFormat="1" ht="15.75" thickBot="1" x14ac:dyDescent="0.3">
      <c r="A118" s="27"/>
      <c r="B118" s="105" t="s">
        <v>17</v>
      </c>
      <c r="C118" s="94">
        <v>5000</v>
      </c>
      <c r="D118" s="94">
        <v>11471.73</v>
      </c>
      <c r="E118" s="94">
        <v>2208.19</v>
      </c>
      <c r="F118" s="96">
        <f>E118/D118*100</f>
        <v>19.248971166511065</v>
      </c>
      <c r="G118" s="27"/>
      <c r="H118" s="67"/>
      <c r="I118" s="68"/>
      <c r="K118" s="27"/>
      <c r="L118" s="27"/>
      <c r="M118" s="27"/>
    </row>
    <row r="119" spans="1:13" s="36" customFormat="1" ht="15.75" thickBot="1" x14ac:dyDescent="0.3">
      <c r="A119" s="27"/>
      <c r="B119" s="151" t="s">
        <v>113</v>
      </c>
      <c r="C119" s="152"/>
      <c r="D119" s="152"/>
      <c r="E119" s="152"/>
      <c r="F119" s="153"/>
      <c r="G119" s="27"/>
      <c r="H119" s="67"/>
      <c r="I119" s="68"/>
      <c r="K119" s="27"/>
      <c r="L119" s="27"/>
      <c r="M119" s="27"/>
    </row>
    <row r="120" spans="1:13" s="36" customFormat="1" ht="15" x14ac:dyDescent="0.25">
      <c r="A120" s="27"/>
      <c r="B120" s="61" t="s">
        <v>82</v>
      </c>
      <c r="C120" s="62" t="s">
        <v>116</v>
      </c>
      <c r="D120" s="62" t="s">
        <v>117</v>
      </c>
      <c r="E120" s="62" t="s">
        <v>305</v>
      </c>
      <c r="F120" s="63" t="s">
        <v>83</v>
      </c>
      <c r="G120" s="27"/>
      <c r="H120" s="67"/>
      <c r="I120" s="68"/>
      <c r="K120" s="27"/>
      <c r="L120" s="27"/>
      <c r="M120" s="27"/>
    </row>
    <row r="121" spans="1:13" s="36" customFormat="1" ht="15.75" thickBot="1" x14ac:dyDescent="0.3">
      <c r="A121" s="27"/>
      <c r="B121" s="105" t="s">
        <v>91</v>
      </c>
      <c r="C121" s="94">
        <v>18000</v>
      </c>
      <c r="D121" s="94">
        <v>79990.17</v>
      </c>
      <c r="E121" s="94">
        <v>3628.7</v>
      </c>
      <c r="F121" s="96">
        <f>E121/D121*100</f>
        <v>4.5364324141328867</v>
      </c>
      <c r="G121" s="27"/>
      <c r="H121" s="67"/>
      <c r="I121" s="68"/>
      <c r="K121" s="27"/>
      <c r="L121" s="27"/>
      <c r="M121" s="27"/>
    </row>
    <row r="122" spans="1:13" s="36" customFormat="1" ht="15.75" thickBot="1" x14ac:dyDescent="0.3">
      <c r="A122" s="27"/>
      <c r="B122" s="151" t="s">
        <v>114</v>
      </c>
      <c r="C122" s="152"/>
      <c r="D122" s="152"/>
      <c r="E122" s="152"/>
      <c r="F122" s="153"/>
      <c r="G122" s="27"/>
      <c r="H122" s="67"/>
      <c r="I122" s="68"/>
      <c r="K122" s="27"/>
      <c r="L122" s="27"/>
      <c r="M122" s="27"/>
    </row>
    <row r="123" spans="1:13" s="36" customFormat="1" ht="15" x14ac:dyDescent="0.25">
      <c r="A123" s="27"/>
      <c r="B123" s="61" t="s">
        <v>82</v>
      </c>
      <c r="C123" s="62" t="s">
        <v>116</v>
      </c>
      <c r="D123" s="62" t="s">
        <v>117</v>
      </c>
      <c r="E123" s="62" t="s">
        <v>305</v>
      </c>
      <c r="F123" s="63" t="s">
        <v>83</v>
      </c>
      <c r="G123" s="27"/>
      <c r="H123" s="67"/>
      <c r="I123" s="68"/>
      <c r="K123" s="27"/>
      <c r="L123" s="27"/>
      <c r="M123" s="27"/>
    </row>
    <row r="124" spans="1:13" s="36" customFormat="1" ht="15.75" thickBot="1" x14ac:dyDescent="0.3">
      <c r="A124" s="27"/>
      <c r="B124" s="105" t="s">
        <v>91</v>
      </c>
      <c r="C124" s="94">
        <v>4000</v>
      </c>
      <c r="D124" s="94">
        <v>10122.209999999999</v>
      </c>
      <c r="E124" s="94">
        <v>3978.14</v>
      </c>
      <c r="F124" s="96">
        <f>E124/D124*100</f>
        <v>39.301101241724886</v>
      </c>
      <c r="G124" s="27"/>
      <c r="H124" s="67"/>
      <c r="I124" s="68"/>
      <c r="K124" s="27"/>
      <c r="L124" s="27"/>
      <c r="M124" s="27"/>
    </row>
    <row r="125" spans="1:13" s="36" customFormat="1" ht="15.75" thickBot="1" x14ac:dyDescent="0.3">
      <c r="A125" s="27"/>
      <c r="B125" s="151" t="s">
        <v>115</v>
      </c>
      <c r="C125" s="152"/>
      <c r="D125" s="152"/>
      <c r="E125" s="152"/>
      <c r="F125" s="153"/>
      <c r="G125" s="27"/>
      <c r="H125" s="67"/>
      <c r="I125" s="68"/>
      <c r="K125" s="27"/>
      <c r="L125" s="27"/>
      <c r="M125" s="27"/>
    </row>
    <row r="126" spans="1:13" s="36" customFormat="1" ht="15" x14ac:dyDescent="0.25">
      <c r="A126" s="27"/>
      <c r="B126" s="61" t="s">
        <v>82</v>
      </c>
      <c r="C126" s="62" t="s">
        <v>116</v>
      </c>
      <c r="D126" s="62" t="s">
        <v>117</v>
      </c>
      <c r="E126" s="62" t="s">
        <v>305</v>
      </c>
      <c r="F126" s="63" t="s">
        <v>83</v>
      </c>
      <c r="G126" s="27"/>
      <c r="H126" s="67"/>
      <c r="I126" s="68"/>
      <c r="K126" s="27"/>
      <c r="L126" s="27"/>
      <c r="M126" s="27"/>
    </row>
    <row r="127" spans="1:13" s="36" customFormat="1" ht="15.75" thickBot="1" x14ac:dyDescent="0.3">
      <c r="A127" s="27"/>
      <c r="B127" s="93" t="s">
        <v>96</v>
      </c>
      <c r="C127" s="94">
        <v>96875</v>
      </c>
      <c r="D127" s="94">
        <v>96875</v>
      </c>
      <c r="E127" s="94">
        <v>12500</v>
      </c>
      <c r="F127" s="96">
        <f>E127/D127*100</f>
        <v>12.903225806451612</v>
      </c>
      <c r="G127" s="27"/>
      <c r="H127" s="67"/>
      <c r="I127" s="68"/>
      <c r="K127" s="27"/>
      <c r="L127" s="27"/>
      <c r="M127" s="27"/>
    </row>
    <row r="128" spans="1:13" s="36" customFormat="1" ht="15" x14ac:dyDescent="0.25">
      <c r="A128" s="27"/>
      <c r="B128" s="106"/>
      <c r="C128" s="106"/>
      <c r="D128" s="106"/>
      <c r="E128" s="106"/>
      <c r="F128" s="106"/>
      <c r="G128" s="27"/>
      <c r="K128" s="27"/>
      <c r="L128" s="27"/>
      <c r="M128" s="27"/>
    </row>
    <row r="130" spans="3:5" x14ac:dyDescent="0.2">
      <c r="C130" s="28"/>
      <c r="D130" s="28"/>
      <c r="E130" s="28"/>
    </row>
    <row r="131" spans="3:5" x14ac:dyDescent="0.2">
      <c r="C131" s="28"/>
      <c r="D131" s="28"/>
      <c r="E131" s="28"/>
    </row>
    <row r="132" spans="3:5" x14ac:dyDescent="0.2">
      <c r="C132" s="28"/>
      <c r="D132" s="28"/>
    </row>
    <row r="134" spans="3:5" x14ac:dyDescent="0.2">
      <c r="D134" s="28"/>
    </row>
    <row r="137" spans="3:5" x14ac:dyDescent="0.2">
      <c r="D137" s="28"/>
    </row>
  </sheetData>
  <mergeCells count="21">
    <mergeCell ref="B70:F70"/>
    <mergeCell ref="F1:G1"/>
    <mergeCell ref="A2:G3"/>
    <mergeCell ref="B5:F5"/>
    <mergeCell ref="B10:F10"/>
    <mergeCell ref="B13:F13"/>
    <mergeCell ref="B22:F22"/>
    <mergeCell ref="B32:F32"/>
    <mergeCell ref="F50:G50"/>
    <mergeCell ref="B52:F52"/>
    <mergeCell ref="B55:F55"/>
    <mergeCell ref="B67:F67"/>
    <mergeCell ref="B119:F119"/>
    <mergeCell ref="B122:F122"/>
    <mergeCell ref="B125:F125"/>
    <mergeCell ref="B83:F83"/>
    <mergeCell ref="F97:G97"/>
    <mergeCell ref="B100:F100"/>
    <mergeCell ref="B103:F103"/>
    <mergeCell ref="B106:F106"/>
    <mergeCell ref="B116:F116"/>
  </mergeCells>
  <pageMargins left="0.78740157499999996" right="0.78740157499999996" top="0.984251969" bottom="0.984251969" header="0.4921259845" footer="0.4921259845"/>
  <pageSetup paperSize="9" scale="97" orientation="portrait" r:id="rId1"/>
  <headerFooter alignWithMargins="0"/>
  <rowBreaks count="2" manualBreakCount="2">
    <brk id="49" max="16383" man="1"/>
    <brk id="9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1"/>
  <sheetViews>
    <sheetView zoomScaleNormal="100" workbookViewId="0">
      <selection activeCell="C2" sqref="C2:H2"/>
    </sheetView>
  </sheetViews>
  <sheetFormatPr defaultRowHeight="15" x14ac:dyDescent="0.25"/>
  <cols>
    <col min="1" max="1" width="3.85546875" style="1" customWidth="1"/>
    <col min="2" max="2" width="1.42578125" style="1" customWidth="1"/>
    <col min="3" max="3" width="2.85546875" style="1" customWidth="1"/>
    <col min="4" max="4" width="62.85546875" style="1" customWidth="1"/>
    <col min="5" max="5" width="11" style="1" customWidth="1"/>
    <col min="6" max="6" width="12.5703125" style="1" customWidth="1"/>
    <col min="7" max="7" width="12.28515625" style="1" customWidth="1"/>
    <col min="8" max="8" width="14.5703125" style="1" customWidth="1"/>
    <col min="9" max="16384" width="9.140625" style="1"/>
  </cols>
  <sheetData>
    <row r="1" spans="1:8" x14ac:dyDescent="0.25">
      <c r="G1" s="157" t="s">
        <v>215</v>
      </c>
      <c r="H1" s="157"/>
    </row>
    <row r="2" spans="1:8" ht="33.75" customHeight="1" thickBot="1" x14ac:dyDescent="0.3">
      <c r="C2" s="161" t="s">
        <v>271</v>
      </c>
      <c r="D2" s="161"/>
      <c r="E2" s="161"/>
      <c r="F2" s="161"/>
      <c r="G2" s="161"/>
      <c r="H2" s="161"/>
    </row>
    <row r="3" spans="1:8" ht="18" customHeight="1" x14ac:dyDescent="0.25">
      <c r="A3" s="162" t="s">
        <v>0</v>
      </c>
      <c r="B3" s="163"/>
      <c r="C3" s="164"/>
      <c r="D3" s="170" t="s">
        <v>1</v>
      </c>
      <c r="E3" s="170" t="s">
        <v>2</v>
      </c>
      <c r="F3" s="170" t="s">
        <v>3</v>
      </c>
      <c r="G3" s="170" t="s">
        <v>4</v>
      </c>
      <c r="H3" s="173" t="s">
        <v>5</v>
      </c>
    </row>
    <row r="4" spans="1:8" ht="18" customHeight="1" x14ac:dyDescent="0.25">
      <c r="A4" s="165"/>
      <c r="B4" s="161"/>
      <c r="C4" s="166"/>
      <c r="D4" s="171"/>
      <c r="E4" s="171"/>
      <c r="F4" s="171"/>
      <c r="G4" s="171"/>
      <c r="H4" s="174"/>
    </row>
    <row r="5" spans="1:8" ht="18" customHeight="1" thickBot="1" x14ac:dyDescent="0.3">
      <c r="A5" s="167"/>
      <c r="B5" s="168"/>
      <c r="C5" s="169"/>
      <c r="D5" s="172"/>
      <c r="E5" s="172"/>
      <c r="F5" s="172"/>
      <c r="G5" s="172"/>
      <c r="H5" s="175"/>
    </row>
    <row r="6" spans="1:8" s="10" customFormat="1" ht="14.25" customHeight="1" x14ac:dyDescent="0.2">
      <c r="A6" s="2">
        <v>1</v>
      </c>
      <c r="B6" s="3" t="s">
        <v>6</v>
      </c>
      <c r="C6" s="4" t="s">
        <v>44</v>
      </c>
      <c r="D6" s="20" t="s">
        <v>41</v>
      </c>
      <c r="E6" s="6">
        <v>42745</v>
      </c>
      <c r="F6" s="7" t="s">
        <v>120</v>
      </c>
      <c r="G6" s="8">
        <v>0</v>
      </c>
      <c r="H6" s="9" t="s">
        <v>11</v>
      </c>
    </row>
    <row r="7" spans="1:8" s="10" customFormat="1" ht="14.25" customHeight="1" x14ac:dyDescent="0.2">
      <c r="A7" s="11">
        <v>2</v>
      </c>
      <c r="B7" s="12" t="s">
        <v>6</v>
      </c>
      <c r="C7" s="4" t="s">
        <v>44</v>
      </c>
      <c r="D7" s="5" t="s">
        <v>8</v>
      </c>
      <c r="E7" s="6">
        <v>42766</v>
      </c>
      <c r="F7" s="13" t="s">
        <v>165</v>
      </c>
      <c r="G7" s="14">
        <v>368460</v>
      </c>
      <c r="H7" s="15" t="s">
        <v>7</v>
      </c>
    </row>
    <row r="8" spans="1:8" s="10" customFormat="1" ht="14.25" customHeight="1" x14ac:dyDescent="0.2">
      <c r="A8" s="11">
        <v>3</v>
      </c>
      <c r="B8" s="12" t="s">
        <v>6</v>
      </c>
      <c r="C8" s="4" t="s">
        <v>44</v>
      </c>
      <c r="D8" s="20" t="s">
        <v>163</v>
      </c>
      <c r="E8" s="6">
        <v>42766</v>
      </c>
      <c r="F8" s="13" t="s">
        <v>164</v>
      </c>
      <c r="G8" s="16">
        <v>6122.21</v>
      </c>
      <c r="H8" s="17" t="s">
        <v>9</v>
      </c>
    </row>
    <row r="9" spans="1:8" s="10" customFormat="1" ht="28.5" customHeight="1" x14ac:dyDescent="0.2">
      <c r="A9" s="11">
        <v>4</v>
      </c>
      <c r="B9" s="12" t="s">
        <v>6</v>
      </c>
      <c r="C9" s="4" t="s">
        <v>44</v>
      </c>
      <c r="D9" s="20" t="s">
        <v>132</v>
      </c>
      <c r="E9" s="6">
        <v>42745</v>
      </c>
      <c r="F9" s="13" t="s">
        <v>133</v>
      </c>
      <c r="G9" s="16">
        <v>90515.13</v>
      </c>
      <c r="H9" s="17" t="s">
        <v>15</v>
      </c>
    </row>
    <row r="10" spans="1:8" s="10" customFormat="1" ht="14.25" customHeight="1" x14ac:dyDescent="0.2">
      <c r="A10" s="11">
        <v>5</v>
      </c>
      <c r="B10" s="12" t="s">
        <v>6</v>
      </c>
      <c r="C10" s="4" t="s">
        <v>44</v>
      </c>
      <c r="D10" s="20" t="s">
        <v>22</v>
      </c>
      <c r="E10" s="6">
        <v>42745</v>
      </c>
      <c r="F10" s="18" t="s">
        <v>134</v>
      </c>
      <c r="G10" s="16">
        <v>0</v>
      </c>
      <c r="H10" s="17" t="s">
        <v>15</v>
      </c>
    </row>
    <row r="11" spans="1:8" s="10" customFormat="1" ht="14.25" customHeight="1" x14ac:dyDescent="0.2">
      <c r="A11" s="11">
        <v>6</v>
      </c>
      <c r="B11" s="12" t="s">
        <v>6</v>
      </c>
      <c r="C11" s="4" t="s">
        <v>44</v>
      </c>
      <c r="D11" s="20" t="s">
        <v>40</v>
      </c>
      <c r="E11" s="6">
        <v>42745</v>
      </c>
      <c r="F11" s="18" t="s">
        <v>135</v>
      </c>
      <c r="G11" s="16">
        <v>0</v>
      </c>
      <c r="H11" s="17" t="s">
        <v>17</v>
      </c>
    </row>
    <row r="12" spans="1:8" s="10" customFormat="1" ht="14.25" customHeight="1" x14ac:dyDescent="0.2">
      <c r="A12" s="11">
        <v>7</v>
      </c>
      <c r="B12" s="12" t="s">
        <v>6</v>
      </c>
      <c r="C12" s="4" t="s">
        <v>44</v>
      </c>
      <c r="D12" s="20" t="s">
        <v>136</v>
      </c>
      <c r="E12" s="6">
        <v>42745</v>
      </c>
      <c r="F12" s="18" t="s">
        <v>137</v>
      </c>
      <c r="G12" s="16">
        <v>58078.41</v>
      </c>
      <c r="H12" s="17" t="s">
        <v>9</v>
      </c>
    </row>
    <row r="13" spans="1:8" s="10" customFormat="1" ht="28.5" customHeight="1" x14ac:dyDescent="0.2">
      <c r="A13" s="11">
        <v>8</v>
      </c>
      <c r="B13" s="12" t="s">
        <v>6</v>
      </c>
      <c r="C13" s="4" t="s">
        <v>44</v>
      </c>
      <c r="D13" s="20" t="s">
        <v>166</v>
      </c>
      <c r="E13" s="6">
        <v>42766</v>
      </c>
      <c r="F13" s="18" t="s">
        <v>167</v>
      </c>
      <c r="G13" s="16">
        <v>250</v>
      </c>
      <c r="H13" s="17" t="s">
        <v>20</v>
      </c>
    </row>
    <row r="14" spans="1:8" s="10" customFormat="1" ht="14.25" customHeight="1" x14ac:dyDescent="0.2">
      <c r="A14" s="11">
        <v>9</v>
      </c>
      <c r="B14" s="12" t="s">
        <v>6</v>
      </c>
      <c r="C14" s="4" t="s">
        <v>44</v>
      </c>
      <c r="D14" s="5" t="s">
        <v>28</v>
      </c>
      <c r="E14" s="6">
        <v>42766</v>
      </c>
      <c r="F14" s="18" t="s">
        <v>168</v>
      </c>
      <c r="G14" s="16">
        <v>0</v>
      </c>
      <c r="H14" s="17" t="s">
        <v>15</v>
      </c>
    </row>
    <row r="15" spans="1:8" s="10" customFormat="1" ht="14.25" customHeight="1" x14ac:dyDescent="0.2">
      <c r="A15" s="11">
        <v>10</v>
      </c>
      <c r="B15" s="12" t="s">
        <v>6</v>
      </c>
      <c r="C15" s="4" t="s">
        <v>44</v>
      </c>
      <c r="D15" s="20" t="s">
        <v>121</v>
      </c>
      <c r="E15" s="6">
        <v>42745</v>
      </c>
      <c r="F15" s="18" t="s">
        <v>122</v>
      </c>
      <c r="G15" s="16">
        <v>1118.6400000000001</v>
      </c>
      <c r="H15" s="17" t="s">
        <v>13</v>
      </c>
    </row>
    <row r="16" spans="1:8" s="10" customFormat="1" ht="14.25" customHeight="1" x14ac:dyDescent="0.2">
      <c r="A16" s="11">
        <v>11</v>
      </c>
      <c r="B16" s="12" t="s">
        <v>6</v>
      </c>
      <c r="C16" s="4" t="s">
        <v>44</v>
      </c>
      <c r="D16" s="20" t="s">
        <v>123</v>
      </c>
      <c r="E16" s="6">
        <v>42745</v>
      </c>
      <c r="F16" s="13" t="s">
        <v>124</v>
      </c>
      <c r="G16" s="16">
        <v>3456.15</v>
      </c>
      <c r="H16" s="17" t="s">
        <v>17</v>
      </c>
    </row>
    <row r="17" spans="1:8" s="10" customFormat="1" ht="14.25" customHeight="1" x14ac:dyDescent="0.2">
      <c r="A17" s="11">
        <v>12</v>
      </c>
      <c r="B17" s="12" t="s">
        <v>6</v>
      </c>
      <c r="C17" s="4" t="s">
        <v>44</v>
      </c>
      <c r="D17" s="20" t="s">
        <v>125</v>
      </c>
      <c r="E17" s="6">
        <v>42745</v>
      </c>
      <c r="F17" s="18" t="s">
        <v>126</v>
      </c>
      <c r="G17" s="16">
        <v>6471.73</v>
      </c>
      <c r="H17" s="17" t="s">
        <v>17</v>
      </c>
    </row>
    <row r="18" spans="1:8" s="10" customFormat="1" ht="14.25" customHeight="1" x14ac:dyDescent="0.2">
      <c r="A18" s="11">
        <v>13</v>
      </c>
      <c r="B18" s="12" t="s">
        <v>6</v>
      </c>
      <c r="C18" s="4" t="s">
        <v>44</v>
      </c>
      <c r="D18" s="20" t="s">
        <v>138</v>
      </c>
      <c r="E18" s="6">
        <v>42759</v>
      </c>
      <c r="F18" s="18" t="s">
        <v>139</v>
      </c>
      <c r="G18" s="16">
        <v>41477.57</v>
      </c>
      <c r="H18" s="17" t="s">
        <v>11</v>
      </c>
    </row>
    <row r="19" spans="1:8" s="10" customFormat="1" ht="14.25" customHeight="1" x14ac:dyDescent="0.2">
      <c r="A19" s="11">
        <v>14</v>
      </c>
      <c r="B19" s="12" t="s">
        <v>6</v>
      </c>
      <c r="C19" s="4" t="s">
        <v>44</v>
      </c>
      <c r="D19" s="20" t="s">
        <v>128</v>
      </c>
      <c r="E19" s="6">
        <v>42745</v>
      </c>
      <c r="F19" s="18" t="s">
        <v>127</v>
      </c>
      <c r="G19" s="16">
        <v>47018.86</v>
      </c>
      <c r="H19" s="17" t="s">
        <v>18</v>
      </c>
    </row>
    <row r="20" spans="1:8" s="10" customFormat="1" ht="27.75" customHeight="1" x14ac:dyDescent="0.2">
      <c r="A20" s="11">
        <v>15</v>
      </c>
      <c r="B20" s="12" t="s">
        <v>6</v>
      </c>
      <c r="C20" s="4" t="s">
        <v>44</v>
      </c>
      <c r="D20" s="20" t="s">
        <v>161</v>
      </c>
      <c r="E20" s="6">
        <v>42766</v>
      </c>
      <c r="F20" s="18" t="s">
        <v>162</v>
      </c>
      <c r="G20" s="16">
        <v>25667.08</v>
      </c>
      <c r="H20" s="17" t="s">
        <v>18</v>
      </c>
    </row>
    <row r="21" spans="1:8" s="10" customFormat="1" ht="14.25" customHeight="1" x14ac:dyDescent="0.2">
      <c r="A21" s="11">
        <v>16</v>
      </c>
      <c r="B21" s="12" t="s">
        <v>6</v>
      </c>
      <c r="C21" s="4" t="s">
        <v>44</v>
      </c>
      <c r="D21" s="5" t="s">
        <v>129</v>
      </c>
      <c r="E21" s="6">
        <v>42745</v>
      </c>
      <c r="F21" s="13" t="s">
        <v>130</v>
      </c>
      <c r="G21" s="16">
        <v>139.88</v>
      </c>
      <c r="H21" s="17" t="s">
        <v>19</v>
      </c>
    </row>
    <row r="22" spans="1:8" s="10" customFormat="1" ht="14.25" customHeight="1" x14ac:dyDescent="0.2">
      <c r="A22" s="11">
        <v>17</v>
      </c>
      <c r="B22" s="12" t="s">
        <v>6</v>
      </c>
      <c r="C22" s="4" t="s">
        <v>44</v>
      </c>
      <c r="D22" s="20" t="s">
        <v>128</v>
      </c>
      <c r="E22" s="6">
        <v>42745</v>
      </c>
      <c r="F22" s="13" t="s">
        <v>131</v>
      </c>
      <c r="G22" s="16">
        <v>1919.07</v>
      </c>
      <c r="H22" s="17" t="s">
        <v>20</v>
      </c>
    </row>
    <row r="23" spans="1:8" s="10" customFormat="1" ht="14.25" customHeight="1" x14ac:dyDescent="0.2">
      <c r="A23" s="11">
        <v>18</v>
      </c>
      <c r="B23" s="12" t="s">
        <v>6</v>
      </c>
      <c r="C23" s="4" t="s">
        <v>44</v>
      </c>
      <c r="D23" s="20" t="s">
        <v>140</v>
      </c>
      <c r="E23" s="6">
        <v>42759</v>
      </c>
      <c r="F23" s="18" t="s">
        <v>141</v>
      </c>
      <c r="G23" s="16">
        <v>15700</v>
      </c>
      <c r="H23" s="17" t="s">
        <v>11</v>
      </c>
    </row>
    <row r="24" spans="1:8" s="10" customFormat="1" ht="14.25" customHeight="1" x14ac:dyDescent="0.2">
      <c r="A24" s="11">
        <v>19</v>
      </c>
      <c r="B24" s="12" t="s">
        <v>6</v>
      </c>
      <c r="C24" s="4" t="s">
        <v>44</v>
      </c>
      <c r="D24" s="5" t="s">
        <v>12</v>
      </c>
      <c r="E24" s="6">
        <v>42759</v>
      </c>
      <c r="F24" s="18" t="s">
        <v>142</v>
      </c>
      <c r="G24" s="16">
        <v>3979539.1</v>
      </c>
      <c r="H24" s="17" t="s">
        <v>11</v>
      </c>
    </row>
    <row r="25" spans="1:8" s="10" customFormat="1" ht="14.25" customHeight="1" x14ac:dyDescent="0.2">
      <c r="A25" s="11">
        <v>20</v>
      </c>
      <c r="B25" s="12" t="s">
        <v>6</v>
      </c>
      <c r="C25" s="4" t="s">
        <v>44</v>
      </c>
      <c r="D25" s="20" t="s">
        <v>169</v>
      </c>
      <c r="E25" s="6">
        <v>42766</v>
      </c>
      <c r="F25" s="13" t="s">
        <v>170</v>
      </c>
      <c r="G25" s="16">
        <v>366460</v>
      </c>
      <c r="H25" s="17" t="s">
        <v>171</v>
      </c>
    </row>
    <row r="26" spans="1:8" s="10" customFormat="1" ht="14.25" customHeight="1" x14ac:dyDescent="0.2">
      <c r="A26" s="11">
        <v>21</v>
      </c>
      <c r="B26" s="12" t="s">
        <v>6</v>
      </c>
      <c r="C26" s="4" t="s">
        <v>44</v>
      </c>
      <c r="D26" s="20" t="s">
        <v>144</v>
      </c>
      <c r="E26" s="6">
        <v>42759</v>
      </c>
      <c r="F26" s="18" t="s">
        <v>143</v>
      </c>
      <c r="G26" s="16">
        <v>460.79</v>
      </c>
      <c r="H26" s="17" t="s">
        <v>39</v>
      </c>
    </row>
    <row r="27" spans="1:8" s="10" customFormat="1" ht="14.25" customHeight="1" x14ac:dyDescent="0.2">
      <c r="A27" s="11">
        <v>22</v>
      </c>
      <c r="B27" s="12" t="s">
        <v>6</v>
      </c>
      <c r="C27" s="4" t="s">
        <v>44</v>
      </c>
      <c r="D27" s="5" t="s">
        <v>256</v>
      </c>
      <c r="E27" s="6">
        <v>42794</v>
      </c>
      <c r="F27" s="18" t="s">
        <v>194</v>
      </c>
      <c r="G27" s="16">
        <v>0</v>
      </c>
      <c r="H27" s="17" t="s">
        <v>15</v>
      </c>
    </row>
    <row r="28" spans="1:8" s="10" customFormat="1" ht="14.25" customHeight="1" x14ac:dyDescent="0.2">
      <c r="A28" s="11">
        <v>23</v>
      </c>
      <c r="B28" s="12" t="s">
        <v>6</v>
      </c>
      <c r="C28" s="4" t="s">
        <v>44</v>
      </c>
      <c r="D28" s="20" t="s">
        <v>145</v>
      </c>
      <c r="E28" s="6">
        <v>42759</v>
      </c>
      <c r="F28" s="18" t="s">
        <v>146</v>
      </c>
      <c r="G28" s="16">
        <v>98478.32</v>
      </c>
      <c r="H28" s="17" t="s">
        <v>19</v>
      </c>
    </row>
    <row r="29" spans="1:8" s="10" customFormat="1" ht="14.25" customHeight="1" x14ac:dyDescent="0.2">
      <c r="A29" s="11">
        <v>24</v>
      </c>
      <c r="B29" s="12" t="s">
        <v>6</v>
      </c>
      <c r="C29" s="4" t="s">
        <v>44</v>
      </c>
      <c r="D29" s="20" t="s">
        <v>38</v>
      </c>
      <c r="E29" s="6">
        <v>42759</v>
      </c>
      <c r="F29" s="18" t="s">
        <v>147</v>
      </c>
      <c r="G29" s="16">
        <v>0</v>
      </c>
      <c r="H29" s="17" t="s">
        <v>15</v>
      </c>
    </row>
    <row r="30" spans="1:8" s="10" customFormat="1" ht="14.25" customHeight="1" x14ac:dyDescent="0.2">
      <c r="A30" s="11">
        <v>25</v>
      </c>
      <c r="B30" s="12" t="s">
        <v>6</v>
      </c>
      <c r="C30" s="4" t="s">
        <v>44</v>
      </c>
      <c r="D30" s="20" t="s">
        <v>148</v>
      </c>
      <c r="E30" s="6">
        <v>42759</v>
      </c>
      <c r="F30" s="18" t="s">
        <v>149</v>
      </c>
      <c r="G30" s="16">
        <v>198.72</v>
      </c>
      <c r="H30" s="17" t="s">
        <v>15</v>
      </c>
    </row>
    <row r="31" spans="1:8" s="10" customFormat="1" ht="14.25" customHeight="1" x14ac:dyDescent="0.2">
      <c r="A31" s="11">
        <v>26</v>
      </c>
      <c r="B31" s="12" t="s">
        <v>6</v>
      </c>
      <c r="C31" s="4" t="s">
        <v>44</v>
      </c>
      <c r="D31" s="5" t="s">
        <v>129</v>
      </c>
      <c r="E31" s="6">
        <v>42759</v>
      </c>
      <c r="F31" s="18" t="s">
        <v>150</v>
      </c>
      <c r="G31" s="16">
        <v>84.45</v>
      </c>
      <c r="H31" s="17" t="s">
        <v>19</v>
      </c>
    </row>
    <row r="32" spans="1:8" s="10" customFormat="1" ht="14.25" customHeight="1" x14ac:dyDescent="0.2">
      <c r="A32" s="11">
        <v>27</v>
      </c>
      <c r="B32" s="12" t="s">
        <v>6</v>
      </c>
      <c r="C32" s="4" t="s">
        <v>44</v>
      </c>
      <c r="D32" s="5" t="s">
        <v>10</v>
      </c>
      <c r="E32" s="6">
        <v>42759</v>
      </c>
      <c r="F32" s="18" t="s">
        <v>151</v>
      </c>
      <c r="G32" s="16">
        <v>0</v>
      </c>
      <c r="H32" s="17" t="s">
        <v>11</v>
      </c>
    </row>
    <row r="33" spans="1:8" s="10" customFormat="1" ht="14.25" customHeight="1" x14ac:dyDescent="0.2">
      <c r="A33" s="11">
        <v>28</v>
      </c>
      <c r="B33" s="12" t="s">
        <v>6</v>
      </c>
      <c r="C33" s="4" t="s">
        <v>44</v>
      </c>
      <c r="D33" s="20" t="s">
        <v>153</v>
      </c>
      <c r="E33" s="6">
        <v>42759</v>
      </c>
      <c r="F33" s="18" t="s">
        <v>152</v>
      </c>
      <c r="G33" s="16">
        <v>315</v>
      </c>
      <c r="H33" s="17" t="s">
        <v>18</v>
      </c>
    </row>
    <row r="34" spans="1:8" s="10" customFormat="1" ht="14.25" customHeight="1" x14ac:dyDescent="0.2">
      <c r="A34" s="11">
        <v>29</v>
      </c>
      <c r="B34" s="12" t="s">
        <v>6</v>
      </c>
      <c r="C34" s="4" t="s">
        <v>44</v>
      </c>
      <c r="D34" s="20" t="s">
        <v>154</v>
      </c>
      <c r="E34" s="6">
        <v>42759</v>
      </c>
      <c r="F34" s="18" t="s">
        <v>155</v>
      </c>
      <c r="G34" s="16">
        <v>1831.03</v>
      </c>
      <c r="H34" s="17" t="s">
        <v>20</v>
      </c>
    </row>
    <row r="35" spans="1:8" s="10" customFormat="1" ht="14.25" customHeight="1" x14ac:dyDescent="0.2">
      <c r="A35" s="11">
        <v>30</v>
      </c>
      <c r="B35" s="12" t="s">
        <v>6</v>
      </c>
      <c r="C35" s="4" t="s">
        <v>44</v>
      </c>
      <c r="D35" s="5" t="s">
        <v>23</v>
      </c>
      <c r="E35" s="6">
        <v>42766</v>
      </c>
      <c r="F35" s="18" t="s">
        <v>172</v>
      </c>
      <c r="G35" s="16">
        <v>0</v>
      </c>
      <c r="H35" s="17" t="s">
        <v>9</v>
      </c>
    </row>
    <row r="36" spans="1:8" s="10" customFormat="1" ht="14.25" customHeight="1" x14ac:dyDescent="0.2">
      <c r="A36" s="11">
        <v>31</v>
      </c>
      <c r="B36" s="12" t="s">
        <v>6</v>
      </c>
      <c r="C36" s="4" t="s">
        <v>44</v>
      </c>
      <c r="D36" s="5" t="s">
        <v>30</v>
      </c>
      <c r="E36" s="19">
        <v>42794</v>
      </c>
      <c r="F36" s="18" t="s">
        <v>195</v>
      </c>
      <c r="G36" s="16">
        <v>0</v>
      </c>
      <c r="H36" s="17" t="s">
        <v>15</v>
      </c>
    </row>
    <row r="37" spans="1:8" s="10" customFormat="1" ht="14.25" customHeight="1" x14ac:dyDescent="0.2">
      <c r="A37" s="11">
        <v>32</v>
      </c>
      <c r="B37" s="12" t="s">
        <v>6</v>
      </c>
      <c r="C37" s="4" t="s">
        <v>44</v>
      </c>
      <c r="D37" s="5" t="s">
        <v>16</v>
      </c>
      <c r="E37" s="6">
        <v>42759</v>
      </c>
      <c r="F37" s="18" t="s">
        <v>156</v>
      </c>
      <c r="G37" s="16">
        <v>0</v>
      </c>
      <c r="H37" s="17" t="s">
        <v>17</v>
      </c>
    </row>
    <row r="38" spans="1:8" s="10" customFormat="1" ht="14.25" customHeight="1" x14ac:dyDescent="0.2">
      <c r="A38" s="11">
        <v>33</v>
      </c>
      <c r="B38" s="12" t="s">
        <v>6</v>
      </c>
      <c r="C38" s="4" t="s">
        <v>44</v>
      </c>
      <c r="D38" s="20" t="s">
        <v>32</v>
      </c>
      <c r="E38" s="6">
        <v>42759</v>
      </c>
      <c r="F38" s="18" t="s">
        <v>157</v>
      </c>
      <c r="G38" s="16">
        <v>0</v>
      </c>
      <c r="H38" s="17" t="s">
        <v>15</v>
      </c>
    </row>
    <row r="39" spans="1:8" s="10" customFormat="1" ht="14.25" customHeight="1" x14ac:dyDescent="0.2">
      <c r="A39" s="11">
        <v>34</v>
      </c>
      <c r="B39" s="12" t="s">
        <v>6</v>
      </c>
      <c r="C39" s="4" t="s">
        <v>44</v>
      </c>
      <c r="D39" s="20" t="s">
        <v>158</v>
      </c>
      <c r="E39" s="6">
        <v>42759</v>
      </c>
      <c r="F39" s="18" t="s">
        <v>159</v>
      </c>
      <c r="G39" s="16">
        <v>100</v>
      </c>
      <c r="H39" s="17" t="s">
        <v>17</v>
      </c>
    </row>
    <row r="40" spans="1:8" s="10" customFormat="1" ht="14.25" customHeight="1" x14ac:dyDescent="0.2">
      <c r="A40" s="11">
        <v>35</v>
      </c>
      <c r="B40" s="12" t="s">
        <v>6</v>
      </c>
      <c r="C40" s="4" t="s">
        <v>44</v>
      </c>
      <c r="D40" s="5" t="s">
        <v>21</v>
      </c>
      <c r="E40" s="6">
        <v>42759</v>
      </c>
      <c r="F40" s="18" t="s">
        <v>160</v>
      </c>
      <c r="G40" s="16">
        <v>1095</v>
      </c>
      <c r="H40" s="17" t="s">
        <v>11</v>
      </c>
    </row>
    <row r="41" spans="1:8" s="10" customFormat="1" ht="14.25" customHeight="1" x14ac:dyDescent="0.2">
      <c r="A41" s="11">
        <v>36</v>
      </c>
      <c r="B41" s="12" t="s">
        <v>6</v>
      </c>
      <c r="C41" s="4" t="s">
        <v>44</v>
      </c>
      <c r="D41" s="5" t="s">
        <v>173</v>
      </c>
      <c r="E41" s="19">
        <v>42773</v>
      </c>
      <c r="F41" s="18" t="s">
        <v>174</v>
      </c>
      <c r="G41" s="16">
        <v>3000</v>
      </c>
      <c r="H41" s="17" t="s">
        <v>7</v>
      </c>
    </row>
    <row r="42" spans="1:8" s="10" customFormat="1" ht="14.25" customHeight="1" x14ac:dyDescent="0.2">
      <c r="A42" s="11">
        <v>37</v>
      </c>
      <c r="B42" s="12" t="s">
        <v>6</v>
      </c>
      <c r="C42" s="4" t="s">
        <v>44</v>
      </c>
      <c r="D42" s="20" t="s">
        <v>175</v>
      </c>
      <c r="E42" s="19">
        <v>42773</v>
      </c>
      <c r="F42" s="18" t="s">
        <v>176</v>
      </c>
      <c r="G42" s="16">
        <v>6762.02</v>
      </c>
      <c r="H42" s="17" t="s">
        <v>11</v>
      </c>
    </row>
    <row r="43" spans="1:8" s="10" customFormat="1" ht="28.5" customHeight="1" x14ac:dyDescent="0.2">
      <c r="A43" s="11">
        <v>38</v>
      </c>
      <c r="B43" s="12" t="s">
        <v>6</v>
      </c>
      <c r="C43" s="4" t="s">
        <v>44</v>
      </c>
      <c r="D43" s="20" t="s">
        <v>196</v>
      </c>
      <c r="E43" s="19">
        <v>42794</v>
      </c>
      <c r="F43" s="18" t="s">
        <v>197</v>
      </c>
      <c r="G43" s="16">
        <v>4281.37</v>
      </c>
      <c r="H43" s="17" t="s">
        <v>11</v>
      </c>
    </row>
    <row r="44" spans="1:8" s="10" customFormat="1" ht="14.25" customHeight="1" x14ac:dyDescent="0.2">
      <c r="A44" s="11">
        <v>39</v>
      </c>
      <c r="B44" s="12" t="s">
        <v>6</v>
      </c>
      <c r="C44" s="4" t="s">
        <v>44</v>
      </c>
      <c r="D44" s="20" t="s">
        <v>175</v>
      </c>
      <c r="E44" s="19">
        <v>42773</v>
      </c>
      <c r="F44" s="18" t="s">
        <v>177</v>
      </c>
      <c r="G44" s="16">
        <v>28.3</v>
      </c>
      <c r="H44" s="17" t="s">
        <v>7</v>
      </c>
    </row>
    <row r="45" spans="1:8" s="10" customFormat="1" ht="14.25" customHeight="1" x14ac:dyDescent="0.2">
      <c r="A45" s="11">
        <v>40</v>
      </c>
      <c r="B45" s="12" t="s">
        <v>6</v>
      </c>
      <c r="C45" s="4" t="s">
        <v>44</v>
      </c>
      <c r="D45" s="5" t="s">
        <v>34</v>
      </c>
      <c r="E45" s="19">
        <v>42794</v>
      </c>
      <c r="F45" s="18" t="s">
        <v>198</v>
      </c>
      <c r="G45" s="16">
        <v>0</v>
      </c>
      <c r="H45" s="17" t="s">
        <v>13</v>
      </c>
    </row>
    <row r="46" spans="1:8" s="10" customFormat="1" ht="29.25" customHeight="1" x14ac:dyDescent="0.2">
      <c r="A46" s="11">
        <v>41</v>
      </c>
      <c r="B46" s="12" t="s">
        <v>6</v>
      </c>
      <c r="C46" s="4" t="s">
        <v>44</v>
      </c>
      <c r="D46" s="20" t="s">
        <v>199</v>
      </c>
      <c r="E46" s="19">
        <v>42794</v>
      </c>
      <c r="F46" s="18" t="s">
        <v>200</v>
      </c>
      <c r="G46" s="16">
        <v>3035</v>
      </c>
      <c r="H46" s="17" t="s">
        <v>7</v>
      </c>
    </row>
    <row r="47" spans="1:8" s="10" customFormat="1" ht="14.25" customHeight="1" x14ac:dyDescent="0.2">
      <c r="A47" s="21">
        <v>42</v>
      </c>
      <c r="B47" s="22" t="s">
        <v>6</v>
      </c>
      <c r="C47" s="4" t="s">
        <v>44</v>
      </c>
      <c r="D47" s="20" t="s">
        <v>201</v>
      </c>
      <c r="E47" s="19">
        <v>42794</v>
      </c>
      <c r="F47" s="18" t="s">
        <v>203</v>
      </c>
      <c r="G47" s="16">
        <v>23754.1</v>
      </c>
      <c r="H47" s="17" t="s">
        <v>13</v>
      </c>
    </row>
    <row r="48" spans="1:8" s="10" customFormat="1" ht="14.25" customHeight="1" x14ac:dyDescent="0.2">
      <c r="A48" s="11">
        <v>43</v>
      </c>
      <c r="B48" s="22" t="s">
        <v>6</v>
      </c>
      <c r="C48" s="4" t="s">
        <v>44</v>
      </c>
      <c r="D48" s="5" t="s">
        <v>21</v>
      </c>
      <c r="E48" s="19">
        <v>42773</v>
      </c>
      <c r="F48" s="18" t="s">
        <v>178</v>
      </c>
      <c r="G48" s="16">
        <v>6592.83</v>
      </c>
      <c r="H48" s="17" t="s">
        <v>11</v>
      </c>
    </row>
    <row r="49" spans="1:8" s="10" customFormat="1" ht="14.25" customHeight="1" x14ac:dyDescent="0.2">
      <c r="A49" s="21">
        <v>44</v>
      </c>
      <c r="B49" s="22" t="s">
        <v>6</v>
      </c>
      <c r="C49" s="4" t="s">
        <v>44</v>
      </c>
      <c r="D49" s="5" t="s">
        <v>179</v>
      </c>
      <c r="E49" s="19">
        <v>42773</v>
      </c>
      <c r="F49" s="18" t="s">
        <v>180</v>
      </c>
      <c r="G49" s="16">
        <v>2.98</v>
      </c>
      <c r="H49" s="17" t="s">
        <v>11</v>
      </c>
    </row>
    <row r="50" spans="1:8" s="10" customFormat="1" ht="14.25" customHeight="1" x14ac:dyDescent="0.2">
      <c r="A50" s="11">
        <v>45</v>
      </c>
      <c r="B50" s="22" t="s">
        <v>6</v>
      </c>
      <c r="C50" s="4" t="s">
        <v>44</v>
      </c>
      <c r="D50" s="20" t="s">
        <v>181</v>
      </c>
      <c r="E50" s="19">
        <v>42773</v>
      </c>
      <c r="F50" s="18" t="s">
        <v>182</v>
      </c>
      <c r="G50" s="16">
        <v>230</v>
      </c>
      <c r="H50" s="17" t="s">
        <v>13</v>
      </c>
    </row>
    <row r="51" spans="1:8" s="10" customFormat="1" ht="14.25" customHeight="1" x14ac:dyDescent="0.2">
      <c r="A51" s="21">
        <v>46</v>
      </c>
      <c r="B51" s="22" t="s">
        <v>6</v>
      </c>
      <c r="C51" s="4" t="s">
        <v>44</v>
      </c>
      <c r="D51" s="20" t="s">
        <v>123</v>
      </c>
      <c r="E51" s="19">
        <v>42773</v>
      </c>
      <c r="F51" s="18" t="s">
        <v>183</v>
      </c>
      <c r="G51" s="16">
        <v>513.65</v>
      </c>
      <c r="H51" s="17" t="s">
        <v>17</v>
      </c>
    </row>
    <row r="52" spans="1:8" s="10" customFormat="1" ht="14.25" customHeight="1" x14ac:dyDescent="0.2">
      <c r="A52" s="11">
        <v>47</v>
      </c>
      <c r="B52" s="22" t="s">
        <v>6</v>
      </c>
      <c r="C52" s="4" t="s">
        <v>44</v>
      </c>
      <c r="D52" s="20" t="s">
        <v>184</v>
      </c>
      <c r="E52" s="19">
        <v>42773</v>
      </c>
      <c r="F52" s="18" t="s">
        <v>185</v>
      </c>
      <c r="G52" s="16">
        <v>4841.76</v>
      </c>
      <c r="H52" s="17" t="s">
        <v>26</v>
      </c>
    </row>
    <row r="53" spans="1:8" s="10" customFormat="1" ht="14.25" customHeight="1" x14ac:dyDescent="0.2">
      <c r="A53" s="21">
        <v>48</v>
      </c>
      <c r="B53" s="22" t="s">
        <v>6</v>
      </c>
      <c r="C53" s="4" t="s">
        <v>44</v>
      </c>
      <c r="D53" s="5" t="s">
        <v>10</v>
      </c>
      <c r="E53" s="19">
        <v>42794</v>
      </c>
      <c r="F53" s="18" t="s">
        <v>202</v>
      </c>
      <c r="G53" s="16">
        <v>0</v>
      </c>
      <c r="H53" s="17" t="s">
        <v>11</v>
      </c>
    </row>
    <row r="54" spans="1:8" s="10" customFormat="1" ht="14.25" customHeight="1" x14ac:dyDescent="0.2">
      <c r="A54" s="11">
        <v>49</v>
      </c>
      <c r="B54" s="22" t="s">
        <v>6</v>
      </c>
      <c r="C54" s="4" t="s">
        <v>44</v>
      </c>
      <c r="D54" s="20" t="s">
        <v>32</v>
      </c>
      <c r="E54" s="19">
        <v>42773</v>
      </c>
      <c r="F54" s="18" t="s">
        <v>186</v>
      </c>
      <c r="G54" s="16">
        <v>0</v>
      </c>
      <c r="H54" s="17" t="s">
        <v>15</v>
      </c>
    </row>
    <row r="55" spans="1:8" s="10" customFormat="1" ht="29.25" customHeight="1" x14ac:dyDescent="0.2">
      <c r="A55" s="21">
        <v>50</v>
      </c>
      <c r="B55" s="22" t="s">
        <v>6</v>
      </c>
      <c r="C55" s="4" t="s">
        <v>44</v>
      </c>
      <c r="D55" s="20" t="s">
        <v>187</v>
      </c>
      <c r="E55" s="19">
        <v>42773</v>
      </c>
      <c r="F55" s="18" t="s">
        <v>188</v>
      </c>
      <c r="G55" s="16">
        <v>10931.32</v>
      </c>
      <c r="H55" s="17" t="s">
        <v>33</v>
      </c>
    </row>
    <row r="56" spans="1:8" s="10" customFormat="1" ht="14.25" customHeight="1" x14ac:dyDescent="0.2">
      <c r="A56" s="11">
        <v>51</v>
      </c>
      <c r="B56" s="22" t="s">
        <v>6</v>
      </c>
      <c r="C56" s="4" t="s">
        <v>44</v>
      </c>
      <c r="D56" s="20" t="s">
        <v>189</v>
      </c>
      <c r="E56" s="19">
        <v>42773</v>
      </c>
      <c r="F56" s="18" t="s">
        <v>190</v>
      </c>
      <c r="G56" s="16">
        <v>28732.03</v>
      </c>
      <c r="H56" s="17" t="s">
        <v>18</v>
      </c>
    </row>
    <row r="57" spans="1:8" s="10" customFormat="1" ht="14.25" customHeight="1" x14ac:dyDescent="0.2">
      <c r="A57" s="21">
        <v>52</v>
      </c>
      <c r="B57" s="22" t="s">
        <v>6</v>
      </c>
      <c r="C57" s="4" t="s">
        <v>44</v>
      </c>
      <c r="D57" s="5" t="s">
        <v>204</v>
      </c>
      <c r="E57" s="19">
        <v>42794</v>
      </c>
      <c r="F57" s="18" t="s">
        <v>205</v>
      </c>
      <c r="G57" s="16">
        <v>0</v>
      </c>
      <c r="H57" s="17" t="s">
        <v>9</v>
      </c>
    </row>
    <row r="58" spans="1:8" s="10" customFormat="1" ht="14.25" customHeight="1" x14ac:dyDescent="0.2">
      <c r="A58" s="11">
        <v>53</v>
      </c>
      <c r="B58" s="22" t="s">
        <v>6</v>
      </c>
      <c r="C58" s="4" t="s">
        <v>44</v>
      </c>
      <c r="D58" s="5" t="s">
        <v>255</v>
      </c>
      <c r="E58" s="19">
        <v>42794</v>
      </c>
      <c r="F58" s="18" t="s">
        <v>206</v>
      </c>
      <c r="G58" s="16">
        <v>0</v>
      </c>
      <c r="H58" s="17" t="s">
        <v>15</v>
      </c>
    </row>
    <row r="59" spans="1:8" s="10" customFormat="1" ht="28.5" customHeight="1" x14ac:dyDescent="0.2">
      <c r="A59" s="21">
        <v>54</v>
      </c>
      <c r="B59" s="22" t="s">
        <v>6</v>
      </c>
      <c r="C59" s="4" t="s">
        <v>44</v>
      </c>
      <c r="D59" s="20" t="s">
        <v>207</v>
      </c>
      <c r="E59" s="19">
        <v>42794</v>
      </c>
      <c r="F59" s="18" t="s">
        <v>208</v>
      </c>
      <c r="G59" s="16">
        <v>322.49</v>
      </c>
      <c r="H59" s="17" t="s">
        <v>9</v>
      </c>
    </row>
    <row r="60" spans="1:8" s="10" customFormat="1" ht="14.25" customHeight="1" x14ac:dyDescent="0.2">
      <c r="A60" s="11">
        <v>55</v>
      </c>
      <c r="B60" s="22" t="s">
        <v>6</v>
      </c>
      <c r="C60" s="4" t="s">
        <v>44</v>
      </c>
      <c r="D60" s="5" t="s">
        <v>209</v>
      </c>
      <c r="E60" s="19">
        <v>42794</v>
      </c>
      <c r="F60" s="18" t="s">
        <v>210</v>
      </c>
      <c r="G60" s="16">
        <v>0</v>
      </c>
      <c r="H60" s="17" t="s">
        <v>20</v>
      </c>
    </row>
    <row r="61" spans="1:8" s="10" customFormat="1" ht="14.25" customHeight="1" x14ac:dyDescent="0.2">
      <c r="A61" s="21">
        <v>56</v>
      </c>
      <c r="B61" s="22" t="s">
        <v>6</v>
      </c>
      <c r="C61" s="4" t="s">
        <v>44</v>
      </c>
      <c r="D61" s="5" t="s">
        <v>212</v>
      </c>
      <c r="E61" s="19">
        <v>42794</v>
      </c>
      <c r="F61" s="18" t="s">
        <v>211</v>
      </c>
      <c r="G61" s="16">
        <v>0</v>
      </c>
      <c r="H61" s="17" t="s">
        <v>15</v>
      </c>
    </row>
    <row r="62" spans="1:8" s="10" customFormat="1" ht="14.25" customHeight="1" x14ac:dyDescent="0.2">
      <c r="A62" s="11">
        <v>57</v>
      </c>
      <c r="B62" s="22" t="s">
        <v>6</v>
      </c>
      <c r="C62" s="4" t="s">
        <v>44</v>
      </c>
      <c r="D62" s="5" t="s">
        <v>212</v>
      </c>
      <c r="E62" s="19">
        <v>42794</v>
      </c>
      <c r="F62" s="18" t="s">
        <v>213</v>
      </c>
      <c r="G62" s="16">
        <v>0</v>
      </c>
      <c r="H62" s="17" t="s">
        <v>15</v>
      </c>
    </row>
    <row r="63" spans="1:8" s="10" customFormat="1" ht="14.25" customHeight="1" x14ac:dyDescent="0.2">
      <c r="A63" s="21">
        <v>58</v>
      </c>
      <c r="B63" s="22" t="s">
        <v>6</v>
      </c>
      <c r="C63" s="4" t="s">
        <v>44</v>
      </c>
      <c r="D63" s="5" t="s">
        <v>212</v>
      </c>
      <c r="E63" s="19">
        <v>42794</v>
      </c>
      <c r="F63" s="18" t="s">
        <v>214</v>
      </c>
      <c r="G63" s="16">
        <v>0</v>
      </c>
      <c r="H63" s="17" t="s">
        <v>15</v>
      </c>
    </row>
    <row r="64" spans="1:8" s="10" customFormat="1" ht="14.25" customHeight="1" x14ac:dyDescent="0.2">
      <c r="A64" s="23">
        <v>59</v>
      </c>
      <c r="B64" s="24" t="s">
        <v>6</v>
      </c>
      <c r="C64" s="4" t="s">
        <v>44</v>
      </c>
      <c r="D64" s="20" t="s">
        <v>153</v>
      </c>
      <c r="E64" s="19">
        <v>42773</v>
      </c>
      <c r="F64" s="18" t="s">
        <v>191</v>
      </c>
      <c r="G64" s="16">
        <v>17371.43</v>
      </c>
      <c r="H64" s="17" t="s">
        <v>11</v>
      </c>
    </row>
    <row r="65" spans="1:8" s="10" customFormat="1" ht="14.25" customHeight="1" x14ac:dyDescent="0.2">
      <c r="A65" s="21">
        <v>60</v>
      </c>
      <c r="B65" s="22" t="s">
        <v>6</v>
      </c>
      <c r="C65" s="4" t="s">
        <v>44</v>
      </c>
      <c r="D65" s="20" t="s">
        <v>192</v>
      </c>
      <c r="E65" s="19">
        <v>42773</v>
      </c>
      <c r="F65" s="18" t="s">
        <v>193</v>
      </c>
      <c r="G65" s="16">
        <v>0</v>
      </c>
      <c r="H65" s="17" t="s">
        <v>13</v>
      </c>
    </row>
    <row r="66" spans="1:8" s="10" customFormat="1" ht="14.25" customHeight="1" x14ac:dyDescent="0.2">
      <c r="A66" s="21">
        <v>61</v>
      </c>
      <c r="B66" s="22" t="s">
        <v>6</v>
      </c>
      <c r="C66" s="4" t="s">
        <v>44</v>
      </c>
      <c r="D66" s="20" t="s">
        <v>247</v>
      </c>
      <c r="E66" s="19">
        <v>42822</v>
      </c>
      <c r="F66" s="18" t="s">
        <v>257</v>
      </c>
      <c r="G66" s="16">
        <v>0</v>
      </c>
      <c r="H66" s="17" t="s">
        <v>13</v>
      </c>
    </row>
    <row r="67" spans="1:8" s="10" customFormat="1" ht="14.25" customHeight="1" x14ac:dyDescent="0.2">
      <c r="A67" s="23">
        <v>62</v>
      </c>
      <c r="B67" s="22" t="s">
        <v>6</v>
      </c>
      <c r="C67" s="4" t="s">
        <v>44</v>
      </c>
      <c r="D67" s="20" t="s">
        <v>36</v>
      </c>
      <c r="E67" s="19">
        <v>42801</v>
      </c>
      <c r="F67" s="18" t="s">
        <v>217</v>
      </c>
      <c r="G67" s="16">
        <v>0</v>
      </c>
      <c r="H67" s="17" t="s">
        <v>11</v>
      </c>
    </row>
    <row r="68" spans="1:8" s="10" customFormat="1" ht="14.25" customHeight="1" x14ac:dyDescent="0.2">
      <c r="A68" s="21">
        <v>63</v>
      </c>
      <c r="B68" s="22" t="s">
        <v>6</v>
      </c>
      <c r="C68" s="4" t="s">
        <v>44</v>
      </c>
      <c r="D68" s="5" t="s">
        <v>248</v>
      </c>
      <c r="E68" s="19">
        <v>42822</v>
      </c>
      <c r="F68" s="18" t="s">
        <v>258</v>
      </c>
      <c r="G68" s="16">
        <v>0</v>
      </c>
      <c r="H68" s="17" t="s">
        <v>229</v>
      </c>
    </row>
    <row r="69" spans="1:8" s="10" customFormat="1" ht="14.25" customHeight="1" x14ac:dyDescent="0.2">
      <c r="A69" s="21">
        <v>64</v>
      </c>
      <c r="B69" s="22" t="s">
        <v>6</v>
      </c>
      <c r="C69" s="4" t="s">
        <v>44</v>
      </c>
      <c r="D69" s="20" t="s">
        <v>230</v>
      </c>
      <c r="E69" s="19">
        <v>42801</v>
      </c>
      <c r="F69" s="18" t="s">
        <v>218</v>
      </c>
      <c r="G69" s="16">
        <v>143.26</v>
      </c>
      <c r="H69" s="17" t="s">
        <v>15</v>
      </c>
    </row>
    <row r="70" spans="1:8" s="10" customFormat="1" ht="14.25" customHeight="1" x14ac:dyDescent="0.2">
      <c r="A70" s="23">
        <v>65</v>
      </c>
      <c r="B70" s="22" t="s">
        <v>6</v>
      </c>
      <c r="C70" s="4" t="s">
        <v>44</v>
      </c>
      <c r="D70" s="5" t="s">
        <v>254</v>
      </c>
      <c r="E70" s="19">
        <v>42822</v>
      </c>
      <c r="F70" s="18" t="s">
        <v>259</v>
      </c>
      <c r="G70" s="16">
        <v>0</v>
      </c>
      <c r="H70" s="17" t="s">
        <v>229</v>
      </c>
    </row>
    <row r="71" spans="1:8" s="10" customFormat="1" ht="14.25" customHeight="1" x14ac:dyDescent="0.2">
      <c r="A71" s="21">
        <v>66</v>
      </c>
      <c r="B71" s="22" t="s">
        <v>6</v>
      </c>
      <c r="C71" s="4" t="s">
        <v>44</v>
      </c>
      <c r="D71" s="20" t="s">
        <v>231</v>
      </c>
      <c r="E71" s="19">
        <v>42801</v>
      </c>
      <c r="F71" s="18" t="s">
        <v>219</v>
      </c>
      <c r="G71" s="16">
        <v>448.43</v>
      </c>
      <c r="H71" s="17" t="s">
        <v>11</v>
      </c>
    </row>
    <row r="72" spans="1:8" s="10" customFormat="1" ht="14.25" customHeight="1" x14ac:dyDescent="0.2">
      <c r="A72" s="21">
        <v>67</v>
      </c>
      <c r="B72" s="22" t="s">
        <v>6</v>
      </c>
      <c r="C72" s="4" t="s">
        <v>44</v>
      </c>
      <c r="D72" s="5" t="s">
        <v>24</v>
      </c>
      <c r="E72" s="19">
        <v>42822</v>
      </c>
      <c r="F72" s="18" t="s">
        <v>260</v>
      </c>
      <c r="G72" s="16">
        <v>297.45</v>
      </c>
      <c r="H72" s="17" t="s">
        <v>11</v>
      </c>
    </row>
    <row r="73" spans="1:8" s="10" customFormat="1" ht="14.25" customHeight="1" x14ac:dyDescent="0.2">
      <c r="A73" s="23">
        <v>68</v>
      </c>
      <c r="B73" s="22" t="s">
        <v>6</v>
      </c>
      <c r="C73" s="4" t="s">
        <v>44</v>
      </c>
      <c r="D73" s="5" t="s">
        <v>10</v>
      </c>
      <c r="E73" s="19">
        <v>42822</v>
      </c>
      <c r="F73" s="18" t="s">
        <v>261</v>
      </c>
      <c r="G73" s="16">
        <v>0</v>
      </c>
      <c r="H73" s="17" t="s">
        <v>11</v>
      </c>
    </row>
    <row r="74" spans="1:8" s="10" customFormat="1" ht="14.25" customHeight="1" x14ac:dyDescent="0.2">
      <c r="A74" s="21">
        <v>69</v>
      </c>
      <c r="B74" s="22" t="s">
        <v>6</v>
      </c>
      <c r="C74" s="4" t="s">
        <v>44</v>
      </c>
      <c r="D74" s="20" t="s">
        <v>232</v>
      </c>
      <c r="E74" s="19">
        <v>42801</v>
      </c>
      <c r="F74" s="18" t="s">
        <v>220</v>
      </c>
      <c r="G74" s="16">
        <v>106.25</v>
      </c>
      <c r="H74" s="17" t="s">
        <v>7</v>
      </c>
    </row>
    <row r="75" spans="1:8" s="10" customFormat="1" ht="28.5" customHeight="1" x14ac:dyDescent="0.2">
      <c r="A75" s="21">
        <v>70</v>
      </c>
      <c r="B75" s="22" t="s">
        <v>6</v>
      </c>
      <c r="C75" s="4" t="s">
        <v>44</v>
      </c>
      <c r="D75" s="20" t="s">
        <v>249</v>
      </c>
      <c r="E75" s="19">
        <v>42822</v>
      </c>
      <c r="F75" s="18" t="s">
        <v>262</v>
      </c>
      <c r="G75" s="16">
        <v>782691.42</v>
      </c>
      <c r="H75" s="17" t="s">
        <v>171</v>
      </c>
    </row>
    <row r="76" spans="1:8" s="10" customFormat="1" ht="14.25" customHeight="1" x14ac:dyDescent="0.2">
      <c r="A76" s="23">
        <v>71</v>
      </c>
      <c r="B76" s="22" t="s">
        <v>6</v>
      </c>
      <c r="C76" s="4" t="s">
        <v>44</v>
      </c>
      <c r="D76" s="20" t="s">
        <v>32</v>
      </c>
      <c r="E76" s="19">
        <v>42801</v>
      </c>
      <c r="F76" s="18" t="s">
        <v>221</v>
      </c>
      <c r="G76" s="16">
        <v>0</v>
      </c>
      <c r="H76" s="17" t="s">
        <v>15</v>
      </c>
    </row>
    <row r="77" spans="1:8" s="10" customFormat="1" ht="14.25" customHeight="1" x14ac:dyDescent="0.2">
      <c r="A77" s="21">
        <v>72</v>
      </c>
      <c r="B77" s="22" t="s">
        <v>6</v>
      </c>
      <c r="C77" s="4" t="s">
        <v>44</v>
      </c>
      <c r="D77" s="5" t="s">
        <v>233</v>
      </c>
      <c r="E77" s="19">
        <v>42801</v>
      </c>
      <c r="F77" s="18" t="s">
        <v>222</v>
      </c>
      <c r="G77" s="16">
        <v>26.82</v>
      </c>
      <c r="H77" s="17" t="s">
        <v>15</v>
      </c>
    </row>
    <row r="78" spans="1:8" s="10" customFormat="1" ht="14.25" customHeight="1" x14ac:dyDescent="0.2">
      <c r="A78" s="21">
        <v>73</v>
      </c>
      <c r="B78" s="22" t="s">
        <v>6</v>
      </c>
      <c r="C78" s="4" t="s">
        <v>44</v>
      </c>
      <c r="D78" s="5" t="s">
        <v>253</v>
      </c>
      <c r="E78" s="19">
        <v>42822</v>
      </c>
      <c r="F78" s="18" t="s">
        <v>263</v>
      </c>
      <c r="G78" s="16">
        <v>0</v>
      </c>
      <c r="H78" s="17" t="s">
        <v>15</v>
      </c>
    </row>
    <row r="79" spans="1:8" s="10" customFormat="1" ht="14.25" customHeight="1" x14ac:dyDescent="0.2">
      <c r="A79" s="23">
        <v>74</v>
      </c>
      <c r="B79" s="22" t="s">
        <v>6</v>
      </c>
      <c r="C79" s="4" t="s">
        <v>44</v>
      </c>
      <c r="D79" s="20" t="s">
        <v>243</v>
      </c>
      <c r="E79" s="19">
        <v>42815</v>
      </c>
      <c r="F79" s="18" t="s">
        <v>238</v>
      </c>
      <c r="G79" s="16">
        <v>578.5</v>
      </c>
      <c r="H79" s="17" t="s">
        <v>11</v>
      </c>
    </row>
    <row r="80" spans="1:8" s="10" customFormat="1" ht="14.25" customHeight="1" x14ac:dyDescent="0.2">
      <c r="A80" s="21">
        <v>75</v>
      </c>
      <c r="B80" s="22" t="s">
        <v>6</v>
      </c>
      <c r="C80" s="4" t="s">
        <v>44</v>
      </c>
      <c r="D80" s="5" t="s">
        <v>129</v>
      </c>
      <c r="E80" s="19">
        <v>42794</v>
      </c>
      <c r="F80" s="18" t="s">
        <v>264</v>
      </c>
      <c r="G80" s="16">
        <v>563</v>
      </c>
      <c r="H80" s="17" t="s">
        <v>7</v>
      </c>
    </row>
    <row r="81" spans="1:8" s="10" customFormat="1" ht="14.25" customHeight="1" x14ac:dyDescent="0.2">
      <c r="A81" s="21">
        <v>76</v>
      </c>
      <c r="B81" s="22" t="s">
        <v>6</v>
      </c>
      <c r="C81" s="4" t="s">
        <v>44</v>
      </c>
      <c r="D81" s="5" t="s">
        <v>21</v>
      </c>
      <c r="E81" s="19">
        <v>42801</v>
      </c>
      <c r="F81" s="18" t="s">
        <v>223</v>
      </c>
      <c r="G81" s="16">
        <v>24273.58</v>
      </c>
      <c r="H81" s="17" t="s">
        <v>11</v>
      </c>
    </row>
    <row r="82" spans="1:8" s="10" customFormat="1" ht="14.25" customHeight="1" x14ac:dyDescent="0.2">
      <c r="A82" s="23">
        <v>77</v>
      </c>
      <c r="B82" s="22" t="s">
        <v>6</v>
      </c>
      <c r="C82" s="4" t="s">
        <v>44</v>
      </c>
      <c r="D82" s="5" t="s">
        <v>21</v>
      </c>
      <c r="E82" s="19">
        <v>42801</v>
      </c>
      <c r="F82" s="18" t="s">
        <v>224</v>
      </c>
      <c r="G82" s="16">
        <v>9976.09</v>
      </c>
      <c r="H82" s="17" t="s">
        <v>11</v>
      </c>
    </row>
    <row r="83" spans="1:8" s="10" customFormat="1" ht="14.25" customHeight="1" x14ac:dyDescent="0.2">
      <c r="A83" s="21">
        <v>78</v>
      </c>
      <c r="B83" s="22" t="s">
        <v>6</v>
      </c>
      <c r="C83" s="4" t="s">
        <v>44</v>
      </c>
      <c r="D83" s="20" t="s">
        <v>35</v>
      </c>
      <c r="E83" s="19">
        <v>42801</v>
      </c>
      <c r="F83" s="18" t="s">
        <v>225</v>
      </c>
      <c r="G83" s="16">
        <v>140.87</v>
      </c>
      <c r="H83" s="17" t="s">
        <v>13</v>
      </c>
    </row>
    <row r="84" spans="1:8" s="10" customFormat="1" ht="14.25" customHeight="1" x14ac:dyDescent="0.2">
      <c r="A84" s="21">
        <v>79</v>
      </c>
      <c r="B84" s="22" t="s">
        <v>6</v>
      </c>
      <c r="C84" s="4" t="s">
        <v>44</v>
      </c>
      <c r="D84" s="20" t="s">
        <v>25</v>
      </c>
      <c r="E84" s="19">
        <v>42822</v>
      </c>
      <c r="F84" s="18" t="s">
        <v>265</v>
      </c>
      <c r="G84" s="16">
        <v>0</v>
      </c>
      <c r="H84" s="17" t="s">
        <v>7</v>
      </c>
    </row>
    <row r="85" spans="1:8" s="10" customFormat="1" ht="14.25" customHeight="1" x14ac:dyDescent="0.2">
      <c r="A85" s="23">
        <v>80</v>
      </c>
      <c r="B85" s="22" t="s">
        <v>6</v>
      </c>
      <c r="C85" s="4" t="s">
        <v>44</v>
      </c>
      <c r="D85" s="20" t="s">
        <v>251</v>
      </c>
      <c r="E85" s="19">
        <v>42822</v>
      </c>
      <c r="F85" s="18" t="s">
        <v>266</v>
      </c>
      <c r="G85" s="16">
        <v>0</v>
      </c>
      <c r="H85" s="17" t="s">
        <v>20</v>
      </c>
    </row>
    <row r="86" spans="1:8" s="10" customFormat="1" ht="14.25" customHeight="1" x14ac:dyDescent="0.2">
      <c r="A86" s="21">
        <v>81</v>
      </c>
      <c r="B86" s="22" t="s">
        <v>6</v>
      </c>
      <c r="C86" s="4" t="s">
        <v>44</v>
      </c>
      <c r="D86" s="5" t="s">
        <v>27</v>
      </c>
      <c r="E86" s="19">
        <v>42822</v>
      </c>
      <c r="F86" s="18" t="s">
        <v>267</v>
      </c>
      <c r="G86" s="16">
        <v>0</v>
      </c>
      <c r="H86" s="17" t="s">
        <v>20</v>
      </c>
    </row>
    <row r="87" spans="1:8" s="10" customFormat="1" ht="14.25" customHeight="1" x14ac:dyDescent="0.2">
      <c r="A87" s="21">
        <v>82</v>
      </c>
      <c r="B87" s="22" t="s">
        <v>6</v>
      </c>
      <c r="C87" s="4" t="s">
        <v>44</v>
      </c>
      <c r="D87" s="20" t="s">
        <v>251</v>
      </c>
      <c r="E87" s="19">
        <v>42822</v>
      </c>
      <c r="F87" s="18" t="s">
        <v>268</v>
      </c>
      <c r="G87" s="16">
        <v>0</v>
      </c>
      <c r="H87" s="17" t="s">
        <v>20</v>
      </c>
    </row>
    <row r="88" spans="1:8" s="10" customFormat="1" ht="14.25" customHeight="1" x14ac:dyDescent="0.2">
      <c r="A88" s="23">
        <v>83</v>
      </c>
      <c r="B88" s="22" t="s">
        <v>6</v>
      </c>
      <c r="C88" s="4" t="s">
        <v>44</v>
      </c>
      <c r="D88" s="20" t="s">
        <v>234</v>
      </c>
      <c r="E88" s="19">
        <v>42801</v>
      </c>
      <c r="F88" s="18" t="s">
        <v>226</v>
      </c>
      <c r="G88" s="16">
        <v>0</v>
      </c>
      <c r="H88" s="17" t="s">
        <v>229</v>
      </c>
    </row>
    <row r="89" spans="1:8" s="10" customFormat="1" ht="14.25" customHeight="1" x14ac:dyDescent="0.2">
      <c r="A89" s="21">
        <v>84</v>
      </c>
      <c r="B89" s="22" t="s">
        <v>6</v>
      </c>
      <c r="C89" s="4" t="s">
        <v>44</v>
      </c>
      <c r="D89" s="5" t="s">
        <v>16</v>
      </c>
      <c r="E89" s="19">
        <v>42801</v>
      </c>
      <c r="F89" s="18" t="s">
        <v>227</v>
      </c>
      <c r="G89" s="16">
        <v>0</v>
      </c>
      <c r="H89" s="17" t="s">
        <v>17</v>
      </c>
    </row>
    <row r="90" spans="1:8" s="10" customFormat="1" ht="14.25" customHeight="1" x14ac:dyDescent="0.2">
      <c r="A90" s="21">
        <v>85</v>
      </c>
      <c r="B90" s="22" t="s">
        <v>6</v>
      </c>
      <c r="C90" s="4" t="s">
        <v>44</v>
      </c>
      <c r="D90" s="20" t="s">
        <v>235</v>
      </c>
      <c r="E90" s="19">
        <v>42801</v>
      </c>
      <c r="F90" s="18" t="s">
        <v>228</v>
      </c>
      <c r="G90" s="16">
        <v>0</v>
      </c>
      <c r="H90" s="17" t="s">
        <v>19</v>
      </c>
    </row>
    <row r="91" spans="1:8" s="10" customFormat="1" ht="14.25" customHeight="1" x14ac:dyDescent="0.2">
      <c r="A91" s="23">
        <v>86</v>
      </c>
      <c r="B91" s="22" t="s">
        <v>6</v>
      </c>
      <c r="C91" s="4" t="s">
        <v>44</v>
      </c>
      <c r="D91" s="20" t="s">
        <v>252</v>
      </c>
      <c r="E91" s="19">
        <v>42822</v>
      </c>
      <c r="F91" s="18" t="s">
        <v>269</v>
      </c>
      <c r="G91" s="16">
        <v>0</v>
      </c>
      <c r="H91" s="17" t="s">
        <v>20</v>
      </c>
    </row>
    <row r="92" spans="1:8" s="10" customFormat="1" ht="14.25" customHeight="1" x14ac:dyDescent="0.2">
      <c r="A92" s="21">
        <v>87</v>
      </c>
      <c r="B92" s="22" t="s">
        <v>6</v>
      </c>
      <c r="C92" s="4" t="s">
        <v>44</v>
      </c>
      <c r="D92" s="5" t="s">
        <v>250</v>
      </c>
      <c r="E92" s="19">
        <v>42822</v>
      </c>
      <c r="F92" s="18" t="s">
        <v>270</v>
      </c>
      <c r="G92" s="16">
        <v>0</v>
      </c>
      <c r="H92" s="17" t="s">
        <v>15</v>
      </c>
    </row>
    <row r="93" spans="1:8" s="10" customFormat="1" ht="14.25" customHeight="1" x14ac:dyDescent="0.2">
      <c r="A93" s="21">
        <v>88</v>
      </c>
      <c r="B93" s="22" t="s">
        <v>6</v>
      </c>
      <c r="C93" s="4" t="s">
        <v>44</v>
      </c>
      <c r="D93" s="5" t="s">
        <v>37</v>
      </c>
      <c r="E93" s="19">
        <v>42815</v>
      </c>
      <c r="F93" s="18" t="s">
        <v>236</v>
      </c>
      <c r="G93" s="16">
        <v>2137.5</v>
      </c>
      <c r="H93" s="17" t="s">
        <v>11</v>
      </c>
    </row>
    <row r="94" spans="1:8" s="10" customFormat="1" ht="14.25" customHeight="1" x14ac:dyDescent="0.2">
      <c r="A94" s="23">
        <v>89</v>
      </c>
      <c r="B94" s="22" t="s">
        <v>6</v>
      </c>
      <c r="C94" s="4" t="s">
        <v>44</v>
      </c>
      <c r="D94" s="5" t="s">
        <v>29</v>
      </c>
      <c r="E94" s="19">
        <v>42815</v>
      </c>
      <c r="F94" s="18" t="s">
        <v>237</v>
      </c>
      <c r="G94" s="16">
        <v>-142.05000000000001</v>
      </c>
      <c r="H94" s="17" t="s">
        <v>11</v>
      </c>
    </row>
    <row r="95" spans="1:8" s="10" customFormat="1" ht="28.5" customHeight="1" x14ac:dyDescent="0.2">
      <c r="A95" s="21">
        <v>90</v>
      </c>
      <c r="B95" s="22" t="s">
        <v>6</v>
      </c>
      <c r="C95" s="4" t="s">
        <v>44</v>
      </c>
      <c r="D95" s="20" t="s">
        <v>244</v>
      </c>
      <c r="E95" s="19">
        <v>42815</v>
      </c>
      <c r="F95" s="18" t="s">
        <v>239</v>
      </c>
      <c r="G95" s="16">
        <v>3502.59</v>
      </c>
      <c r="H95" s="17" t="s">
        <v>33</v>
      </c>
    </row>
    <row r="96" spans="1:8" s="10" customFormat="1" ht="14.25" customHeight="1" x14ac:dyDescent="0.2">
      <c r="A96" s="21">
        <v>91</v>
      </c>
      <c r="B96" s="22" t="s">
        <v>6</v>
      </c>
      <c r="C96" s="4" t="s">
        <v>44</v>
      </c>
      <c r="D96" s="20" t="s">
        <v>32</v>
      </c>
      <c r="E96" s="19">
        <v>42815</v>
      </c>
      <c r="F96" s="18" t="s">
        <v>240</v>
      </c>
      <c r="G96" s="16">
        <v>0</v>
      </c>
      <c r="H96" s="17" t="s">
        <v>15</v>
      </c>
    </row>
    <row r="97" spans="1:8" s="10" customFormat="1" ht="14.25" customHeight="1" x14ac:dyDescent="0.2">
      <c r="A97" s="11">
        <v>92</v>
      </c>
      <c r="B97" s="22" t="s">
        <v>6</v>
      </c>
      <c r="C97" s="4" t="s">
        <v>44</v>
      </c>
      <c r="D97" s="5" t="s">
        <v>294</v>
      </c>
      <c r="E97" s="19">
        <v>42850</v>
      </c>
      <c r="F97" s="18" t="s">
        <v>307</v>
      </c>
      <c r="G97" s="16">
        <v>0</v>
      </c>
      <c r="H97" s="17" t="s">
        <v>7</v>
      </c>
    </row>
    <row r="98" spans="1:8" s="10" customFormat="1" ht="14.25" customHeight="1" x14ac:dyDescent="0.2">
      <c r="A98" s="21">
        <v>93</v>
      </c>
      <c r="B98" s="22" t="s">
        <v>6</v>
      </c>
      <c r="C98" s="4" t="s">
        <v>44</v>
      </c>
      <c r="D98" s="20" t="s">
        <v>245</v>
      </c>
      <c r="E98" s="19">
        <v>42815</v>
      </c>
      <c r="F98" s="18" t="s">
        <v>241</v>
      </c>
      <c r="G98" s="16">
        <v>3085.1</v>
      </c>
      <c r="H98" s="17" t="s">
        <v>39</v>
      </c>
    </row>
    <row r="99" spans="1:8" s="10" customFormat="1" ht="14.25" customHeight="1" x14ac:dyDescent="0.2">
      <c r="A99" s="21">
        <v>94</v>
      </c>
      <c r="B99" s="22" t="s">
        <v>6</v>
      </c>
      <c r="C99" s="4" t="s">
        <v>44</v>
      </c>
      <c r="D99" s="5" t="s">
        <v>295</v>
      </c>
      <c r="E99" s="19">
        <v>42850</v>
      </c>
      <c r="F99" s="18" t="s">
        <v>308</v>
      </c>
      <c r="G99" s="16">
        <v>50</v>
      </c>
      <c r="H99" s="17" t="s">
        <v>11</v>
      </c>
    </row>
    <row r="100" spans="1:8" s="10" customFormat="1" ht="14.25" customHeight="1" x14ac:dyDescent="0.2">
      <c r="A100" s="11">
        <v>95</v>
      </c>
      <c r="B100" s="22" t="s">
        <v>6</v>
      </c>
      <c r="C100" s="4" t="s">
        <v>44</v>
      </c>
      <c r="D100" s="5" t="s">
        <v>16</v>
      </c>
      <c r="E100" s="19">
        <v>42829</v>
      </c>
      <c r="F100" s="18" t="s">
        <v>274</v>
      </c>
      <c r="G100" s="16">
        <v>0</v>
      </c>
      <c r="H100" s="17" t="s">
        <v>17</v>
      </c>
    </row>
    <row r="101" spans="1:8" s="10" customFormat="1" ht="14.25" customHeight="1" x14ac:dyDescent="0.2">
      <c r="A101" s="21">
        <v>96</v>
      </c>
      <c r="B101" s="22" t="s">
        <v>6</v>
      </c>
      <c r="C101" s="4" t="s">
        <v>44</v>
      </c>
      <c r="D101" s="20" t="s">
        <v>246</v>
      </c>
      <c r="E101" s="19">
        <v>42815</v>
      </c>
      <c r="F101" s="18" t="s">
        <v>242</v>
      </c>
      <c r="G101" s="16">
        <v>0</v>
      </c>
      <c r="H101" s="17" t="s">
        <v>18</v>
      </c>
    </row>
    <row r="102" spans="1:8" s="10" customFormat="1" ht="14.25" customHeight="1" x14ac:dyDescent="0.2">
      <c r="A102" s="21">
        <v>97</v>
      </c>
      <c r="B102" s="22" t="s">
        <v>6</v>
      </c>
      <c r="C102" s="4" t="s">
        <v>44</v>
      </c>
      <c r="D102" s="5" t="s">
        <v>296</v>
      </c>
      <c r="E102" s="19">
        <v>42850</v>
      </c>
      <c r="F102" s="18" t="s">
        <v>309</v>
      </c>
      <c r="G102" s="16">
        <v>1386.11</v>
      </c>
      <c r="H102" s="17" t="s">
        <v>18</v>
      </c>
    </row>
    <row r="103" spans="1:8" s="10" customFormat="1" ht="14.25" customHeight="1" x14ac:dyDescent="0.2">
      <c r="A103" s="21">
        <v>98</v>
      </c>
      <c r="B103" s="22" t="s">
        <v>6</v>
      </c>
      <c r="C103" s="4" t="s">
        <v>44</v>
      </c>
      <c r="D103" s="20" t="s">
        <v>32</v>
      </c>
      <c r="E103" s="19">
        <v>42829</v>
      </c>
      <c r="F103" s="18" t="s">
        <v>273</v>
      </c>
      <c r="G103" s="16">
        <v>0</v>
      </c>
      <c r="H103" s="17" t="s">
        <v>15</v>
      </c>
    </row>
    <row r="104" spans="1:8" s="10" customFormat="1" ht="14.25" customHeight="1" x14ac:dyDescent="0.2">
      <c r="A104" s="21">
        <v>99</v>
      </c>
      <c r="B104" s="22" t="s">
        <v>6</v>
      </c>
      <c r="C104" s="4" t="s">
        <v>44</v>
      </c>
      <c r="D104" s="5" t="s">
        <v>297</v>
      </c>
      <c r="E104" s="19">
        <v>42850</v>
      </c>
      <c r="F104" s="18" t="s">
        <v>310</v>
      </c>
      <c r="G104" s="16">
        <v>0</v>
      </c>
      <c r="H104" s="17" t="s">
        <v>11</v>
      </c>
    </row>
    <row r="105" spans="1:8" s="10" customFormat="1" ht="14.25" customHeight="1" x14ac:dyDescent="0.2">
      <c r="A105" s="21">
        <v>100</v>
      </c>
      <c r="B105" s="22" t="s">
        <v>6</v>
      </c>
      <c r="C105" s="4" t="s">
        <v>44</v>
      </c>
      <c r="D105" s="5" t="s">
        <v>173</v>
      </c>
      <c r="E105" s="19">
        <v>42850</v>
      </c>
      <c r="F105" s="18" t="s">
        <v>311</v>
      </c>
      <c r="G105" s="16">
        <v>333.17</v>
      </c>
      <c r="H105" s="17" t="s">
        <v>7</v>
      </c>
    </row>
    <row r="106" spans="1:8" s="10" customFormat="1" ht="14.25" customHeight="1" x14ac:dyDescent="0.2">
      <c r="A106" s="21">
        <v>101</v>
      </c>
      <c r="B106" s="22" t="s">
        <v>6</v>
      </c>
      <c r="C106" s="4" t="s">
        <v>44</v>
      </c>
      <c r="D106" s="5" t="s">
        <v>298</v>
      </c>
      <c r="E106" s="19">
        <v>42850</v>
      </c>
      <c r="F106" s="18" t="s">
        <v>312</v>
      </c>
      <c r="G106" s="16">
        <v>0</v>
      </c>
      <c r="H106" s="17" t="s">
        <v>11</v>
      </c>
    </row>
    <row r="107" spans="1:8" s="10" customFormat="1" ht="14.25" customHeight="1" x14ac:dyDescent="0.2">
      <c r="A107" s="21">
        <v>102</v>
      </c>
      <c r="B107" s="22" t="s">
        <v>6</v>
      </c>
      <c r="C107" s="4" t="s">
        <v>44</v>
      </c>
      <c r="D107" s="20" t="s">
        <v>246</v>
      </c>
      <c r="E107" s="19">
        <v>42829</v>
      </c>
      <c r="F107" s="18" t="s">
        <v>272</v>
      </c>
      <c r="G107" s="16">
        <v>0</v>
      </c>
      <c r="H107" s="17" t="s">
        <v>18</v>
      </c>
    </row>
    <row r="108" spans="1:8" s="10" customFormat="1" ht="14.25" customHeight="1" x14ac:dyDescent="0.2">
      <c r="A108" s="21">
        <v>103</v>
      </c>
      <c r="B108" s="22" t="s">
        <v>6</v>
      </c>
      <c r="C108" s="4" t="s">
        <v>44</v>
      </c>
      <c r="D108" s="20" t="s">
        <v>36</v>
      </c>
      <c r="E108" s="19">
        <v>42829</v>
      </c>
      <c r="F108" s="18" t="s">
        <v>275</v>
      </c>
      <c r="G108" s="16">
        <v>0</v>
      </c>
      <c r="H108" s="17" t="s">
        <v>11</v>
      </c>
    </row>
    <row r="109" spans="1:8" s="10" customFormat="1" ht="14.25" customHeight="1" x14ac:dyDescent="0.2">
      <c r="A109" s="21">
        <v>104</v>
      </c>
      <c r="B109" s="22" t="s">
        <v>6</v>
      </c>
      <c r="C109" s="4" t="s">
        <v>44</v>
      </c>
      <c r="D109" s="5" t="s">
        <v>300</v>
      </c>
      <c r="E109" s="19">
        <v>42850</v>
      </c>
      <c r="F109" s="18" t="s">
        <v>313</v>
      </c>
      <c r="G109" s="16">
        <v>0</v>
      </c>
      <c r="H109" s="17" t="s">
        <v>20</v>
      </c>
    </row>
    <row r="110" spans="1:8" s="10" customFormat="1" ht="14.25" customHeight="1" x14ac:dyDescent="0.2">
      <c r="A110" s="21">
        <v>105</v>
      </c>
      <c r="B110" s="22" t="s">
        <v>6</v>
      </c>
      <c r="C110" s="4" t="s">
        <v>44</v>
      </c>
      <c r="D110" s="5" t="s">
        <v>31</v>
      </c>
      <c r="E110" s="19">
        <v>42829</v>
      </c>
      <c r="F110" s="18" t="s">
        <v>276</v>
      </c>
      <c r="G110" s="16">
        <v>1796</v>
      </c>
      <c r="H110" s="17" t="s">
        <v>20</v>
      </c>
    </row>
    <row r="111" spans="1:8" s="10" customFormat="1" ht="14.25" customHeight="1" x14ac:dyDescent="0.2">
      <c r="A111" s="21">
        <v>106</v>
      </c>
      <c r="B111" s="22" t="s">
        <v>6</v>
      </c>
      <c r="C111" s="4" t="s">
        <v>44</v>
      </c>
      <c r="D111" s="5" t="s">
        <v>278</v>
      </c>
      <c r="E111" s="19">
        <v>42829</v>
      </c>
      <c r="F111" s="18" t="s">
        <v>277</v>
      </c>
      <c r="G111" s="16">
        <v>2805</v>
      </c>
      <c r="H111" s="17" t="s">
        <v>15</v>
      </c>
    </row>
    <row r="112" spans="1:8" s="10" customFormat="1" ht="14.25" customHeight="1" x14ac:dyDescent="0.2">
      <c r="A112" s="21">
        <v>107</v>
      </c>
      <c r="B112" s="22" t="s">
        <v>6</v>
      </c>
      <c r="C112" s="4" t="s">
        <v>44</v>
      </c>
      <c r="D112" s="20" t="s">
        <v>36</v>
      </c>
      <c r="E112" s="19">
        <v>42829</v>
      </c>
      <c r="F112" s="18" t="s">
        <v>277</v>
      </c>
      <c r="G112" s="16">
        <v>0</v>
      </c>
      <c r="H112" s="17" t="s">
        <v>11</v>
      </c>
    </row>
    <row r="113" spans="1:8" s="10" customFormat="1" ht="14.25" customHeight="1" x14ac:dyDescent="0.2">
      <c r="A113" s="21">
        <v>108</v>
      </c>
      <c r="B113" s="22" t="s">
        <v>6</v>
      </c>
      <c r="C113" s="4" t="s">
        <v>44</v>
      </c>
      <c r="D113" s="5" t="s">
        <v>299</v>
      </c>
      <c r="E113" s="19">
        <v>42829</v>
      </c>
      <c r="F113" s="18" t="s">
        <v>279</v>
      </c>
      <c r="G113" s="16">
        <v>0</v>
      </c>
      <c r="H113" s="17" t="s">
        <v>18</v>
      </c>
    </row>
    <row r="114" spans="1:8" s="10" customFormat="1" ht="14.25" customHeight="1" x14ac:dyDescent="0.2">
      <c r="A114" s="21">
        <v>109</v>
      </c>
      <c r="B114" s="22" t="s">
        <v>6</v>
      </c>
      <c r="C114" s="4" t="s">
        <v>44</v>
      </c>
      <c r="D114" s="5" t="s">
        <v>21</v>
      </c>
      <c r="E114" s="19">
        <v>42829</v>
      </c>
      <c r="F114" s="18" t="s">
        <v>280</v>
      </c>
      <c r="G114" s="16">
        <v>6128.22</v>
      </c>
      <c r="H114" s="17" t="s">
        <v>11</v>
      </c>
    </row>
    <row r="115" spans="1:8" s="10" customFormat="1" ht="14.25" customHeight="1" x14ac:dyDescent="0.2">
      <c r="A115" s="21">
        <v>110</v>
      </c>
      <c r="B115" s="22" t="s">
        <v>6</v>
      </c>
      <c r="C115" s="4" t="s">
        <v>44</v>
      </c>
      <c r="D115" s="20" t="s">
        <v>42</v>
      </c>
      <c r="E115" s="19">
        <v>42829</v>
      </c>
      <c r="F115" s="18" t="s">
        <v>281</v>
      </c>
      <c r="G115" s="16">
        <v>318.73</v>
      </c>
      <c r="H115" s="17" t="s">
        <v>13</v>
      </c>
    </row>
    <row r="116" spans="1:8" s="10" customFormat="1" ht="14.25" customHeight="1" x14ac:dyDescent="0.2">
      <c r="A116" s="21">
        <v>111</v>
      </c>
      <c r="B116" s="22" t="s">
        <v>6</v>
      </c>
      <c r="C116" s="4" t="s">
        <v>44</v>
      </c>
      <c r="D116" s="20" t="s">
        <v>282</v>
      </c>
      <c r="E116" s="19">
        <v>42829</v>
      </c>
      <c r="F116" s="18" t="s">
        <v>283</v>
      </c>
      <c r="G116" s="16">
        <v>2157.77</v>
      </c>
      <c r="H116" s="17" t="s">
        <v>13</v>
      </c>
    </row>
    <row r="117" spans="1:8" s="10" customFormat="1" ht="14.25" customHeight="1" x14ac:dyDescent="0.2">
      <c r="A117" s="21">
        <v>112</v>
      </c>
      <c r="B117" s="22" t="s">
        <v>6</v>
      </c>
      <c r="C117" s="4" t="s">
        <v>44</v>
      </c>
      <c r="D117" s="5" t="s">
        <v>21</v>
      </c>
      <c r="E117" s="19">
        <v>42843</v>
      </c>
      <c r="F117" s="18" t="s">
        <v>284</v>
      </c>
      <c r="G117" s="16">
        <v>1321.77</v>
      </c>
      <c r="H117" s="17" t="s">
        <v>11</v>
      </c>
    </row>
    <row r="118" spans="1:8" s="10" customFormat="1" ht="14.25" customHeight="1" x14ac:dyDescent="0.2">
      <c r="A118" s="21">
        <v>113</v>
      </c>
      <c r="B118" s="22" t="s">
        <v>6</v>
      </c>
      <c r="C118" s="4" t="s">
        <v>44</v>
      </c>
      <c r="D118" s="5" t="s">
        <v>21</v>
      </c>
      <c r="E118" s="19">
        <v>42843</v>
      </c>
      <c r="F118" s="18" t="s">
        <v>285</v>
      </c>
      <c r="G118" s="16">
        <v>42459.519999999997</v>
      </c>
      <c r="H118" s="17" t="s">
        <v>11</v>
      </c>
    </row>
    <row r="119" spans="1:8" s="10" customFormat="1" ht="14.25" customHeight="1" x14ac:dyDescent="0.2">
      <c r="A119" s="115">
        <v>114</v>
      </c>
      <c r="B119" s="108" t="s">
        <v>6</v>
      </c>
      <c r="C119" s="109" t="s">
        <v>44</v>
      </c>
      <c r="D119" s="110" t="s">
        <v>301</v>
      </c>
      <c r="E119" s="111"/>
      <c r="F119" s="112"/>
      <c r="G119" s="113"/>
      <c r="H119" s="114"/>
    </row>
    <row r="120" spans="1:8" s="10" customFormat="1" ht="14.25" customHeight="1" x14ac:dyDescent="0.2">
      <c r="A120" s="21">
        <v>115</v>
      </c>
      <c r="B120" s="22" t="s">
        <v>6</v>
      </c>
      <c r="C120" s="4" t="s">
        <v>44</v>
      </c>
      <c r="D120" s="5" t="s">
        <v>16</v>
      </c>
      <c r="E120" s="19">
        <v>42843</v>
      </c>
      <c r="F120" s="18" t="s">
        <v>286</v>
      </c>
      <c r="G120" s="16">
        <v>0</v>
      </c>
      <c r="H120" s="17" t="s">
        <v>17</v>
      </c>
    </row>
    <row r="121" spans="1:8" s="10" customFormat="1" ht="14.25" customHeight="1" x14ac:dyDescent="0.2">
      <c r="A121" s="21">
        <v>116</v>
      </c>
      <c r="B121" s="22" t="s">
        <v>6</v>
      </c>
      <c r="C121" s="4" t="s">
        <v>44</v>
      </c>
      <c r="D121" s="5" t="s">
        <v>21</v>
      </c>
      <c r="E121" s="19">
        <v>42843</v>
      </c>
      <c r="F121" s="18" t="s">
        <v>287</v>
      </c>
      <c r="G121" s="16">
        <v>8470.5400000000009</v>
      </c>
      <c r="H121" s="17" t="s">
        <v>11</v>
      </c>
    </row>
    <row r="122" spans="1:8" s="10" customFormat="1" ht="14.25" customHeight="1" x14ac:dyDescent="0.2">
      <c r="A122" s="21">
        <v>117</v>
      </c>
      <c r="B122" s="22" t="s">
        <v>6</v>
      </c>
      <c r="C122" s="4" t="s">
        <v>44</v>
      </c>
      <c r="D122" s="5" t="s">
        <v>179</v>
      </c>
      <c r="E122" s="19">
        <v>42843</v>
      </c>
      <c r="F122" s="18" t="s">
        <v>288</v>
      </c>
      <c r="G122" s="16">
        <v>5.59</v>
      </c>
      <c r="H122" s="17" t="s">
        <v>11</v>
      </c>
    </row>
    <row r="123" spans="1:8" s="10" customFormat="1" ht="14.25" customHeight="1" x14ac:dyDescent="0.2">
      <c r="A123" s="21">
        <v>118</v>
      </c>
      <c r="B123" s="22" t="s">
        <v>6</v>
      </c>
      <c r="C123" s="4" t="s">
        <v>44</v>
      </c>
      <c r="D123" s="5" t="s">
        <v>302</v>
      </c>
      <c r="E123" s="19">
        <v>42850</v>
      </c>
      <c r="F123" s="18" t="s">
        <v>314</v>
      </c>
      <c r="G123" s="16">
        <v>0</v>
      </c>
      <c r="H123" s="17" t="s">
        <v>15</v>
      </c>
    </row>
    <row r="124" spans="1:8" s="10" customFormat="1" ht="14.25" customHeight="1" x14ac:dyDescent="0.2">
      <c r="A124" s="21">
        <v>119</v>
      </c>
      <c r="B124" s="22" t="s">
        <v>6</v>
      </c>
      <c r="C124" s="4" t="s">
        <v>44</v>
      </c>
      <c r="D124" s="5" t="s">
        <v>129</v>
      </c>
      <c r="E124" s="19">
        <v>42843</v>
      </c>
      <c r="F124" s="18" t="s">
        <v>289</v>
      </c>
      <c r="G124" s="16">
        <v>525</v>
      </c>
      <c r="H124" s="17" t="s">
        <v>19</v>
      </c>
    </row>
    <row r="125" spans="1:8" s="10" customFormat="1" ht="28.5" customHeight="1" x14ac:dyDescent="0.2">
      <c r="A125" s="21">
        <v>120</v>
      </c>
      <c r="B125" s="22" t="s">
        <v>6</v>
      </c>
      <c r="C125" s="4" t="s">
        <v>44</v>
      </c>
      <c r="D125" s="20" t="s">
        <v>303</v>
      </c>
      <c r="E125" s="19">
        <v>42850</v>
      </c>
      <c r="F125" s="18" t="s">
        <v>315</v>
      </c>
      <c r="G125" s="16">
        <v>192729</v>
      </c>
      <c r="H125" s="17" t="s">
        <v>33</v>
      </c>
    </row>
    <row r="126" spans="1:8" s="10" customFormat="1" ht="14.25" customHeight="1" x14ac:dyDescent="0.2">
      <c r="A126" s="21">
        <v>121</v>
      </c>
      <c r="B126" s="22" t="s">
        <v>6</v>
      </c>
      <c r="C126" s="4" t="s">
        <v>44</v>
      </c>
      <c r="D126" s="20" t="s">
        <v>32</v>
      </c>
      <c r="E126" s="19">
        <v>42843</v>
      </c>
      <c r="F126" s="18" t="s">
        <v>290</v>
      </c>
      <c r="G126" s="16">
        <v>0</v>
      </c>
      <c r="H126" s="17" t="s">
        <v>15</v>
      </c>
    </row>
    <row r="127" spans="1:8" s="10" customFormat="1" ht="14.25" customHeight="1" x14ac:dyDescent="0.2">
      <c r="A127" s="21">
        <v>122</v>
      </c>
      <c r="B127" s="22" t="s">
        <v>6</v>
      </c>
      <c r="C127" s="4" t="s">
        <v>44</v>
      </c>
      <c r="D127" s="5" t="s">
        <v>16</v>
      </c>
      <c r="E127" s="19">
        <v>42843</v>
      </c>
      <c r="F127" s="18" t="s">
        <v>291</v>
      </c>
      <c r="G127" s="16">
        <v>0</v>
      </c>
      <c r="H127" s="17" t="s">
        <v>17</v>
      </c>
    </row>
    <row r="128" spans="1:8" s="10" customFormat="1" ht="14.25" customHeight="1" x14ac:dyDescent="0.2">
      <c r="A128" s="115">
        <v>123</v>
      </c>
      <c r="B128" s="108" t="s">
        <v>6</v>
      </c>
      <c r="C128" s="109" t="s">
        <v>44</v>
      </c>
      <c r="D128" s="110" t="s">
        <v>301</v>
      </c>
      <c r="E128" s="111"/>
      <c r="F128" s="112"/>
      <c r="G128" s="113"/>
      <c r="H128" s="114"/>
    </row>
    <row r="129" spans="1:8" s="10" customFormat="1" ht="14.25" customHeight="1" x14ac:dyDescent="0.2">
      <c r="A129" s="115">
        <v>124</v>
      </c>
      <c r="B129" s="108" t="s">
        <v>6</v>
      </c>
      <c r="C129" s="109" t="s">
        <v>44</v>
      </c>
      <c r="D129" s="110" t="s">
        <v>301</v>
      </c>
      <c r="E129" s="111"/>
      <c r="F129" s="112"/>
      <c r="G129" s="113"/>
      <c r="H129" s="114"/>
    </row>
    <row r="130" spans="1:8" s="10" customFormat="1" ht="14.25" customHeight="1" x14ac:dyDescent="0.2">
      <c r="A130" s="115">
        <v>125</v>
      </c>
      <c r="B130" s="108" t="s">
        <v>6</v>
      </c>
      <c r="C130" s="109" t="s">
        <v>44</v>
      </c>
      <c r="D130" s="110" t="s">
        <v>301</v>
      </c>
      <c r="E130" s="111"/>
      <c r="F130" s="112"/>
      <c r="G130" s="113"/>
      <c r="H130" s="114"/>
    </row>
    <row r="131" spans="1:8" s="10" customFormat="1" ht="14.25" customHeight="1" x14ac:dyDescent="0.2">
      <c r="A131" s="21">
        <v>126</v>
      </c>
      <c r="B131" s="22" t="s">
        <v>6</v>
      </c>
      <c r="C131" s="4" t="s">
        <v>44</v>
      </c>
      <c r="D131" s="20" t="s">
        <v>246</v>
      </c>
      <c r="E131" s="19">
        <v>42843</v>
      </c>
      <c r="F131" s="18" t="s">
        <v>292</v>
      </c>
      <c r="G131" s="16">
        <v>0</v>
      </c>
      <c r="H131" s="17" t="s">
        <v>18</v>
      </c>
    </row>
    <row r="132" spans="1:8" s="10" customFormat="1" ht="14.25" customHeight="1" thickBot="1" x14ac:dyDescent="0.25">
      <c r="A132" s="21">
        <v>127</v>
      </c>
      <c r="B132" s="22" t="s">
        <v>6</v>
      </c>
      <c r="C132" s="4" t="s">
        <v>44</v>
      </c>
      <c r="D132" s="20" t="s">
        <v>14</v>
      </c>
      <c r="E132" s="19">
        <v>42843</v>
      </c>
      <c r="F132" s="18" t="s">
        <v>293</v>
      </c>
      <c r="G132" s="16">
        <v>0</v>
      </c>
      <c r="H132" s="17" t="s">
        <v>11</v>
      </c>
    </row>
    <row r="133" spans="1:8" ht="21.75" customHeight="1" thickBot="1" x14ac:dyDescent="0.3">
      <c r="A133" s="158" t="s">
        <v>216</v>
      </c>
      <c r="B133" s="159"/>
      <c r="C133" s="159"/>
      <c r="D133" s="159"/>
      <c r="E133" s="159"/>
      <c r="F133" s="160">
        <f>SUM(G6:G132)</f>
        <v>6313671.6499999994</v>
      </c>
      <c r="G133" s="160"/>
      <c r="H133" s="25" t="s">
        <v>43</v>
      </c>
    </row>
    <row r="134" spans="1:8" x14ac:dyDescent="0.25">
      <c r="H134" s="26"/>
    </row>
    <row r="135" spans="1:8" x14ac:dyDescent="0.25">
      <c r="G135" s="26"/>
    </row>
    <row r="136" spans="1:8" x14ac:dyDescent="0.25">
      <c r="F136" s="26"/>
      <c r="G136" s="26"/>
    </row>
    <row r="137" spans="1:8" x14ac:dyDescent="0.25">
      <c r="D137" s="26"/>
      <c r="F137" s="26"/>
      <c r="G137" s="26"/>
    </row>
    <row r="138" spans="1:8" x14ac:dyDescent="0.25">
      <c r="G138" s="26"/>
    </row>
    <row r="140" spans="1:8" x14ac:dyDescent="0.25">
      <c r="H140" s="26"/>
    </row>
    <row r="151" spans="7:7" x14ac:dyDescent="0.25">
      <c r="G151" s="26"/>
    </row>
  </sheetData>
  <mergeCells count="10">
    <mergeCell ref="G1:H1"/>
    <mergeCell ref="A133:E133"/>
    <mergeCell ref="F133:G133"/>
    <mergeCell ref="C2:H2"/>
    <mergeCell ref="A3:C5"/>
    <mergeCell ref="D3:D5"/>
    <mergeCell ref="E3:E5"/>
    <mergeCell ref="F3:F5"/>
    <mergeCell ref="G3:G5"/>
    <mergeCell ref="H3:H5"/>
  </mergeCells>
  <pageMargins left="0.39370078740157483" right="0.39370078740157483" top="0.78740157480314965" bottom="0.78740157480314965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Příjmy</vt:lpstr>
      <vt:lpstr>Výdaje</vt:lpstr>
      <vt:lpstr>Přehled rozp.opatření 2017</vt:lpstr>
      <vt:lpstr>'Přehled rozp.opatření 2017'!Názvy_tisku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Matouskova Anna</dc:creator>
  <cp:lastModifiedBy>Matouskova Anna</cp:lastModifiedBy>
  <cp:lastPrinted>2017-04-26T12:45:54Z</cp:lastPrinted>
  <dcterms:created xsi:type="dcterms:W3CDTF">2017-02-28T13:52:48Z</dcterms:created>
  <dcterms:modified xsi:type="dcterms:W3CDTF">2017-05-09T07:25:33Z</dcterms:modified>
</cp:coreProperties>
</file>