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fort\Documents\_KSSLK\tabulky\VDZ_navrh\_2017\"/>
    </mc:Choice>
  </mc:AlternateContent>
  <bookViews>
    <workbookView xWindow="-12" yWindow="6240" windowWidth="28836" windowHeight="6300"/>
  </bookViews>
  <sheets>
    <sheet name="VDZ_2017" sheetId="2" r:id="rId1"/>
    <sheet name="temp" sheetId="1" r:id="rId2"/>
  </sheets>
  <definedNames>
    <definedName name="_xlnm._FilterDatabase" localSheetId="1" hidden="1">temp!$A$1:$R$59</definedName>
    <definedName name="_xlnm._FilterDatabase" localSheetId="0" hidden="1">VDZ_2017!$A$1:$Q$2</definedName>
    <definedName name="_xlnm.Database" localSheetId="0">VDZ_2017!$A$1:$N$2</definedName>
    <definedName name="_xlnm.Database">temp!$A$1:$O$57</definedName>
  </definedNames>
  <calcPr calcId="162913"/>
</workbook>
</file>

<file path=xl/calcChain.xml><?xml version="1.0" encoding="utf-8"?>
<calcChain xmlns="http://schemas.openxmlformats.org/spreadsheetml/2006/main">
  <c r="G36" i="2" l="1"/>
  <c r="Q36" i="2" s="1"/>
  <c r="G11" i="2" l="1"/>
  <c r="Q11" i="2" s="1"/>
  <c r="G5" i="2"/>
  <c r="Q5" i="2" s="1"/>
  <c r="G4" i="2"/>
  <c r="Q4" i="2" s="1"/>
  <c r="Q7" i="2" l="1"/>
  <c r="Q8" i="2"/>
  <c r="Q9" i="2"/>
  <c r="Q12" i="2"/>
  <c r="Q13" i="2"/>
  <c r="Q14" i="2"/>
  <c r="Q16" i="2"/>
  <c r="Q17" i="2"/>
  <c r="Q18" i="2"/>
  <c r="Q20" i="2"/>
  <c r="Q21" i="2"/>
  <c r="Q22" i="2"/>
  <c r="Q24" i="2"/>
  <c r="Q25" i="2"/>
  <c r="Q26" i="2"/>
  <c r="Q28" i="2"/>
  <c r="Q29" i="2"/>
  <c r="Q30" i="2"/>
  <c r="Q32" i="2"/>
  <c r="Q3" i="2"/>
  <c r="G6" i="2"/>
  <c r="Q6" i="2" s="1"/>
  <c r="G7" i="2"/>
  <c r="G8" i="2"/>
  <c r="G9" i="2"/>
  <c r="G10" i="2"/>
  <c r="Q10" i="2" s="1"/>
  <c r="G12" i="2"/>
  <c r="G13" i="2"/>
  <c r="G14" i="2"/>
  <c r="G15" i="2"/>
  <c r="Q15" i="2" s="1"/>
  <c r="G16" i="2"/>
  <c r="G17" i="2"/>
  <c r="G18" i="2"/>
  <c r="G19" i="2"/>
  <c r="Q19" i="2" s="1"/>
  <c r="G20" i="2"/>
  <c r="G21" i="2"/>
  <c r="G22" i="2"/>
  <c r="G23" i="2"/>
  <c r="Q23" i="2" s="1"/>
  <c r="G24" i="2"/>
  <c r="G25" i="2"/>
  <c r="G26" i="2"/>
  <c r="G27" i="2"/>
  <c r="Q27" i="2" s="1"/>
  <c r="G28" i="2"/>
  <c r="G29" i="2"/>
  <c r="G30" i="2"/>
  <c r="G31" i="2"/>
  <c r="Q31" i="2" s="1"/>
  <c r="G32" i="2"/>
  <c r="G3" i="2"/>
  <c r="Q49" i="2" l="1"/>
  <c r="Q50" i="2" s="1"/>
  <c r="H11" i="1"/>
  <c r="G53" i="1"/>
  <c r="G54" i="1"/>
  <c r="G55" i="1"/>
  <c r="G56" i="1"/>
  <c r="G57" i="1"/>
  <c r="G52" i="1"/>
  <c r="I4" i="1" l="1"/>
  <c r="R4" i="1" s="1"/>
  <c r="I5" i="1"/>
  <c r="R5" i="1" s="1"/>
  <c r="I6" i="1"/>
  <c r="I7" i="1"/>
  <c r="I8" i="1"/>
  <c r="R8" i="1" s="1"/>
  <c r="I9" i="1"/>
  <c r="R9" i="1" s="1"/>
  <c r="I10" i="1"/>
  <c r="I11" i="1"/>
  <c r="I12" i="1"/>
  <c r="R12" i="1" s="1"/>
  <c r="I13" i="1"/>
  <c r="I14" i="1"/>
  <c r="I15" i="1"/>
  <c r="I16" i="1"/>
  <c r="I17" i="1"/>
  <c r="I18" i="1"/>
  <c r="R18" i="1" s="1"/>
  <c r="I19" i="1"/>
  <c r="I20" i="1"/>
  <c r="R20" i="1" s="1"/>
  <c r="I21" i="1"/>
  <c r="I22" i="1"/>
  <c r="R22" i="1" s="1"/>
  <c r="I23" i="1"/>
  <c r="R23" i="1" s="1"/>
  <c r="I24" i="1"/>
  <c r="R24" i="1" s="1"/>
  <c r="I25" i="1"/>
  <c r="R25" i="1" s="1"/>
  <c r="I26" i="1"/>
  <c r="R26" i="1" s="1"/>
  <c r="I27" i="1"/>
  <c r="R27" i="1" s="1"/>
  <c r="I28" i="1"/>
  <c r="R28" i="1" s="1"/>
  <c r="I29" i="1"/>
  <c r="I30" i="1"/>
  <c r="I31" i="1"/>
  <c r="I32" i="1"/>
  <c r="I33" i="1"/>
  <c r="I34" i="1"/>
  <c r="I35" i="1"/>
  <c r="R35" i="1" s="1"/>
  <c r="I36" i="1"/>
  <c r="R36" i="1" s="1"/>
  <c r="I37" i="1"/>
  <c r="I38" i="1"/>
  <c r="R38" i="1" s="1"/>
  <c r="I39" i="1"/>
  <c r="R39" i="1" s="1"/>
  <c r="I40" i="1"/>
  <c r="R40" i="1" s="1"/>
  <c r="I41" i="1"/>
  <c r="I42" i="1"/>
  <c r="I43" i="1"/>
  <c r="I44" i="1"/>
  <c r="R44" i="1" s="1"/>
  <c r="I45" i="1"/>
  <c r="R45" i="1" s="1"/>
  <c r="I46" i="1"/>
  <c r="R46" i="1" s="1"/>
  <c r="I47" i="1"/>
  <c r="R47" i="1" s="1"/>
  <c r="I48" i="1"/>
  <c r="R48" i="1" s="1"/>
  <c r="I49" i="1"/>
  <c r="R49" i="1" s="1"/>
  <c r="I50" i="1"/>
  <c r="I51" i="1"/>
  <c r="R51" i="1" s="1"/>
  <c r="I52" i="1"/>
  <c r="R52" i="1" s="1"/>
  <c r="I53" i="1"/>
  <c r="R53" i="1" s="1"/>
  <c r="I54" i="1"/>
  <c r="R54" i="1" s="1"/>
  <c r="I55" i="1"/>
  <c r="R55" i="1" s="1"/>
  <c r="I56" i="1"/>
  <c r="R56" i="1" s="1"/>
  <c r="I57" i="1"/>
  <c r="R57" i="1" s="1"/>
  <c r="I3" i="1"/>
  <c r="R3" i="1" s="1"/>
  <c r="R50" i="1" l="1"/>
  <c r="R43" i="1"/>
  <c r="R42" i="1"/>
  <c r="R41" i="1"/>
  <c r="R37" i="1"/>
  <c r="R34" i="1"/>
  <c r="R33" i="1"/>
  <c r="R32" i="1"/>
  <c r="R31" i="1"/>
  <c r="R30" i="1"/>
  <c r="R29" i="1"/>
  <c r="R21" i="1"/>
  <c r="R19" i="1"/>
  <c r="R17" i="1"/>
  <c r="R16" i="1"/>
  <c r="R15" i="1"/>
  <c r="R14" i="1"/>
  <c r="R13" i="1"/>
  <c r="R11" i="1"/>
  <c r="R10" i="1"/>
  <c r="R7" i="1"/>
  <c r="R6" i="1"/>
  <c r="R58" i="1" l="1"/>
  <c r="R59" i="1" s="1"/>
</calcChain>
</file>

<file path=xl/sharedStrings.xml><?xml version="1.0" encoding="utf-8"?>
<sst xmlns="http://schemas.openxmlformats.org/spreadsheetml/2006/main" count="609" uniqueCount="163">
  <si>
    <t>KOD_TR_KOM</t>
  </si>
  <si>
    <t>STANZUJ1</t>
  </si>
  <si>
    <t>STANZUJ2</t>
  </si>
  <si>
    <t>ROK_VDZ</t>
  </si>
  <si>
    <t>4</t>
  </si>
  <si>
    <t>3</t>
  </si>
  <si>
    <t>270</t>
  </si>
  <si>
    <t>0332A072030332A247</t>
  </si>
  <si>
    <t>27814</t>
  </si>
  <si>
    <t>V1</t>
  </si>
  <si>
    <t>0244A031  0242A086</t>
  </si>
  <si>
    <t>2602</t>
  </si>
  <si>
    <t>V4</t>
  </si>
  <si>
    <t>0244A003  0244A026</t>
  </si>
  <si>
    <t>2695</t>
  </si>
  <si>
    <t>0331A016  0331A017</t>
  </si>
  <si>
    <t>V1,V4</t>
  </si>
  <si>
    <t>0331A017  0331A001</t>
  </si>
  <si>
    <t>26834</t>
  </si>
  <si>
    <t>0332A179  0332A30502</t>
  </si>
  <si>
    <t>2879</t>
  </si>
  <si>
    <t>0332A179  0332A188</t>
  </si>
  <si>
    <t>28716</t>
  </si>
  <si>
    <t>28719</t>
  </si>
  <si>
    <t>283</t>
  </si>
  <si>
    <t>0332A120  0332A118</t>
  </si>
  <si>
    <t>2829</t>
  </si>
  <si>
    <t>0332A119  0332A120</t>
  </si>
  <si>
    <t>0332A152  0332A153</t>
  </si>
  <si>
    <t>0332A066  0332A284</t>
  </si>
  <si>
    <t>03527</t>
  </si>
  <si>
    <t>0332A118  0332A115</t>
  </si>
  <si>
    <t>0341A097  0341A025</t>
  </si>
  <si>
    <t>2954</t>
  </si>
  <si>
    <t>0341B008  0341A098</t>
  </si>
  <si>
    <t>0341A098  0341A097</t>
  </si>
  <si>
    <t>2887</t>
  </si>
  <si>
    <t>0332A154  0332A155</t>
  </si>
  <si>
    <t>0332A178  0332A175</t>
  </si>
  <si>
    <t>28717</t>
  </si>
  <si>
    <t>0332A094  0332A278</t>
  </si>
  <si>
    <t>0332A277  0332A178</t>
  </si>
  <si>
    <t>2879  a</t>
  </si>
  <si>
    <t>0332A153  0332A154</t>
  </si>
  <si>
    <t>0332A185  0332A271</t>
  </si>
  <si>
    <t>28711</t>
  </si>
  <si>
    <t>0332A271  0332A272</t>
  </si>
  <si>
    <t>0332A272  0332A188</t>
  </si>
  <si>
    <t>0332A150  0332A151</t>
  </si>
  <si>
    <t>0332A151  0332A152</t>
  </si>
  <si>
    <t>0332A073050332A185</t>
  </si>
  <si>
    <t>0332A276  0332A277</t>
  </si>
  <si>
    <t>29029</t>
  </si>
  <si>
    <t>0332A282030332A066</t>
  </si>
  <si>
    <t>0332A198  0332A28203</t>
  </si>
  <si>
    <t>0332A285020332A198</t>
  </si>
  <si>
    <t>0332A297010332A197</t>
  </si>
  <si>
    <t>0332A197  0332A28502</t>
  </si>
  <si>
    <t>0242A094  0242A015</t>
  </si>
  <si>
    <t>26833</t>
  </si>
  <si>
    <t>0331A037  0331A038</t>
  </si>
  <si>
    <t>287</t>
  </si>
  <si>
    <t>0341A065  0341A097</t>
  </si>
  <si>
    <t>2936</t>
  </si>
  <si>
    <t>0332A085  0332A150</t>
  </si>
  <si>
    <t>282</t>
  </si>
  <si>
    <t>0334A078  0332A012</t>
  </si>
  <si>
    <t>0341A051  0341A106</t>
  </si>
  <si>
    <t>0332A115  0341A059</t>
  </si>
  <si>
    <t>0332A033  0341A075</t>
  </si>
  <si>
    <t>0332A013  0332A033</t>
  </si>
  <si>
    <t>0341A015  0343A053</t>
  </si>
  <si>
    <t>0332A083  0332A275</t>
  </si>
  <si>
    <t>0332A017020332A083</t>
  </si>
  <si>
    <t>0332A275  0332A30501</t>
  </si>
  <si>
    <t>0332A275  0332A276</t>
  </si>
  <si>
    <t>2904</t>
  </si>
  <si>
    <t>0312A016  0314A055</t>
  </si>
  <si>
    <t>0314A112  0314A028</t>
  </si>
  <si>
    <t>01326</t>
  </si>
  <si>
    <t>0314A122  0314A065</t>
  </si>
  <si>
    <t>29020</t>
  </si>
  <si>
    <t>0314A081  0314A082</t>
  </si>
  <si>
    <t>0314A082  0314A083</t>
  </si>
  <si>
    <t>0314A083  0314A084</t>
  </si>
  <si>
    <t>0314A084  0314A134</t>
  </si>
  <si>
    <t>0314A134  0314A086</t>
  </si>
  <si>
    <t>0314A086  0314A066</t>
  </si>
  <si>
    <t>Kč s DPH</t>
  </si>
  <si>
    <t>Kč bez DPH</t>
  </si>
  <si>
    <t>Číslo úseku</t>
  </si>
  <si>
    <t>Délka úseku</t>
  </si>
  <si>
    <t>Číslo komunikace</t>
  </si>
  <si>
    <t>Staničení od:</t>
  </si>
  <si>
    <t>Staničení do:</t>
  </si>
  <si>
    <t>Cena MJ</t>
  </si>
  <si>
    <t>Cena celkem</t>
  </si>
  <si>
    <t>Typ VDZ</t>
  </si>
  <si>
    <t>Materiál</t>
  </si>
  <si>
    <t>Barva</t>
  </si>
  <si>
    <t>Plast</t>
  </si>
  <si>
    <t>Plocha</t>
  </si>
  <si>
    <t>m</t>
  </si>
  <si>
    <t>m2</t>
  </si>
  <si>
    <t>Okres</t>
  </si>
  <si>
    <t>Česká Lípa</t>
  </si>
  <si>
    <t>Jablonec nad Nisou</t>
  </si>
  <si>
    <t>Liberec</t>
  </si>
  <si>
    <t>Semily</t>
  </si>
  <si>
    <t>Termín realizace</t>
  </si>
  <si>
    <t>Poznámky</t>
  </si>
  <si>
    <t>2627</t>
  </si>
  <si>
    <t>P</t>
  </si>
  <si>
    <t>2639</t>
  </si>
  <si>
    <t>268</t>
  </si>
  <si>
    <t>B</t>
  </si>
  <si>
    <t>2702</t>
  </si>
  <si>
    <t>2773</t>
  </si>
  <si>
    <t>0332A263  0332A260</t>
  </si>
  <si>
    <t>0331A056  0313A062</t>
  </si>
  <si>
    <t>2784</t>
  </si>
  <si>
    <t>0332A070  0332A262</t>
  </si>
  <si>
    <t>2789</t>
  </si>
  <si>
    <t>0332A096060332A09607</t>
  </si>
  <si>
    <t>27911</t>
  </si>
  <si>
    <t>0332A019  0332A126</t>
  </si>
  <si>
    <t>27915</t>
  </si>
  <si>
    <t>0343A053  0343A054</t>
  </si>
  <si>
    <t>284</t>
  </si>
  <si>
    <t>28411</t>
  </si>
  <si>
    <t>0343B010  0343A105</t>
  </si>
  <si>
    <t>0341A015  0341A031</t>
  </si>
  <si>
    <t>286</t>
  </si>
  <si>
    <t>0343A101  0343A102</t>
  </si>
  <si>
    <t>28614</t>
  </si>
  <si>
    <t>0341A032  0341A062</t>
  </si>
  <si>
    <t>28618</t>
  </si>
  <si>
    <t>0332A095  0332A167</t>
  </si>
  <si>
    <t>28733</t>
  </si>
  <si>
    <t>0323A016  0323A037</t>
  </si>
  <si>
    <t>29018</t>
  </si>
  <si>
    <t>0314A070  0314A071</t>
  </si>
  <si>
    <t>29022</t>
  </si>
  <si>
    <t>0314A012030314A081</t>
  </si>
  <si>
    <t>0323A036  0341A110</t>
  </si>
  <si>
    <t>29053</t>
  </si>
  <si>
    <t>0341A081  0341A017</t>
  </si>
  <si>
    <t>29056</t>
  </si>
  <si>
    <t>0341A063  0341A037</t>
  </si>
  <si>
    <t>2951</t>
  </si>
  <si>
    <t>křižovatka</t>
  </si>
  <si>
    <t>01327 x 01326</t>
  </si>
  <si>
    <t>Obnova křižovaky (PD)</t>
  </si>
  <si>
    <t>obnova křižovatky PČR</t>
  </si>
  <si>
    <t>BESIP</t>
  </si>
  <si>
    <t>PČR, BESIP</t>
  </si>
  <si>
    <t>27241 x 27013</t>
  </si>
  <si>
    <t>projektová dokumentace</t>
  </si>
  <si>
    <t>2624 x 2601 x 00913</t>
  </si>
  <si>
    <t>268 x 26845</t>
  </si>
  <si>
    <t>288 x 2887</t>
  </si>
  <si>
    <t>obnova</t>
  </si>
  <si>
    <t>náměstí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</si>
</sst>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K_č_-;\-* #,##0\ _K_č_-;_-* &quot;-&quot;\ _K_č_-;_-@_-"/>
    <numFmt numFmtId="164" formatCode="0.000"/>
    <numFmt numFmtId="165" formatCode="#,##0\ _K_č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/>
    <xf numFmtId="1" fontId="0" fillId="0" borderId="10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" fontId="0" fillId="33" borderId="10" xfId="0" applyNumberFormat="1" applyFill="1" applyBorder="1" applyAlignment="1">
      <alignment horizontal="center" vertical="center"/>
    </xf>
    <xf numFmtId="1" fontId="0" fillId="33" borderId="11" xfId="0" applyNumberFormat="1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41" fontId="16" fillId="3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" fontId="0" fillId="33" borderId="11" xfId="0" applyNumberFormat="1" applyFill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0" fillId="33" borderId="11" xfId="0" applyNumberFormat="1" applyFill="1" applyBorder="1" applyAlignment="1">
      <alignment horizontal="center" vertical="center"/>
    </xf>
    <xf numFmtId="1" fontId="0" fillId="0" borderId="0" xfId="0" applyNumberFormat="1"/>
    <xf numFmtId="41" fontId="0" fillId="0" borderId="10" xfId="0" applyNumberFormat="1" applyBorder="1"/>
    <xf numFmtId="0" fontId="18" fillId="0" borderId="0" xfId="0" applyFont="1" applyAlignment="1">
      <alignment vertical="center"/>
    </xf>
    <xf numFmtId="165" fontId="0" fillId="0" borderId="0" xfId="0" applyNumberFormat="1"/>
    <xf numFmtId="0" fontId="0" fillId="33" borderId="13" xfId="0" applyFill="1" applyBorder="1" applyAlignment="1">
      <alignment horizontal="center" vertical="center"/>
    </xf>
    <xf numFmtId="1" fontId="0" fillId="0" borderId="10" xfId="0" applyNumberFormat="1" applyBorder="1"/>
    <xf numFmtId="1" fontId="0" fillId="0" borderId="10" xfId="0" applyNumberFormat="1" applyBorder="1" applyAlignment="1">
      <alignment horizontal="center"/>
    </xf>
    <xf numFmtId="1" fontId="0" fillId="35" borderId="10" xfId="0" applyNumberFormat="1" applyFill="1" applyBorder="1"/>
    <xf numFmtId="1" fontId="14" fillId="0" borderId="10" xfId="0" applyNumberFormat="1" applyFont="1" applyFill="1" applyBorder="1"/>
    <xf numFmtId="1" fontId="14" fillId="35" borderId="10" xfId="0" applyNumberFormat="1" applyFont="1" applyFill="1" applyBorder="1"/>
    <xf numFmtId="1" fontId="0" fillId="0" borderId="10" xfId="0" applyNumberFormat="1" applyFill="1" applyBorder="1"/>
    <xf numFmtId="1" fontId="14" fillId="0" borderId="10" xfId="0" applyNumberFormat="1" applyFont="1" applyBorder="1"/>
    <xf numFmtId="1" fontId="19" fillId="0" borderId="10" xfId="0" applyNumberFormat="1" applyFont="1" applyBorder="1"/>
    <xf numFmtId="1" fontId="0" fillId="33" borderId="11" xfId="0" applyNumberFormat="1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1" fontId="0" fillId="36" borderId="10" xfId="0" applyNumberFormat="1" applyFill="1" applyBorder="1"/>
    <xf numFmtId="1" fontId="0" fillId="36" borderId="10" xfId="0" applyNumberFormat="1" applyFill="1" applyBorder="1" applyAlignment="1">
      <alignment horizontal="center"/>
    </xf>
    <xf numFmtId="1" fontId="0" fillId="36" borderId="10" xfId="0" applyNumberFormat="1" applyFill="1" applyBorder="1" applyAlignment="1">
      <alignment horizontal="center" vertical="center"/>
    </xf>
    <xf numFmtId="164" fontId="0" fillId="36" borderId="10" xfId="0" applyNumberFormat="1" applyFill="1" applyBorder="1" applyAlignment="1">
      <alignment horizontal="center" vertical="center"/>
    </xf>
    <xf numFmtId="0" fontId="0" fillId="36" borderId="10" xfId="0" applyFill="1" applyBorder="1"/>
    <xf numFmtId="0" fontId="0" fillId="36" borderId="10" xfId="0" applyFill="1" applyBorder="1" applyAlignment="1">
      <alignment horizontal="center" vertical="center"/>
    </xf>
    <xf numFmtId="41" fontId="0" fillId="36" borderId="10" xfId="0" applyNumberFormat="1" applyFill="1" applyBorder="1" applyAlignment="1">
      <alignment horizontal="center" vertical="center"/>
    </xf>
    <xf numFmtId="41" fontId="0" fillId="36" borderId="10" xfId="0" applyNumberFormat="1" applyFill="1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zoomScale="55" zoomScaleNormal="55" workbookViewId="0">
      <pane ySplit="2" topLeftCell="A3" activePane="bottomLeft" state="frozen"/>
      <selection pane="bottomLeft" activeCell="V20" sqref="V20"/>
    </sheetView>
  </sheetViews>
  <sheetFormatPr defaultRowHeight="14.4" x14ac:dyDescent="0.3"/>
  <cols>
    <col min="1" max="1" width="22" style="5" bestFit="1" customWidth="1"/>
    <col min="2" max="2" width="18.33203125" style="5" customWidth="1"/>
    <col min="3" max="3" width="18" style="5" hidden="1" customWidth="1"/>
    <col min="4" max="4" width="19" style="5" customWidth="1"/>
    <col min="5" max="7" width="14.6640625" style="5" customWidth="1"/>
    <col min="8" max="8" width="11.44140625" style="5" bestFit="1" customWidth="1"/>
    <col min="9" max="10" width="14.33203125" style="5" hidden="1" customWidth="1"/>
    <col min="11" max="11" width="12.6640625" style="5" bestFit="1" customWidth="1"/>
    <col min="12" max="13" width="14.6640625" style="5" customWidth="1"/>
    <col min="14" max="14" width="11.5546875" style="5" hidden="1" customWidth="1"/>
    <col min="15" max="15" width="18.88671875" style="5" bestFit="1" customWidth="1"/>
    <col min="16" max="16" width="11" style="6" customWidth="1"/>
    <col min="17" max="17" width="14.6640625" style="7" customWidth="1"/>
    <col min="18" max="18" width="23.5546875" bestFit="1" customWidth="1"/>
  </cols>
  <sheetData>
    <row r="1" spans="1:18" ht="24" customHeight="1" x14ac:dyDescent="0.3">
      <c r="A1" s="30" t="s">
        <v>90</v>
      </c>
      <c r="B1" s="30" t="s">
        <v>104</v>
      </c>
      <c r="C1" s="8" t="s">
        <v>0</v>
      </c>
      <c r="D1" s="30" t="s">
        <v>92</v>
      </c>
      <c r="E1" s="8" t="s">
        <v>93</v>
      </c>
      <c r="F1" s="8" t="s">
        <v>94</v>
      </c>
      <c r="G1" s="8" t="s">
        <v>91</v>
      </c>
      <c r="H1" s="8" t="s">
        <v>101</v>
      </c>
      <c r="I1" s="8" t="s">
        <v>1</v>
      </c>
      <c r="J1" s="8" t="s">
        <v>2</v>
      </c>
      <c r="K1" s="30" t="s">
        <v>97</v>
      </c>
      <c r="L1" s="14"/>
      <c r="M1" s="30" t="s">
        <v>98</v>
      </c>
      <c r="N1" s="30" t="s">
        <v>3</v>
      </c>
      <c r="O1" s="30" t="s">
        <v>109</v>
      </c>
      <c r="P1" s="30" t="s">
        <v>95</v>
      </c>
      <c r="Q1" s="30" t="s">
        <v>96</v>
      </c>
      <c r="R1" s="30" t="s">
        <v>110</v>
      </c>
    </row>
    <row r="2" spans="1:18" ht="18" customHeight="1" x14ac:dyDescent="0.3">
      <c r="A2" s="31"/>
      <c r="B2" s="31"/>
      <c r="C2" s="16"/>
      <c r="D2" s="31"/>
      <c r="E2" s="16" t="s">
        <v>102</v>
      </c>
      <c r="F2" s="16" t="s">
        <v>102</v>
      </c>
      <c r="G2" s="16" t="s">
        <v>102</v>
      </c>
      <c r="H2" s="16" t="s">
        <v>103</v>
      </c>
      <c r="I2" s="16"/>
      <c r="J2" s="16"/>
      <c r="K2" s="31"/>
      <c r="L2" s="21"/>
      <c r="M2" s="31"/>
      <c r="N2" s="31"/>
      <c r="O2" s="31"/>
      <c r="P2" s="31"/>
      <c r="Q2" s="31"/>
      <c r="R2" s="31"/>
    </row>
    <row r="3" spans="1:18" x14ac:dyDescent="0.3">
      <c r="A3" s="22"/>
      <c r="B3" s="22" t="s">
        <v>105</v>
      </c>
      <c r="C3" s="22">
        <v>3146</v>
      </c>
      <c r="D3" s="23" t="s">
        <v>111</v>
      </c>
      <c r="E3" s="22">
        <v>0</v>
      </c>
      <c r="F3" s="28">
        <v>1560</v>
      </c>
      <c r="G3" s="2">
        <f>F3-E3</f>
        <v>1560</v>
      </c>
      <c r="H3" s="11">
        <v>0.125</v>
      </c>
      <c r="I3" s="22" t="s">
        <v>112</v>
      </c>
      <c r="J3" s="22">
        <v>2017</v>
      </c>
      <c r="K3" s="22" t="s">
        <v>9</v>
      </c>
      <c r="L3" s="1"/>
      <c r="M3" s="2" t="s">
        <v>100</v>
      </c>
      <c r="N3" s="2"/>
      <c r="O3" s="2"/>
      <c r="P3" s="4">
        <v>445</v>
      </c>
      <c r="Q3" s="3">
        <f>P3*H3*G3</f>
        <v>86775</v>
      </c>
      <c r="R3" s="18"/>
    </row>
    <row r="4" spans="1:18" x14ac:dyDescent="0.3">
      <c r="A4" s="22"/>
      <c r="B4" s="22" t="s">
        <v>105</v>
      </c>
      <c r="C4" s="22">
        <v>3146</v>
      </c>
      <c r="D4" s="23" t="s">
        <v>111</v>
      </c>
      <c r="E4" s="28">
        <v>5120</v>
      </c>
      <c r="F4" s="22">
        <v>6226</v>
      </c>
      <c r="G4" s="2">
        <f>F4-E4</f>
        <v>1106</v>
      </c>
      <c r="H4" s="11">
        <v>0.125</v>
      </c>
      <c r="I4" s="22" t="s">
        <v>112</v>
      </c>
      <c r="J4" s="22">
        <v>2017</v>
      </c>
      <c r="K4" s="22" t="s">
        <v>9</v>
      </c>
      <c r="L4" s="1"/>
      <c r="M4" s="2" t="s">
        <v>100</v>
      </c>
      <c r="N4" s="2"/>
      <c r="O4" s="2"/>
      <c r="P4" s="4">
        <v>445</v>
      </c>
      <c r="Q4" s="3">
        <f>P4*H4*G4</f>
        <v>61521.25</v>
      </c>
      <c r="R4" s="18"/>
    </row>
    <row r="5" spans="1:18" x14ac:dyDescent="0.3">
      <c r="A5" s="22"/>
      <c r="B5" s="22" t="s">
        <v>105</v>
      </c>
      <c r="C5" s="22">
        <v>3146</v>
      </c>
      <c r="D5" s="23" t="s">
        <v>111</v>
      </c>
      <c r="E5" s="22">
        <v>8365</v>
      </c>
      <c r="F5" s="22">
        <v>11021</v>
      </c>
      <c r="G5" s="2">
        <f>F5-E5</f>
        <v>2656</v>
      </c>
      <c r="H5" s="11">
        <v>0.125</v>
      </c>
      <c r="I5" s="22" t="s">
        <v>112</v>
      </c>
      <c r="J5" s="22">
        <v>2017</v>
      </c>
      <c r="K5" s="22" t="s">
        <v>9</v>
      </c>
      <c r="L5" s="1"/>
      <c r="M5" s="2" t="s">
        <v>100</v>
      </c>
      <c r="N5" s="2"/>
      <c r="O5" s="2"/>
      <c r="P5" s="4">
        <v>445</v>
      </c>
      <c r="Q5" s="3">
        <f>P5*H5*G5</f>
        <v>147740</v>
      </c>
      <c r="R5" s="18"/>
    </row>
    <row r="6" spans="1:18" x14ac:dyDescent="0.3">
      <c r="A6" s="22"/>
      <c r="B6" s="22" t="s">
        <v>105</v>
      </c>
      <c r="C6" s="22">
        <v>3916</v>
      </c>
      <c r="D6" s="23" t="s">
        <v>113</v>
      </c>
      <c r="E6" s="22">
        <v>853</v>
      </c>
      <c r="F6" s="22">
        <v>5577</v>
      </c>
      <c r="G6" s="2">
        <f t="shared" ref="G6:G32" si="0">F6-E6</f>
        <v>4724</v>
      </c>
      <c r="H6" s="11">
        <v>0.125</v>
      </c>
      <c r="I6" s="22" t="s">
        <v>112</v>
      </c>
      <c r="J6" s="22">
        <v>2017</v>
      </c>
      <c r="K6" s="22" t="s">
        <v>9</v>
      </c>
      <c r="L6" s="1"/>
      <c r="M6" s="2" t="s">
        <v>100</v>
      </c>
      <c r="N6" s="2"/>
      <c r="O6" s="2"/>
      <c r="P6" s="4">
        <v>445</v>
      </c>
      <c r="Q6" s="3">
        <f t="shared" ref="Q6:Q32" si="1">P6*H6*G6</f>
        <v>262772.5</v>
      </c>
      <c r="R6" s="18"/>
    </row>
    <row r="7" spans="1:18" x14ac:dyDescent="0.3">
      <c r="A7" s="22"/>
      <c r="B7" s="22" t="s">
        <v>105</v>
      </c>
      <c r="C7" s="24">
        <v>2187</v>
      </c>
      <c r="D7" s="23" t="s">
        <v>114</v>
      </c>
      <c r="E7" s="25">
        <v>38268</v>
      </c>
      <c r="F7" s="25">
        <v>43403</v>
      </c>
      <c r="G7" s="2">
        <f t="shared" si="0"/>
        <v>5135</v>
      </c>
      <c r="H7" s="11">
        <v>0.375</v>
      </c>
      <c r="I7" s="22" t="s">
        <v>112</v>
      </c>
      <c r="J7" s="22">
        <v>2017</v>
      </c>
      <c r="K7" s="22" t="s">
        <v>16</v>
      </c>
      <c r="L7" s="1"/>
      <c r="M7" s="2" t="s">
        <v>100</v>
      </c>
      <c r="N7" s="2"/>
      <c r="O7" s="2"/>
      <c r="P7" s="4">
        <v>445</v>
      </c>
      <c r="Q7" s="3">
        <f t="shared" si="1"/>
        <v>856903.125</v>
      </c>
      <c r="R7" s="18"/>
    </row>
    <row r="8" spans="1:18" x14ac:dyDescent="0.3">
      <c r="A8" s="22"/>
      <c r="B8" s="22" t="s">
        <v>105</v>
      </c>
      <c r="C8" s="22">
        <v>5392</v>
      </c>
      <c r="D8" s="23" t="s">
        <v>114</v>
      </c>
      <c r="E8" s="22">
        <v>22085</v>
      </c>
      <c r="F8" s="22">
        <v>36558</v>
      </c>
      <c r="G8" s="2">
        <f t="shared" si="0"/>
        <v>14473</v>
      </c>
      <c r="H8" s="11">
        <v>0.125</v>
      </c>
      <c r="I8" s="22" t="s">
        <v>115</v>
      </c>
      <c r="J8" s="22">
        <v>2017</v>
      </c>
      <c r="K8" s="22" t="s">
        <v>9</v>
      </c>
      <c r="L8" s="1"/>
      <c r="M8" s="2" t="s">
        <v>99</v>
      </c>
      <c r="N8" s="2"/>
      <c r="O8" s="2"/>
      <c r="P8" s="4">
        <v>120</v>
      </c>
      <c r="Q8" s="3">
        <f t="shared" si="1"/>
        <v>217095</v>
      </c>
      <c r="R8" s="18"/>
    </row>
    <row r="9" spans="1:18" x14ac:dyDescent="0.3">
      <c r="A9" s="22"/>
      <c r="B9" s="22" t="s">
        <v>105</v>
      </c>
      <c r="C9" s="22">
        <v>2359</v>
      </c>
      <c r="D9" s="23" t="s">
        <v>6</v>
      </c>
      <c r="E9" s="22">
        <v>8753</v>
      </c>
      <c r="F9" s="22">
        <v>11674</v>
      </c>
      <c r="G9" s="2">
        <f t="shared" si="0"/>
        <v>2921</v>
      </c>
      <c r="H9" s="11">
        <v>0.125</v>
      </c>
      <c r="I9" s="22" t="s">
        <v>115</v>
      </c>
      <c r="J9" s="22">
        <v>2017</v>
      </c>
      <c r="K9" s="22" t="s">
        <v>9</v>
      </c>
      <c r="L9" s="1"/>
      <c r="M9" s="2" t="s">
        <v>99</v>
      </c>
      <c r="N9" s="2"/>
      <c r="O9" s="2"/>
      <c r="P9" s="4">
        <v>120</v>
      </c>
      <c r="Q9" s="3">
        <f t="shared" si="1"/>
        <v>43815</v>
      </c>
      <c r="R9" s="18"/>
    </row>
    <row r="10" spans="1:18" x14ac:dyDescent="0.3">
      <c r="A10" s="22"/>
      <c r="B10" s="22" t="s">
        <v>105</v>
      </c>
      <c r="C10" s="22">
        <v>3598</v>
      </c>
      <c r="D10" s="23" t="s">
        <v>116</v>
      </c>
      <c r="E10" s="28">
        <v>6600</v>
      </c>
      <c r="F10" s="22">
        <v>7958</v>
      </c>
      <c r="G10" s="2">
        <f t="shared" si="0"/>
        <v>1358</v>
      </c>
      <c r="H10" s="11">
        <v>0.25</v>
      </c>
      <c r="I10" s="22" t="s">
        <v>112</v>
      </c>
      <c r="J10" s="22">
        <v>2017</v>
      </c>
      <c r="K10" s="22" t="s">
        <v>12</v>
      </c>
      <c r="L10" s="1"/>
      <c r="M10" s="2" t="s">
        <v>100</v>
      </c>
      <c r="N10" s="2"/>
      <c r="O10" s="2"/>
      <c r="P10" s="4">
        <v>445</v>
      </c>
      <c r="Q10" s="3">
        <f t="shared" si="1"/>
        <v>151077.5</v>
      </c>
      <c r="R10" s="18"/>
    </row>
    <row r="11" spans="1:18" x14ac:dyDescent="0.3">
      <c r="A11" s="22"/>
      <c r="B11" s="22" t="s">
        <v>105</v>
      </c>
      <c r="C11" s="22">
        <v>3598</v>
      </c>
      <c r="D11" s="23">
        <v>2705</v>
      </c>
      <c r="E11" s="29">
        <v>0</v>
      </c>
      <c r="F11" s="28">
        <v>2000</v>
      </c>
      <c r="G11" s="2">
        <f t="shared" ref="G11" si="2">F11-E11</f>
        <v>2000</v>
      </c>
      <c r="H11" s="11">
        <v>0.125</v>
      </c>
      <c r="I11" s="22" t="s">
        <v>112</v>
      </c>
      <c r="J11" s="22">
        <v>2017</v>
      </c>
      <c r="K11" s="22" t="s">
        <v>9</v>
      </c>
      <c r="L11" s="1"/>
      <c r="M11" s="2" t="s">
        <v>100</v>
      </c>
      <c r="N11" s="2"/>
      <c r="O11" s="2"/>
      <c r="P11" s="4">
        <v>445</v>
      </c>
      <c r="Q11" s="3">
        <f t="shared" ref="Q11" si="3">P11*H11*G11</f>
        <v>111250</v>
      </c>
      <c r="R11" s="18"/>
    </row>
    <row r="12" spans="1:18" x14ac:dyDescent="0.3">
      <c r="A12" s="22" t="s">
        <v>137</v>
      </c>
      <c r="B12" s="22" t="s">
        <v>106</v>
      </c>
      <c r="C12" s="22">
        <v>3183</v>
      </c>
      <c r="D12" s="23" t="s">
        <v>138</v>
      </c>
      <c r="E12" s="22">
        <v>0</v>
      </c>
      <c r="F12" s="22">
        <v>3560</v>
      </c>
      <c r="G12" s="2">
        <f t="shared" si="0"/>
        <v>3560</v>
      </c>
      <c r="H12" s="11">
        <v>0.25</v>
      </c>
      <c r="I12" s="22" t="s">
        <v>112</v>
      </c>
      <c r="J12" s="22">
        <v>2017</v>
      </c>
      <c r="K12" s="22" t="s">
        <v>12</v>
      </c>
      <c r="L12" s="1"/>
      <c r="M12" s="2" t="s">
        <v>100</v>
      </c>
      <c r="N12" s="2"/>
      <c r="O12" s="2"/>
      <c r="P12" s="4">
        <v>445</v>
      </c>
      <c r="Q12" s="3">
        <f t="shared" si="1"/>
        <v>396050</v>
      </c>
      <c r="R12" s="18"/>
    </row>
    <row r="13" spans="1:18" x14ac:dyDescent="0.3">
      <c r="A13" s="22" t="s">
        <v>139</v>
      </c>
      <c r="B13" s="22" t="s">
        <v>106</v>
      </c>
      <c r="C13" s="22">
        <v>1897</v>
      </c>
      <c r="D13" s="23" t="s">
        <v>140</v>
      </c>
      <c r="E13" s="22">
        <v>0</v>
      </c>
      <c r="F13" s="22">
        <v>1897</v>
      </c>
      <c r="G13" s="2">
        <f t="shared" si="0"/>
        <v>1897</v>
      </c>
      <c r="H13" s="11">
        <v>0.25</v>
      </c>
      <c r="I13" s="22" t="s">
        <v>112</v>
      </c>
      <c r="J13" s="22">
        <v>2017</v>
      </c>
      <c r="K13" s="22" t="s">
        <v>12</v>
      </c>
      <c r="L13" s="1"/>
      <c r="M13" s="2" t="s">
        <v>100</v>
      </c>
      <c r="N13" s="2"/>
      <c r="O13" s="2"/>
      <c r="P13" s="4">
        <v>445</v>
      </c>
      <c r="Q13" s="3">
        <f t="shared" si="1"/>
        <v>211041.25</v>
      </c>
      <c r="R13" s="18"/>
    </row>
    <row r="14" spans="1:18" x14ac:dyDescent="0.3">
      <c r="A14" s="22" t="s">
        <v>141</v>
      </c>
      <c r="B14" s="22" t="s">
        <v>106</v>
      </c>
      <c r="C14" s="26">
        <v>2200</v>
      </c>
      <c r="D14" s="23" t="s">
        <v>142</v>
      </c>
      <c r="E14" s="25">
        <v>12836</v>
      </c>
      <c r="F14" s="27">
        <v>15036</v>
      </c>
      <c r="G14" s="2">
        <f t="shared" si="0"/>
        <v>2200</v>
      </c>
      <c r="H14" s="11">
        <v>0.25</v>
      </c>
      <c r="I14" s="22" t="s">
        <v>112</v>
      </c>
      <c r="J14" s="22">
        <v>2017</v>
      </c>
      <c r="K14" s="22" t="s">
        <v>12</v>
      </c>
      <c r="L14" s="1"/>
      <c r="M14" s="2" t="s">
        <v>100</v>
      </c>
      <c r="N14" s="2"/>
      <c r="O14" s="2"/>
      <c r="P14" s="4">
        <v>445</v>
      </c>
      <c r="Q14" s="3">
        <f t="shared" si="1"/>
        <v>244750</v>
      </c>
      <c r="R14" s="18"/>
    </row>
    <row r="15" spans="1:18" x14ac:dyDescent="0.3">
      <c r="A15" s="22" t="s">
        <v>143</v>
      </c>
      <c r="B15" s="22" t="s">
        <v>106</v>
      </c>
      <c r="C15" s="22">
        <v>3286</v>
      </c>
      <c r="D15" s="23" t="s">
        <v>52</v>
      </c>
      <c r="E15" s="22">
        <v>0</v>
      </c>
      <c r="F15" s="22">
        <v>3286</v>
      </c>
      <c r="G15" s="2">
        <f t="shared" si="0"/>
        <v>3286</v>
      </c>
      <c r="H15" s="11">
        <v>0.375</v>
      </c>
      <c r="I15" s="22" t="s">
        <v>112</v>
      </c>
      <c r="J15" s="22">
        <v>2017</v>
      </c>
      <c r="K15" s="22" t="s">
        <v>16</v>
      </c>
      <c r="L15" s="1"/>
      <c r="M15" s="2" t="s">
        <v>100</v>
      </c>
      <c r="N15" s="2"/>
      <c r="O15" s="2"/>
      <c r="P15" s="4">
        <v>445</v>
      </c>
      <c r="Q15" s="3">
        <f t="shared" si="1"/>
        <v>548351.25</v>
      </c>
      <c r="R15" s="18"/>
    </row>
    <row r="16" spans="1:18" x14ac:dyDescent="0.3">
      <c r="A16" s="22" t="s">
        <v>144</v>
      </c>
      <c r="B16" s="22" t="s">
        <v>106</v>
      </c>
      <c r="C16" s="22">
        <v>3559</v>
      </c>
      <c r="D16" s="23" t="s">
        <v>145</v>
      </c>
      <c r="E16" s="22">
        <v>1916</v>
      </c>
      <c r="F16" s="22">
        <v>6431</v>
      </c>
      <c r="G16" s="2">
        <f t="shared" si="0"/>
        <v>4515</v>
      </c>
      <c r="H16" s="11">
        <v>0.25</v>
      </c>
      <c r="I16" s="22" t="s">
        <v>112</v>
      </c>
      <c r="J16" s="22">
        <v>2017</v>
      </c>
      <c r="K16" s="22" t="s">
        <v>12</v>
      </c>
      <c r="L16" s="1"/>
      <c r="M16" s="2" t="s">
        <v>100</v>
      </c>
      <c r="N16" s="2"/>
      <c r="O16" s="2"/>
      <c r="P16" s="4">
        <v>445</v>
      </c>
      <c r="Q16" s="3">
        <f t="shared" si="1"/>
        <v>502293.75</v>
      </c>
      <c r="R16" s="18"/>
    </row>
    <row r="17" spans="1:18" x14ac:dyDescent="0.3">
      <c r="A17" s="22"/>
      <c r="B17" s="22" t="s">
        <v>107</v>
      </c>
      <c r="C17" s="22">
        <v>272</v>
      </c>
      <c r="D17" s="23" t="s">
        <v>117</v>
      </c>
      <c r="E17" s="22">
        <v>9471</v>
      </c>
      <c r="F17" s="22">
        <v>12538</v>
      </c>
      <c r="G17" s="2">
        <f t="shared" si="0"/>
        <v>3067</v>
      </c>
      <c r="H17" s="11">
        <v>0.25</v>
      </c>
      <c r="I17" s="22" t="s">
        <v>112</v>
      </c>
      <c r="J17" s="22">
        <v>2017</v>
      </c>
      <c r="K17" s="22" t="s">
        <v>12</v>
      </c>
      <c r="L17" s="1"/>
      <c r="M17" s="2" t="s">
        <v>100</v>
      </c>
      <c r="N17" s="2"/>
      <c r="O17" s="2"/>
      <c r="P17" s="4">
        <v>445</v>
      </c>
      <c r="Q17" s="3">
        <f t="shared" si="1"/>
        <v>341203.75</v>
      </c>
      <c r="R17" s="18"/>
    </row>
    <row r="18" spans="1:18" x14ac:dyDescent="0.3">
      <c r="A18" s="22" t="s">
        <v>7</v>
      </c>
      <c r="B18" s="22" t="s">
        <v>107</v>
      </c>
      <c r="C18" s="22">
        <v>6253</v>
      </c>
      <c r="D18" s="23" t="s">
        <v>8</v>
      </c>
      <c r="E18" s="22">
        <v>0</v>
      </c>
      <c r="F18" s="22">
        <v>6253</v>
      </c>
      <c r="G18" s="2">
        <f t="shared" si="0"/>
        <v>6253</v>
      </c>
      <c r="H18" s="11">
        <v>0.125</v>
      </c>
      <c r="I18" s="22" t="s">
        <v>112</v>
      </c>
      <c r="J18" s="22">
        <v>2017</v>
      </c>
      <c r="K18" s="22" t="s">
        <v>9</v>
      </c>
      <c r="L18" s="1"/>
      <c r="M18" s="2" t="s">
        <v>100</v>
      </c>
      <c r="N18" s="2"/>
      <c r="O18" s="2"/>
      <c r="P18" s="4">
        <v>445</v>
      </c>
      <c r="Q18" s="3">
        <f t="shared" si="1"/>
        <v>347823.125</v>
      </c>
      <c r="R18" s="18"/>
    </row>
    <row r="19" spans="1:18" x14ac:dyDescent="0.3">
      <c r="A19" s="22" t="s">
        <v>118</v>
      </c>
      <c r="B19" s="22" t="s">
        <v>107</v>
      </c>
      <c r="C19" s="22">
        <v>535</v>
      </c>
      <c r="D19" s="23" t="s">
        <v>8</v>
      </c>
      <c r="E19" s="22">
        <v>8208</v>
      </c>
      <c r="F19" s="22">
        <v>8743</v>
      </c>
      <c r="G19" s="2">
        <f t="shared" si="0"/>
        <v>535</v>
      </c>
      <c r="H19" s="11">
        <v>0.375</v>
      </c>
      <c r="I19" s="22" t="s">
        <v>112</v>
      </c>
      <c r="J19" s="22">
        <v>2017</v>
      </c>
      <c r="K19" s="22" t="s">
        <v>16</v>
      </c>
      <c r="L19" s="1"/>
      <c r="M19" s="2" t="s">
        <v>100</v>
      </c>
      <c r="N19" s="2"/>
      <c r="O19" s="2"/>
      <c r="P19" s="4">
        <v>445</v>
      </c>
      <c r="Q19" s="3">
        <f t="shared" si="1"/>
        <v>89278.125</v>
      </c>
      <c r="R19" s="18"/>
    </row>
    <row r="20" spans="1:18" x14ac:dyDescent="0.3">
      <c r="A20" s="22" t="s">
        <v>119</v>
      </c>
      <c r="B20" s="22" t="s">
        <v>107</v>
      </c>
      <c r="C20" s="22">
        <v>2116</v>
      </c>
      <c r="D20" s="23" t="s">
        <v>120</v>
      </c>
      <c r="E20" s="22">
        <v>5690</v>
      </c>
      <c r="F20" s="22">
        <v>7806</v>
      </c>
      <c r="G20" s="2">
        <f t="shared" si="0"/>
        <v>2116</v>
      </c>
      <c r="H20" s="11">
        <v>0.25</v>
      </c>
      <c r="I20" s="22" t="s">
        <v>112</v>
      </c>
      <c r="J20" s="22">
        <v>2017</v>
      </c>
      <c r="K20" s="22" t="s">
        <v>12</v>
      </c>
      <c r="L20" s="1"/>
      <c r="M20" s="2" t="s">
        <v>100</v>
      </c>
      <c r="N20" s="2"/>
      <c r="O20" s="2"/>
      <c r="P20" s="4">
        <v>445</v>
      </c>
      <c r="Q20" s="3">
        <f t="shared" si="1"/>
        <v>235405</v>
      </c>
      <c r="R20" s="18"/>
    </row>
    <row r="21" spans="1:18" x14ac:dyDescent="0.3">
      <c r="A21" s="22" t="s">
        <v>121</v>
      </c>
      <c r="B21" s="22" t="s">
        <v>107</v>
      </c>
      <c r="C21" s="22">
        <v>7935</v>
      </c>
      <c r="D21" s="23" t="s">
        <v>122</v>
      </c>
      <c r="E21" s="22">
        <v>0</v>
      </c>
      <c r="F21" s="22">
        <v>7935</v>
      </c>
      <c r="G21" s="2">
        <f t="shared" si="0"/>
        <v>7935</v>
      </c>
      <c r="H21" s="11">
        <v>0.25</v>
      </c>
      <c r="I21" s="22" t="s">
        <v>112</v>
      </c>
      <c r="J21" s="22">
        <v>2017</v>
      </c>
      <c r="K21" s="22" t="s">
        <v>12</v>
      </c>
      <c r="L21" s="1"/>
      <c r="M21" s="2" t="s">
        <v>100</v>
      </c>
      <c r="N21" s="2"/>
      <c r="O21" s="2"/>
      <c r="P21" s="4">
        <v>445</v>
      </c>
      <c r="Q21" s="3">
        <f t="shared" si="1"/>
        <v>882768.75</v>
      </c>
      <c r="R21" s="18"/>
    </row>
    <row r="22" spans="1:18" x14ac:dyDescent="0.3">
      <c r="A22" s="22" t="s">
        <v>123</v>
      </c>
      <c r="B22" s="22" t="s">
        <v>107</v>
      </c>
      <c r="C22" s="22">
        <v>670</v>
      </c>
      <c r="D22" s="23" t="s">
        <v>124</v>
      </c>
      <c r="E22" s="22">
        <v>2002</v>
      </c>
      <c r="F22" s="22">
        <v>2672</v>
      </c>
      <c r="G22" s="2">
        <f t="shared" si="0"/>
        <v>670</v>
      </c>
      <c r="H22" s="11">
        <v>0.375</v>
      </c>
      <c r="I22" s="22" t="s">
        <v>112</v>
      </c>
      <c r="J22" s="22">
        <v>2017</v>
      </c>
      <c r="K22" s="22" t="s">
        <v>16</v>
      </c>
      <c r="L22" s="1"/>
      <c r="M22" s="2" t="s">
        <v>100</v>
      </c>
      <c r="N22" s="2"/>
      <c r="O22" s="2"/>
      <c r="P22" s="4">
        <v>445</v>
      </c>
      <c r="Q22" s="3">
        <f t="shared" si="1"/>
        <v>111806.25</v>
      </c>
      <c r="R22" s="18"/>
    </row>
    <row r="23" spans="1:18" x14ac:dyDescent="0.3">
      <c r="A23" s="22" t="s">
        <v>125</v>
      </c>
      <c r="B23" s="22" t="s">
        <v>108</v>
      </c>
      <c r="C23" s="22">
        <v>1095</v>
      </c>
      <c r="D23" s="23" t="s">
        <v>126</v>
      </c>
      <c r="E23" s="22">
        <v>0</v>
      </c>
      <c r="F23" s="22">
        <v>1095</v>
      </c>
      <c r="G23" s="2">
        <f t="shared" si="0"/>
        <v>1095</v>
      </c>
      <c r="H23" s="11">
        <v>0.125</v>
      </c>
      <c r="I23" s="22" t="s">
        <v>112</v>
      </c>
      <c r="J23" s="22">
        <v>2017</v>
      </c>
      <c r="K23" s="22" t="s">
        <v>12</v>
      </c>
      <c r="L23" s="1"/>
      <c r="M23" s="2" t="s">
        <v>100</v>
      </c>
      <c r="N23" s="2"/>
      <c r="O23" s="2"/>
      <c r="P23" s="4">
        <v>445</v>
      </c>
      <c r="Q23" s="3">
        <f t="shared" si="1"/>
        <v>60909.375</v>
      </c>
      <c r="R23" s="18"/>
    </row>
    <row r="24" spans="1:18" x14ac:dyDescent="0.3">
      <c r="A24" s="22"/>
      <c r="B24" s="22" t="s">
        <v>108</v>
      </c>
      <c r="C24" s="22">
        <v>2260</v>
      </c>
      <c r="D24" s="23" t="s">
        <v>24</v>
      </c>
      <c r="E24" s="22">
        <v>17166</v>
      </c>
      <c r="F24" s="22">
        <v>21781</v>
      </c>
      <c r="G24" s="2">
        <f t="shared" si="0"/>
        <v>4615</v>
      </c>
      <c r="H24" s="11">
        <v>0.125</v>
      </c>
      <c r="I24" s="22" t="s">
        <v>115</v>
      </c>
      <c r="J24" s="22">
        <v>2017</v>
      </c>
      <c r="K24" s="22" t="s">
        <v>9</v>
      </c>
      <c r="L24" s="1"/>
      <c r="M24" s="2" t="s">
        <v>99</v>
      </c>
      <c r="N24" s="2"/>
      <c r="O24" s="2"/>
      <c r="P24" s="4">
        <v>120</v>
      </c>
      <c r="Q24" s="3">
        <f t="shared" si="1"/>
        <v>69225</v>
      </c>
      <c r="R24" s="18"/>
    </row>
    <row r="25" spans="1:18" x14ac:dyDescent="0.3">
      <c r="A25" s="22" t="s">
        <v>127</v>
      </c>
      <c r="B25" s="22" t="s">
        <v>108</v>
      </c>
      <c r="C25" s="22">
        <v>4749</v>
      </c>
      <c r="D25" s="23" t="s">
        <v>24</v>
      </c>
      <c r="E25" s="22">
        <v>23210</v>
      </c>
      <c r="F25" s="22">
        <v>27959</v>
      </c>
      <c r="G25" s="2">
        <f t="shared" si="0"/>
        <v>4749</v>
      </c>
      <c r="H25" s="11">
        <v>0.25</v>
      </c>
      <c r="I25" s="22" t="s">
        <v>112</v>
      </c>
      <c r="J25" s="22">
        <v>2017</v>
      </c>
      <c r="K25" s="22" t="s">
        <v>12</v>
      </c>
      <c r="L25" s="1"/>
      <c r="M25" s="2" t="s">
        <v>100</v>
      </c>
      <c r="N25" s="2"/>
      <c r="O25" s="2"/>
      <c r="P25" s="4">
        <v>445</v>
      </c>
      <c r="Q25" s="3">
        <f t="shared" si="1"/>
        <v>528326.25</v>
      </c>
      <c r="R25" s="18"/>
    </row>
    <row r="26" spans="1:18" x14ac:dyDescent="0.3">
      <c r="A26" s="22"/>
      <c r="B26" s="22" t="s">
        <v>108</v>
      </c>
      <c r="C26" s="22">
        <v>814</v>
      </c>
      <c r="D26" s="23" t="s">
        <v>128</v>
      </c>
      <c r="E26" s="22">
        <v>5111</v>
      </c>
      <c r="F26" s="22">
        <v>6193</v>
      </c>
      <c r="G26" s="2">
        <f t="shared" si="0"/>
        <v>1082</v>
      </c>
      <c r="H26" s="11">
        <v>0.375</v>
      </c>
      <c r="I26" s="22" t="s">
        <v>112</v>
      </c>
      <c r="J26" s="22">
        <v>2017</v>
      </c>
      <c r="K26" s="22" t="s">
        <v>16</v>
      </c>
      <c r="L26" s="1"/>
      <c r="M26" s="2" t="s">
        <v>100</v>
      </c>
      <c r="N26" s="2"/>
      <c r="O26" s="2"/>
      <c r="P26" s="4">
        <v>445</v>
      </c>
      <c r="Q26" s="3">
        <f t="shared" si="1"/>
        <v>180558.75</v>
      </c>
      <c r="R26" s="18"/>
    </row>
    <row r="27" spans="1:18" x14ac:dyDescent="0.3">
      <c r="A27" s="22" t="s">
        <v>130</v>
      </c>
      <c r="B27" s="22" t="s">
        <v>108</v>
      </c>
      <c r="C27" s="22">
        <v>1127</v>
      </c>
      <c r="D27" s="23" t="s">
        <v>129</v>
      </c>
      <c r="E27" s="22">
        <v>3172</v>
      </c>
      <c r="F27" s="22">
        <v>4849</v>
      </c>
      <c r="G27" s="2">
        <f t="shared" si="0"/>
        <v>1677</v>
      </c>
      <c r="H27" s="11">
        <v>0.25</v>
      </c>
      <c r="I27" s="22" t="s">
        <v>115</v>
      </c>
      <c r="J27" s="22">
        <v>2017</v>
      </c>
      <c r="K27" s="22" t="s">
        <v>12</v>
      </c>
      <c r="L27" s="1"/>
      <c r="M27" s="2" t="s">
        <v>99</v>
      </c>
      <c r="N27" s="2"/>
      <c r="O27" s="2"/>
      <c r="P27" s="4">
        <v>120</v>
      </c>
      <c r="Q27" s="3">
        <f t="shared" si="1"/>
        <v>50310</v>
      </c>
      <c r="R27" s="18"/>
    </row>
    <row r="28" spans="1:18" x14ac:dyDescent="0.3">
      <c r="A28" s="22" t="s">
        <v>131</v>
      </c>
      <c r="B28" s="22" t="s">
        <v>108</v>
      </c>
      <c r="C28" s="22">
        <v>4658</v>
      </c>
      <c r="D28" s="23" t="s">
        <v>132</v>
      </c>
      <c r="E28" s="22">
        <v>20036</v>
      </c>
      <c r="F28" s="22">
        <v>30575</v>
      </c>
      <c r="G28" s="2">
        <f t="shared" si="0"/>
        <v>10539</v>
      </c>
      <c r="H28" s="11">
        <v>0.125</v>
      </c>
      <c r="I28" s="22" t="s">
        <v>115</v>
      </c>
      <c r="J28" s="22">
        <v>2017</v>
      </c>
      <c r="K28" s="22" t="s">
        <v>9</v>
      </c>
      <c r="L28" s="1"/>
      <c r="M28" s="2" t="s">
        <v>99</v>
      </c>
      <c r="N28" s="2"/>
      <c r="O28" s="2"/>
      <c r="P28" s="4">
        <v>120</v>
      </c>
      <c r="Q28" s="3">
        <f t="shared" si="1"/>
        <v>158085</v>
      </c>
      <c r="R28" s="18"/>
    </row>
    <row r="29" spans="1:18" x14ac:dyDescent="0.3">
      <c r="A29" s="22" t="s">
        <v>133</v>
      </c>
      <c r="B29" s="22" t="s">
        <v>108</v>
      </c>
      <c r="C29" s="22">
        <v>185</v>
      </c>
      <c r="D29" s="23" t="s">
        <v>134</v>
      </c>
      <c r="E29" s="22">
        <v>6329</v>
      </c>
      <c r="F29" s="22">
        <v>6514</v>
      </c>
      <c r="G29" s="2">
        <f t="shared" si="0"/>
        <v>185</v>
      </c>
      <c r="H29" s="11">
        <v>0.25</v>
      </c>
      <c r="I29" s="22" t="s">
        <v>115</v>
      </c>
      <c r="J29" s="22">
        <v>2017</v>
      </c>
      <c r="K29" s="22" t="s">
        <v>12</v>
      </c>
      <c r="L29" s="1"/>
      <c r="M29" s="2" t="s">
        <v>99</v>
      </c>
      <c r="N29" s="2"/>
      <c r="O29" s="2"/>
      <c r="P29" s="4">
        <v>120</v>
      </c>
      <c r="Q29" s="3">
        <f t="shared" si="1"/>
        <v>5550</v>
      </c>
      <c r="R29" s="18"/>
    </row>
    <row r="30" spans="1:18" x14ac:dyDescent="0.3">
      <c r="A30" s="22" t="s">
        <v>135</v>
      </c>
      <c r="B30" s="22" t="s">
        <v>108</v>
      </c>
      <c r="C30" s="22">
        <v>4287</v>
      </c>
      <c r="D30" s="23" t="s">
        <v>136</v>
      </c>
      <c r="E30" s="22">
        <v>0</v>
      </c>
      <c r="F30" s="22">
        <v>4287</v>
      </c>
      <c r="G30" s="2">
        <f t="shared" si="0"/>
        <v>4287</v>
      </c>
      <c r="H30" s="11">
        <v>0.25</v>
      </c>
      <c r="I30" s="22" t="s">
        <v>112</v>
      </c>
      <c r="J30" s="22">
        <v>2017</v>
      </c>
      <c r="K30" s="22" t="s">
        <v>12</v>
      </c>
      <c r="L30" s="1"/>
      <c r="M30" s="2" t="s">
        <v>100</v>
      </c>
      <c r="N30" s="2"/>
      <c r="O30" s="2"/>
      <c r="P30" s="4">
        <v>445</v>
      </c>
      <c r="Q30" s="3">
        <f t="shared" si="1"/>
        <v>476928.75</v>
      </c>
      <c r="R30" s="18"/>
    </row>
    <row r="31" spans="1:18" x14ac:dyDescent="0.3">
      <c r="A31" s="22" t="s">
        <v>146</v>
      </c>
      <c r="B31" s="22" t="s">
        <v>108</v>
      </c>
      <c r="C31" s="22">
        <v>2594</v>
      </c>
      <c r="D31" s="23" t="s">
        <v>147</v>
      </c>
      <c r="E31" s="22">
        <v>1257</v>
      </c>
      <c r="F31" s="22">
        <v>3851</v>
      </c>
      <c r="G31" s="2">
        <f t="shared" si="0"/>
        <v>2594</v>
      </c>
      <c r="H31" s="11">
        <v>0.25</v>
      </c>
      <c r="I31" s="22" t="s">
        <v>112</v>
      </c>
      <c r="J31" s="22">
        <v>2017</v>
      </c>
      <c r="K31" s="22" t="s">
        <v>12</v>
      </c>
      <c r="L31" s="1"/>
      <c r="M31" s="2" t="s">
        <v>100</v>
      </c>
      <c r="N31" s="2"/>
      <c r="O31" s="2"/>
      <c r="P31" s="4">
        <v>445</v>
      </c>
      <c r="Q31" s="3">
        <f t="shared" si="1"/>
        <v>288582.5</v>
      </c>
      <c r="R31" s="18"/>
    </row>
    <row r="32" spans="1:18" x14ac:dyDescent="0.3">
      <c r="A32" s="22" t="s">
        <v>148</v>
      </c>
      <c r="B32" s="22" t="s">
        <v>108</v>
      </c>
      <c r="C32" s="22">
        <v>2865</v>
      </c>
      <c r="D32" s="23" t="s">
        <v>149</v>
      </c>
      <c r="E32" s="22">
        <v>0</v>
      </c>
      <c r="F32" s="22">
        <v>2865</v>
      </c>
      <c r="G32" s="2">
        <f t="shared" si="0"/>
        <v>2865</v>
      </c>
      <c r="H32" s="11">
        <v>0.25</v>
      </c>
      <c r="I32" s="22" t="s">
        <v>115</v>
      </c>
      <c r="J32" s="22">
        <v>2017</v>
      </c>
      <c r="K32" s="22" t="s">
        <v>12</v>
      </c>
      <c r="L32" s="1"/>
      <c r="M32" s="2" t="s">
        <v>99</v>
      </c>
      <c r="N32" s="2"/>
      <c r="O32" s="2"/>
      <c r="P32" s="4">
        <v>120</v>
      </c>
      <c r="Q32" s="3">
        <f t="shared" si="1"/>
        <v>85950</v>
      </c>
      <c r="R32" s="18"/>
    </row>
    <row r="33" spans="1:18" x14ac:dyDescent="0.3">
      <c r="A33" s="33" t="s">
        <v>150</v>
      </c>
      <c r="B33" s="33" t="s">
        <v>107</v>
      </c>
      <c r="C33" s="33"/>
      <c r="D33" s="34" t="s">
        <v>151</v>
      </c>
      <c r="E33" s="33"/>
      <c r="F33" s="33"/>
      <c r="G33" s="35"/>
      <c r="H33" s="36"/>
      <c r="I33" s="33"/>
      <c r="J33" s="33"/>
      <c r="K33" s="33"/>
      <c r="L33" s="37"/>
      <c r="M33" s="35" t="s">
        <v>100</v>
      </c>
      <c r="N33" s="35"/>
      <c r="O33" s="35"/>
      <c r="P33" s="38"/>
      <c r="Q33" s="39">
        <v>100000</v>
      </c>
      <c r="R33" s="40" t="s">
        <v>152</v>
      </c>
    </row>
    <row r="34" spans="1:18" x14ac:dyDescent="0.3">
      <c r="A34" s="33" t="s">
        <v>150</v>
      </c>
      <c r="B34" s="33" t="s">
        <v>107</v>
      </c>
      <c r="C34" s="33"/>
      <c r="D34" s="34">
        <v>2784</v>
      </c>
      <c r="E34" s="33">
        <v>18500</v>
      </c>
      <c r="F34" s="33">
        <v>18700</v>
      </c>
      <c r="G34" s="35"/>
      <c r="H34" s="36"/>
      <c r="I34" s="33"/>
      <c r="J34" s="33"/>
      <c r="K34" s="33"/>
      <c r="L34" s="37"/>
      <c r="M34" s="35" t="s">
        <v>100</v>
      </c>
      <c r="N34" s="35"/>
      <c r="O34" s="35"/>
      <c r="P34" s="38"/>
      <c r="Q34" s="39">
        <v>100000</v>
      </c>
      <c r="R34" s="40" t="s">
        <v>153</v>
      </c>
    </row>
    <row r="35" spans="1:18" x14ac:dyDescent="0.3">
      <c r="A35" s="33" t="s">
        <v>150</v>
      </c>
      <c r="B35" s="33" t="s">
        <v>106</v>
      </c>
      <c r="C35" s="33"/>
      <c r="D35" s="34">
        <v>28735</v>
      </c>
      <c r="E35" s="33">
        <v>3450</v>
      </c>
      <c r="F35" s="33">
        <v>3550</v>
      </c>
      <c r="G35" s="35"/>
      <c r="H35" s="36"/>
      <c r="I35" s="33"/>
      <c r="J35" s="33"/>
      <c r="K35" s="33"/>
      <c r="L35" s="37"/>
      <c r="M35" s="35" t="s">
        <v>100</v>
      </c>
      <c r="N35" s="35"/>
      <c r="O35" s="35"/>
      <c r="P35" s="38"/>
      <c r="Q35" s="39">
        <v>50000</v>
      </c>
      <c r="R35" s="40" t="s">
        <v>153</v>
      </c>
    </row>
    <row r="36" spans="1:18" x14ac:dyDescent="0.3">
      <c r="A36" s="33" t="s">
        <v>154</v>
      </c>
      <c r="B36" s="33" t="s">
        <v>107</v>
      </c>
      <c r="C36" s="33"/>
      <c r="D36" s="34">
        <v>29024</v>
      </c>
      <c r="E36" s="33">
        <v>1250</v>
      </c>
      <c r="F36" s="33">
        <v>2258</v>
      </c>
      <c r="G36" s="35">
        <f t="shared" ref="G36" si="4">F36-E36</f>
        <v>1008</v>
      </c>
      <c r="H36" s="36">
        <v>0.25</v>
      </c>
      <c r="I36" s="33"/>
      <c r="J36" s="33"/>
      <c r="K36" s="33" t="s">
        <v>12</v>
      </c>
      <c r="L36" s="37"/>
      <c r="M36" s="35" t="s">
        <v>100</v>
      </c>
      <c r="N36" s="35"/>
      <c r="O36" s="35"/>
      <c r="P36" s="38">
        <v>445</v>
      </c>
      <c r="Q36" s="39">
        <f t="shared" ref="Q36" si="5">P36*H36*G36</f>
        <v>112140</v>
      </c>
      <c r="R36" s="40" t="s">
        <v>155</v>
      </c>
    </row>
    <row r="37" spans="1:18" x14ac:dyDescent="0.3">
      <c r="A37" s="33" t="s">
        <v>150</v>
      </c>
      <c r="B37" s="33" t="s">
        <v>105</v>
      </c>
      <c r="C37" s="33"/>
      <c r="D37" s="34" t="s">
        <v>156</v>
      </c>
      <c r="E37" s="33"/>
      <c r="F37" s="33"/>
      <c r="G37" s="35"/>
      <c r="H37" s="36"/>
      <c r="I37" s="33"/>
      <c r="J37" s="33"/>
      <c r="K37" s="33"/>
      <c r="L37" s="37"/>
      <c r="M37" s="35" t="s">
        <v>100</v>
      </c>
      <c r="N37" s="35"/>
      <c r="O37" s="35"/>
      <c r="P37" s="38"/>
      <c r="Q37" s="39">
        <v>80000</v>
      </c>
      <c r="R37" s="40" t="s">
        <v>157</v>
      </c>
    </row>
    <row r="38" spans="1:18" x14ac:dyDescent="0.3">
      <c r="A38" s="33" t="s">
        <v>150</v>
      </c>
      <c r="B38" s="33" t="s">
        <v>105</v>
      </c>
      <c r="C38" s="33"/>
      <c r="D38" s="34" t="s">
        <v>158</v>
      </c>
      <c r="E38" s="33"/>
      <c r="F38" s="33"/>
      <c r="G38" s="33"/>
      <c r="H38" s="33"/>
      <c r="I38" s="33"/>
      <c r="J38" s="33"/>
      <c r="K38" s="33"/>
      <c r="L38" s="37"/>
      <c r="M38" s="35" t="s">
        <v>100</v>
      </c>
      <c r="N38" s="35"/>
      <c r="O38" s="35"/>
      <c r="P38" s="38"/>
      <c r="Q38" s="39">
        <v>150000</v>
      </c>
      <c r="R38" s="40" t="s">
        <v>157</v>
      </c>
    </row>
    <row r="39" spans="1:18" x14ac:dyDescent="0.3">
      <c r="A39" s="33" t="s">
        <v>150</v>
      </c>
      <c r="B39" s="33" t="s">
        <v>105</v>
      </c>
      <c r="C39" s="33"/>
      <c r="D39" s="34" t="s">
        <v>159</v>
      </c>
      <c r="E39" s="33"/>
      <c r="F39" s="33"/>
      <c r="G39" s="33"/>
      <c r="H39" s="33"/>
      <c r="I39" s="33"/>
      <c r="J39" s="33"/>
      <c r="K39" s="33"/>
      <c r="L39" s="37"/>
      <c r="M39" s="35" t="s">
        <v>100</v>
      </c>
      <c r="N39" s="35"/>
      <c r="O39" s="35"/>
      <c r="P39" s="38"/>
      <c r="Q39" s="39">
        <v>50000</v>
      </c>
      <c r="R39" s="40" t="s">
        <v>157</v>
      </c>
    </row>
    <row r="40" spans="1:18" x14ac:dyDescent="0.3">
      <c r="A40" s="33" t="s">
        <v>150</v>
      </c>
      <c r="B40" s="33" t="s">
        <v>105</v>
      </c>
      <c r="C40" s="33"/>
      <c r="D40" s="34">
        <v>27241</v>
      </c>
      <c r="E40" s="33">
        <v>10650</v>
      </c>
      <c r="F40" s="33">
        <v>10700</v>
      </c>
      <c r="G40" s="33"/>
      <c r="H40" s="33"/>
      <c r="I40" s="33"/>
      <c r="J40" s="33"/>
      <c r="K40" s="33"/>
      <c r="L40" s="37"/>
      <c r="M40" s="35" t="s">
        <v>100</v>
      </c>
      <c r="N40" s="35"/>
      <c r="O40" s="35"/>
      <c r="P40" s="38"/>
      <c r="Q40" s="39">
        <v>50000</v>
      </c>
      <c r="R40" s="40" t="s">
        <v>157</v>
      </c>
    </row>
    <row r="41" spans="1:18" x14ac:dyDescent="0.3">
      <c r="A41" s="33" t="s">
        <v>150</v>
      </c>
      <c r="B41" s="33" t="s">
        <v>106</v>
      </c>
      <c r="C41" s="33"/>
      <c r="D41" s="34">
        <v>29024</v>
      </c>
      <c r="E41" s="33">
        <v>8300</v>
      </c>
      <c r="F41" s="33">
        <v>8500</v>
      </c>
      <c r="G41" s="33"/>
      <c r="H41" s="33"/>
      <c r="I41" s="33"/>
      <c r="J41" s="33"/>
      <c r="K41" s="33"/>
      <c r="L41" s="37"/>
      <c r="M41" s="35" t="s">
        <v>100</v>
      </c>
      <c r="N41" s="35"/>
      <c r="O41" s="35"/>
      <c r="P41" s="38"/>
      <c r="Q41" s="39">
        <v>80000</v>
      </c>
      <c r="R41" s="40" t="s">
        <v>161</v>
      </c>
    </row>
    <row r="42" spans="1:18" x14ac:dyDescent="0.3">
      <c r="A42" s="33" t="s">
        <v>150</v>
      </c>
      <c r="B42" s="33" t="s">
        <v>106</v>
      </c>
      <c r="C42" s="33"/>
      <c r="D42" s="34">
        <v>29029</v>
      </c>
      <c r="E42" s="33">
        <v>1250</v>
      </c>
      <c r="F42" s="33">
        <v>1450</v>
      </c>
      <c r="G42" s="33"/>
      <c r="H42" s="33"/>
      <c r="I42" s="33"/>
      <c r="J42" s="33"/>
      <c r="K42" s="33"/>
      <c r="L42" s="37"/>
      <c r="M42" s="35" t="s">
        <v>100</v>
      </c>
      <c r="N42" s="35"/>
      <c r="O42" s="35"/>
      <c r="P42" s="38"/>
      <c r="Q42" s="39">
        <v>80000</v>
      </c>
      <c r="R42" s="40" t="s">
        <v>161</v>
      </c>
    </row>
    <row r="43" spans="1:18" x14ac:dyDescent="0.3">
      <c r="A43" s="33" t="s">
        <v>150</v>
      </c>
      <c r="B43" s="33" t="s">
        <v>106</v>
      </c>
      <c r="C43" s="33"/>
      <c r="D43" s="34">
        <v>29029</v>
      </c>
      <c r="E43" s="33">
        <v>1450</v>
      </c>
      <c r="F43" s="33">
        <v>1600</v>
      </c>
      <c r="G43" s="33"/>
      <c r="H43" s="33"/>
      <c r="I43" s="33"/>
      <c r="J43" s="33"/>
      <c r="K43" s="33"/>
      <c r="L43" s="37"/>
      <c r="M43" s="35" t="s">
        <v>100</v>
      </c>
      <c r="N43" s="35"/>
      <c r="O43" s="35"/>
      <c r="P43" s="38"/>
      <c r="Q43" s="39">
        <v>80000</v>
      </c>
      <c r="R43" s="40" t="s">
        <v>161</v>
      </c>
    </row>
    <row r="44" spans="1:18" x14ac:dyDescent="0.3">
      <c r="A44" s="33" t="s">
        <v>150</v>
      </c>
      <c r="B44" s="33" t="s">
        <v>106</v>
      </c>
      <c r="C44" s="33"/>
      <c r="D44" s="34">
        <v>29029</v>
      </c>
      <c r="E44" s="33">
        <v>2250</v>
      </c>
      <c r="F44" s="33">
        <v>2400</v>
      </c>
      <c r="G44" s="33"/>
      <c r="H44" s="33"/>
      <c r="I44" s="33"/>
      <c r="J44" s="33"/>
      <c r="K44" s="33"/>
      <c r="L44" s="37"/>
      <c r="M44" s="35" t="s">
        <v>100</v>
      </c>
      <c r="N44" s="35"/>
      <c r="O44" s="35"/>
      <c r="P44" s="38"/>
      <c r="Q44" s="39">
        <v>80000</v>
      </c>
      <c r="R44" s="40" t="s">
        <v>161</v>
      </c>
    </row>
    <row r="45" spans="1:18" x14ac:dyDescent="0.3">
      <c r="A45" s="33" t="s">
        <v>150</v>
      </c>
      <c r="B45" s="33" t="s">
        <v>108</v>
      </c>
      <c r="C45" s="33"/>
      <c r="D45" s="34">
        <v>286</v>
      </c>
      <c r="E45" s="33">
        <v>32400</v>
      </c>
      <c r="F45" s="33">
        <v>32892</v>
      </c>
      <c r="G45" s="33"/>
      <c r="H45" s="33"/>
      <c r="I45" s="33"/>
      <c r="J45" s="33"/>
      <c r="K45" s="33"/>
      <c r="L45" s="37"/>
      <c r="M45" s="35" t="s">
        <v>100</v>
      </c>
      <c r="N45" s="35"/>
      <c r="O45" s="35"/>
      <c r="P45" s="38"/>
      <c r="Q45" s="39">
        <v>15000</v>
      </c>
      <c r="R45" s="40" t="s">
        <v>161</v>
      </c>
    </row>
    <row r="46" spans="1:18" x14ac:dyDescent="0.3">
      <c r="A46" s="33" t="s">
        <v>150</v>
      </c>
      <c r="B46" s="33" t="s">
        <v>108</v>
      </c>
      <c r="C46" s="33"/>
      <c r="D46" s="34" t="s">
        <v>160</v>
      </c>
      <c r="E46" s="33"/>
      <c r="F46" s="33"/>
      <c r="G46" s="33"/>
      <c r="H46" s="33"/>
      <c r="I46" s="33"/>
      <c r="J46" s="33"/>
      <c r="K46" s="33"/>
      <c r="L46" s="37"/>
      <c r="M46" s="35" t="s">
        <v>100</v>
      </c>
      <c r="N46" s="35"/>
      <c r="O46" s="35"/>
      <c r="P46" s="38"/>
      <c r="Q46" s="39">
        <v>50000</v>
      </c>
      <c r="R46" s="40" t="s">
        <v>161</v>
      </c>
    </row>
    <row r="47" spans="1:18" x14ac:dyDescent="0.3">
      <c r="A47" s="33" t="s">
        <v>162</v>
      </c>
      <c r="B47" s="33" t="s">
        <v>108</v>
      </c>
      <c r="C47" s="33"/>
      <c r="D47" s="34">
        <v>284</v>
      </c>
      <c r="E47" s="33">
        <v>5000</v>
      </c>
      <c r="F47" s="33">
        <v>60000</v>
      </c>
      <c r="G47" s="33"/>
      <c r="H47" s="33"/>
      <c r="I47" s="33"/>
      <c r="J47" s="33"/>
      <c r="K47" s="33"/>
      <c r="L47" s="37"/>
      <c r="M47" s="35" t="s">
        <v>100</v>
      </c>
      <c r="N47" s="35"/>
      <c r="O47" s="35"/>
      <c r="P47" s="38"/>
      <c r="Q47" s="39">
        <v>200000</v>
      </c>
      <c r="R47" s="40" t="s">
        <v>157</v>
      </c>
    </row>
    <row r="48" spans="1:18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/>
      <c r="M48"/>
    </row>
    <row r="49" spans="1:17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9"/>
      <c r="L49" s="20"/>
      <c r="M49"/>
      <c r="P49" s="6" t="s">
        <v>89</v>
      </c>
      <c r="Q49" s="7">
        <f>SUM(Q3:Q48)</f>
        <v>9031286.25</v>
      </c>
    </row>
    <row r="50" spans="1:17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9"/>
      <c r="L50" s="20"/>
      <c r="M50"/>
      <c r="P50" s="6" t="s">
        <v>88</v>
      </c>
      <c r="Q50" s="7">
        <f>Q49*1.21</f>
        <v>10927856.362499999</v>
      </c>
    </row>
    <row r="51" spans="1:17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9"/>
      <c r="L51" s="20"/>
      <c r="M51"/>
    </row>
    <row r="52" spans="1:17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9"/>
      <c r="L52" s="20"/>
      <c r="M52"/>
    </row>
  </sheetData>
  <autoFilter ref="A1:Q2">
    <sortState ref="A4:Q32">
      <sortCondition ref="B1:B2"/>
    </sortState>
  </autoFilter>
  <mergeCells count="10">
    <mergeCell ref="O1:O2"/>
    <mergeCell ref="P1:P2"/>
    <mergeCell ref="Q1:Q2"/>
    <mergeCell ref="R1:R2"/>
    <mergeCell ref="A1:A2"/>
    <mergeCell ref="B1:B2"/>
    <mergeCell ref="D1:D2"/>
    <mergeCell ref="K1:K2"/>
    <mergeCell ref="M1:M2"/>
    <mergeCell ref="N1:N2"/>
  </mergeCells>
  <pageMargins left="0.7" right="0.7" top="0.78740157499999996" bottom="0.78740157499999996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="80" zoomScaleNormal="80" workbookViewId="0">
      <selection activeCell="G66" sqref="G66"/>
    </sheetView>
  </sheetViews>
  <sheetFormatPr defaultRowHeight="14.4" x14ac:dyDescent="0.3"/>
  <cols>
    <col min="1" max="1" width="22" style="5" bestFit="1" customWidth="1"/>
    <col min="2" max="2" width="20.6640625" style="5" customWidth="1"/>
    <col min="3" max="3" width="19.5546875" style="5" bestFit="1" customWidth="1"/>
    <col min="4" max="4" width="24.109375" style="5" bestFit="1" customWidth="1"/>
    <col min="5" max="14" width="14.6640625" style="5" customWidth="1"/>
    <col min="15" max="15" width="11.5546875" style="5" hidden="1" customWidth="1"/>
    <col min="16" max="16" width="18.88671875" style="5" bestFit="1" customWidth="1"/>
    <col min="17" max="17" width="14.6640625" style="6" customWidth="1"/>
    <col min="18" max="18" width="14.6640625" style="7" customWidth="1"/>
    <col min="19" max="19" width="15.88671875" customWidth="1"/>
  </cols>
  <sheetData>
    <row r="1" spans="1:19" ht="24" customHeight="1" x14ac:dyDescent="0.3">
      <c r="A1" s="30" t="s">
        <v>90</v>
      </c>
      <c r="B1" s="30" t="s">
        <v>104</v>
      </c>
      <c r="C1" s="8" t="s">
        <v>0</v>
      </c>
      <c r="D1" s="30" t="s">
        <v>92</v>
      </c>
      <c r="E1" s="8" t="s">
        <v>93</v>
      </c>
      <c r="F1" s="8" t="s">
        <v>94</v>
      </c>
      <c r="G1" s="8"/>
      <c r="H1" s="8" t="s">
        <v>91</v>
      </c>
      <c r="I1" s="8" t="s">
        <v>101</v>
      </c>
      <c r="J1" s="8" t="s">
        <v>1</v>
      </c>
      <c r="K1" s="8" t="s">
        <v>2</v>
      </c>
      <c r="L1" s="30" t="s">
        <v>97</v>
      </c>
      <c r="M1" s="9"/>
      <c r="N1" s="30" t="s">
        <v>98</v>
      </c>
      <c r="O1" s="30" t="s">
        <v>3</v>
      </c>
      <c r="P1" s="30" t="s">
        <v>109</v>
      </c>
      <c r="Q1" s="30" t="s">
        <v>95</v>
      </c>
      <c r="R1" s="30" t="s">
        <v>96</v>
      </c>
      <c r="S1" s="30" t="s">
        <v>110</v>
      </c>
    </row>
    <row r="2" spans="1:19" ht="18" customHeight="1" x14ac:dyDescent="0.3">
      <c r="A2" s="32"/>
      <c r="B2" s="32"/>
      <c r="C2" s="8"/>
      <c r="D2" s="32"/>
      <c r="E2" s="8" t="s">
        <v>102</v>
      </c>
      <c r="F2" s="8" t="s">
        <v>102</v>
      </c>
      <c r="G2" s="8"/>
      <c r="H2" s="8" t="s">
        <v>102</v>
      </c>
      <c r="I2" s="8" t="s">
        <v>103</v>
      </c>
      <c r="J2" s="8"/>
      <c r="K2" s="8"/>
      <c r="L2" s="32"/>
      <c r="M2" s="10"/>
      <c r="N2" s="32"/>
      <c r="O2" s="32"/>
      <c r="P2" s="32"/>
      <c r="Q2" s="32"/>
      <c r="R2" s="32"/>
      <c r="S2" s="32"/>
    </row>
    <row r="3" spans="1:19" x14ac:dyDescent="0.3">
      <c r="A3" s="2" t="s">
        <v>7</v>
      </c>
      <c r="B3" s="2" t="s">
        <v>107</v>
      </c>
      <c r="C3" s="2" t="s">
        <v>4</v>
      </c>
      <c r="D3" s="2" t="s">
        <v>8</v>
      </c>
      <c r="E3" s="2">
        <v>0</v>
      </c>
      <c r="F3" s="2">
        <v>6253</v>
      </c>
      <c r="G3" s="2"/>
      <c r="H3" s="2">
        <v>6253</v>
      </c>
      <c r="I3" s="2">
        <f>H3*M3</f>
        <v>781.625</v>
      </c>
      <c r="J3" s="2">
        <v>0</v>
      </c>
      <c r="K3" s="2">
        <v>6253</v>
      </c>
      <c r="L3" s="2" t="s">
        <v>9</v>
      </c>
      <c r="M3" s="11">
        <v>0.125</v>
      </c>
      <c r="N3" s="2" t="s">
        <v>100</v>
      </c>
      <c r="O3" s="2">
        <v>2016</v>
      </c>
      <c r="P3" s="2"/>
      <c r="Q3" s="4">
        <v>475</v>
      </c>
      <c r="R3" s="3">
        <f>Q3*I3</f>
        <v>371271.875</v>
      </c>
      <c r="S3" s="1"/>
    </row>
    <row r="4" spans="1:19" x14ac:dyDescent="0.3">
      <c r="A4" s="2" t="s">
        <v>10</v>
      </c>
      <c r="B4" s="2" t="s">
        <v>105</v>
      </c>
      <c r="C4" s="2" t="s">
        <v>4</v>
      </c>
      <c r="D4" s="2" t="s">
        <v>11</v>
      </c>
      <c r="E4" s="2">
        <v>0</v>
      </c>
      <c r="F4" s="2">
        <v>3907</v>
      </c>
      <c r="G4" s="2"/>
      <c r="H4" s="2">
        <v>3907</v>
      </c>
      <c r="I4" s="2">
        <f t="shared" ref="I4:I57" si="0">H4*M4</f>
        <v>976.75</v>
      </c>
      <c r="J4" s="2">
        <v>0</v>
      </c>
      <c r="K4" s="2">
        <v>3907</v>
      </c>
      <c r="L4" s="2" t="s">
        <v>12</v>
      </c>
      <c r="M4" s="11">
        <v>0.25</v>
      </c>
      <c r="N4" s="2" t="s">
        <v>100</v>
      </c>
      <c r="O4" s="2">
        <v>2016</v>
      </c>
      <c r="P4" s="2"/>
      <c r="Q4" s="4">
        <v>475</v>
      </c>
      <c r="R4" s="3">
        <f t="shared" ref="R4:R5" si="1">Q4*I4</f>
        <v>463956.25</v>
      </c>
      <c r="S4" s="1"/>
    </row>
    <row r="5" spans="1:19" x14ac:dyDescent="0.3">
      <c r="A5" s="2" t="s">
        <v>13</v>
      </c>
      <c r="B5" s="2" t="s">
        <v>105</v>
      </c>
      <c r="C5" s="2" t="s">
        <v>4</v>
      </c>
      <c r="D5" s="2" t="s">
        <v>14</v>
      </c>
      <c r="E5" s="2">
        <v>0</v>
      </c>
      <c r="F5" s="2">
        <v>3160</v>
      </c>
      <c r="G5" s="2"/>
      <c r="H5" s="2">
        <v>3160</v>
      </c>
      <c r="I5" s="2">
        <f t="shared" si="0"/>
        <v>790</v>
      </c>
      <c r="J5" s="2">
        <v>0</v>
      </c>
      <c r="K5" s="2">
        <v>3160</v>
      </c>
      <c r="L5" s="2" t="s">
        <v>12</v>
      </c>
      <c r="M5" s="11">
        <v>0.25</v>
      </c>
      <c r="N5" s="2" t="s">
        <v>100</v>
      </c>
      <c r="O5" s="2"/>
      <c r="P5" s="2"/>
      <c r="Q5" s="4">
        <v>475</v>
      </c>
      <c r="R5" s="3">
        <f t="shared" si="1"/>
        <v>375250</v>
      </c>
      <c r="S5" s="1"/>
    </row>
    <row r="6" spans="1:19" x14ac:dyDescent="0.3">
      <c r="A6" s="2" t="s">
        <v>15</v>
      </c>
      <c r="B6" s="2" t="s">
        <v>105</v>
      </c>
      <c r="C6" s="2" t="s">
        <v>5</v>
      </c>
      <c r="D6" s="2" t="s">
        <v>6</v>
      </c>
      <c r="E6" s="2">
        <v>24768</v>
      </c>
      <c r="F6" s="2">
        <v>28323</v>
      </c>
      <c r="G6" s="2"/>
      <c r="H6" s="2">
        <v>3555</v>
      </c>
      <c r="I6" s="2">
        <f t="shared" si="0"/>
        <v>1333.125</v>
      </c>
      <c r="J6" s="2">
        <v>24768</v>
      </c>
      <c r="K6" s="2">
        <v>28323</v>
      </c>
      <c r="L6" s="2" t="s">
        <v>16</v>
      </c>
      <c r="M6" s="11">
        <v>0.375</v>
      </c>
      <c r="N6" s="2" t="s">
        <v>99</v>
      </c>
      <c r="O6" s="2">
        <v>2016</v>
      </c>
      <c r="P6" s="2"/>
      <c r="Q6" s="4">
        <v>120</v>
      </c>
      <c r="R6" s="3">
        <f>Q6*H6</f>
        <v>426600</v>
      </c>
      <c r="S6" s="1"/>
    </row>
    <row r="7" spans="1:19" x14ac:dyDescent="0.3">
      <c r="A7" s="2" t="s">
        <v>17</v>
      </c>
      <c r="B7" s="2" t="s">
        <v>105</v>
      </c>
      <c r="C7" s="2" t="s">
        <v>5</v>
      </c>
      <c r="D7" s="2" t="s">
        <v>6</v>
      </c>
      <c r="E7" s="2">
        <v>28323</v>
      </c>
      <c r="F7" s="2">
        <v>30657</v>
      </c>
      <c r="G7" s="2"/>
      <c r="H7" s="2">
        <v>2334</v>
      </c>
      <c r="I7" s="2">
        <f t="shared" si="0"/>
        <v>875.25</v>
      </c>
      <c r="J7" s="2">
        <v>28323</v>
      </c>
      <c r="K7" s="2">
        <v>30657</v>
      </c>
      <c r="L7" s="2" t="s">
        <v>16</v>
      </c>
      <c r="M7" s="11">
        <v>0.375</v>
      </c>
      <c r="N7" s="2" t="s">
        <v>99</v>
      </c>
      <c r="O7" s="2">
        <v>2016</v>
      </c>
      <c r="P7" s="2"/>
      <c r="Q7" s="4">
        <v>120</v>
      </c>
      <c r="R7" s="3">
        <f>Q7*H7</f>
        <v>280080</v>
      </c>
      <c r="S7" s="1"/>
    </row>
    <row r="8" spans="1:19" x14ac:dyDescent="0.3">
      <c r="A8" s="2" t="s">
        <v>19</v>
      </c>
      <c r="B8" s="2" t="s">
        <v>106</v>
      </c>
      <c r="C8" s="2" t="s">
        <v>4</v>
      </c>
      <c r="D8" s="2" t="s">
        <v>20</v>
      </c>
      <c r="E8" s="2">
        <v>1588</v>
      </c>
      <c r="F8" s="2">
        <v>3455</v>
      </c>
      <c r="G8" s="2"/>
      <c r="H8" s="2">
        <v>1867</v>
      </c>
      <c r="I8" s="2">
        <f t="shared" si="0"/>
        <v>233.375</v>
      </c>
      <c r="J8" s="2">
        <v>1588</v>
      </c>
      <c r="K8" s="2">
        <v>3455</v>
      </c>
      <c r="L8" s="2" t="s">
        <v>9</v>
      </c>
      <c r="M8" s="11">
        <v>0.125</v>
      </c>
      <c r="N8" s="2" t="s">
        <v>100</v>
      </c>
      <c r="O8" s="2">
        <v>2016</v>
      </c>
      <c r="P8" s="2"/>
      <c r="Q8" s="4">
        <v>475</v>
      </c>
      <c r="R8" s="3">
        <f t="shared" ref="R8:R9" si="2">Q8*I8</f>
        <v>110853.125</v>
      </c>
      <c r="S8" s="1"/>
    </row>
    <row r="9" spans="1:19" x14ac:dyDescent="0.3">
      <c r="A9" s="2" t="s">
        <v>21</v>
      </c>
      <c r="B9" s="2" t="s">
        <v>106</v>
      </c>
      <c r="C9" s="2" t="s">
        <v>4</v>
      </c>
      <c r="D9" s="2" t="s">
        <v>22</v>
      </c>
      <c r="E9" s="2">
        <v>0</v>
      </c>
      <c r="F9" s="2">
        <v>2294</v>
      </c>
      <c r="G9" s="2"/>
      <c r="H9" s="2">
        <v>2294</v>
      </c>
      <c r="I9" s="2">
        <f t="shared" si="0"/>
        <v>286.75</v>
      </c>
      <c r="J9" s="2">
        <v>0</v>
      </c>
      <c r="K9" s="2">
        <v>2294</v>
      </c>
      <c r="L9" s="2" t="s">
        <v>9</v>
      </c>
      <c r="M9" s="11">
        <v>0.125</v>
      </c>
      <c r="N9" s="2" t="s">
        <v>100</v>
      </c>
      <c r="O9" s="2">
        <v>2016</v>
      </c>
      <c r="P9" s="2"/>
      <c r="Q9" s="4">
        <v>475</v>
      </c>
      <c r="R9" s="3">
        <f t="shared" si="2"/>
        <v>136206.25</v>
      </c>
      <c r="S9" s="1"/>
    </row>
    <row r="10" spans="1:19" x14ac:dyDescent="0.3">
      <c r="A10" s="2" t="s">
        <v>25</v>
      </c>
      <c r="B10" s="2" t="s">
        <v>108</v>
      </c>
      <c r="C10" s="2" t="s">
        <v>4</v>
      </c>
      <c r="D10" s="2" t="s">
        <v>26</v>
      </c>
      <c r="E10" s="2">
        <v>6289</v>
      </c>
      <c r="F10" s="2">
        <v>7320</v>
      </c>
      <c r="G10" s="2"/>
      <c r="H10" s="2">
        <v>1031</v>
      </c>
      <c r="I10" s="2">
        <f t="shared" si="0"/>
        <v>257.75</v>
      </c>
      <c r="J10" s="2">
        <v>6289</v>
      </c>
      <c r="K10" s="2">
        <v>7320</v>
      </c>
      <c r="L10" s="2" t="s">
        <v>12</v>
      </c>
      <c r="M10" s="11">
        <v>0.25</v>
      </c>
      <c r="N10" s="2" t="s">
        <v>99</v>
      </c>
      <c r="O10" s="2">
        <v>2016</v>
      </c>
      <c r="P10" s="2"/>
      <c r="Q10" s="4">
        <v>120</v>
      </c>
      <c r="R10" s="3">
        <f>Q10*H10</f>
        <v>123720</v>
      </c>
      <c r="S10" s="1"/>
    </row>
    <row r="11" spans="1:19" x14ac:dyDescent="0.3">
      <c r="A11" s="2" t="s">
        <v>27</v>
      </c>
      <c r="B11" s="2" t="s">
        <v>108</v>
      </c>
      <c r="C11" s="2" t="s">
        <v>4</v>
      </c>
      <c r="D11" s="2" t="s">
        <v>26</v>
      </c>
      <c r="E11" s="15">
        <v>4800</v>
      </c>
      <c r="F11" s="2">
        <v>6289</v>
      </c>
      <c r="G11" s="2"/>
      <c r="H11" s="2">
        <f>F11-E11</f>
        <v>1489</v>
      </c>
      <c r="I11" s="2">
        <f t="shared" si="0"/>
        <v>372.25</v>
      </c>
      <c r="J11" s="2">
        <v>3602</v>
      </c>
      <c r="K11" s="2">
        <v>6289</v>
      </c>
      <c r="L11" s="2" t="s">
        <v>12</v>
      </c>
      <c r="M11" s="11">
        <v>0.25</v>
      </c>
      <c r="N11" s="2" t="s">
        <v>99</v>
      </c>
      <c r="O11" s="2">
        <v>2016</v>
      </c>
      <c r="P11" s="2"/>
      <c r="Q11" s="4">
        <v>120</v>
      </c>
      <c r="R11" s="3">
        <f>Q11*H11</f>
        <v>178680</v>
      </c>
      <c r="S11" s="1"/>
    </row>
    <row r="12" spans="1:19" x14ac:dyDescent="0.3">
      <c r="A12" s="2" t="s">
        <v>28</v>
      </c>
      <c r="B12" s="2" t="s">
        <v>106</v>
      </c>
      <c r="C12" s="2" t="s">
        <v>4</v>
      </c>
      <c r="D12" s="2" t="s">
        <v>23</v>
      </c>
      <c r="E12" s="2">
        <v>4179</v>
      </c>
      <c r="F12" s="2">
        <v>6558</v>
      </c>
      <c r="G12" s="2"/>
      <c r="H12" s="2">
        <v>2379</v>
      </c>
      <c r="I12" s="2">
        <f t="shared" si="0"/>
        <v>297.375</v>
      </c>
      <c r="J12" s="2">
        <v>4179</v>
      </c>
      <c r="K12" s="2">
        <v>6558</v>
      </c>
      <c r="L12" s="2" t="s">
        <v>9</v>
      </c>
      <c r="M12" s="11">
        <v>0.125</v>
      </c>
      <c r="N12" s="2" t="s">
        <v>100</v>
      </c>
      <c r="O12" s="2">
        <v>2016</v>
      </c>
      <c r="P12" s="2"/>
      <c r="Q12" s="4">
        <v>475</v>
      </c>
      <c r="R12" s="3">
        <f>Q12*I12</f>
        <v>141253.125</v>
      </c>
      <c r="S12" s="1"/>
    </row>
    <row r="13" spans="1:19" x14ac:dyDescent="0.3">
      <c r="A13" s="2" t="s">
        <v>29</v>
      </c>
      <c r="B13" s="2" t="s">
        <v>107</v>
      </c>
      <c r="C13" s="2" t="s">
        <v>4</v>
      </c>
      <c r="D13" s="2" t="s">
        <v>30</v>
      </c>
      <c r="E13" s="2">
        <v>6282</v>
      </c>
      <c r="F13" s="2">
        <v>6602</v>
      </c>
      <c r="G13" s="2"/>
      <c r="H13" s="2">
        <v>320</v>
      </c>
      <c r="I13" s="2">
        <f t="shared" si="0"/>
        <v>40</v>
      </c>
      <c r="J13" s="2">
        <v>6282</v>
      </c>
      <c r="K13" s="2">
        <v>6602</v>
      </c>
      <c r="L13" s="2" t="s">
        <v>9</v>
      </c>
      <c r="M13" s="11">
        <v>0.125</v>
      </c>
      <c r="N13" s="2" t="s">
        <v>99</v>
      </c>
      <c r="O13" s="2">
        <v>2016</v>
      </c>
      <c r="P13" s="2"/>
      <c r="Q13" s="4">
        <v>120</v>
      </c>
      <c r="R13" s="3">
        <f>Q13*H13</f>
        <v>38400</v>
      </c>
      <c r="S13" s="1"/>
    </row>
    <row r="14" spans="1:19" x14ac:dyDescent="0.3">
      <c r="A14" s="2" t="s">
        <v>31</v>
      </c>
      <c r="B14" s="2" t="s">
        <v>108</v>
      </c>
      <c r="C14" s="2" t="s">
        <v>4</v>
      </c>
      <c r="D14" s="2" t="s">
        <v>26</v>
      </c>
      <c r="E14" s="2">
        <v>7320</v>
      </c>
      <c r="F14" s="2">
        <v>9343</v>
      </c>
      <c r="G14" s="2"/>
      <c r="H14" s="2">
        <v>2023</v>
      </c>
      <c r="I14" s="2">
        <f t="shared" si="0"/>
        <v>505.75</v>
      </c>
      <c r="J14" s="2">
        <v>7320</v>
      </c>
      <c r="K14" s="2">
        <v>9343</v>
      </c>
      <c r="L14" s="2" t="s">
        <v>12</v>
      </c>
      <c r="M14" s="11">
        <v>0.25</v>
      </c>
      <c r="N14" s="2" t="s">
        <v>99</v>
      </c>
      <c r="O14" s="2">
        <v>2016</v>
      </c>
      <c r="P14" s="2"/>
      <c r="Q14" s="4">
        <v>120</v>
      </c>
      <c r="R14" s="3">
        <f>Q14*H14</f>
        <v>242760</v>
      </c>
      <c r="S14" s="1"/>
    </row>
    <row r="15" spans="1:19" x14ac:dyDescent="0.3">
      <c r="A15" s="2" t="s">
        <v>32</v>
      </c>
      <c r="B15" s="2" t="s">
        <v>108</v>
      </c>
      <c r="C15" s="2" t="s">
        <v>4</v>
      </c>
      <c r="D15" s="2" t="s">
        <v>33</v>
      </c>
      <c r="E15" s="2">
        <v>2664</v>
      </c>
      <c r="F15" s="2">
        <v>4188</v>
      </c>
      <c r="G15" s="2"/>
      <c r="H15" s="2">
        <v>1524</v>
      </c>
      <c r="I15" s="2">
        <f t="shared" si="0"/>
        <v>190.5</v>
      </c>
      <c r="J15" s="2">
        <v>1486</v>
      </c>
      <c r="K15" s="2">
        <v>3010</v>
      </c>
      <c r="L15" s="2" t="s">
        <v>9</v>
      </c>
      <c r="M15" s="11">
        <v>0.125</v>
      </c>
      <c r="N15" s="2" t="s">
        <v>99</v>
      </c>
      <c r="O15" s="2">
        <v>2016</v>
      </c>
      <c r="P15" s="2"/>
      <c r="Q15" s="4">
        <v>120</v>
      </c>
      <c r="R15" s="3">
        <f>Q15*H15</f>
        <v>182880</v>
      </c>
      <c r="S15" s="1"/>
    </row>
    <row r="16" spans="1:19" x14ac:dyDescent="0.3">
      <c r="A16" s="2" t="s">
        <v>34</v>
      </c>
      <c r="B16" s="2" t="s">
        <v>108</v>
      </c>
      <c r="C16" s="2" t="s">
        <v>4</v>
      </c>
      <c r="D16" s="2" t="s">
        <v>33</v>
      </c>
      <c r="E16" s="2">
        <v>1178</v>
      </c>
      <c r="F16" s="2">
        <v>2386</v>
      </c>
      <c r="G16" s="2"/>
      <c r="H16" s="2">
        <v>1208</v>
      </c>
      <c r="I16" s="2">
        <f t="shared" si="0"/>
        <v>151</v>
      </c>
      <c r="J16" s="2">
        <v>0</v>
      </c>
      <c r="K16" s="2">
        <v>1208</v>
      </c>
      <c r="L16" s="2" t="s">
        <v>9</v>
      </c>
      <c r="M16" s="11">
        <v>0.125</v>
      </c>
      <c r="N16" s="2" t="s">
        <v>99</v>
      </c>
      <c r="O16" s="2">
        <v>2016</v>
      </c>
      <c r="P16" s="2"/>
      <c r="Q16" s="4">
        <v>120</v>
      </c>
      <c r="R16" s="3">
        <f>Q16*H16</f>
        <v>144960</v>
      </c>
      <c r="S16" s="1"/>
    </row>
    <row r="17" spans="1:19" x14ac:dyDescent="0.3">
      <c r="A17" s="2" t="s">
        <v>35</v>
      </c>
      <c r="B17" s="2" t="s">
        <v>108</v>
      </c>
      <c r="C17" s="2" t="s">
        <v>4</v>
      </c>
      <c r="D17" s="2" t="s">
        <v>33</v>
      </c>
      <c r="E17" s="2">
        <v>2386</v>
      </c>
      <c r="F17" s="2">
        <v>2664</v>
      </c>
      <c r="G17" s="2"/>
      <c r="H17" s="2">
        <v>278</v>
      </c>
      <c r="I17" s="2">
        <f t="shared" si="0"/>
        <v>34.75</v>
      </c>
      <c r="J17" s="2">
        <v>1208</v>
      </c>
      <c r="K17" s="2">
        <v>1486</v>
      </c>
      <c r="L17" s="2" t="s">
        <v>9</v>
      </c>
      <c r="M17" s="11">
        <v>0.125</v>
      </c>
      <c r="N17" s="2" t="s">
        <v>99</v>
      </c>
      <c r="O17" s="2">
        <v>2016</v>
      </c>
      <c r="P17" s="2"/>
      <c r="Q17" s="4">
        <v>120</v>
      </c>
      <c r="R17" s="3">
        <f>Q17*H17</f>
        <v>33360</v>
      </c>
      <c r="S17" s="1"/>
    </row>
    <row r="18" spans="1:19" x14ac:dyDescent="0.3">
      <c r="A18" s="2" t="s">
        <v>37</v>
      </c>
      <c r="B18" s="2" t="s">
        <v>106</v>
      </c>
      <c r="C18" s="2" t="s">
        <v>4</v>
      </c>
      <c r="D18" s="2" t="s">
        <v>23</v>
      </c>
      <c r="E18" s="2">
        <v>8744</v>
      </c>
      <c r="F18" s="2">
        <v>11669</v>
      </c>
      <c r="G18" s="2"/>
      <c r="H18" s="2">
        <v>2925</v>
      </c>
      <c r="I18" s="2">
        <f t="shared" si="0"/>
        <v>365.625</v>
      </c>
      <c r="J18" s="2">
        <v>8744</v>
      </c>
      <c r="K18" s="2">
        <v>11669</v>
      </c>
      <c r="L18" s="2" t="s">
        <v>9</v>
      </c>
      <c r="M18" s="11">
        <v>0.125</v>
      </c>
      <c r="N18" s="2" t="s">
        <v>100</v>
      </c>
      <c r="O18" s="2">
        <v>2016</v>
      </c>
      <c r="P18" s="2"/>
      <c r="Q18" s="4">
        <v>475</v>
      </c>
      <c r="R18" s="3">
        <f>Q18*I18</f>
        <v>173671.875</v>
      </c>
      <c r="S18" s="1"/>
    </row>
    <row r="19" spans="1:19" x14ac:dyDescent="0.3">
      <c r="A19" s="2" t="s">
        <v>38</v>
      </c>
      <c r="B19" s="2" t="s">
        <v>106</v>
      </c>
      <c r="C19" s="2" t="s">
        <v>4</v>
      </c>
      <c r="D19" s="2" t="s">
        <v>20</v>
      </c>
      <c r="E19" s="2">
        <v>4888</v>
      </c>
      <c r="F19" s="2">
        <v>5507</v>
      </c>
      <c r="G19" s="2"/>
      <c r="H19" s="2">
        <v>619</v>
      </c>
      <c r="I19" s="2">
        <f t="shared" si="0"/>
        <v>154.75</v>
      </c>
      <c r="J19" s="2">
        <v>4888</v>
      </c>
      <c r="K19" s="2">
        <v>5507</v>
      </c>
      <c r="L19" s="2" t="s">
        <v>12</v>
      </c>
      <c r="M19" s="11">
        <v>0.25</v>
      </c>
      <c r="N19" s="2" t="s">
        <v>99</v>
      </c>
      <c r="O19" s="2">
        <v>2016</v>
      </c>
      <c r="P19" s="2"/>
      <c r="Q19" s="4">
        <v>120</v>
      </c>
      <c r="R19" s="3">
        <f>Q19*H19</f>
        <v>74280</v>
      </c>
      <c r="S19" s="1"/>
    </row>
    <row r="20" spans="1:19" x14ac:dyDescent="0.3">
      <c r="A20" s="2" t="s">
        <v>40</v>
      </c>
      <c r="B20" s="2" t="s">
        <v>106</v>
      </c>
      <c r="C20" s="2" t="s">
        <v>4</v>
      </c>
      <c r="D20" s="2" t="s">
        <v>39</v>
      </c>
      <c r="E20" s="2">
        <v>0</v>
      </c>
      <c r="F20" s="2">
        <v>500</v>
      </c>
      <c r="G20" s="2"/>
      <c r="H20" s="2">
        <v>500</v>
      </c>
      <c r="I20" s="2">
        <f t="shared" si="0"/>
        <v>187.5</v>
      </c>
      <c r="J20" s="2">
        <v>0</v>
      </c>
      <c r="K20" s="2">
        <v>500</v>
      </c>
      <c r="L20" s="2" t="s">
        <v>16</v>
      </c>
      <c r="M20" s="11">
        <v>0.375</v>
      </c>
      <c r="N20" s="2" t="s">
        <v>100</v>
      </c>
      <c r="O20" s="2">
        <v>2016</v>
      </c>
      <c r="P20" s="2"/>
      <c r="Q20" s="4">
        <v>475</v>
      </c>
      <c r="R20" s="3">
        <f>Q20*I20</f>
        <v>89062.5</v>
      </c>
      <c r="S20" s="1"/>
    </row>
    <row r="21" spans="1:19" x14ac:dyDescent="0.3">
      <c r="A21" s="2" t="s">
        <v>41</v>
      </c>
      <c r="B21" s="2" t="s">
        <v>106</v>
      </c>
      <c r="C21" s="2" t="s">
        <v>4</v>
      </c>
      <c r="D21" s="2" t="s">
        <v>20</v>
      </c>
      <c r="E21" s="2">
        <v>4318</v>
      </c>
      <c r="F21" s="2">
        <v>4888</v>
      </c>
      <c r="G21" s="2"/>
      <c r="H21" s="2">
        <v>570</v>
      </c>
      <c r="I21" s="2">
        <f t="shared" si="0"/>
        <v>142.5</v>
      </c>
      <c r="J21" s="2">
        <v>4318</v>
      </c>
      <c r="K21" s="2">
        <v>4888</v>
      </c>
      <c r="L21" s="2" t="s">
        <v>12</v>
      </c>
      <c r="M21" s="11">
        <v>0.25</v>
      </c>
      <c r="N21" s="2" t="s">
        <v>99</v>
      </c>
      <c r="O21" s="2">
        <v>2016</v>
      </c>
      <c r="P21" s="2"/>
      <c r="Q21" s="4">
        <v>120</v>
      </c>
      <c r="R21" s="3">
        <f>Q21*H21</f>
        <v>68400</v>
      </c>
      <c r="S21" s="1"/>
    </row>
    <row r="22" spans="1:19" x14ac:dyDescent="0.3">
      <c r="A22" s="2" t="s">
        <v>43</v>
      </c>
      <c r="B22" s="2" t="s">
        <v>106</v>
      </c>
      <c r="C22" s="2" t="s">
        <v>4</v>
      </c>
      <c r="D22" s="2" t="s">
        <v>23</v>
      </c>
      <c r="E22" s="2">
        <v>6558</v>
      </c>
      <c r="F22" s="2">
        <v>8744</v>
      </c>
      <c r="G22" s="2"/>
      <c r="H22" s="2">
        <v>2186</v>
      </c>
      <c r="I22" s="2">
        <f t="shared" si="0"/>
        <v>273.25</v>
      </c>
      <c r="J22" s="2">
        <v>6558</v>
      </c>
      <c r="K22" s="2">
        <v>8744</v>
      </c>
      <c r="L22" s="2" t="s">
        <v>9</v>
      </c>
      <c r="M22" s="11">
        <v>0.125</v>
      </c>
      <c r="N22" s="2" t="s">
        <v>100</v>
      </c>
      <c r="O22" s="2">
        <v>2016</v>
      </c>
      <c r="P22" s="2"/>
      <c r="Q22" s="4">
        <v>475</v>
      </c>
      <c r="R22" s="3">
        <f t="shared" ref="R22:R28" si="3">Q22*I22</f>
        <v>129793.75</v>
      </c>
      <c r="S22" s="1"/>
    </row>
    <row r="23" spans="1:19" x14ac:dyDescent="0.3">
      <c r="A23" s="2" t="s">
        <v>44</v>
      </c>
      <c r="B23" s="2" t="s">
        <v>106</v>
      </c>
      <c r="C23" s="2" t="s">
        <v>4</v>
      </c>
      <c r="D23" s="2" t="s">
        <v>45</v>
      </c>
      <c r="E23" s="2">
        <v>578</v>
      </c>
      <c r="F23" s="2">
        <v>640</v>
      </c>
      <c r="G23" s="2"/>
      <c r="H23" s="2">
        <v>62</v>
      </c>
      <c r="I23" s="2">
        <f t="shared" si="0"/>
        <v>7.75</v>
      </c>
      <c r="J23" s="2">
        <v>578</v>
      </c>
      <c r="K23" s="2">
        <v>640</v>
      </c>
      <c r="L23" s="2" t="s">
        <v>9</v>
      </c>
      <c r="M23" s="11">
        <v>0.125</v>
      </c>
      <c r="N23" s="2" t="s">
        <v>100</v>
      </c>
      <c r="O23" s="2">
        <v>2016</v>
      </c>
      <c r="P23" s="2"/>
      <c r="Q23" s="4">
        <v>475</v>
      </c>
      <c r="R23" s="3">
        <f t="shared" si="3"/>
        <v>3681.25</v>
      </c>
      <c r="S23" s="1"/>
    </row>
    <row r="24" spans="1:19" x14ac:dyDescent="0.3">
      <c r="A24" s="2" t="s">
        <v>46</v>
      </c>
      <c r="B24" s="2" t="s">
        <v>106</v>
      </c>
      <c r="C24" s="2" t="s">
        <v>4</v>
      </c>
      <c r="D24" s="2" t="s">
        <v>45</v>
      </c>
      <c r="E24" s="2">
        <v>640</v>
      </c>
      <c r="F24" s="2">
        <v>1021</v>
      </c>
      <c r="G24" s="2"/>
      <c r="H24" s="2">
        <v>381</v>
      </c>
      <c r="I24" s="2">
        <f t="shared" si="0"/>
        <v>47.625</v>
      </c>
      <c r="J24" s="2">
        <v>640</v>
      </c>
      <c r="K24" s="2">
        <v>1021</v>
      </c>
      <c r="L24" s="2" t="s">
        <v>9</v>
      </c>
      <c r="M24" s="11">
        <v>0.125</v>
      </c>
      <c r="N24" s="2" t="s">
        <v>100</v>
      </c>
      <c r="O24" s="2">
        <v>2016</v>
      </c>
      <c r="P24" s="2"/>
      <c r="Q24" s="4">
        <v>475</v>
      </c>
      <c r="R24" s="3">
        <f t="shared" si="3"/>
        <v>22621.875</v>
      </c>
      <c r="S24" s="1"/>
    </row>
    <row r="25" spans="1:19" x14ac:dyDescent="0.3">
      <c r="A25" s="2" t="s">
        <v>47</v>
      </c>
      <c r="B25" s="2" t="s">
        <v>106</v>
      </c>
      <c r="C25" s="2" t="s">
        <v>4</v>
      </c>
      <c r="D25" s="2" t="s">
        <v>45</v>
      </c>
      <c r="E25" s="2">
        <v>1021</v>
      </c>
      <c r="F25" s="2">
        <v>1750</v>
      </c>
      <c r="G25" s="2"/>
      <c r="H25" s="2">
        <v>729</v>
      </c>
      <c r="I25" s="2">
        <f t="shared" si="0"/>
        <v>91.125</v>
      </c>
      <c r="J25" s="2">
        <v>1021</v>
      </c>
      <c r="K25" s="2">
        <v>1750</v>
      </c>
      <c r="L25" s="2" t="s">
        <v>9</v>
      </c>
      <c r="M25" s="11">
        <v>0.125</v>
      </c>
      <c r="N25" s="2" t="s">
        <v>100</v>
      </c>
      <c r="O25" s="2">
        <v>2016</v>
      </c>
      <c r="P25" s="2"/>
      <c r="Q25" s="4">
        <v>475</v>
      </c>
      <c r="R25" s="3">
        <f t="shared" si="3"/>
        <v>43284.375</v>
      </c>
      <c r="S25" s="1"/>
    </row>
    <row r="26" spans="1:19" x14ac:dyDescent="0.3">
      <c r="A26" s="2" t="s">
        <v>48</v>
      </c>
      <c r="B26" s="2" t="s">
        <v>106</v>
      </c>
      <c r="C26" s="2" t="s">
        <v>4</v>
      </c>
      <c r="D26" s="2" t="s">
        <v>23</v>
      </c>
      <c r="E26" s="2">
        <v>2548</v>
      </c>
      <c r="F26" s="2">
        <v>3531</v>
      </c>
      <c r="G26" s="2"/>
      <c r="H26" s="2">
        <v>983</v>
      </c>
      <c r="I26" s="2">
        <f t="shared" si="0"/>
        <v>122.875</v>
      </c>
      <c r="J26" s="2">
        <v>2548</v>
      </c>
      <c r="K26" s="2">
        <v>3531</v>
      </c>
      <c r="L26" s="2" t="s">
        <v>9</v>
      </c>
      <c r="M26" s="11">
        <v>0.125</v>
      </c>
      <c r="N26" s="2" t="s">
        <v>100</v>
      </c>
      <c r="O26" s="2">
        <v>2016</v>
      </c>
      <c r="P26" s="2"/>
      <c r="Q26" s="4">
        <v>475</v>
      </c>
      <c r="R26" s="3">
        <f t="shared" si="3"/>
        <v>58365.625</v>
      </c>
      <c r="S26" s="1"/>
    </row>
    <row r="27" spans="1:19" x14ac:dyDescent="0.3">
      <c r="A27" s="2" t="s">
        <v>49</v>
      </c>
      <c r="B27" s="2" t="s">
        <v>106</v>
      </c>
      <c r="C27" s="2" t="s">
        <v>4</v>
      </c>
      <c r="D27" s="2" t="s">
        <v>23</v>
      </c>
      <c r="E27" s="2">
        <v>3531</v>
      </c>
      <c r="F27" s="2">
        <v>4179</v>
      </c>
      <c r="G27" s="2"/>
      <c r="H27" s="2">
        <v>648</v>
      </c>
      <c r="I27" s="2">
        <f t="shared" si="0"/>
        <v>81</v>
      </c>
      <c r="J27" s="2">
        <v>3531</v>
      </c>
      <c r="K27" s="2">
        <v>4179</v>
      </c>
      <c r="L27" s="2" t="s">
        <v>9</v>
      </c>
      <c r="M27" s="11">
        <v>0.125</v>
      </c>
      <c r="N27" s="2" t="s">
        <v>100</v>
      </c>
      <c r="O27" s="2">
        <v>2016</v>
      </c>
      <c r="P27" s="2"/>
      <c r="Q27" s="4">
        <v>475</v>
      </c>
      <c r="R27" s="3">
        <f t="shared" si="3"/>
        <v>38475</v>
      </c>
      <c r="S27" s="1"/>
    </row>
    <row r="28" spans="1:19" x14ac:dyDescent="0.3">
      <c r="A28" s="2" t="s">
        <v>50</v>
      </c>
      <c r="B28" s="2" t="s">
        <v>106</v>
      </c>
      <c r="C28" s="2" t="s">
        <v>4</v>
      </c>
      <c r="D28" s="2" t="s">
        <v>45</v>
      </c>
      <c r="E28" s="2">
        <v>0</v>
      </c>
      <c r="F28" s="2">
        <v>578</v>
      </c>
      <c r="G28" s="2"/>
      <c r="H28" s="2">
        <v>578</v>
      </c>
      <c r="I28" s="2">
        <f t="shared" si="0"/>
        <v>72.25</v>
      </c>
      <c r="J28" s="2">
        <v>0</v>
      </c>
      <c r="K28" s="2">
        <v>578</v>
      </c>
      <c r="L28" s="2" t="s">
        <v>9</v>
      </c>
      <c r="M28" s="11">
        <v>0.125</v>
      </c>
      <c r="N28" s="2" t="s">
        <v>100</v>
      </c>
      <c r="O28" s="2">
        <v>2016</v>
      </c>
      <c r="P28" s="2"/>
      <c r="Q28" s="4">
        <v>475</v>
      </c>
      <c r="R28" s="3">
        <f t="shared" si="3"/>
        <v>34318.75</v>
      </c>
      <c r="S28" s="1"/>
    </row>
    <row r="29" spans="1:19" x14ac:dyDescent="0.3">
      <c r="A29" s="2" t="s">
        <v>51</v>
      </c>
      <c r="B29" s="2" t="s">
        <v>106</v>
      </c>
      <c r="C29" s="2" t="s">
        <v>4</v>
      </c>
      <c r="D29" s="2" t="s">
        <v>20</v>
      </c>
      <c r="E29" s="2">
        <v>4154</v>
      </c>
      <c r="F29" s="2">
        <v>4318</v>
      </c>
      <c r="G29" s="2"/>
      <c r="H29" s="2">
        <v>164</v>
      </c>
      <c r="I29" s="2">
        <f t="shared" si="0"/>
        <v>41</v>
      </c>
      <c r="J29" s="2">
        <v>4154</v>
      </c>
      <c r="K29" s="2">
        <v>4318</v>
      </c>
      <c r="L29" s="2" t="s">
        <v>12</v>
      </c>
      <c r="M29" s="11">
        <v>0.25</v>
      </c>
      <c r="N29" s="2" t="s">
        <v>99</v>
      </c>
      <c r="O29" s="2">
        <v>2016</v>
      </c>
      <c r="P29" s="2"/>
      <c r="Q29" s="4">
        <v>120</v>
      </c>
      <c r="R29" s="3">
        <f t="shared" ref="R29:R34" si="4">Q29*H29</f>
        <v>19680</v>
      </c>
      <c r="S29" s="1"/>
    </row>
    <row r="30" spans="1:19" x14ac:dyDescent="0.3">
      <c r="A30" s="2" t="s">
        <v>53</v>
      </c>
      <c r="B30" s="2" t="s">
        <v>107</v>
      </c>
      <c r="C30" s="2" t="s">
        <v>4</v>
      </c>
      <c r="D30" s="2" t="s">
        <v>30</v>
      </c>
      <c r="E30" s="2">
        <v>6044</v>
      </c>
      <c r="F30" s="2">
        <v>6282</v>
      </c>
      <c r="G30" s="2"/>
      <c r="H30" s="2">
        <v>238</v>
      </c>
      <c r="I30" s="2">
        <f t="shared" si="0"/>
        <v>29.75</v>
      </c>
      <c r="J30" s="2">
        <v>6044</v>
      </c>
      <c r="K30" s="2">
        <v>6282</v>
      </c>
      <c r="L30" s="2" t="s">
        <v>9</v>
      </c>
      <c r="M30" s="11">
        <v>0.125</v>
      </c>
      <c r="N30" s="2" t="s">
        <v>99</v>
      </c>
      <c r="O30" s="2">
        <v>2016</v>
      </c>
      <c r="P30" s="2"/>
      <c r="Q30" s="4">
        <v>120</v>
      </c>
      <c r="R30" s="3">
        <f t="shared" si="4"/>
        <v>28560</v>
      </c>
      <c r="S30" s="1"/>
    </row>
    <row r="31" spans="1:19" x14ac:dyDescent="0.3">
      <c r="A31" s="2" t="s">
        <v>54</v>
      </c>
      <c r="B31" s="2" t="s">
        <v>107</v>
      </c>
      <c r="C31" s="2" t="s">
        <v>4</v>
      </c>
      <c r="D31" s="2" t="s">
        <v>30</v>
      </c>
      <c r="E31" s="2">
        <v>4734</v>
      </c>
      <c r="F31" s="2">
        <v>6044</v>
      </c>
      <c r="G31" s="2"/>
      <c r="H31" s="2">
        <v>1310</v>
      </c>
      <c r="I31" s="2">
        <f t="shared" si="0"/>
        <v>163.75</v>
      </c>
      <c r="J31" s="2">
        <v>4734</v>
      </c>
      <c r="K31" s="2">
        <v>6044</v>
      </c>
      <c r="L31" s="2" t="s">
        <v>9</v>
      </c>
      <c r="M31" s="11">
        <v>0.125</v>
      </c>
      <c r="N31" s="2" t="s">
        <v>99</v>
      </c>
      <c r="O31" s="2">
        <v>2016</v>
      </c>
      <c r="P31" s="2"/>
      <c r="Q31" s="4">
        <v>120</v>
      </c>
      <c r="R31" s="3">
        <f t="shared" si="4"/>
        <v>157200</v>
      </c>
      <c r="S31" s="1"/>
    </row>
    <row r="32" spans="1:19" x14ac:dyDescent="0.3">
      <c r="A32" s="2" t="s">
        <v>55</v>
      </c>
      <c r="B32" s="2" t="s">
        <v>107</v>
      </c>
      <c r="C32" s="2" t="s">
        <v>4</v>
      </c>
      <c r="D32" s="2" t="s">
        <v>30</v>
      </c>
      <c r="E32" s="2">
        <v>4619</v>
      </c>
      <c r="F32" s="2">
        <v>4734</v>
      </c>
      <c r="G32" s="2"/>
      <c r="H32" s="2">
        <v>115</v>
      </c>
      <c r="I32" s="2">
        <f t="shared" si="0"/>
        <v>14.375</v>
      </c>
      <c r="J32" s="2">
        <v>4619</v>
      </c>
      <c r="K32" s="2">
        <v>4734</v>
      </c>
      <c r="L32" s="2" t="s">
        <v>9</v>
      </c>
      <c r="M32" s="11">
        <v>0.125</v>
      </c>
      <c r="N32" s="2" t="s">
        <v>99</v>
      </c>
      <c r="O32" s="2">
        <v>2016</v>
      </c>
      <c r="P32" s="2"/>
      <c r="Q32" s="4">
        <v>120</v>
      </c>
      <c r="R32" s="3">
        <f t="shared" si="4"/>
        <v>13800</v>
      </c>
      <c r="S32" s="1"/>
    </row>
    <row r="33" spans="1:19" x14ac:dyDescent="0.3">
      <c r="A33" s="2" t="s">
        <v>56</v>
      </c>
      <c r="B33" s="2" t="s">
        <v>107</v>
      </c>
      <c r="C33" s="2" t="s">
        <v>4</v>
      </c>
      <c r="D33" s="2" t="s">
        <v>30</v>
      </c>
      <c r="E33" s="2">
        <v>231</v>
      </c>
      <c r="F33" s="2">
        <v>2162</v>
      </c>
      <c r="G33" s="2"/>
      <c r="H33" s="2">
        <v>1931</v>
      </c>
      <c r="I33" s="2">
        <f t="shared" si="0"/>
        <v>241.375</v>
      </c>
      <c r="J33" s="2">
        <v>231</v>
      </c>
      <c r="K33" s="2">
        <v>2162</v>
      </c>
      <c r="L33" s="2" t="s">
        <v>9</v>
      </c>
      <c r="M33" s="11">
        <v>0.125</v>
      </c>
      <c r="N33" s="2" t="s">
        <v>99</v>
      </c>
      <c r="O33" s="2">
        <v>2016</v>
      </c>
      <c r="P33" s="2"/>
      <c r="Q33" s="4">
        <v>120</v>
      </c>
      <c r="R33" s="3">
        <f t="shared" si="4"/>
        <v>231720</v>
      </c>
      <c r="S33" s="1"/>
    </row>
    <row r="34" spans="1:19" x14ac:dyDescent="0.3">
      <c r="A34" s="2" t="s">
        <v>57</v>
      </c>
      <c r="B34" s="2" t="s">
        <v>107</v>
      </c>
      <c r="C34" s="2" t="s">
        <v>4</v>
      </c>
      <c r="D34" s="2" t="s">
        <v>30</v>
      </c>
      <c r="E34" s="2">
        <v>2162</v>
      </c>
      <c r="F34" s="2">
        <v>4619</v>
      </c>
      <c r="G34" s="2"/>
      <c r="H34" s="2">
        <v>2457</v>
      </c>
      <c r="I34" s="2">
        <f t="shared" si="0"/>
        <v>307.125</v>
      </c>
      <c r="J34" s="2">
        <v>2162</v>
      </c>
      <c r="K34" s="2">
        <v>4619</v>
      </c>
      <c r="L34" s="2" t="s">
        <v>9</v>
      </c>
      <c r="M34" s="11">
        <v>0.125</v>
      </c>
      <c r="N34" s="2" t="s">
        <v>99</v>
      </c>
      <c r="O34" s="2">
        <v>2016</v>
      </c>
      <c r="P34" s="2"/>
      <c r="Q34" s="4">
        <v>120</v>
      </c>
      <c r="R34" s="3">
        <f t="shared" si="4"/>
        <v>294840</v>
      </c>
      <c r="S34" s="1"/>
    </row>
    <row r="35" spans="1:19" x14ac:dyDescent="0.3">
      <c r="A35" s="2" t="s">
        <v>58</v>
      </c>
      <c r="B35" s="2" t="s">
        <v>105</v>
      </c>
      <c r="C35" s="2" t="s">
        <v>4</v>
      </c>
      <c r="D35" s="2" t="s">
        <v>59</v>
      </c>
      <c r="E35" s="2">
        <v>0</v>
      </c>
      <c r="F35" s="2">
        <v>4060</v>
      </c>
      <c r="G35" s="2"/>
      <c r="H35" s="2">
        <v>4060</v>
      </c>
      <c r="I35" s="2">
        <f t="shared" si="0"/>
        <v>1015</v>
      </c>
      <c r="J35" s="2">
        <v>0</v>
      </c>
      <c r="K35" s="2">
        <v>4060</v>
      </c>
      <c r="L35" s="2" t="s">
        <v>12</v>
      </c>
      <c r="M35" s="11">
        <v>0.25</v>
      </c>
      <c r="N35" s="2" t="s">
        <v>100</v>
      </c>
      <c r="O35" s="2">
        <v>2016</v>
      </c>
      <c r="P35" s="2"/>
      <c r="Q35" s="4">
        <v>475</v>
      </c>
      <c r="R35" s="3">
        <f t="shared" ref="R35:R36" si="5">Q35*I35</f>
        <v>482125</v>
      </c>
      <c r="S35" s="1"/>
    </row>
    <row r="36" spans="1:19" x14ac:dyDescent="0.3">
      <c r="A36" s="2" t="s">
        <v>60</v>
      </c>
      <c r="B36" s="2" t="s">
        <v>105</v>
      </c>
      <c r="C36" s="2" t="s">
        <v>4</v>
      </c>
      <c r="D36" s="2" t="s">
        <v>18</v>
      </c>
      <c r="E36" s="2">
        <v>1066</v>
      </c>
      <c r="F36" s="2">
        <v>5406</v>
      </c>
      <c r="G36" s="2"/>
      <c r="H36" s="2">
        <v>4340</v>
      </c>
      <c r="I36" s="2">
        <f t="shared" si="0"/>
        <v>1085</v>
      </c>
      <c r="J36" s="2">
        <v>1066</v>
      </c>
      <c r="K36" s="2">
        <v>5406</v>
      </c>
      <c r="L36" s="2" t="s">
        <v>12</v>
      </c>
      <c r="M36" s="11">
        <v>0.25</v>
      </c>
      <c r="N36" s="2" t="s">
        <v>100</v>
      </c>
      <c r="O36" s="2">
        <v>2016</v>
      </c>
      <c r="P36" s="2"/>
      <c r="Q36" s="4">
        <v>475</v>
      </c>
      <c r="R36" s="3">
        <f t="shared" si="5"/>
        <v>515375</v>
      </c>
      <c r="S36" s="1"/>
    </row>
    <row r="37" spans="1:19" x14ac:dyDescent="0.3">
      <c r="A37" s="2" t="s">
        <v>62</v>
      </c>
      <c r="B37" s="2" t="s">
        <v>108</v>
      </c>
      <c r="C37" s="2" t="s">
        <v>4</v>
      </c>
      <c r="D37" s="2" t="s">
        <v>63</v>
      </c>
      <c r="E37" s="2">
        <v>0</v>
      </c>
      <c r="F37" s="2">
        <v>4031</v>
      </c>
      <c r="G37" s="2"/>
      <c r="H37" s="2">
        <v>4031</v>
      </c>
      <c r="I37" s="2">
        <f t="shared" si="0"/>
        <v>503.875</v>
      </c>
      <c r="J37" s="2">
        <v>0</v>
      </c>
      <c r="K37" s="2">
        <v>4031</v>
      </c>
      <c r="L37" s="2" t="s">
        <v>9</v>
      </c>
      <c r="M37" s="11">
        <v>0.125</v>
      </c>
      <c r="N37" s="2" t="s">
        <v>99</v>
      </c>
      <c r="O37" s="2">
        <v>2016</v>
      </c>
      <c r="P37" s="2"/>
      <c r="Q37" s="4">
        <v>120</v>
      </c>
      <c r="R37" s="3">
        <f>Q37*H37</f>
        <v>483720</v>
      </c>
      <c r="S37" s="1"/>
    </row>
    <row r="38" spans="1:19" x14ac:dyDescent="0.3">
      <c r="A38" s="2" t="s">
        <v>64</v>
      </c>
      <c r="B38" s="2" t="s">
        <v>106</v>
      </c>
      <c r="C38" s="2" t="s">
        <v>4</v>
      </c>
      <c r="D38" s="2" t="s">
        <v>23</v>
      </c>
      <c r="E38" s="2">
        <v>0</v>
      </c>
      <c r="F38" s="2">
        <v>2548</v>
      </c>
      <c r="G38" s="2"/>
      <c r="H38" s="2">
        <v>2548</v>
      </c>
      <c r="I38" s="2">
        <f t="shared" si="0"/>
        <v>318.5</v>
      </c>
      <c r="J38" s="2">
        <v>0</v>
      </c>
      <c r="K38" s="2">
        <v>2548</v>
      </c>
      <c r="L38" s="2" t="s">
        <v>9</v>
      </c>
      <c r="M38" s="11">
        <v>0.125</v>
      </c>
      <c r="N38" s="2" t="s">
        <v>100</v>
      </c>
      <c r="O38" s="2">
        <v>2016</v>
      </c>
      <c r="P38" s="2"/>
      <c r="Q38" s="4">
        <v>475</v>
      </c>
      <c r="R38" s="3">
        <f t="shared" ref="R38:R40" si="6">Q38*I38</f>
        <v>151287.5</v>
      </c>
      <c r="S38" s="1"/>
    </row>
    <row r="39" spans="1:19" x14ac:dyDescent="0.3">
      <c r="A39" s="2" t="s">
        <v>66</v>
      </c>
      <c r="B39" s="2" t="s">
        <v>108</v>
      </c>
      <c r="C39" s="2" t="s">
        <v>5</v>
      </c>
      <c r="D39" s="2" t="s">
        <v>65</v>
      </c>
      <c r="E39" s="2">
        <v>2895</v>
      </c>
      <c r="F39" s="2">
        <v>7104</v>
      </c>
      <c r="G39" s="2"/>
      <c r="H39" s="2">
        <v>4209</v>
      </c>
      <c r="I39" s="2">
        <f t="shared" si="0"/>
        <v>1052.25</v>
      </c>
      <c r="J39" s="2">
        <v>2895</v>
      </c>
      <c r="K39" s="2">
        <v>7104</v>
      </c>
      <c r="L39" s="2" t="s">
        <v>12</v>
      </c>
      <c r="M39" s="11">
        <v>0.25</v>
      </c>
      <c r="N39" s="2" t="s">
        <v>100</v>
      </c>
      <c r="O39" s="2">
        <v>2016</v>
      </c>
      <c r="P39" s="2"/>
      <c r="Q39" s="4">
        <v>475</v>
      </c>
      <c r="R39" s="3">
        <f t="shared" si="6"/>
        <v>499818.75</v>
      </c>
      <c r="S39" s="1"/>
    </row>
    <row r="40" spans="1:19" x14ac:dyDescent="0.3">
      <c r="A40" s="2" t="s">
        <v>67</v>
      </c>
      <c r="B40" s="2" t="s">
        <v>108</v>
      </c>
      <c r="C40" s="2" t="s">
        <v>4</v>
      </c>
      <c r="D40" s="2" t="s">
        <v>36</v>
      </c>
      <c r="E40" s="2">
        <v>0</v>
      </c>
      <c r="F40" s="2">
        <v>1700</v>
      </c>
      <c r="G40" s="2"/>
      <c r="H40" s="2">
        <v>1700</v>
      </c>
      <c r="I40" s="2">
        <f t="shared" si="0"/>
        <v>425</v>
      </c>
      <c r="J40" s="2">
        <v>0</v>
      </c>
      <c r="K40" s="2">
        <v>1700</v>
      </c>
      <c r="L40" s="2" t="s">
        <v>12</v>
      </c>
      <c r="M40" s="11">
        <v>0.25</v>
      </c>
      <c r="N40" s="2" t="s">
        <v>100</v>
      </c>
      <c r="O40" s="2">
        <v>2016</v>
      </c>
      <c r="P40" s="2"/>
      <c r="Q40" s="4">
        <v>475</v>
      </c>
      <c r="R40" s="3">
        <f t="shared" si="6"/>
        <v>201875</v>
      </c>
      <c r="S40" s="1"/>
    </row>
    <row r="41" spans="1:19" x14ac:dyDescent="0.3">
      <c r="A41" s="2" t="s">
        <v>68</v>
      </c>
      <c r="B41" s="2" t="s">
        <v>108</v>
      </c>
      <c r="C41" s="2" t="s">
        <v>4</v>
      </c>
      <c r="D41" s="2" t="s">
        <v>26</v>
      </c>
      <c r="E41" s="2">
        <v>9343</v>
      </c>
      <c r="F41" s="2">
        <v>9494</v>
      </c>
      <c r="G41" s="2"/>
      <c r="H41" s="2">
        <v>151</v>
      </c>
      <c r="I41" s="2">
        <f t="shared" si="0"/>
        <v>37.75</v>
      </c>
      <c r="J41" s="2">
        <v>9343</v>
      </c>
      <c r="K41" s="2">
        <v>9494</v>
      </c>
      <c r="L41" s="2" t="s">
        <v>12</v>
      </c>
      <c r="M41" s="11">
        <v>0.25</v>
      </c>
      <c r="N41" s="2" t="s">
        <v>99</v>
      </c>
      <c r="O41" s="2">
        <v>2016</v>
      </c>
      <c r="P41" s="2"/>
      <c r="Q41" s="4">
        <v>120</v>
      </c>
      <c r="R41" s="3">
        <f>Q41*H41</f>
        <v>18120</v>
      </c>
      <c r="S41" s="1"/>
    </row>
    <row r="42" spans="1:19" x14ac:dyDescent="0.3">
      <c r="A42" s="2" t="s">
        <v>69</v>
      </c>
      <c r="B42" s="2" t="s">
        <v>108</v>
      </c>
      <c r="C42" s="2" t="s">
        <v>5</v>
      </c>
      <c r="D42" s="2" t="s">
        <v>24</v>
      </c>
      <c r="E42" s="2">
        <v>13433</v>
      </c>
      <c r="F42" s="2">
        <v>16225</v>
      </c>
      <c r="G42" s="2"/>
      <c r="H42" s="2">
        <v>2792</v>
      </c>
      <c r="I42" s="2">
        <f t="shared" si="0"/>
        <v>349</v>
      </c>
      <c r="J42" s="2">
        <v>13433</v>
      </c>
      <c r="K42" s="2">
        <v>16225</v>
      </c>
      <c r="L42" s="2" t="s">
        <v>9</v>
      </c>
      <c r="M42" s="11">
        <v>0.125</v>
      </c>
      <c r="N42" s="2" t="s">
        <v>99</v>
      </c>
      <c r="O42" s="2">
        <v>2016</v>
      </c>
      <c r="P42" s="2"/>
      <c r="Q42" s="4">
        <v>120</v>
      </c>
      <c r="R42" s="3">
        <f>Q42*H42</f>
        <v>335040</v>
      </c>
      <c r="S42" s="1"/>
    </row>
    <row r="43" spans="1:19" x14ac:dyDescent="0.3">
      <c r="A43" s="2" t="s">
        <v>70</v>
      </c>
      <c r="B43" s="2" t="s">
        <v>108</v>
      </c>
      <c r="C43" s="2" t="s">
        <v>5</v>
      </c>
      <c r="D43" s="2" t="s">
        <v>24</v>
      </c>
      <c r="E43" s="2">
        <v>12008</v>
      </c>
      <c r="F43" s="2">
        <v>13433</v>
      </c>
      <c r="G43" s="2"/>
      <c r="H43" s="2">
        <v>1425</v>
      </c>
      <c r="I43" s="2">
        <f t="shared" si="0"/>
        <v>178.125</v>
      </c>
      <c r="J43" s="2">
        <v>12008</v>
      </c>
      <c r="K43" s="2">
        <v>13433</v>
      </c>
      <c r="L43" s="2" t="s">
        <v>9</v>
      </c>
      <c r="M43" s="11">
        <v>0.125</v>
      </c>
      <c r="N43" s="2" t="s">
        <v>99</v>
      </c>
      <c r="O43" s="2">
        <v>2016</v>
      </c>
      <c r="P43" s="2"/>
      <c r="Q43" s="4">
        <v>120</v>
      </c>
      <c r="R43" s="3">
        <f>Q43*H43</f>
        <v>171000</v>
      </c>
      <c r="S43" s="1"/>
    </row>
    <row r="44" spans="1:19" x14ac:dyDescent="0.3">
      <c r="A44" s="2" t="s">
        <v>71</v>
      </c>
      <c r="B44" s="2" t="s">
        <v>108</v>
      </c>
      <c r="C44" s="2" t="s">
        <v>5</v>
      </c>
      <c r="D44" s="2" t="s">
        <v>24</v>
      </c>
      <c r="E44" s="2">
        <v>21781</v>
      </c>
      <c r="F44" s="2">
        <v>23210</v>
      </c>
      <c r="G44" s="2"/>
      <c r="H44" s="2">
        <v>1429</v>
      </c>
      <c r="I44" s="2">
        <f t="shared" si="0"/>
        <v>535.875</v>
      </c>
      <c r="J44" s="2">
        <v>21781</v>
      </c>
      <c r="K44" s="2">
        <v>23210</v>
      </c>
      <c r="L44" s="2" t="s">
        <v>16</v>
      </c>
      <c r="M44" s="11">
        <v>0.375</v>
      </c>
      <c r="N44" s="2" t="s">
        <v>100</v>
      </c>
      <c r="O44" s="2">
        <v>2016</v>
      </c>
      <c r="P44" s="2"/>
      <c r="Q44" s="4">
        <v>475</v>
      </c>
      <c r="R44" s="3">
        <f t="shared" ref="R44:R49" si="7">Q44*I44</f>
        <v>254540.625</v>
      </c>
      <c r="S44" s="1"/>
    </row>
    <row r="45" spans="1:19" x14ac:dyDescent="0.3">
      <c r="A45" s="2" t="s">
        <v>72</v>
      </c>
      <c r="B45" s="2" t="s">
        <v>106</v>
      </c>
      <c r="C45" s="2" t="s">
        <v>5</v>
      </c>
      <c r="D45" s="2" t="s">
        <v>61</v>
      </c>
      <c r="E45" s="2">
        <v>1547</v>
      </c>
      <c r="F45" s="2">
        <v>1611</v>
      </c>
      <c r="G45" s="2"/>
      <c r="H45" s="2">
        <v>64</v>
      </c>
      <c r="I45" s="2">
        <f t="shared" si="0"/>
        <v>8</v>
      </c>
      <c r="J45" s="2">
        <v>1547</v>
      </c>
      <c r="K45" s="2">
        <v>1611</v>
      </c>
      <c r="L45" s="2" t="s">
        <v>9</v>
      </c>
      <c r="M45" s="11">
        <v>0.125</v>
      </c>
      <c r="N45" s="2" t="s">
        <v>100</v>
      </c>
      <c r="O45" s="2">
        <v>2016</v>
      </c>
      <c r="P45" s="2"/>
      <c r="Q45" s="4">
        <v>475</v>
      </c>
      <c r="R45" s="3">
        <f t="shared" si="7"/>
        <v>3800</v>
      </c>
      <c r="S45" s="1"/>
    </row>
    <row r="46" spans="1:19" x14ac:dyDescent="0.3">
      <c r="A46" s="2" t="s">
        <v>73</v>
      </c>
      <c r="B46" s="2" t="s">
        <v>106</v>
      </c>
      <c r="C46" s="2" t="s">
        <v>5</v>
      </c>
      <c r="D46" s="2" t="s">
        <v>61</v>
      </c>
      <c r="E46" s="2">
        <v>0</v>
      </c>
      <c r="F46" s="2">
        <v>1547</v>
      </c>
      <c r="G46" s="2"/>
      <c r="H46" s="2">
        <v>1547</v>
      </c>
      <c r="I46" s="2">
        <f t="shared" si="0"/>
        <v>193.375</v>
      </c>
      <c r="J46" s="2">
        <v>0</v>
      </c>
      <c r="K46" s="2">
        <v>1547</v>
      </c>
      <c r="L46" s="2" t="s">
        <v>9</v>
      </c>
      <c r="M46" s="11">
        <v>0.125</v>
      </c>
      <c r="N46" s="2" t="s">
        <v>100</v>
      </c>
      <c r="O46" s="2">
        <v>2016</v>
      </c>
      <c r="P46" s="2"/>
      <c r="Q46" s="4">
        <v>475</v>
      </c>
      <c r="R46" s="3">
        <f t="shared" si="7"/>
        <v>91853.125</v>
      </c>
      <c r="S46" s="1"/>
    </row>
    <row r="47" spans="1:19" x14ac:dyDescent="0.3">
      <c r="A47" s="2" t="s">
        <v>74</v>
      </c>
      <c r="B47" s="2" t="s">
        <v>106</v>
      </c>
      <c r="C47" s="2" t="s">
        <v>5</v>
      </c>
      <c r="D47" s="2" t="s">
        <v>61</v>
      </c>
      <c r="E47" s="2">
        <v>1611</v>
      </c>
      <c r="F47" s="2">
        <v>2481</v>
      </c>
      <c r="G47" s="2"/>
      <c r="H47" s="2">
        <v>870</v>
      </c>
      <c r="I47" s="2">
        <f t="shared" si="0"/>
        <v>108.75</v>
      </c>
      <c r="J47" s="2">
        <v>1611</v>
      </c>
      <c r="K47" s="2">
        <v>2481</v>
      </c>
      <c r="L47" s="2" t="s">
        <v>9</v>
      </c>
      <c r="M47" s="11">
        <v>0.125</v>
      </c>
      <c r="N47" s="2" t="s">
        <v>100</v>
      </c>
      <c r="O47" s="2">
        <v>2016</v>
      </c>
      <c r="P47" s="2"/>
      <c r="Q47" s="4">
        <v>475</v>
      </c>
      <c r="R47" s="3">
        <f t="shared" si="7"/>
        <v>51656.25</v>
      </c>
      <c r="S47" s="1"/>
    </row>
    <row r="48" spans="1:19" x14ac:dyDescent="0.3">
      <c r="A48" s="2" t="s">
        <v>75</v>
      </c>
      <c r="B48" s="2" t="s">
        <v>106</v>
      </c>
      <c r="C48" s="2" t="s">
        <v>4</v>
      </c>
      <c r="D48" s="2" t="s">
        <v>42</v>
      </c>
      <c r="E48" s="2">
        <v>0</v>
      </c>
      <c r="F48" s="2">
        <v>1156</v>
      </c>
      <c r="G48" s="2"/>
      <c r="H48" s="2">
        <v>1156</v>
      </c>
      <c r="I48" s="2">
        <f t="shared" si="0"/>
        <v>289</v>
      </c>
      <c r="J48" s="2">
        <v>0</v>
      </c>
      <c r="K48" s="2">
        <v>1156</v>
      </c>
      <c r="L48" s="2" t="s">
        <v>12</v>
      </c>
      <c r="M48" s="11">
        <v>0.25</v>
      </c>
      <c r="N48" s="2" t="s">
        <v>100</v>
      </c>
      <c r="O48" s="2">
        <v>2016</v>
      </c>
      <c r="P48" s="2"/>
      <c r="Q48" s="4">
        <v>475</v>
      </c>
      <c r="R48" s="3">
        <f t="shared" si="7"/>
        <v>137275</v>
      </c>
      <c r="S48" s="1"/>
    </row>
    <row r="49" spans="1:19" x14ac:dyDescent="0.3">
      <c r="A49" s="2" t="s">
        <v>77</v>
      </c>
      <c r="B49" s="2" t="s">
        <v>107</v>
      </c>
      <c r="C49" s="2" t="s">
        <v>4</v>
      </c>
      <c r="D49" s="2" t="s">
        <v>76</v>
      </c>
      <c r="E49" s="2">
        <v>0</v>
      </c>
      <c r="F49" s="2">
        <v>7127</v>
      </c>
      <c r="G49" s="2"/>
      <c r="H49" s="2">
        <v>7127</v>
      </c>
      <c r="I49" s="2">
        <f t="shared" si="0"/>
        <v>1781.75</v>
      </c>
      <c r="J49" s="2">
        <v>0</v>
      </c>
      <c r="K49" s="2">
        <v>7127</v>
      </c>
      <c r="L49" s="2" t="s">
        <v>12</v>
      </c>
      <c r="M49" s="11">
        <v>0.25</v>
      </c>
      <c r="N49" s="2" t="s">
        <v>100</v>
      </c>
      <c r="O49" s="2">
        <v>2016</v>
      </c>
      <c r="P49" s="2"/>
      <c r="Q49" s="4">
        <v>475</v>
      </c>
      <c r="R49" s="3">
        <f t="shared" si="7"/>
        <v>846331.25</v>
      </c>
      <c r="S49" s="1"/>
    </row>
    <row r="50" spans="1:19" x14ac:dyDescent="0.3">
      <c r="A50" s="2" t="s">
        <v>78</v>
      </c>
      <c r="B50" s="2" t="s">
        <v>107</v>
      </c>
      <c r="C50" s="2" t="s">
        <v>4</v>
      </c>
      <c r="D50" s="2" t="s">
        <v>79</v>
      </c>
      <c r="E50" s="2">
        <v>0</v>
      </c>
      <c r="F50" s="2">
        <v>2213</v>
      </c>
      <c r="G50" s="2"/>
      <c r="H50" s="2">
        <v>2213</v>
      </c>
      <c r="I50" s="2">
        <f t="shared" si="0"/>
        <v>276.625</v>
      </c>
      <c r="J50" s="2">
        <v>0</v>
      </c>
      <c r="K50" s="2">
        <v>2213</v>
      </c>
      <c r="L50" s="2" t="s">
        <v>9</v>
      </c>
      <c r="M50" s="11">
        <v>0.125</v>
      </c>
      <c r="N50" s="2" t="s">
        <v>99</v>
      </c>
      <c r="O50" s="2">
        <v>2016</v>
      </c>
      <c r="P50" s="2"/>
      <c r="Q50" s="4">
        <v>120</v>
      </c>
      <c r="R50" s="3">
        <f>Q50*H50</f>
        <v>265560</v>
      </c>
      <c r="S50" s="1"/>
    </row>
    <row r="51" spans="1:19" x14ac:dyDescent="0.3">
      <c r="A51" s="2" t="s">
        <v>80</v>
      </c>
      <c r="B51" s="2" t="s">
        <v>107</v>
      </c>
      <c r="C51" s="2" t="s">
        <v>4</v>
      </c>
      <c r="D51" s="2" t="s">
        <v>81</v>
      </c>
      <c r="E51" s="2">
        <v>0</v>
      </c>
      <c r="F51" s="2">
        <v>1500</v>
      </c>
      <c r="G51" s="2"/>
      <c r="H51" s="2">
        <v>1500</v>
      </c>
      <c r="I51" s="2">
        <f t="shared" si="0"/>
        <v>562.5</v>
      </c>
      <c r="J51" s="2">
        <v>0</v>
      </c>
      <c r="K51" s="2">
        <v>1500</v>
      </c>
      <c r="L51" s="2" t="s">
        <v>16</v>
      </c>
      <c r="M51" s="11">
        <v>0.375</v>
      </c>
      <c r="N51" s="2" t="s">
        <v>100</v>
      </c>
      <c r="O51" s="2">
        <v>2016</v>
      </c>
      <c r="P51" s="2"/>
      <c r="Q51" s="4">
        <v>475</v>
      </c>
      <c r="R51" s="3">
        <f t="shared" ref="R51:R57" si="8">Q51*I51</f>
        <v>267187.5</v>
      </c>
      <c r="S51" s="1"/>
    </row>
    <row r="52" spans="1:19" x14ac:dyDescent="0.3">
      <c r="A52" s="2" t="s">
        <v>82</v>
      </c>
      <c r="B52" s="2" t="s">
        <v>106</v>
      </c>
      <c r="C52" s="2" t="s">
        <v>4</v>
      </c>
      <c r="D52" s="2" t="s">
        <v>52</v>
      </c>
      <c r="E52" s="2">
        <v>3286</v>
      </c>
      <c r="F52" s="2">
        <v>5239</v>
      </c>
      <c r="G52" s="2">
        <f>F52-E52</f>
        <v>1953</v>
      </c>
      <c r="H52" s="2">
        <v>1953</v>
      </c>
      <c r="I52" s="2">
        <f t="shared" si="0"/>
        <v>244.125</v>
      </c>
      <c r="J52" s="2">
        <v>3286</v>
      </c>
      <c r="K52" s="2">
        <v>5239</v>
      </c>
      <c r="L52" s="2" t="s">
        <v>9</v>
      </c>
      <c r="M52" s="11">
        <v>0.125</v>
      </c>
      <c r="N52" s="2" t="s">
        <v>100</v>
      </c>
      <c r="O52" s="2">
        <v>2016</v>
      </c>
      <c r="P52" s="2"/>
      <c r="Q52" s="4">
        <v>475</v>
      </c>
      <c r="R52" s="3">
        <f t="shared" si="8"/>
        <v>115959.375</v>
      </c>
      <c r="S52" s="1"/>
    </row>
    <row r="53" spans="1:19" x14ac:dyDescent="0.3">
      <c r="A53" s="2" t="s">
        <v>83</v>
      </c>
      <c r="B53" s="2" t="s">
        <v>106</v>
      </c>
      <c r="C53" s="2" t="s">
        <v>4</v>
      </c>
      <c r="D53" s="2" t="s">
        <v>52</v>
      </c>
      <c r="E53" s="2">
        <v>5239</v>
      </c>
      <c r="F53" s="2">
        <v>6221</v>
      </c>
      <c r="G53" s="2">
        <f t="shared" ref="G53:G57" si="9">F53-E53</f>
        <v>982</v>
      </c>
      <c r="H53" s="2">
        <v>982</v>
      </c>
      <c r="I53" s="2">
        <f t="shared" si="0"/>
        <v>122.75</v>
      </c>
      <c r="J53" s="2">
        <v>5239</v>
      </c>
      <c r="K53" s="2">
        <v>6221</v>
      </c>
      <c r="L53" s="2" t="s">
        <v>9</v>
      </c>
      <c r="M53" s="11">
        <v>0.125</v>
      </c>
      <c r="N53" s="2" t="s">
        <v>100</v>
      </c>
      <c r="O53" s="2">
        <v>2016</v>
      </c>
      <c r="P53" s="2"/>
      <c r="Q53" s="4">
        <v>475</v>
      </c>
      <c r="R53" s="3">
        <f t="shared" si="8"/>
        <v>58306.25</v>
      </c>
      <c r="S53" s="1"/>
    </row>
    <row r="54" spans="1:19" x14ac:dyDescent="0.3">
      <c r="A54" s="2" t="s">
        <v>84</v>
      </c>
      <c r="B54" s="2" t="s">
        <v>106</v>
      </c>
      <c r="C54" s="2" t="s">
        <v>4</v>
      </c>
      <c r="D54" s="2" t="s">
        <v>52</v>
      </c>
      <c r="E54" s="2">
        <v>6221</v>
      </c>
      <c r="F54" s="2">
        <v>6716</v>
      </c>
      <c r="G54" s="2">
        <f t="shared" si="9"/>
        <v>495</v>
      </c>
      <c r="H54" s="2">
        <v>495</v>
      </c>
      <c r="I54" s="2">
        <f t="shared" si="0"/>
        <v>61.875</v>
      </c>
      <c r="J54" s="2">
        <v>6221</v>
      </c>
      <c r="K54" s="2">
        <v>6716</v>
      </c>
      <c r="L54" s="2" t="s">
        <v>9</v>
      </c>
      <c r="M54" s="11">
        <v>0.125</v>
      </c>
      <c r="N54" s="2" t="s">
        <v>100</v>
      </c>
      <c r="O54" s="2">
        <v>2016</v>
      </c>
      <c r="P54" s="2"/>
      <c r="Q54" s="4">
        <v>475</v>
      </c>
      <c r="R54" s="3">
        <f t="shared" si="8"/>
        <v>29390.625</v>
      </c>
      <c r="S54" s="1"/>
    </row>
    <row r="55" spans="1:19" x14ac:dyDescent="0.3">
      <c r="A55" s="2" t="s">
        <v>85</v>
      </c>
      <c r="B55" s="2" t="s">
        <v>106</v>
      </c>
      <c r="C55" s="2" t="s">
        <v>4</v>
      </c>
      <c r="D55" s="2" t="s">
        <v>52</v>
      </c>
      <c r="E55" s="2">
        <v>6716</v>
      </c>
      <c r="F55" s="2">
        <v>7618</v>
      </c>
      <c r="G55" s="2">
        <f t="shared" si="9"/>
        <v>902</v>
      </c>
      <c r="H55" s="2">
        <v>902</v>
      </c>
      <c r="I55" s="2">
        <f t="shared" si="0"/>
        <v>225.5</v>
      </c>
      <c r="J55" s="2">
        <v>6716</v>
      </c>
      <c r="K55" s="2">
        <v>7618</v>
      </c>
      <c r="L55" s="2" t="s">
        <v>12</v>
      </c>
      <c r="M55" s="11">
        <v>0.25</v>
      </c>
      <c r="N55" s="2" t="s">
        <v>100</v>
      </c>
      <c r="O55" s="2">
        <v>2016</v>
      </c>
      <c r="P55" s="2"/>
      <c r="Q55" s="4">
        <v>475</v>
      </c>
      <c r="R55" s="3">
        <f t="shared" si="8"/>
        <v>107112.5</v>
      </c>
      <c r="S55" s="1"/>
    </row>
    <row r="56" spans="1:19" x14ac:dyDescent="0.3">
      <c r="A56" s="2" t="s">
        <v>86</v>
      </c>
      <c r="B56" s="2" t="s">
        <v>106</v>
      </c>
      <c r="C56" s="2" t="s">
        <v>4</v>
      </c>
      <c r="D56" s="2" t="s">
        <v>52</v>
      </c>
      <c r="E56" s="2">
        <v>7618</v>
      </c>
      <c r="F56" s="2">
        <v>8172</v>
      </c>
      <c r="G56" s="2">
        <f t="shared" si="9"/>
        <v>554</v>
      </c>
      <c r="H56" s="2">
        <v>554</v>
      </c>
      <c r="I56" s="2">
        <f t="shared" si="0"/>
        <v>138.5</v>
      </c>
      <c r="J56" s="2">
        <v>7618</v>
      </c>
      <c r="K56" s="2">
        <v>8172</v>
      </c>
      <c r="L56" s="2" t="s">
        <v>12</v>
      </c>
      <c r="M56" s="11">
        <v>0.25</v>
      </c>
      <c r="N56" s="2" t="s">
        <v>100</v>
      </c>
      <c r="O56" s="2">
        <v>2016</v>
      </c>
      <c r="P56" s="2"/>
      <c r="Q56" s="4">
        <v>475</v>
      </c>
      <c r="R56" s="3">
        <f t="shared" si="8"/>
        <v>65787.5</v>
      </c>
      <c r="S56" s="1"/>
    </row>
    <row r="57" spans="1:19" x14ac:dyDescent="0.3">
      <c r="A57" s="2" t="s">
        <v>87</v>
      </c>
      <c r="B57" s="2" t="s">
        <v>106</v>
      </c>
      <c r="C57" s="2" t="s">
        <v>4</v>
      </c>
      <c r="D57" s="2" t="s">
        <v>52</v>
      </c>
      <c r="E57" s="2">
        <v>8172</v>
      </c>
      <c r="F57" s="2">
        <v>9494</v>
      </c>
      <c r="G57" s="2">
        <f t="shared" si="9"/>
        <v>1322</v>
      </c>
      <c r="H57" s="2">
        <v>1322</v>
      </c>
      <c r="I57" s="2">
        <f t="shared" si="0"/>
        <v>495.75</v>
      </c>
      <c r="J57" s="2">
        <v>8172</v>
      </c>
      <c r="K57" s="2">
        <v>9494</v>
      </c>
      <c r="L57" s="2" t="s">
        <v>16</v>
      </c>
      <c r="M57" s="11">
        <v>0.375</v>
      </c>
      <c r="N57" s="2" t="s">
        <v>100</v>
      </c>
      <c r="O57" s="2">
        <v>2016</v>
      </c>
      <c r="P57" s="2"/>
      <c r="Q57" s="4">
        <v>475</v>
      </c>
      <c r="R57" s="3">
        <f t="shared" si="8"/>
        <v>235481.25</v>
      </c>
      <c r="S57" s="1"/>
    </row>
    <row r="58" spans="1:19" ht="19.95" customHeight="1" x14ac:dyDescent="0.3">
      <c r="R58" s="12">
        <f>SUM(R3:R57)</f>
        <v>10120588.125</v>
      </c>
      <c r="S58" s="13" t="s">
        <v>88</v>
      </c>
    </row>
    <row r="59" spans="1:19" ht="19.95" customHeight="1" x14ac:dyDescent="0.3">
      <c r="R59" s="12">
        <f>R58/1.21</f>
        <v>8364122.4173553726</v>
      </c>
      <c r="S59" s="13" t="s">
        <v>89</v>
      </c>
    </row>
  </sheetData>
  <autoFilter ref="A1:R59"/>
  <mergeCells count="10">
    <mergeCell ref="R1:R2"/>
    <mergeCell ref="D1:D2"/>
    <mergeCell ref="P1:P2"/>
    <mergeCell ref="S1:S2"/>
    <mergeCell ref="A1:A2"/>
    <mergeCell ref="B1:B2"/>
    <mergeCell ref="L1:L2"/>
    <mergeCell ref="N1:N2"/>
    <mergeCell ref="O1:O2"/>
    <mergeCell ref="Q1:Q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VDZ_2017</vt:lpstr>
      <vt:lpstr>temp</vt:lpstr>
      <vt:lpstr>VDZ_2017!Databaze</vt:lpstr>
      <vt:lpstr>Databaze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Fořt</dc:creator>
  <cp:lastModifiedBy>Pavel Fořt</cp:lastModifiedBy>
  <cp:lastPrinted>2017-04-12T08:37:25Z</cp:lastPrinted>
  <dcterms:created xsi:type="dcterms:W3CDTF">2016-04-01T05:53:12Z</dcterms:created>
  <dcterms:modified xsi:type="dcterms:W3CDTF">2017-04-12T09:00:35Z</dcterms:modified>
</cp:coreProperties>
</file>