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.sen\Documents\3. Silnice LK a.s\A.S. Dozorci rada\Dozorci rada 2017-04-18\"/>
    </mc:Choice>
  </mc:AlternateContent>
  <bookViews>
    <workbookView xWindow="0" yWindow="0" windowWidth="10080" windowHeight="8556"/>
  </bookViews>
  <sheets>
    <sheet name="SOUHRNNÝ LIST" sheetId="2" r:id="rId1"/>
    <sheet name="PVP 2017" sheetId="4" r:id="rId2"/>
  </sheets>
  <definedNames>
    <definedName name="_xlnm._FilterDatabase" localSheetId="1" hidden="1">'PVP 2017'!$A$4:$E$202</definedName>
    <definedName name="_xlnm.Print_Titles" localSheetId="1">'PVP 2017'!$1:$4</definedName>
  </definedNames>
  <calcPr calcId="162913"/>
</workbook>
</file>

<file path=xl/calcChain.xml><?xml version="1.0" encoding="utf-8"?>
<calcChain xmlns="http://schemas.openxmlformats.org/spreadsheetml/2006/main">
  <c r="D3" i="4" l="1"/>
  <c r="E174" i="4" l="1"/>
  <c r="F174" i="4" s="1"/>
  <c r="E27" i="4"/>
  <c r="F27" i="4" s="1"/>
  <c r="E157" i="4" l="1"/>
  <c r="F157" i="4" l="1"/>
  <c r="E58" i="4" l="1"/>
  <c r="E137" i="4"/>
  <c r="E136" i="4"/>
  <c r="E135" i="4"/>
  <c r="E160" i="4"/>
  <c r="E175" i="4"/>
  <c r="E184" i="4"/>
  <c r="E115" i="4"/>
  <c r="E88" i="4"/>
  <c r="F88" i="4" l="1"/>
  <c r="F115" i="4"/>
  <c r="F135" i="4"/>
  <c r="F184" i="4"/>
  <c r="F136" i="4"/>
  <c r="F175" i="4"/>
  <c r="F137" i="4"/>
  <c r="F160" i="4"/>
  <c r="F58" i="4"/>
  <c r="E202" i="4" l="1"/>
  <c r="E201" i="4"/>
  <c r="E200" i="4"/>
  <c r="E199" i="4"/>
  <c r="E198" i="4"/>
  <c r="E197" i="4"/>
  <c r="E196" i="4"/>
  <c r="E195" i="4"/>
  <c r="E194" i="4"/>
  <c r="E193" i="4"/>
  <c r="E191" i="4"/>
  <c r="E190" i="4"/>
  <c r="E189" i="4"/>
  <c r="E188" i="4"/>
  <c r="E187" i="4"/>
  <c r="E186" i="4"/>
  <c r="E185" i="4"/>
  <c r="E183" i="4"/>
  <c r="E182" i="4"/>
  <c r="E181" i="4"/>
  <c r="E180" i="4"/>
  <c r="E179" i="4"/>
  <c r="E178" i="4"/>
  <c r="E177" i="4"/>
  <c r="E176" i="4"/>
  <c r="E173" i="4"/>
  <c r="E172" i="4"/>
  <c r="E170" i="4"/>
  <c r="E169" i="4"/>
  <c r="E168" i="4"/>
  <c r="E167" i="4"/>
  <c r="E166" i="4"/>
  <c r="E164" i="4"/>
  <c r="E163" i="4"/>
  <c r="E162" i="4"/>
  <c r="E161" i="4"/>
  <c r="E159" i="4"/>
  <c r="E158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7" i="4"/>
  <c r="E116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7" i="4"/>
  <c r="E86" i="4"/>
  <c r="E85" i="4"/>
  <c r="E84" i="4"/>
  <c r="E83" i="4"/>
  <c r="E82" i="4"/>
  <c r="E81" i="4"/>
  <c r="E80" i="4"/>
  <c r="E79" i="4"/>
  <c r="E78" i="4"/>
  <c r="E77" i="4"/>
  <c r="E76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7" i="4"/>
  <c r="E56" i="4"/>
  <c r="E55" i="4"/>
  <c r="E54" i="4"/>
  <c r="E53" i="4"/>
  <c r="E52" i="4"/>
  <c r="E51" i="4"/>
  <c r="E50" i="4"/>
  <c r="E49" i="4"/>
  <c r="E48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6" i="4"/>
  <c r="E5" i="4"/>
  <c r="F5" i="4" l="1"/>
  <c r="F6" i="4"/>
  <c r="F42" i="4"/>
  <c r="F21" i="4"/>
  <c r="F9" i="4"/>
  <c r="F62" i="4"/>
  <c r="F79" i="4"/>
  <c r="F104" i="4"/>
  <c r="F129" i="4"/>
  <c r="F152" i="4"/>
  <c r="F168" i="4"/>
  <c r="F179" i="4"/>
  <c r="F183" i="4"/>
  <c r="F197" i="4"/>
  <c r="F41" i="4"/>
  <c r="F24" i="4"/>
  <c r="F16" i="4"/>
  <c r="F12" i="4"/>
  <c r="F8" i="4"/>
  <c r="F50" i="4"/>
  <c r="F54" i="4"/>
  <c r="F59" i="4"/>
  <c r="F63" i="4"/>
  <c r="F67" i="4"/>
  <c r="F71" i="4"/>
  <c r="F76" i="4"/>
  <c r="F80" i="4"/>
  <c r="F84" i="4"/>
  <c r="F89" i="4"/>
  <c r="F93" i="4"/>
  <c r="F97" i="4"/>
  <c r="F101" i="4"/>
  <c r="F105" i="4"/>
  <c r="F109" i="4"/>
  <c r="F113" i="4"/>
  <c r="F117" i="4"/>
  <c r="F122" i="4"/>
  <c r="F126" i="4"/>
  <c r="F130" i="4"/>
  <c r="F134" i="4"/>
  <c r="F141" i="4"/>
  <c r="F145" i="4"/>
  <c r="F149" i="4"/>
  <c r="F153" i="4"/>
  <c r="F159" i="4"/>
  <c r="F164" i="4"/>
  <c r="F169" i="4"/>
  <c r="F176" i="4"/>
  <c r="F180" i="4"/>
  <c r="F185" i="4"/>
  <c r="F189" i="4"/>
  <c r="F194" i="4"/>
  <c r="F198" i="4"/>
  <c r="F202" i="4"/>
  <c r="F38" i="4"/>
  <c r="F25" i="4"/>
  <c r="F13" i="4"/>
  <c r="F49" i="4"/>
  <c r="F57" i="4"/>
  <c r="F66" i="4"/>
  <c r="F74" i="4"/>
  <c r="F83" i="4"/>
  <c r="F92" i="4"/>
  <c r="F100" i="4"/>
  <c r="F108" i="4"/>
  <c r="F112" i="4"/>
  <c r="F121" i="4"/>
  <c r="F125" i="4"/>
  <c r="F133" i="4"/>
  <c r="F140" i="4"/>
  <c r="F144" i="4"/>
  <c r="F158" i="4"/>
  <c r="F201" i="4"/>
  <c r="F45" i="4"/>
  <c r="F37" i="4"/>
  <c r="F33" i="4"/>
  <c r="F29" i="4"/>
  <c r="F20" i="4"/>
  <c r="F44" i="4"/>
  <c r="F40" i="4"/>
  <c r="F36" i="4"/>
  <c r="F32" i="4"/>
  <c r="F28" i="4"/>
  <c r="F23" i="4"/>
  <c r="F19" i="4"/>
  <c r="F15" i="4"/>
  <c r="F11" i="4"/>
  <c r="F7" i="4"/>
  <c r="F51" i="4"/>
  <c r="F55" i="4"/>
  <c r="F60" i="4"/>
  <c r="F64" i="4"/>
  <c r="F68" i="4"/>
  <c r="F72" i="4"/>
  <c r="F77" i="4"/>
  <c r="F81" i="4"/>
  <c r="F85" i="4"/>
  <c r="F90" i="4"/>
  <c r="F94" i="4"/>
  <c r="F98" i="4"/>
  <c r="F102" i="4"/>
  <c r="F106" i="4"/>
  <c r="F110" i="4"/>
  <c r="F114" i="4"/>
  <c r="F119" i="4"/>
  <c r="F123" i="4"/>
  <c r="F127" i="4"/>
  <c r="F131" i="4"/>
  <c r="F138" i="4"/>
  <c r="F142" i="4"/>
  <c r="F146" i="4"/>
  <c r="F150" i="4"/>
  <c r="F154" i="4"/>
  <c r="F161" i="4"/>
  <c r="F166" i="4"/>
  <c r="F170" i="4"/>
  <c r="F177" i="4"/>
  <c r="F181" i="4"/>
  <c r="F186" i="4"/>
  <c r="F190" i="4"/>
  <c r="F195" i="4"/>
  <c r="F199" i="4"/>
  <c r="F46" i="4"/>
  <c r="F34" i="4"/>
  <c r="F30" i="4"/>
  <c r="F17" i="4"/>
  <c r="F53" i="4"/>
  <c r="F70" i="4"/>
  <c r="F87" i="4"/>
  <c r="F96" i="4"/>
  <c r="F116" i="4"/>
  <c r="F148" i="4"/>
  <c r="F163" i="4"/>
  <c r="F173" i="4"/>
  <c r="F188" i="4"/>
  <c r="F193" i="4"/>
  <c r="F43" i="4"/>
  <c r="F39" i="4"/>
  <c r="F35" i="4"/>
  <c r="F31" i="4"/>
  <c r="F26" i="4"/>
  <c r="F22" i="4"/>
  <c r="F18" i="4"/>
  <c r="F14" i="4"/>
  <c r="F10" i="4"/>
  <c r="F48" i="4"/>
  <c r="F52" i="4"/>
  <c r="F56" i="4"/>
  <c r="F61" i="4"/>
  <c r="F65" i="4"/>
  <c r="F69" i="4"/>
  <c r="F73" i="4"/>
  <c r="F78" i="4"/>
  <c r="F82" i="4"/>
  <c r="F86" i="4"/>
  <c r="F91" i="4"/>
  <c r="F95" i="4"/>
  <c r="F99" i="4"/>
  <c r="F103" i="4"/>
  <c r="F107" i="4"/>
  <c r="F111" i="4"/>
  <c r="F120" i="4"/>
  <c r="F124" i="4"/>
  <c r="F128" i="4"/>
  <c r="F132" i="4"/>
  <c r="F139" i="4"/>
  <c r="F143" i="4"/>
  <c r="F147" i="4"/>
  <c r="F151" i="4"/>
  <c r="F155" i="4"/>
  <c r="F162" i="4"/>
  <c r="F167" i="4"/>
  <c r="F172" i="4"/>
  <c r="F178" i="4"/>
  <c r="F182" i="4"/>
  <c r="F187" i="4"/>
  <c r="F191" i="4"/>
  <c r="F196" i="4"/>
  <c r="F200" i="4"/>
  <c r="E165" i="4"/>
  <c r="E75" i="4"/>
  <c r="E118" i="4"/>
  <c r="E171" i="4"/>
  <c r="B8" i="2" l="1"/>
  <c r="B7" i="2"/>
  <c r="F171" i="4"/>
  <c r="F192" i="4"/>
  <c r="F47" i="4"/>
  <c r="B5" i="2"/>
  <c r="B4" i="2"/>
  <c r="F75" i="4"/>
  <c r="F156" i="4"/>
  <c r="F118" i="4"/>
  <c r="F165" i="4"/>
  <c r="F203" i="4"/>
  <c r="E156" i="4"/>
  <c r="E192" i="4"/>
  <c r="B9" i="2" s="1"/>
  <c r="E203" i="4"/>
  <c r="E47" i="4"/>
  <c r="B3" i="2" s="1"/>
  <c r="F204" i="4" l="1"/>
  <c r="B6" i="2"/>
  <c r="B10" i="2"/>
  <c r="E204" i="4"/>
  <c r="C3" i="2" l="1"/>
  <c r="C4" i="2"/>
  <c r="C6" i="2"/>
  <c r="C9" i="2"/>
  <c r="C7" i="2"/>
  <c r="C5" i="2"/>
  <c r="C10" i="2"/>
  <c r="C8" i="2" l="1"/>
  <c r="B12" i="2"/>
  <c r="C12" i="2" l="1"/>
</calcChain>
</file>

<file path=xl/sharedStrings.xml><?xml version="1.0" encoding="utf-8"?>
<sst xmlns="http://schemas.openxmlformats.org/spreadsheetml/2006/main" count="413" uniqueCount="232">
  <si>
    <t>hod</t>
  </si>
  <si>
    <t>m2</t>
  </si>
  <si>
    <t>ks</t>
  </si>
  <si>
    <t>den</t>
  </si>
  <si>
    <t>bm</t>
  </si>
  <si>
    <t>kg</t>
  </si>
  <si>
    <t>t/měs.</t>
  </si>
  <si>
    <t>t</t>
  </si>
  <si>
    <t>m</t>
  </si>
  <si>
    <t>km</t>
  </si>
  <si>
    <t>Název činnosti</t>
  </si>
  <si>
    <t>VOZOVKY</t>
  </si>
  <si>
    <t>DOPRAVNÍ ZNAČENÍ</t>
  </si>
  <si>
    <t>BEZPEČNOSTNÍ ZAŘÍZENÍ A VYBAVENÍ</t>
  </si>
  <si>
    <t>SILNIČNÍ TĚLESO A ODVODNĚNÍ</t>
  </si>
  <si>
    <t>MOSTY</t>
  </si>
  <si>
    <t>OSTATNÍ SILNIČNÍ OBJEKTY A ZAŘÍZENÍ</t>
  </si>
  <si>
    <t>SADOVNICTVÍ</t>
  </si>
  <si>
    <t>OSTATNÍ POLOŽKY</t>
  </si>
  <si>
    <t>CELKEM</t>
  </si>
  <si>
    <t xml:space="preserve">   20110 Čištění vozov.metením strojně bez nakládky</t>
  </si>
  <si>
    <t xml:space="preserve">   20111 Čištění vozovek metením strojně samosběrem</t>
  </si>
  <si>
    <t xml:space="preserve">   20112 Čištění vozovek metením strojně samosběrem</t>
  </si>
  <si>
    <t xml:space="preserve">   20121 Čištění vozovek splachováním strojně</t>
  </si>
  <si>
    <t xml:space="preserve">   20140 Čištění vozovek odkopem ručně do 5 cm</t>
  </si>
  <si>
    <t xml:space="preserve">   20141 Čištění vozovek metením ručně</t>
  </si>
  <si>
    <t xml:space="preserve">   20142 Čištění vozovek metením ručně</t>
  </si>
  <si>
    <t xml:space="preserve">   20160 Osazení a odstranění přenosné DZ</t>
  </si>
  <si>
    <t xml:space="preserve">   20161 Výměna poškozené přenosné DZ</t>
  </si>
  <si>
    <t xml:space="preserve">   20162 Používání přenosné DZ</t>
  </si>
  <si>
    <t xml:space="preserve">   20164 Provizorní ochrana bet.svodidly</t>
  </si>
  <si>
    <t xml:space="preserve">   20190 Dodávka sorbentu HZS (pouze dodání sorbentu bez dopravy)</t>
  </si>
  <si>
    <t xml:space="preserve">   20191 Sorbent</t>
  </si>
  <si>
    <t xml:space="preserve">   20194 Skladování</t>
  </si>
  <si>
    <t xml:space="preserve">   20195 Doprava a uložení materiálu</t>
  </si>
  <si>
    <t xml:space="preserve">   20196 Doprava a poplatek za skládkovné - nebezpečný odpad</t>
  </si>
  <si>
    <t xml:space="preserve">   20197 Výjezd pro zajištění BESIP</t>
  </si>
  <si>
    <t xml:space="preserve">   20198 Doprava a poplatek za skládkovné</t>
  </si>
  <si>
    <t xml:space="preserve">   20199 Letní pohotovost domácí pro nepřetržité zajištění Besip</t>
  </si>
  <si>
    <t xml:space="preserve">   20297 Zabezpečení místa světelnouo šipkou</t>
  </si>
  <si>
    <t xml:space="preserve">   21518 Vysprávky tryskovou metodou (TURBO)</t>
  </si>
  <si>
    <t xml:space="preserve">   21520 Úprava podkladu s doplněním štěrku</t>
  </si>
  <si>
    <t xml:space="preserve">   21521 Podklad z kameniva obalovaného asfaltem</t>
  </si>
  <si>
    <t xml:space="preserve">   21713 Vysprávky výtluků asfaltovou směsí za studena</t>
  </si>
  <si>
    <t xml:space="preserve">   21717 Vysprávka výtluků asfaltovou směsí za horka do upravených výtluků  - ručně</t>
  </si>
  <si>
    <t xml:space="preserve">   21719 Vysprávka výtluků asfaltovou směsí za horka do neupravených výtluků  - ručně</t>
  </si>
  <si>
    <t xml:space="preserve">   22110 Penetrační makadam</t>
  </si>
  <si>
    <t xml:space="preserve">   22610 Frézování hl.50 mm vč. naložení</t>
  </si>
  <si>
    <t xml:space="preserve">   22710 Odstranění asfaltového krytu ručně bouracím kladivem</t>
  </si>
  <si>
    <t xml:space="preserve">   22811 Řezání asfaltového krytu vozovky do hloubky 5-10 cm</t>
  </si>
  <si>
    <t xml:space="preserve">   22820 Zalévání spár a trhlin s frézováním (10-20mm)</t>
  </si>
  <si>
    <t xml:space="preserve">   22821 Zalévání spár a trhlin s frézováním (20-30mm)</t>
  </si>
  <si>
    <t xml:space="preserve">   22830 Zalévání spár a trhlin bez frézování (10-20mm)</t>
  </si>
  <si>
    <t xml:space="preserve">   22831 Zalévání spár a trhlin bez frézování (20-30mm)</t>
  </si>
  <si>
    <t xml:space="preserve">   22840 Asfaltová zálivka - modifikovaná</t>
  </si>
  <si>
    <t xml:space="preserve">   22850 Asfaltový recyklát</t>
  </si>
  <si>
    <t xml:space="preserve">   23010 Opravy dlážděných vozovek</t>
  </si>
  <si>
    <t xml:space="preserve">   23410 Předláždění vozovky vč. rozebrání</t>
  </si>
  <si>
    <t xml:space="preserve">   31120 Čištění SDZ mytím strojně</t>
  </si>
  <si>
    <t xml:space="preserve">   31210 Nátěr stojanu SDZ</t>
  </si>
  <si>
    <t xml:space="preserve">   31220 Nátěr rubu SDZ včetně očištění</t>
  </si>
  <si>
    <t xml:space="preserve">   31320 Výměna za SDZ v retroreflexním podkladu</t>
  </si>
  <si>
    <t xml:space="preserve">   31335 Výměna SDZ na původním stojanu</t>
  </si>
  <si>
    <t xml:space="preserve">   31337 Výměna stojanu SDZ i s patkou</t>
  </si>
  <si>
    <t xml:space="preserve">   31350 Narovnání stojanu SDZ</t>
  </si>
  <si>
    <t xml:space="preserve">   31410 Renovace SDZ retroreflexní fólií</t>
  </si>
  <si>
    <t xml:space="preserve">   31535 Zřízení SDZ v retrorefl. podkladu včetně stoj. a patky</t>
  </si>
  <si>
    <t xml:space="preserve">   31635 Zřízení SDZ včetně stojanu a patky</t>
  </si>
  <si>
    <t xml:space="preserve">   31636 Zřízení SDZ - atypické</t>
  </si>
  <si>
    <t xml:space="preserve">   31735 Osazení SDZ v retroreflexním podkladu</t>
  </si>
  <si>
    <t xml:space="preserve">   31810 Oprava stojanu SDZ</t>
  </si>
  <si>
    <t xml:space="preserve">   31820 Oprava stojanu SDZ s výměnou patky</t>
  </si>
  <si>
    <t xml:space="preserve">   31910 Likvidace SDZ</t>
  </si>
  <si>
    <t xml:space="preserve">   32110 Mytí velkoplošných značek strojně</t>
  </si>
  <si>
    <t xml:space="preserve">   32335 Výměna vekoplošné DZ na původní konstrukci</t>
  </si>
  <si>
    <t xml:space="preserve">   38911 Odstranění VDZ</t>
  </si>
  <si>
    <t xml:space="preserve">   41110 Čištění svodidel mytím strojně</t>
  </si>
  <si>
    <t xml:space="preserve">   41210 Nátěr svodidel s očištěním</t>
  </si>
  <si>
    <t xml:space="preserve">   41310 Ocelová svodidla jednostranná - zřízení</t>
  </si>
  <si>
    <t xml:space="preserve">   41320 Ocelová svodidla oboustranná - zřízení</t>
  </si>
  <si>
    <t xml:space="preserve">   41410 Ocelová svodidla - rovnání</t>
  </si>
  <si>
    <t xml:space="preserve">   41411 Ocelová svodidla oboustrahnná - rovnání</t>
  </si>
  <si>
    <t xml:space="preserve">   41420 Ocelová svodidla oboustrahnná - opravy</t>
  </si>
  <si>
    <t xml:space="preserve">   41421 Ocelová svodidla - opravy</t>
  </si>
  <si>
    <t xml:space="preserve">   41910 Ocelová svodidla - likvidace</t>
  </si>
  <si>
    <t xml:space="preserve">   41920 Ocelová svodidla oboustrahnná - likvidace</t>
  </si>
  <si>
    <t xml:space="preserve">   42210 Zábradlí - nátěr včetně očištění</t>
  </si>
  <si>
    <t xml:space="preserve">   42310 Zábradlí - nové včetně dodání</t>
  </si>
  <si>
    <t xml:space="preserve">   42410 Zábradlí - opravy</t>
  </si>
  <si>
    <t xml:space="preserve">   42910 Zábradlí - likvidace</t>
  </si>
  <si>
    <t xml:space="preserve">   44110 Nástavce na svodidla - čištění</t>
  </si>
  <si>
    <t xml:space="preserve">   44310 Nástavce na svodidla zřízení</t>
  </si>
  <si>
    <t xml:space="preserve">   44311 Nástavce na svodidla - osazení jednotlivě</t>
  </si>
  <si>
    <t xml:space="preserve">   44410 Nástavce na svodidla - rovnání</t>
  </si>
  <si>
    <t xml:space="preserve">   44510 Odrazky ve svodidlech</t>
  </si>
  <si>
    <t xml:space="preserve">   44910 Nástavce na svodidla - demontáž</t>
  </si>
  <si>
    <t xml:space="preserve">   45110 Směrové sloupky - čištění strojně</t>
  </si>
  <si>
    <t xml:space="preserve">   45120 Směrové sloupky - čištění ručně</t>
  </si>
  <si>
    <t xml:space="preserve">   45310 Směrové sloupky - zřízení</t>
  </si>
  <si>
    <t xml:space="preserve">   45320 Směrové sloupky - zřízení včetně betonové patky</t>
  </si>
  <si>
    <t xml:space="preserve">   45330 Směrové sloupky - znovuosazení (výměna)</t>
  </si>
  <si>
    <t xml:space="preserve">   45410 Směrové sloupky - vyrovnání</t>
  </si>
  <si>
    <t xml:space="preserve">   45510 Směrové sloupky - výměna odrazky</t>
  </si>
  <si>
    <t xml:space="preserve">   45910 Směrový sloupek - likvidace</t>
  </si>
  <si>
    <t xml:space="preserve">   46110 Montáž odrazek do svodidel</t>
  </si>
  <si>
    <t xml:space="preserve">   46210 Bílení stromu</t>
  </si>
  <si>
    <t xml:space="preserve">   46510 Připevnění odrazové folie</t>
  </si>
  <si>
    <t xml:space="preserve">   46610 Dopravní knoflíky - lepené</t>
  </si>
  <si>
    <t xml:space="preserve">   46611 Dopravní knoflíky - frézované</t>
  </si>
  <si>
    <t xml:space="preserve">   46620 Zpomalovací prahy - oprava</t>
  </si>
  <si>
    <t xml:space="preserve">   46910 Odrazník - likvidace</t>
  </si>
  <si>
    <t xml:space="preserve">   48310 Dopravní zrcadlo - zřízení</t>
  </si>
  <si>
    <t xml:space="preserve">   48410 Dopravní zrcadlo - oprava</t>
  </si>
  <si>
    <t xml:space="preserve">   48910 Dopravní zrcadlo - odstranění</t>
  </si>
  <si>
    <t xml:space="preserve">   51110 Krajnice zpevněná - čištění</t>
  </si>
  <si>
    <t xml:space="preserve">   51310 Krajnice nezpevněná - seřezavání</t>
  </si>
  <si>
    <t xml:space="preserve">   51321 Krajnice nezpevněná - seřezávání s naložením</t>
  </si>
  <si>
    <t xml:space="preserve">   51710 Krajnice nezpevněná - zřízení a oprava</t>
  </si>
  <si>
    <t xml:space="preserve">   51730 Svahování</t>
  </si>
  <si>
    <t xml:space="preserve">   52097 Čištění příkopů a svahů - sběr odpadků vč. likvidace</t>
  </si>
  <si>
    <t xml:space="preserve">   52110 Čištění příkopů - příkopovou frézou</t>
  </si>
  <si>
    <t xml:space="preserve">   52210 Hloubení příkopů - strojně do 0,5 m3/m</t>
  </si>
  <si>
    <t xml:space="preserve">   52220 Hloubení příkopů - strojně do 0,3 m3/m</t>
  </si>
  <si>
    <t xml:space="preserve">   53111 Rigoly - čištění nánosu ručně</t>
  </si>
  <si>
    <t xml:space="preserve">   53112 Rigoly - čištění nánosu tl. 10 cm - strojně</t>
  </si>
  <si>
    <t xml:space="preserve">   53113 Oprava rigolu</t>
  </si>
  <si>
    <t xml:space="preserve">   53121 Rigoly - čištění nánosu tl. 10 cm - ručně</t>
  </si>
  <si>
    <t xml:space="preserve">   53710 Zřízení rigolu</t>
  </si>
  <si>
    <t xml:space="preserve">   55110 Propustek - čištění</t>
  </si>
  <si>
    <t xml:space="preserve">   55610 Zemní práce</t>
  </si>
  <si>
    <t xml:space="preserve">   55710 Zřízení propustku</t>
  </si>
  <si>
    <t xml:space="preserve">   55810 Celková oprava propustku</t>
  </si>
  <si>
    <t xml:space="preserve">   55910 Likvidace propustku</t>
  </si>
  <si>
    <t xml:space="preserve">   56110 Silniční kanalizace - čištění</t>
  </si>
  <si>
    <t xml:space="preserve">   56210 Silniční kanalizace - oprava</t>
  </si>
  <si>
    <t xml:space="preserve">   56710 Silniční kanalizace - zřízení</t>
  </si>
  <si>
    <t xml:space="preserve">   56990 Povodňové škody - sil. Kanalizace, propustky</t>
  </si>
  <si>
    <t xml:space="preserve">   58110 Vpustě a šachty - čištění</t>
  </si>
  <si>
    <t xml:space="preserve">   58111 Vpustě silně znečištěné - čištění ruční</t>
  </si>
  <si>
    <t xml:space="preserve">   58121 Vpustě a šachty - běžné čištění</t>
  </si>
  <si>
    <t xml:space="preserve">   58122 Vpustě silně znečištěné - čištění strojní</t>
  </si>
  <si>
    <t xml:space="preserve">   58123 Vpustě - výměna mříže</t>
  </si>
  <si>
    <t xml:space="preserve">   58124 Vpustě - výměna koše</t>
  </si>
  <si>
    <t xml:space="preserve">   58141 Revizní šachty - čištění</t>
  </si>
  <si>
    <t xml:space="preserve">   58410 Vpustě a šachty - oprava</t>
  </si>
  <si>
    <t xml:space="preserve">   58710 Vpustě a šachty - zřízení</t>
  </si>
  <si>
    <t xml:space="preserve">   58910 Vpustě a šachty - likvidace</t>
  </si>
  <si>
    <t xml:space="preserve">   59410 Silniční obruby - oprava</t>
  </si>
  <si>
    <t xml:space="preserve">   59710 Silniční obruby - zřízení</t>
  </si>
  <si>
    <t xml:space="preserve">   59910 Silniční obruby - rozebrání</t>
  </si>
  <si>
    <t xml:space="preserve">   60110 Údržba nestavební povahy</t>
  </si>
  <si>
    <t xml:space="preserve">   60112 Údržba mostů vysokotlaké mytí vodou</t>
  </si>
  <si>
    <t xml:space="preserve">   60113 Údržba mostů nestavební povahy - čištění</t>
  </si>
  <si>
    <t xml:space="preserve">   60210 Údržba stavební povahy</t>
  </si>
  <si>
    <t xml:space="preserve">   81010 Štěpkování</t>
  </si>
  <si>
    <t xml:space="preserve">   81030 Zpracování odpadového dřeva</t>
  </si>
  <si>
    <t xml:space="preserve">   82110 Vysazování stromů</t>
  </si>
  <si>
    <t xml:space="preserve">   82210 Zalévání</t>
  </si>
  <si>
    <t xml:space="preserve">   82311 Řez a průklest</t>
  </si>
  <si>
    <t xml:space="preserve">   82320 Řez a průklest ve výškách</t>
  </si>
  <si>
    <t xml:space="preserve">   82397 Použití vysokozdvižné plošiny</t>
  </si>
  <si>
    <t xml:space="preserve">   82830 Likvidace pařezů</t>
  </si>
  <si>
    <t xml:space="preserve">   82920 Kácení včetně odvětvení</t>
  </si>
  <si>
    <t xml:space="preserve">   82921 Kácení včetně odvětvení - rizikové z vysokozdvižné plošiny nebo horolezecky</t>
  </si>
  <si>
    <t xml:space="preserve">   83310 Řez a průkles keře</t>
  </si>
  <si>
    <t xml:space="preserve">   83920 Keře - likvidace</t>
  </si>
  <si>
    <t xml:space="preserve">   84810 Kosení travních porostů strojně</t>
  </si>
  <si>
    <t xml:space="preserve">   84820 Kosení travních porostů strojně - pod svodidly</t>
  </si>
  <si>
    <t xml:space="preserve">   84830 Kosení travních porostů ručně křovinořezy</t>
  </si>
  <si>
    <t xml:space="preserve">   84840 Kosení travních porostů ručně křovinořezy kolem přek.</t>
  </si>
  <si>
    <t xml:space="preserve">   84850 Chemický postřik travních porostů</t>
  </si>
  <si>
    <t xml:space="preserve">   70110 Silniční zdi</t>
  </si>
  <si>
    <t xml:space="preserve">   70111 Protihlukové stěny - čištění</t>
  </si>
  <si>
    <t xml:space="preserve">   70113 Protihlukové stěny - čištění ruční</t>
  </si>
  <si>
    <t xml:space="preserve">   70210 Údržba stavební povahy (nezahrnuje mosty)</t>
  </si>
  <si>
    <t xml:space="preserve">   70710 Oprava opěrné zdi</t>
  </si>
  <si>
    <t xml:space="preserve">   91111 Doprava osobním vozem (do 3,5t)</t>
  </si>
  <si>
    <t xml:space="preserve">   91112 Práce nakladačem</t>
  </si>
  <si>
    <t xml:space="preserve">   91113 Práce rypadlem</t>
  </si>
  <si>
    <t xml:space="preserve">   91120 Dělnická činnosti nestavební povahy</t>
  </si>
  <si>
    <t xml:space="preserve">   91121 Dělnická činnost stavební povahy</t>
  </si>
  <si>
    <t xml:space="preserve">   91122 Doprava nad 3,5 t</t>
  </si>
  <si>
    <t xml:space="preserve">   91123 Doprava nad 3,5 t</t>
  </si>
  <si>
    <t xml:space="preserve">   91124 Práce rypadlem UDS</t>
  </si>
  <si>
    <t xml:space="preserve">   91310 Kontrola silniční sítě</t>
  </si>
  <si>
    <t xml:space="preserve">   91610 Pasport a registr</t>
  </si>
  <si>
    <t xml:space="preserve">   20163 Úklid odpočívek</t>
  </si>
  <si>
    <t xml:space="preserve">   32220 Nátěr rubu velkoplošné DZ</t>
  </si>
  <si>
    <t xml:space="preserve">   32230 Nátěr nosné konstrukce velkoplošné DZ</t>
  </si>
  <si>
    <t xml:space="preserve">   32345 Výměna a doplnění lamel</t>
  </si>
  <si>
    <t xml:space="preserve">   32580 Likvidace  velkoplošné DZ včetně nosné konstrukce</t>
  </si>
  <si>
    <t xml:space="preserve">   41610 Lanová svodidla - opravy</t>
  </si>
  <si>
    <t xml:space="preserve">   45340 Osazení ochranného kotouče</t>
  </si>
  <si>
    <t xml:space="preserve">   47710 Kilometrovník - oprava</t>
  </si>
  <si>
    <t xml:space="preserve">   47720 Kilometrovník - narovnání</t>
  </si>
  <si>
    <t xml:space="preserve">   60390 Povodňové škody silniční mosty</t>
  </si>
  <si>
    <t xml:space="preserve">   60710 Oprava mostu</t>
  </si>
  <si>
    <t xml:space="preserve">   60810 Oprava mostního závěru</t>
  </si>
  <si>
    <t xml:space="preserve">   60910 Demolice mostu</t>
  </si>
  <si>
    <t xml:space="preserve">   82410 Ochrana proti škůdcům - osázení chráničů</t>
  </si>
  <si>
    <t xml:space="preserve">   82610 Sklizeň ovoce</t>
  </si>
  <si>
    <t xml:space="preserve">   37711 VDZ dělící čáry a vodící proužky 12,5 a 25 cm s balotinou</t>
  </si>
  <si>
    <t xml:space="preserve">   38741 VDZ dělící čáry a vodící proužky 12,5 a 25 cm dvousložkové</t>
  </si>
  <si>
    <t xml:space="preserve">   36710 VDZ plošné s balotinou - zřízení vč. předznačení</t>
  </si>
  <si>
    <t xml:space="preserve">   36740 VDZ plošné dvousložkové</t>
  </si>
  <si>
    <t>URS</t>
  </si>
  <si>
    <t xml:space="preserve">   20298 Doprava a řízení provozu (jeden pracovník)</t>
  </si>
  <si>
    <t xml:space="preserve">   51731 Lomový kámen</t>
  </si>
  <si>
    <t>MJ</t>
  </si>
  <si>
    <t>Kč bez DPH</t>
  </si>
  <si>
    <t xml:space="preserve">   2XXXX CELKEM</t>
  </si>
  <si>
    <t xml:space="preserve">   9XXXX CELKEM</t>
  </si>
  <si>
    <t xml:space="preserve">   8XXXX CELKEM</t>
  </si>
  <si>
    <t xml:space="preserve">   7XXXX CELKEM</t>
  </si>
  <si>
    <t xml:space="preserve">   6XXXX CELKEM</t>
  </si>
  <si>
    <t xml:space="preserve">   5XXXX CELKEM</t>
  </si>
  <si>
    <t xml:space="preserve">   4XXXX CELKEM</t>
  </si>
  <si>
    <t xml:space="preserve">   3XXXX CELKEM</t>
  </si>
  <si>
    <t>CENA
[Kč bez DPH]</t>
  </si>
  <si>
    <t>CENA
[Kč s DPH]</t>
  </si>
  <si>
    <t>Rezerva</t>
  </si>
  <si>
    <t xml:space="preserve">   36730 VDZ - atypické</t>
  </si>
  <si>
    <t>Kč s DPH</t>
  </si>
  <si>
    <t>Položka</t>
  </si>
  <si>
    <t>Počet MJ</t>
  </si>
  <si>
    <t xml:space="preserve">   21110 Letní posyp komunikací</t>
  </si>
  <si>
    <t xml:space="preserve">   21718 Výsprava výtluků infračerveným ohřevem s využitím asf. recyklátu</t>
  </si>
  <si>
    <t>81220 Strojní prořez stromoví</t>
  </si>
  <si>
    <t>Provozně-výrobní plán 2017</t>
  </si>
  <si>
    <t>Stav k 31.3.2017</t>
  </si>
  <si>
    <t>PVP 2017</t>
  </si>
  <si>
    <t>J.C.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</si>
</sst>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6"/>
      <color theme="3" tint="-0.499984740745262"/>
      <name val="Arial"/>
      <family val="2"/>
      <charset val="238"/>
    </font>
    <font>
      <sz val="11"/>
      <color theme="3" tint="-0.499984740745262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3" tint="-0.499984740745262"/>
      <name val="Calibri"/>
      <family val="2"/>
      <charset val="238"/>
      <scheme val="minor"/>
    </font>
    <font>
      <sz val="11"/>
      <color rgb="FF0F243E"/>
      <name val="Calibri"/>
      <family val="2"/>
      <charset val="238"/>
    </font>
    <font>
      <b/>
      <sz val="11"/>
      <color rgb="FF0F243E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2F2F2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 style="medium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7" fillId="0" borderId="5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 indent="1"/>
    </xf>
    <xf numFmtId="0" fontId="4" fillId="0" borderId="0" xfId="0" applyFont="1" applyFill="1"/>
    <xf numFmtId="165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9" xfId="0" applyFont="1" applyFill="1" applyBorder="1" applyAlignment="1">
      <alignment horizontal="left" vertical="center" indent="1"/>
    </xf>
    <xf numFmtId="0" fontId="11" fillId="0" borderId="20" xfId="0" applyFont="1" applyFill="1" applyBorder="1" applyAlignment="1">
      <alignment horizontal="left" vertical="center" indent="1"/>
    </xf>
    <xf numFmtId="3" fontId="0" fillId="0" borderId="0" xfId="0" applyNumberFormat="1"/>
    <xf numFmtId="165" fontId="4" fillId="3" borderId="23" xfId="0" applyNumberFormat="1" applyFont="1" applyFill="1" applyBorder="1" applyAlignment="1">
      <alignment horizontal="center"/>
    </xf>
    <xf numFmtId="165" fontId="4" fillId="3" borderId="25" xfId="0" applyNumberFormat="1" applyFont="1" applyFill="1" applyBorder="1" applyAlignment="1">
      <alignment horizontal="center"/>
    </xf>
    <xf numFmtId="0" fontId="4" fillId="4" borderId="32" xfId="1" applyFont="1" applyFill="1" applyBorder="1" applyAlignment="1" applyProtection="1">
      <alignment horizontal="left" vertical="center"/>
    </xf>
    <xf numFmtId="0" fontId="4" fillId="4" borderId="17" xfId="1" applyFont="1" applyFill="1" applyBorder="1" applyAlignment="1" applyProtection="1">
      <alignment horizontal="left" vertical="center"/>
    </xf>
    <xf numFmtId="0" fontId="5" fillId="4" borderId="17" xfId="1" applyFont="1" applyFill="1" applyBorder="1" applyAlignment="1" applyProtection="1">
      <alignment horizontal="left" vertical="center"/>
    </xf>
    <xf numFmtId="0" fontId="4" fillId="5" borderId="17" xfId="1" applyFont="1" applyFill="1" applyBorder="1" applyAlignment="1" applyProtection="1">
      <alignment horizontal="left" vertical="center"/>
    </xf>
    <xf numFmtId="0" fontId="4" fillId="11" borderId="17" xfId="1" applyFont="1" applyFill="1" applyBorder="1" applyAlignment="1" applyProtection="1">
      <alignment horizontal="left" vertical="center"/>
    </xf>
    <xf numFmtId="0" fontId="5" fillId="5" borderId="17" xfId="1" applyFont="1" applyFill="1" applyBorder="1" applyAlignment="1" applyProtection="1">
      <alignment horizontal="left" vertical="center"/>
    </xf>
    <xf numFmtId="0" fontId="4" fillId="6" borderId="17" xfId="1" applyFont="1" applyFill="1" applyBorder="1" applyAlignment="1" applyProtection="1">
      <alignment horizontal="left" vertical="center"/>
    </xf>
    <xf numFmtId="0" fontId="5" fillId="6" borderId="17" xfId="1" applyFont="1" applyFill="1" applyBorder="1" applyAlignment="1" applyProtection="1">
      <alignment horizontal="left" vertical="center"/>
    </xf>
    <xf numFmtId="0" fontId="4" fillId="7" borderId="17" xfId="1" applyFont="1" applyFill="1" applyBorder="1" applyAlignment="1" applyProtection="1">
      <alignment horizontal="left" vertical="center"/>
    </xf>
    <xf numFmtId="0" fontId="5" fillId="7" borderId="17" xfId="1" applyFont="1" applyFill="1" applyBorder="1" applyAlignment="1" applyProtection="1">
      <alignment horizontal="left" vertical="center"/>
    </xf>
    <xf numFmtId="0" fontId="4" fillId="3" borderId="17" xfId="1" applyFont="1" applyFill="1" applyBorder="1" applyAlignment="1" applyProtection="1">
      <alignment horizontal="left" vertical="center"/>
    </xf>
    <xf numFmtId="0" fontId="5" fillId="3" borderId="17" xfId="1" applyFont="1" applyFill="1" applyBorder="1" applyAlignment="1" applyProtection="1">
      <alignment horizontal="left" vertical="center"/>
    </xf>
    <xf numFmtId="0" fontId="4" fillId="10" borderId="17" xfId="1" applyFont="1" applyFill="1" applyBorder="1" applyAlignment="1" applyProtection="1">
      <alignment horizontal="left" vertical="center"/>
    </xf>
    <xf numFmtId="0" fontId="5" fillId="10" borderId="17" xfId="1" applyFont="1" applyFill="1" applyBorder="1" applyAlignment="1" applyProtection="1">
      <alignment horizontal="left" vertical="center"/>
    </xf>
    <xf numFmtId="0" fontId="4" fillId="8" borderId="17" xfId="1" applyFont="1" applyFill="1" applyBorder="1" applyAlignment="1" applyProtection="1">
      <alignment horizontal="left" vertical="center"/>
    </xf>
    <xf numFmtId="0" fontId="5" fillId="8" borderId="17" xfId="1" applyFont="1" applyFill="1" applyBorder="1" applyAlignment="1" applyProtection="1">
      <alignment horizontal="left" vertical="center"/>
    </xf>
    <xf numFmtId="0" fontId="4" fillId="9" borderId="17" xfId="1" applyFont="1" applyFill="1" applyBorder="1" applyAlignment="1" applyProtection="1">
      <alignment horizontal="left" vertical="center"/>
    </xf>
    <xf numFmtId="0" fontId="4" fillId="9" borderId="18" xfId="1" applyFont="1" applyFill="1" applyBorder="1" applyAlignment="1" applyProtection="1">
      <alignment horizontal="left" vertical="center"/>
    </xf>
    <xf numFmtId="0" fontId="5" fillId="9" borderId="18" xfId="1" applyFont="1" applyFill="1" applyBorder="1" applyAlignment="1" applyProtection="1">
      <alignment horizontal="left" vertical="center"/>
    </xf>
    <xf numFmtId="0" fontId="4" fillId="0" borderId="19" xfId="0" applyFont="1" applyBorder="1" applyAlignment="1"/>
    <xf numFmtId="0" fontId="4" fillId="0" borderId="2" xfId="0" applyFont="1" applyBorder="1" applyAlignment="1">
      <alignment horizontal="center"/>
    </xf>
    <xf numFmtId="0" fontId="3" fillId="2" borderId="0" xfId="1" applyFont="1" applyFill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5" fontId="4" fillId="3" borderId="13" xfId="0" applyNumberFormat="1" applyFont="1" applyFill="1" applyBorder="1" applyAlignment="1">
      <alignment horizont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4" fontId="13" fillId="12" borderId="28" xfId="1" applyNumberFormat="1" applyFont="1" applyFill="1" applyBorder="1" applyAlignment="1" applyProtection="1">
      <alignment horizontal="center" vertical="center"/>
    </xf>
    <xf numFmtId="4" fontId="4" fillId="4" borderId="22" xfId="7" applyNumberFormat="1" applyFont="1" applyFill="1" applyBorder="1" applyAlignment="1">
      <alignment horizontal="center"/>
    </xf>
    <xf numFmtId="4" fontId="13" fillId="12" borderId="29" xfId="1" applyNumberFormat="1" applyFont="1" applyFill="1" applyBorder="1" applyAlignment="1" applyProtection="1">
      <alignment horizontal="center" vertical="center"/>
    </xf>
    <xf numFmtId="4" fontId="4" fillId="4" borderId="15" xfId="7" applyNumberFormat="1" applyFont="1" applyFill="1" applyBorder="1" applyAlignment="1" applyProtection="1">
      <alignment horizontal="center" vertical="center"/>
    </xf>
    <xf numFmtId="4" fontId="14" fillId="12" borderId="29" xfId="1" applyNumberFormat="1" applyFont="1" applyFill="1" applyBorder="1" applyAlignment="1" applyProtection="1">
      <alignment horizontal="center" vertical="center"/>
    </xf>
    <xf numFmtId="4" fontId="5" fillId="4" borderId="15" xfId="7" applyNumberFormat="1" applyFont="1" applyFill="1" applyBorder="1" applyAlignment="1" applyProtection="1">
      <alignment horizontal="center" vertical="center"/>
    </xf>
    <xf numFmtId="4" fontId="13" fillId="13" borderId="29" xfId="1" applyNumberFormat="1" applyFont="1" applyFill="1" applyBorder="1" applyAlignment="1" applyProtection="1">
      <alignment horizontal="center" vertical="center"/>
    </xf>
    <xf numFmtId="4" fontId="4" fillId="5" borderId="15" xfId="7" applyNumberFormat="1" applyFont="1" applyFill="1" applyBorder="1" applyAlignment="1" applyProtection="1">
      <alignment horizontal="center" vertical="center"/>
    </xf>
    <xf numFmtId="4" fontId="13" fillId="14" borderId="29" xfId="1" applyNumberFormat="1" applyFont="1" applyFill="1" applyBorder="1" applyAlignment="1" applyProtection="1">
      <alignment horizontal="center" vertical="center"/>
    </xf>
    <xf numFmtId="4" fontId="4" fillId="11" borderId="15" xfId="7" applyNumberFormat="1" applyFont="1" applyFill="1" applyBorder="1" applyAlignment="1" applyProtection="1">
      <alignment horizontal="center" vertical="center"/>
    </xf>
    <xf numFmtId="4" fontId="14" fillId="13" borderId="29" xfId="1" applyNumberFormat="1" applyFont="1" applyFill="1" applyBorder="1" applyAlignment="1" applyProtection="1">
      <alignment horizontal="center" vertical="center"/>
    </xf>
    <xf numFmtId="4" fontId="5" fillId="5" borderId="15" xfId="7" applyNumberFormat="1" applyFont="1" applyFill="1" applyBorder="1" applyAlignment="1" applyProtection="1">
      <alignment horizontal="center" vertical="center"/>
    </xf>
    <xf numFmtId="4" fontId="13" fillId="15" borderId="29" xfId="1" applyNumberFormat="1" applyFont="1" applyFill="1" applyBorder="1" applyAlignment="1" applyProtection="1">
      <alignment horizontal="center" vertical="center"/>
    </xf>
    <xf numFmtId="4" fontId="4" fillId="6" borderId="15" xfId="7" applyNumberFormat="1" applyFont="1" applyFill="1" applyBorder="1" applyAlignment="1" applyProtection="1">
      <alignment horizontal="center" vertical="center"/>
    </xf>
    <xf numFmtId="4" fontId="4" fillId="6" borderId="15" xfId="0" applyNumberFormat="1" applyFont="1" applyFill="1" applyBorder="1" applyAlignment="1">
      <alignment horizontal="center"/>
    </xf>
    <xf numFmtId="4" fontId="14" fillId="15" borderId="29" xfId="1" applyNumberFormat="1" applyFont="1" applyFill="1" applyBorder="1" applyAlignment="1" applyProtection="1">
      <alignment horizontal="center" vertical="center"/>
    </xf>
    <xf numFmtId="4" fontId="5" fillId="6" borderId="15" xfId="7" applyNumberFormat="1" applyFont="1" applyFill="1" applyBorder="1" applyAlignment="1" applyProtection="1">
      <alignment horizontal="center" vertical="center"/>
    </xf>
    <xf numFmtId="4" fontId="13" fillId="16" borderId="29" xfId="1" applyNumberFormat="1" applyFont="1" applyFill="1" applyBorder="1" applyAlignment="1" applyProtection="1">
      <alignment horizontal="center" vertical="center"/>
    </xf>
    <xf numFmtId="4" fontId="4" fillId="7" borderId="15" xfId="7" applyNumberFormat="1" applyFont="1" applyFill="1" applyBorder="1" applyAlignment="1" applyProtection="1">
      <alignment horizontal="center" vertical="center"/>
    </xf>
    <xf numFmtId="4" fontId="14" fillId="16" borderId="29" xfId="1" applyNumberFormat="1" applyFont="1" applyFill="1" applyBorder="1" applyAlignment="1" applyProtection="1">
      <alignment horizontal="center" vertical="center"/>
    </xf>
    <xf numFmtId="4" fontId="5" fillId="7" borderId="15" xfId="7" applyNumberFormat="1" applyFont="1" applyFill="1" applyBorder="1" applyAlignment="1" applyProtection="1">
      <alignment horizontal="center" vertical="center"/>
    </xf>
    <xf numFmtId="4" fontId="13" fillId="17" borderId="29" xfId="1" applyNumberFormat="1" applyFont="1" applyFill="1" applyBorder="1" applyAlignment="1" applyProtection="1">
      <alignment horizontal="center" vertical="center"/>
    </xf>
    <xf numFmtId="4" fontId="4" fillId="3" borderId="15" xfId="7" applyNumberFormat="1" applyFont="1" applyFill="1" applyBorder="1" applyAlignment="1" applyProtection="1">
      <alignment horizontal="center" vertical="center"/>
    </xf>
    <xf numFmtId="4" fontId="14" fillId="17" borderId="29" xfId="1" applyNumberFormat="1" applyFont="1" applyFill="1" applyBorder="1" applyAlignment="1" applyProtection="1">
      <alignment horizontal="center" vertical="center"/>
    </xf>
    <xf numFmtId="4" fontId="5" fillId="3" borderId="15" xfId="7" applyNumberFormat="1" applyFont="1" applyFill="1" applyBorder="1" applyAlignment="1" applyProtection="1">
      <alignment horizontal="center" vertical="center"/>
    </xf>
    <xf numFmtId="4" fontId="13" fillId="18" borderId="29" xfId="1" applyNumberFormat="1" applyFont="1" applyFill="1" applyBorder="1" applyAlignment="1" applyProtection="1">
      <alignment horizontal="center" vertical="center"/>
    </xf>
    <xf numFmtId="4" fontId="4" fillId="10" borderId="15" xfId="7" applyNumberFormat="1" applyFont="1" applyFill="1" applyBorder="1" applyAlignment="1" applyProtection="1">
      <alignment horizontal="center" vertical="center"/>
    </xf>
    <xf numFmtId="4" fontId="14" fillId="18" borderId="29" xfId="1" applyNumberFormat="1" applyFont="1" applyFill="1" applyBorder="1" applyAlignment="1" applyProtection="1">
      <alignment horizontal="center" vertical="center"/>
    </xf>
    <xf numFmtId="4" fontId="5" fillId="10" borderId="15" xfId="7" applyNumberFormat="1" applyFont="1" applyFill="1" applyBorder="1" applyAlignment="1" applyProtection="1">
      <alignment horizontal="center" vertical="center"/>
    </xf>
    <xf numFmtId="4" fontId="13" fillId="19" borderId="29" xfId="1" applyNumberFormat="1" applyFont="1" applyFill="1" applyBorder="1" applyAlignment="1" applyProtection="1">
      <alignment horizontal="center" vertical="center"/>
    </xf>
    <xf numFmtId="4" fontId="4" fillId="8" borderId="15" xfId="7" applyNumberFormat="1" applyFont="1" applyFill="1" applyBorder="1" applyAlignment="1" applyProtection="1">
      <alignment horizontal="center" vertical="center"/>
    </xf>
    <xf numFmtId="4" fontId="14" fillId="19" borderId="29" xfId="1" applyNumberFormat="1" applyFont="1" applyFill="1" applyBorder="1" applyAlignment="1" applyProtection="1">
      <alignment horizontal="center" vertical="center"/>
    </xf>
    <xf numFmtId="4" fontId="5" fillId="8" borderId="15" xfId="7" applyNumberFormat="1" applyFont="1" applyFill="1" applyBorder="1" applyAlignment="1" applyProtection="1">
      <alignment horizontal="center" vertical="center"/>
    </xf>
    <xf numFmtId="4" fontId="13" fillId="20" borderId="29" xfId="1" applyNumberFormat="1" applyFont="1" applyFill="1" applyBorder="1" applyAlignment="1" applyProtection="1">
      <alignment horizontal="center" vertical="center"/>
    </xf>
    <xf numFmtId="4" fontId="4" fillId="9" borderId="15" xfId="7" applyNumberFormat="1" applyFont="1" applyFill="1" applyBorder="1" applyAlignment="1" applyProtection="1">
      <alignment horizontal="center" vertical="center"/>
    </xf>
    <xf numFmtId="4" fontId="13" fillId="20" borderId="30" xfId="1" applyNumberFormat="1" applyFont="1" applyFill="1" applyBorder="1" applyAlignment="1" applyProtection="1">
      <alignment horizontal="center" vertical="center"/>
    </xf>
    <xf numFmtId="4" fontId="4" fillId="9" borderId="16" xfId="7" applyNumberFormat="1" applyFont="1" applyFill="1" applyBorder="1" applyAlignment="1" applyProtection="1">
      <alignment horizontal="center" vertical="center"/>
    </xf>
    <xf numFmtId="4" fontId="11" fillId="9" borderId="33" xfId="0" applyNumberFormat="1" applyFont="1" applyFill="1" applyBorder="1" applyAlignment="1" applyProtection="1">
      <alignment horizontal="center" vertical="center"/>
      <protection locked="0"/>
    </xf>
    <xf numFmtId="4" fontId="5" fillId="9" borderId="16" xfId="7" applyNumberFormat="1" applyFont="1" applyFill="1" applyBorder="1" applyAlignment="1" applyProtection="1">
      <alignment horizontal="center" vertical="center"/>
    </xf>
    <xf numFmtId="4" fontId="4" fillId="0" borderId="35" xfId="0" applyNumberFormat="1" applyFont="1" applyBorder="1" applyAlignment="1">
      <alignment horizontal="center"/>
    </xf>
    <xf numFmtId="4" fontId="4" fillId="0" borderId="34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0" fontId="4" fillId="4" borderId="37" xfId="1" applyFont="1" applyFill="1" applyBorder="1" applyAlignment="1" applyProtection="1">
      <alignment horizontal="center" vertical="center"/>
    </xf>
    <xf numFmtId="0" fontId="4" fillId="4" borderId="38" xfId="1" applyFont="1" applyFill="1" applyBorder="1" applyAlignment="1" applyProtection="1">
      <alignment horizontal="center" vertical="center"/>
    </xf>
    <xf numFmtId="0" fontId="5" fillId="4" borderId="38" xfId="1" applyFont="1" applyFill="1" applyBorder="1" applyAlignment="1" applyProtection="1">
      <alignment horizontal="center" vertical="center"/>
    </xf>
    <xf numFmtId="0" fontId="4" fillId="5" borderId="38" xfId="1" applyFont="1" applyFill="1" applyBorder="1" applyAlignment="1" applyProtection="1">
      <alignment horizontal="center" vertical="center"/>
    </xf>
    <xf numFmtId="0" fontId="4" fillId="11" borderId="38" xfId="1" applyFont="1" applyFill="1" applyBorder="1" applyAlignment="1" applyProtection="1">
      <alignment horizontal="center" vertical="center"/>
    </xf>
    <xf numFmtId="0" fontId="5" fillId="5" borderId="38" xfId="1" applyFont="1" applyFill="1" applyBorder="1" applyAlignment="1" applyProtection="1">
      <alignment horizontal="center" vertical="center"/>
    </xf>
    <xf numFmtId="0" fontId="4" fillId="6" borderId="38" xfId="1" applyFont="1" applyFill="1" applyBorder="1" applyAlignment="1" applyProtection="1">
      <alignment horizontal="center" vertical="center"/>
    </xf>
    <xf numFmtId="0" fontId="5" fillId="6" borderId="38" xfId="1" applyFont="1" applyFill="1" applyBorder="1" applyAlignment="1" applyProtection="1">
      <alignment horizontal="center" vertical="center"/>
    </xf>
    <xf numFmtId="0" fontId="4" fillId="7" borderId="38" xfId="1" applyFont="1" applyFill="1" applyBorder="1" applyAlignment="1" applyProtection="1">
      <alignment horizontal="center" vertical="center"/>
    </xf>
    <xf numFmtId="0" fontId="5" fillId="7" borderId="38" xfId="1" applyFont="1" applyFill="1" applyBorder="1" applyAlignment="1" applyProtection="1">
      <alignment horizontal="center" vertical="center"/>
    </xf>
    <xf numFmtId="0" fontId="4" fillId="3" borderId="38" xfId="1" applyFont="1" applyFill="1" applyBorder="1" applyAlignment="1" applyProtection="1">
      <alignment horizontal="center" vertical="center"/>
    </xf>
    <xf numFmtId="0" fontId="5" fillId="3" borderId="38" xfId="1" applyFont="1" applyFill="1" applyBorder="1" applyAlignment="1" applyProtection="1">
      <alignment horizontal="center" vertical="center"/>
    </xf>
    <xf numFmtId="0" fontId="4" fillId="10" borderId="38" xfId="1" applyFont="1" applyFill="1" applyBorder="1" applyAlignment="1" applyProtection="1">
      <alignment horizontal="center" vertical="center"/>
    </xf>
    <xf numFmtId="0" fontId="5" fillId="10" borderId="38" xfId="1" applyFont="1" applyFill="1" applyBorder="1" applyAlignment="1" applyProtection="1">
      <alignment horizontal="center" vertical="center"/>
    </xf>
    <xf numFmtId="0" fontId="4" fillId="8" borderId="38" xfId="1" applyFont="1" applyFill="1" applyBorder="1" applyAlignment="1" applyProtection="1">
      <alignment horizontal="center" vertical="center"/>
    </xf>
    <xf numFmtId="0" fontId="5" fillId="8" borderId="38" xfId="1" applyFont="1" applyFill="1" applyBorder="1" applyAlignment="1" applyProtection="1">
      <alignment horizontal="center" vertical="center"/>
    </xf>
    <xf numFmtId="0" fontId="4" fillId="9" borderId="38" xfId="1" applyFont="1" applyFill="1" applyBorder="1" applyAlignment="1" applyProtection="1">
      <alignment horizontal="center" vertical="center"/>
    </xf>
    <xf numFmtId="0" fontId="4" fillId="9" borderId="39" xfId="1" applyFont="1" applyFill="1" applyBorder="1" applyAlignment="1" applyProtection="1">
      <alignment horizontal="center" vertical="center"/>
    </xf>
    <xf numFmtId="0" fontId="5" fillId="9" borderId="39" xfId="1" applyFont="1" applyFill="1" applyBorder="1" applyAlignment="1" applyProtection="1">
      <alignment horizontal="center" vertical="center"/>
    </xf>
    <xf numFmtId="165" fontId="5" fillId="3" borderId="41" xfId="0" applyNumberFormat="1" applyFont="1" applyFill="1" applyBorder="1" applyAlignment="1">
      <alignment horizontal="center"/>
    </xf>
    <xf numFmtId="4" fontId="7" fillId="4" borderId="22" xfId="1" applyNumberFormat="1" applyFont="1" applyFill="1" applyBorder="1" applyAlignment="1" applyProtection="1">
      <alignment horizontal="center" vertical="center"/>
    </xf>
    <xf numFmtId="4" fontId="7" fillId="4" borderId="15" xfId="1" applyNumberFormat="1" applyFont="1" applyFill="1" applyBorder="1" applyAlignment="1" applyProtection="1">
      <alignment horizontal="center" vertical="center"/>
    </xf>
    <xf numFmtId="4" fontId="11" fillId="4" borderId="15" xfId="1" applyNumberFormat="1" applyFont="1" applyFill="1" applyBorder="1" applyAlignment="1" applyProtection="1">
      <alignment horizontal="center" vertical="center"/>
    </xf>
    <xf numFmtId="4" fontId="7" fillId="5" borderId="15" xfId="1" applyNumberFormat="1" applyFont="1" applyFill="1" applyBorder="1" applyAlignment="1" applyProtection="1">
      <alignment horizontal="center" vertical="center"/>
    </xf>
    <xf numFmtId="4" fontId="7" fillId="11" borderId="15" xfId="1" applyNumberFormat="1" applyFont="1" applyFill="1" applyBorder="1" applyAlignment="1" applyProtection="1">
      <alignment horizontal="center" vertical="center"/>
    </xf>
    <xf numFmtId="4" fontId="11" fillId="5" borderId="15" xfId="1" applyNumberFormat="1" applyFont="1" applyFill="1" applyBorder="1" applyAlignment="1" applyProtection="1">
      <alignment horizontal="center" vertical="center"/>
    </xf>
    <xf numFmtId="4" fontId="7" fillId="6" borderId="15" xfId="1" applyNumberFormat="1" applyFont="1" applyFill="1" applyBorder="1" applyAlignment="1" applyProtection="1">
      <alignment horizontal="center" vertical="center"/>
    </xf>
    <xf numFmtId="4" fontId="11" fillId="6" borderId="15" xfId="1" applyNumberFormat="1" applyFont="1" applyFill="1" applyBorder="1" applyAlignment="1" applyProtection="1">
      <alignment horizontal="center" vertical="center"/>
    </xf>
    <xf numFmtId="4" fontId="7" fillId="7" borderId="15" xfId="1" applyNumberFormat="1" applyFont="1" applyFill="1" applyBorder="1" applyAlignment="1" applyProtection="1">
      <alignment horizontal="center" vertical="center"/>
    </xf>
    <xf numFmtId="4" fontId="11" fillId="7" borderId="15" xfId="1" applyNumberFormat="1" applyFont="1" applyFill="1" applyBorder="1" applyAlignment="1" applyProtection="1">
      <alignment horizontal="center" vertical="center"/>
    </xf>
    <xf numFmtId="4" fontId="7" fillId="3" borderId="15" xfId="1" applyNumberFormat="1" applyFont="1" applyFill="1" applyBorder="1" applyAlignment="1" applyProtection="1">
      <alignment horizontal="center" vertical="center"/>
    </xf>
    <xf numFmtId="4" fontId="11" fillId="3" borderId="15" xfId="1" applyNumberFormat="1" applyFont="1" applyFill="1" applyBorder="1" applyAlignment="1" applyProtection="1">
      <alignment horizontal="center" vertical="center"/>
    </xf>
    <xf numFmtId="4" fontId="7" fillId="10" borderId="15" xfId="1" applyNumberFormat="1" applyFont="1" applyFill="1" applyBorder="1" applyAlignment="1" applyProtection="1">
      <alignment horizontal="center" vertical="center"/>
    </xf>
    <xf numFmtId="4" fontId="11" fillId="10" borderId="15" xfId="1" applyNumberFormat="1" applyFont="1" applyFill="1" applyBorder="1" applyAlignment="1" applyProtection="1">
      <alignment horizontal="center" vertical="center"/>
    </xf>
    <xf numFmtId="4" fontId="7" fillId="8" borderId="15" xfId="1" applyNumberFormat="1" applyFont="1" applyFill="1" applyBorder="1" applyAlignment="1" applyProtection="1">
      <alignment horizontal="center" vertical="center"/>
    </xf>
    <xf numFmtId="4" fontId="11" fillId="8" borderId="15" xfId="1" applyNumberFormat="1" applyFont="1" applyFill="1" applyBorder="1" applyAlignment="1" applyProtection="1">
      <alignment horizontal="center" vertical="center"/>
    </xf>
    <xf numFmtId="4" fontId="7" fillId="9" borderId="15" xfId="1" applyNumberFormat="1" applyFont="1" applyFill="1" applyBorder="1" applyAlignment="1" applyProtection="1">
      <alignment horizontal="center" vertical="center"/>
    </xf>
    <xf numFmtId="4" fontId="7" fillId="9" borderId="16" xfId="1" applyNumberFormat="1" applyFont="1" applyFill="1" applyBorder="1" applyAlignment="1" applyProtection="1">
      <alignment horizontal="center" vertical="center"/>
    </xf>
    <xf numFmtId="4" fontId="11" fillId="9" borderId="42" xfId="1" applyNumberFormat="1" applyFont="1" applyFill="1" applyBorder="1" applyAlignment="1" applyProtection="1">
      <alignment horizontal="center" vertical="center"/>
    </xf>
    <xf numFmtId="0" fontId="10" fillId="0" borderId="13" xfId="0" applyFont="1" applyBorder="1" applyAlignment="1">
      <alignment horizontal="center"/>
    </xf>
    <xf numFmtId="0" fontId="12" fillId="2" borderId="0" xfId="1" applyFont="1" applyFill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31" xfId="1" applyFont="1" applyFill="1" applyBorder="1" applyAlignment="1" applyProtection="1">
      <alignment horizontal="center" vertical="center"/>
    </xf>
    <xf numFmtId="0" fontId="5" fillId="3" borderId="24" xfId="1" applyFont="1" applyFill="1" applyBorder="1" applyAlignment="1" applyProtection="1">
      <alignment horizontal="center" vertical="center"/>
    </xf>
    <xf numFmtId="0" fontId="4" fillId="3" borderId="40" xfId="1" applyFont="1" applyFill="1" applyBorder="1" applyAlignment="1" applyProtection="1">
      <alignment horizontal="center" vertical="center"/>
    </xf>
    <xf numFmtId="0" fontId="4" fillId="3" borderId="36" xfId="1" applyFont="1" applyFill="1" applyBorder="1" applyAlignment="1" applyProtection="1">
      <alignment horizontal="center" vertical="center"/>
    </xf>
  </cellXfs>
  <cellStyles count="8">
    <cellStyle name="Čárka" xfId="7" builtinId="3"/>
    <cellStyle name="Normální" xfId="0" builtinId="0"/>
    <cellStyle name="Normální 2" xfId="3"/>
    <cellStyle name="Normální 3" xfId="2"/>
    <cellStyle name="Normální 4" xfId="4"/>
    <cellStyle name="Normální 5" xfId="6"/>
    <cellStyle name="Normální 6" xfId="1"/>
    <cellStyle name="Procenta 2" xfId="5"/>
  </cellStyles>
  <dxfs count="12">
    <dxf>
      <fill>
        <patternFill>
          <fgColor rgb="FFD6E0E2"/>
          <bgColor rgb="FFD6E0E2"/>
        </patternFill>
      </fill>
      <border>
        <bottom style="thin">
          <color rgb="FF566C9C"/>
        </bottom>
      </border>
    </dxf>
    <dxf>
      <font>
        <b/>
        <i val="0"/>
        <color rgb="FF566C9C"/>
      </font>
      <border>
        <bottom style="medium">
          <color rgb="FF566C9C"/>
        </bottom>
      </border>
    </dxf>
    <dxf>
      <font>
        <color rgb="FF728187"/>
      </font>
    </dxf>
    <dxf>
      <font>
        <color rgb="FF728187"/>
      </font>
    </dxf>
    <dxf>
      <font>
        <color rgb="FF728187"/>
      </font>
    </dxf>
    <dxf>
      <fill>
        <patternFill patternType="solid">
          <fgColor rgb="FF8FAAAF"/>
          <bgColor rgb="FFD6E0E2"/>
        </patternFill>
      </fill>
    </dxf>
    <dxf>
      <font>
        <color rgb="FF808080"/>
      </font>
    </dxf>
    <dxf>
      <fill>
        <patternFill patternType="solid">
          <fgColor theme="8" tint="0.79985961485641044"/>
          <bgColor rgb="FFD6E0E2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color rgb="FF566C9C"/>
      </font>
    </dxf>
    <dxf>
      <font>
        <b/>
        <i val="0"/>
        <color rgb="FF566C9C"/>
      </font>
      <border>
        <top style="medium">
          <color rgb="FFFF0000"/>
        </top>
      </border>
    </dxf>
    <dxf>
      <font>
        <b/>
        <i val="0"/>
        <color rgb="FF566C9C"/>
      </font>
      <border>
        <top style="medium">
          <color rgb="FF566C9C"/>
        </top>
        <bottom style="medium">
          <color rgb="FFFF0000"/>
        </bottom>
      </border>
    </dxf>
    <dxf>
      <font>
        <color rgb="FF7D7D7D"/>
      </font>
      <border>
        <left style="medium">
          <color rgb="FF566C9C"/>
        </left>
        <right style="medium">
          <color rgb="FF566C9C"/>
        </right>
        <top style="medium">
          <color rgb="FF566C9C"/>
        </top>
        <bottom style="medium">
          <color rgb="FF566C9C"/>
        </bottom>
        <vertical style="thin">
          <color rgb="FF566C9C"/>
        </vertical>
      </border>
    </dxf>
  </dxfs>
  <tableStyles count="1" defaultTableStyle="TableStyleMedium2" defaultPivotStyle="PivotStyleLight16">
    <tableStyle name="PivotStyleGist1" table="0" count="12">
      <tableStyleElement type="wholeTable" dxfId="11"/>
      <tableStyleElement type="headerRow" dxfId="10"/>
      <tableStyleElement type="totalRow" dxfId="9"/>
      <tableStyleElement type="firstColumn" dxfId="8"/>
      <tableStyleElement type="firstRowStripe" dxfId="7"/>
      <tableStyleElement type="secondRowStripe" dxfId="6"/>
      <tableStyleElement type="firstColumnStripe" dxfId="5"/>
      <tableStyleElement type="firstSubtotalColumn" dxfId="4"/>
      <tableStyleElement type="firstSubtotalRow" dxfId="3"/>
      <tableStyleElement type="secondSubtotalRow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16" sqref="A16"/>
    </sheetView>
  </sheetViews>
  <sheetFormatPr defaultRowHeight="14.4" x14ac:dyDescent="0.3"/>
  <cols>
    <col min="1" max="1" width="38.33203125" customWidth="1"/>
    <col min="2" max="2" width="21.109375" customWidth="1"/>
    <col min="3" max="3" width="16.5546875" bestFit="1" customWidth="1"/>
  </cols>
  <sheetData>
    <row r="1" spans="1:3" ht="25.2" customHeight="1" thickBot="1" x14ac:dyDescent="0.5">
      <c r="A1" s="131" t="s">
        <v>228</v>
      </c>
      <c r="B1" s="131"/>
      <c r="C1" s="131"/>
    </row>
    <row r="2" spans="1:3" ht="37.5" customHeight="1" thickBot="1" x14ac:dyDescent="0.35">
      <c r="A2" s="37" t="s">
        <v>10</v>
      </c>
      <c r="B2" s="38" t="s">
        <v>218</v>
      </c>
      <c r="C2" s="39" t="s">
        <v>219</v>
      </c>
    </row>
    <row r="3" spans="1:3" ht="15.6" x14ac:dyDescent="0.3">
      <c r="A3" s="4" t="s">
        <v>11</v>
      </c>
      <c r="B3" s="43">
        <f>'PVP 2017'!E47</f>
        <v>61447784.779999495</v>
      </c>
      <c r="C3" s="44">
        <f>B3*1.21</f>
        <v>74351819.583799392</v>
      </c>
    </row>
    <row r="4" spans="1:3" ht="15.6" x14ac:dyDescent="0.3">
      <c r="A4" s="5" t="s">
        <v>12</v>
      </c>
      <c r="B4" s="45">
        <f>'PVP 2017'!E75</f>
        <v>10836826</v>
      </c>
      <c r="C4" s="46">
        <f t="shared" ref="C4:C10" si="0">B4*1.21</f>
        <v>13112559.459999999</v>
      </c>
    </row>
    <row r="5" spans="1:3" ht="15.6" x14ac:dyDescent="0.3">
      <c r="A5" s="5" t="s">
        <v>13</v>
      </c>
      <c r="B5" s="45">
        <f>'PVP 2017'!E118</f>
        <v>5519107.4073450007</v>
      </c>
      <c r="C5" s="46">
        <f t="shared" si="0"/>
        <v>6678119.9628874511</v>
      </c>
    </row>
    <row r="6" spans="1:3" ht="15.6" x14ac:dyDescent="0.3">
      <c r="A6" s="5" t="s">
        <v>14</v>
      </c>
      <c r="B6" s="45">
        <f>'PVP 2017'!E156</f>
        <v>10457153.925360002</v>
      </c>
      <c r="C6" s="46">
        <f t="shared" si="0"/>
        <v>12653156.249685602</v>
      </c>
    </row>
    <row r="7" spans="1:3" ht="15.6" x14ac:dyDescent="0.3">
      <c r="A7" s="5" t="s">
        <v>15</v>
      </c>
      <c r="B7" s="45">
        <f>'PVP 2017'!E165</f>
        <v>1665416</v>
      </c>
      <c r="C7" s="46">
        <f t="shared" si="0"/>
        <v>2015153.3599999999</v>
      </c>
    </row>
    <row r="8" spans="1:3" ht="15.6" x14ac:dyDescent="0.3">
      <c r="A8" s="5" t="s">
        <v>16</v>
      </c>
      <c r="B8" s="45">
        <f>'PVP 2017'!E171</f>
        <v>587084.62</v>
      </c>
      <c r="C8" s="46">
        <f t="shared" si="0"/>
        <v>710372.39020000002</v>
      </c>
    </row>
    <row r="9" spans="1:3" ht="15.6" x14ac:dyDescent="0.3">
      <c r="A9" s="5" t="s">
        <v>17</v>
      </c>
      <c r="B9" s="45">
        <f>'PVP 2017'!E192</f>
        <v>23372681.699999999</v>
      </c>
      <c r="C9" s="46">
        <f t="shared" si="0"/>
        <v>28280944.856999997</v>
      </c>
    </row>
    <row r="10" spans="1:3" ht="15.6" x14ac:dyDescent="0.3">
      <c r="A10" s="5" t="s">
        <v>18</v>
      </c>
      <c r="B10" s="45">
        <f>'PVP 2017'!E203</f>
        <v>1761775</v>
      </c>
      <c r="C10" s="46">
        <f t="shared" si="0"/>
        <v>2131747.75</v>
      </c>
    </row>
    <row r="11" spans="1:3" ht="16.2" thickBot="1" x14ac:dyDescent="0.35">
      <c r="A11" s="10" t="s">
        <v>220</v>
      </c>
      <c r="B11" s="47">
        <v>54650</v>
      </c>
      <c r="C11" s="46">
        <v>66126</v>
      </c>
    </row>
    <row r="12" spans="1:3" ht="26.4" customHeight="1" thickTop="1" thickBot="1" x14ac:dyDescent="0.35">
      <c r="A12" s="9" t="s">
        <v>19</v>
      </c>
      <c r="B12" s="48">
        <f>SUM(B3:B11)</f>
        <v>115702479.43270449</v>
      </c>
      <c r="C12" s="49">
        <f>SUM(C3:C11)</f>
        <v>139999999.61357245</v>
      </c>
    </row>
    <row r="14" spans="1:3" x14ac:dyDescent="0.3">
      <c r="A14" t="s">
        <v>229</v>
      </c>
      <c r="C14" s="11"/>
    </row>
    <row r="15" spans="1:3" x14ac:dyDescent="0.3">
      <c r="B15" s="11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4"/>
  <sheetViews>
    <sheetView zoomScale="80" zoomScaleNormal="80" workbookViewId="0">
      <pane xSplit="2" ySplit="4" topLeftCell="C5" activePane="bottomRight" state="frozen"/>
      <selection pane="topRight" activeCell="P1" sqref="P1"/>
      <selection pane="bottomLeft" activeCell="A5" sqref="A5"/>
      <selection pane="bottomRight" activeCell="C7" sqref="C7"/>
    </sheetView>
  </sheetViews>
  <sheetFormatPr defaultColWidth="8.88671875" defaultRowHeight="14.4" x14ac:dyDescent="0.3"/>
  <cols>
    <col min="1" max="1" width="74.109375" style="3" bestFit="1" customWidth="1"/>
    <col min="2" max="2" width="10.6640625" style="1" customWidth="1"/>
    <col min="3" max="3" width="11.6640625" style="7" customWidth="1"/>
    <col min="4" max="4" width="17.33203125" style="1" bestFit="1" customWidth="1"/>
    <col min="5" max="6" width="17.33203125" style="1" customWidth="1"/>
    <col min="7" max="7" width="8.88671875" style="2"/>
    <col min="8" max="8" width="12.21875" style="2" bestFit="1" customWidth="1"/>
    <col min="9" max="16384" width="8.88671875" style="2"/>
  </cols>
  <sheetData>
    <row r="1" spans="1:7" ht="20.25" customHeight="1" x14ac:dyDescent="0.3">
      <c r="A1" s="132" t="s">
        <v>230</v>
      </c>
      <c r="B1" s="132"/>
      <c r="C1" s="132"/>
      <c r="D1" s="132"/>
      <c r="E1" s="35"/>
    </row>
    <row r="2" spans="1:7" ht="21" thickBot="1" x14ac:dyDescent="0.35">
      <c r="A2" s="133"/>
      <c r="B2" s="133"/>
      <c r="C2" s="133"/>
      <c r="D2" s="133"/>
      <c r="E2" s="36"/>
    </row>
    <row r="3" spans="1:7" ht="14.4" customHeight="1" x14ac:dyDescent="0.3">
      <c r="A3" s="136" t="s">
        <v>223</v>
      </c>
      <c r="B3" s="138" t="s">
        <v>208</v>
      </c>
      <c r="C3" s="111" t="s">
        <v>231</v>
      </c>
      <c r="D3" s="134" t="str">
        <f>A1</f>
        <v>PVP 2017</v>
      </c>
      <c r="E3" s="134"/>
      <c r="F3" s="135"/>
      <c r="G3" s="1"/>
    </row>
    <row r="4" spans="1:7" ht="15" thickBot="1" x14ac:dyDescent="0.35">
      <c r="A4" s="137"/>
      <c r="B4" s="139"/>
      <c r="C4" s="13" t="s">
        <v>209</v>
      </c>
      <c r="D4" s="42" t="s">
        <v>224</v>
      </c>
      <c r="E4" s="13" t="s">
        <v>209</v>
      </c>
      <c r="F4" s="12" t="s">
        <v>222</v>
      </c>
      <c r="G4" s="1"/>
    </row>
    <row r="5" spans="1:7" ht="18" customHeight="1" x14ac:dyDescent="0.3">
      <c r="A5" s="14" t="s">
        <v>20</v>
      </c>
      <c r="B5" s="92" t="s">
        <v>1</v>
      </c>
      <c r="C5" s="112">
        <v>1</v>
      </c>
      <c r="D5" s="50">
        <v>1580000</v>
      </c>
      <c r="E5" s="51">
        <f>C5*D5</f>
        <v>1580000</v>
      </c>
      <c r="F5" s="51">
        <f>E5*1.21</f>
        <v>1911800</v>
      </c>
      <c r="G5" s="1"/>
    </row>
    <row r="6" spans="1:7" ht="18" customHeight="1" x14ac:dyDescent="0.3">
      <c r="A6" s="15" t="s">
        <v>21</v>
      </c>
      <c r="B6" s="93" t="s">
        <v>1</v>
      </c>
      <c r="C6" s="113">
        <v>1.1000000000000001</v>
      </c>
      <c r="D6" s="52">
        <v>3600000</v>
      </c>
      <c r="E6" s="53">
        <f>C6*D6</f>
        <v>3960000.0000000005</v>
      </c>
      <c r="F6" s="51">
        <f t="shared" ref="F6:F70" si="0">E6*1.21</f>
        <v>4791600</v>
      </c>
      <c r="G6" s="1"/>
    </row>
    <row r="7" spans="1:7" ht="18" customHeight="1" x14ac:dyDescent="0.3">
      <c r="A7" s="15" t="s">
        <v>22</v>
      </c>
      <c r="B7" s="93" t="s">
        <v>0</v>
      </c>
      <c r="C7" s="113">
        <v>1200</v>
      </c>
      <c r="D7" s="52">
        <v>33.5</v>
      </c>
      <c r="E7" s="53">
        <f t="shared" ref="E7:E71" si="1">C7*D7</f>
        <v>40200</v>
      </c>
      <c r="F7" s="51">
        <f t="shared" si="0"/>
        <v>48642</v>
      </c>
      <c r="G7" s="1"/>
    </row>
    <row r="8" spans="1:7" ht="18" customHeight="1" x14ac:dyDescent="0.3">
      <c r="A8" s="15" t="s">
        <v>23</v>
      </c>
      <c r="B8" s="93" t="s">
        <v>1</v>
      </c>
      <c r="C8" s="113">
        <v>0.99</v>
      </c>
      <c r="D8" s="52">
        <v>601828.01010099996</v>
      </c>
      <c r="E8" s="53">
        <f t="shared" si="1"/>
        <v>595809.72999998997</v>
      </c>
      <c r="F8" s="51">
        <f t="shared" si="0"/>
        <v>720929.77329998789</v>
      </c>
      <c r="G8" s="1"/>
    </row>
    <row r="9" spans="1:7" ht="18" customHeight="1" x14ac:dyDescent="0.3">
      <c r="A9" s="15" t="s">
        <v>24</v>
      </c>
      <c r="B9" s="93" t="s">
        <v>1</v>
      </c>
      <c r="C9" s="113">
        <v>9.91</v>
      </c>
      <c r="D9" s="52">
        <v>460</v>
      </c>
      <c r="E9" s="53">
        <f t="shared" si="1"/>
        <v>4558.6000000000004</v>
      </c>
      <c r="F9" s="51">
        <f t="shared" si="0"/>
        <v>5515.9059999999999</v>
      </c>
      <c r="G9" s="1"/>
    </row>
    <row r="10" spans="1:7" ht="18" customHeight="1" x14ac:dyDescent="0.3">
      <c r="A10" s="15" t="s">
        <v>25</v>
      </c>
      <c r="B10" s="93" t="s">
        <v>1</v>
      </c>
      <c r="C10" s="113">
        <v>4.95</v>
      </c>
      <c r="D10" s="52">
        <v>33232.301010000003</v>
      </c>
      <c r="E10" s="53">
        <f t="shared" si="1"/>
        <v>164499.88999950001</v>
      </c>
      <c r="F10" s="51">
        <f t="shared" si="0"/>
        <v>199044.86689939501</v>
      </c>
      <c r="G10" s="1"/>
    </row>
    <row r="11" spans="1:7" ht="18" customHeight="1" x14ac:dyDescent="0.3">
      <c r="A11" s="15" t="s">
        <v>26</v>
      </c>
      <c r="B11" s="93" t="s">
        <v>0</v>
      </c>
      <c r="C11" s="113">
        <v>350</v>
      </c>
      <c r="D11" s="52">
        <v>1120.5</v>
      </c>
      <c r="E11" s="53">
        <f t="shared" si="1"/>
        <v>392175</v>
      </c>
      <c r="F11" s="51">
        <f t="shared" si="0"/>
        <v>474531.75</v>
      </c>
      <c r="G11" s="1"/>
    </row>
    <row r="12" spans="1:7" ht="18" customHeight="1" x14ac:dyDescent="0.3">
      <c r="A12" s="15" t="s">
        <v>27</v>
      </c>
      <c r="B12" s="93" t="s">
        <v>2</v>
      </c>
      <c r="C12" s="113">
        <v>450</v>
      </c>
      <c r="D12" s="52">
        <v>3000</v>
      </c>
      <c r="E12" s="53">
        <f t="shared" si="1"/>
        <v>1350000</v>
      </c>
      <c r="F12" s="51">
        <f t="shared" si="0"/>
        <v>1633500</v>
      </c>
      <c r="G12" s="1"/>
    </row>
    <row r="13" spans="1:7" ht="18" customHeight="1" x14ac:dyDescent="0.3">
      <c r="A13" s="15" t="s">
        <v>28</v>
      </c>
      <c r="B13" s="93" t="s">
        <v>2</v>
      </c>
      <c r="C13" s="113">
        <v>1500</v>
      </c>
      <c r="D13" s="52">
        <v>17</v>
      </c>
      <c r="E13" s="53">
        <f t="shared" si="1"/>
        <v>25500</v>
      </c>
      <c r="F13" s="51">
        <f t="shared" si="0"/>
        <v>30855</v>
      </c>
      <c r="G13" s="1"/>
    </row>
    <row r="14" spans="1:7" ht="18" customHeight="1" x14ac:dyDescent="0.3">
      <c r="A14" s="15" t="s">
        <v>29</v>
      </c>
      <c r="B14" s="93" t="s">
        <v>3</v>
      </c>
      <c r="C14" s="113">
        <v>8</v>
      </c>
      <c r="D14" s="52">
        <v>78847</v>
      </c>
      <c r="E14" s="53">
        <f t="shared" si="1"/>
        <v>630776</v>
      </c>
      <c r="F14" s="51">
        <f t="shared" si="0"/>
        <v>763238.96</v>
      </c>
      <c r="G14" s="1"/>
    </row>
    <row r="15" spans="1:7" ht="18" customHeight="1" x14ac:dyDescent="0.3">
      <c r="A15" s="15" t="s">
        <v>186</v>
      </c>
      <c r="B15" s="93" t="s">
        <v>1</v>
      </c>
      <c r="C15" s="113">
        <v>8.9</v>
      </c>
      <c r="D15" s="52">
        <v>3180</v>
      </c>
      <c r="E15" s="53">
        <f t="shared" si="1"/>
        <v>28302</v>
      </c>
      <c r="F15" s="51">
        <f t="shared" si="0"/>
        <v>34245.42</v>
      </c>
      <c r="G15" s="1"/>
    </row>
    <row r="16" spans="1:7" ht="18" customHeight="1" x14ac:dyDescent="0.3">
      <c r="A16" s="15" t="s">
        <v>30</v>
      </c>
      <c r="B16" s="93" t="s">
        <v>4</v>
      </c>
      <c r="C16" s="113">
        <v>2500</v>
      </c>
      <c r="D16" s="52">
        <v>200</v>
      </c>
      <c r="E16" s="53">
        <f t="shared" si="1"/>
        <v>500000</v>
      </c>
      <c r="F16" s="51">
        <f t="shared" si="0"/>
        <v>605000</v>
      </c>
      <c r="G16" s="1"/>
    </row>
    <row r="17" spans="1:7" ht="18" customHeight="1" x14ac:dyDescent="0.3">
      <c r="A17" s="15" t="s">
        <v>31</v>
      </c>
      <c r="B17" s="93" t="s">
        <v>7</v>
      </c>
      <c r="C17" s="113">
        <v>29.7</v>
      </c>
      <c r="D17" s="52">
        <v>1400</v>
      </c>
      <c r="E17" s="53">
        <f t="shared" si="1"/>
        <v>41580</v>
      </c>
      <c r="F17" s="51">
        <f t="shared" si="0"/>
        <v>50311.799999999996</v>
      </c>
      <c r="G17" s="1"/>
    </row>
    <row r="18" spans="1:7" ht="18" customHeight="1" x14ac:dyDescent="0.3">
      <c r="A18" s="15" t="s">
        <v>32</v>
      </c>
      <c r="B18" s="93" t="s">
        <v>5</v>
      </c>
      <c r="C18" s="113">
        <v>55</v>
      </c>
      <c r="D18" s="52">
        <v>3500</v>
      </c>
      <c r="E18" s="53">
        <f t="shared" si="1"/>
        <v>192500</v>
      </c>
      <c r="F18" s="51">
        <f t="shared" si="0"/>
        <v>232925</v>
      </c>
      <c r="G18" s="1"/>
    </row>
    <row r="19" spans="1:7" ht="18" customHeight="1" x14ac:dyDescent="0.3">
      <c r="A19" s="15" t="s">
        <v>33</v>
      </c>
      <c r="B19" s="93" t="s">
        <v>6</v>
      </c>
      <c r="C19" s="113">
        <v>40</v>
      </c>
      <c r="D19" s="52">
        <v>1500</v>
      </c>
      <c r="E19" s="53">
        <f t="shared" si="1"/>
        <v>60000</v>
      </c>
      <c r="F19" s="51">
        <f t="shared" si="0"/>
        <v>72600</v>
      </c>
      <c r="G19" s="1"/>
    </row>
    <row r="20" spans="1:7" ht="18" customHeight="1" x14ac:dyDescent="0.3">
      <c r="A20" s="15" t="s">
        <v>34</v>
      </c>
      <c r="B20" s="93" t="s">
        <v>7</v>
      </c>
      <c r="C20" s="113">
        <v>450</v>
      </c>
      <c r="D20" s="52">
        <v>11278.5</v>
      </c>
      <c r="E20" s="53">
        <f t="shared" si="1"/>
        <v>5075325</v>
      </c>
      <c r="F20" s="51">
        <f t="shared" si="0"/>
        <v>6141143.25</v>
      </c>
      <c r="G20" s="1"/>
    </row>
    <row r="21" spans="1:7" ht="18" customHeight="1" x14ac:dyDescent="0.3">
      <c r="A21" s="15" t="s">
        <v>35</v>
      </c>
      <c r="B21" s="93" t="s">
        <v>7</v>
      </c>
      <c r="C21" s="113">
        <v>9990</v>
      </c>
      <c r="D21" s="52">
        <v>30</v>
      </c>
      <c r="E21" s="53">
        <f t="shared" si="1"/>
        <v>299700</v>
      </c>
      <c r="F21" s="51">
        <f t="shared" si="0"/>
        <v>362637</v>
      </c>
      <c r="G21" s="1"/>
    </row>
    <row r="22" spans="1:7" ht="18" customHeight="1" x14ac:dyDescent="0.3">
      <c r="A22" s="15" t="s">
        <v>36</v>
      </c>
      <c r="B22" s="93" t="s">
        <v>2</v>
      </c>
      <c r="C22" s="113">
        <v>1850</v>
      </c>
      <c r="D22" s="52">
        <v>210</v>
      </c>
      <c r="E22" s="53">
        <f t="shared" si="1"/>
        <v>388500</v>
      </c>
      <c r="F22" s="51">
        <f t="shared" si="0"/>
        <v>470085</v>
      </c>
      <c r="G22" s="1"/>
    </row>
    <row r="23" spans="1:7" ht="18" customHeight="1" x14ac:dyDescent="0.3">
      <c r="A23" s="15" t="s">
        <v>37</v>
      </c>
      <c r="B23" s="93" t="s">
        <v>7</v>
      </c>
      <c r="C23" s="113">
        <v>1585</v>
      </c>
      <c r="D23" s="52">
        <v>379</v>
      </c>
      <c r="E23" s="53">
        <f t="shared" si="1"/>
        <v>600715</v>
      </c>
      <c r="F23" s="51">
        <f t="shared" si="0"/>
        <v>726865.15</v>
      </c>
      <c r="G23" s="1"/>
    </row>
    <row r="24" spans="1:7" ht="18" customHeight="1" x14ac:dyDescent="0.3">
      <c r="A24" s="15" t="s">
        <v>38</v>
      </c>
      <c r="B24" s="93" t="s">
        <v>0</v>
      </c>
      <c r="C24" s="113">
        <v>65</v>
      </c>
      <c r="D24" s="52">
        <v>34166.5</v>
      </c>
      <c r="E24" s="53">
        <f t="shared" si="1"/>
        <v>2220822.5</v>
      </c>
      <c r="F24" s="51">
        <f t="shared" si="0"/>
        <v>2687195.2250000001</v>
      </c>
      <c r="G24" s="1"/>
    </row>
    <row r="25" spans="1:7" ht="18" customHeight="1" x14ac:dyDescent="0.3">
      <c r="A25" s="15" t="s">
        <v>39</v>
      </c>
      <c r="B25" s="93" t="s">
        <v>0</v>
      </c>
      <c r="C25" s="113">
        <v>367</v>
      </c>
      <c r="D25" s="52">
        <v>23</v>
      </c>
      <c r="E25" s="53">
        <f t="shared" si="1"/>
        <v>8441</v>
      </c>
      <c r="F25" s="51">
        <f t="shared" si="0"/>
        <v>10213.61</v>
      </c>
      <c r="G25" s="1"/>
    </row>
    <row r="26" spans="1:7" ht="18" customHeight="1" x14ac:dyDescent="0.3">
      <c r="A26" s="15" t="s">
        <v>206</v>
      </c>
      <c r="B26" s="93" t="s">
        <v>0</v>
      </c>
      <c r="C26" s="113">
        <v>350</v>
      </c>
      <c r="D26" s="52">
        <v>5500</v>
      </c>
      <c r="E26" s="53">
        <f t="shared" si="1"/>
        <v>1925000</v>
      </c>
      <c r="F26" s="51">
        <f t="shared" si="0"/>
        <v>2329250</v>
      </c>
      <c r="G26" s="1"/>
    </row>
    <row r="27" spans="1:7" ht="18" customHeight="1" x14ac:dyDescent="0.3">
      <c r="A27" s="15" t="s">
        <v>225</v>
      </c>
      <c r="B27" s="93" t="s">
        <v>1</v>
      </c>
      <c r="C27" s="113">
        <v>6</v>
      </c>
      <c r="D27" s="52">
        <v>1000</v>
      </c>
      <c r="E27" s="53">
        <f t="shared" si="1"/>
        <v>6000</v>
      </c>
      <c r="F27" s="51">
        <f t="shared" si="0"/>
        <v>7260</v>
      </c>
      <c r="G27" s="1"/>
    </row>
    <row r="28" spans="1:7" ht="18" customHeight="1" x14ac:dyDescent="0.3">
      <c r="A28" s="15" t="s">
        <v>40</v>
      </c>
      <c r="B28" s="93" t="s">
        <v>7</v>
      </c>
      <c r="C28" s="113">
        <v>4636</v>
      </c>
      <c r="D28" s="52">
        <v>500</v>
      </c>
      <c r="E28" s="53">
        <f t="shared" si="1"/>
        <v>2318000</v>
      </c>
      <c r="F28" s="51">
        <f t="shared" si="0"/>
        <v>2804780</v>
      </c>
      <c r="G28" s="1"/>
    </row>
    <row r="29" spans="1:7" ht="18" customHeight="1" x14ac:dyDescent="0.3">
      <c r="A29" s="15" t="s">
        <v>41</v>
      </c>
      <c r="B29" s="93" t="s">
        <v>1</v>
      </c>
      <c r="C29" s="113">
        <v>150</v>
      </c>
      <c r="D29" s="52">
        <v>105</v>
      </c>
      <c r="E29" s="53">
        <f t="shared" si="1"/>
        <v>15750</v>
      </c>
      <c r="F29" s="51">
        <f t="shared" si="0"/>
        <v>19057.5</v>
      </c>
      <c r="G29" s="1"/>
    </row>
    <row r="30" spans="1:7" ht="18" customHeight="1" x14ac:dyDescent="0.3">
      <c r="A30" s="15" t="s">
        <v>42</v>
      </c>
      <c r="B30" s="93" t="s">
        <v>8</v>
      </c>
      <c r="C30" s="113">
        <v>250</v>
      </c>
      <c r="D30" s="52">
        <v>0</v>
      </c>
      <c r="E30" s="53">
        <f t="shared" si="1"/>
        <v>0</v>
      </c>
      <c r="F30" s="51">
        <f t="shared" si="0"/>
        <v>0</v>
      </c>
      <c r="G30" s="1"/>
    </row>
    <row r="31" spans="1:7" ht="18" customHeight="1" x14ac:dyDescent="0.3">
      <c r="A31" s="15" t="s">
        <v>43</v>
      </c>
      <c r="B31" s="93" t="s">
        <v>7</v>
      </c>
      <c r="C31" s="113">
        <v>13300</v>
      </c>
      <c r="D31" s="52">
        <v>55</v>
      </c>
      <c r="E31" s="53">
        <f t="shared" si="1"/>
        <v>731500</v>
      </c>
      <c r="F31" s="51">
        <f t="shared" si="0"/>
        <v>885115</v>
      </c>
      <c r="G31" s="1"/>
    </row>
    <row r="32" spans="1:7" ht="18" customHeight="1" x14ac:dyDescent="0.3">
      <c r="A32" s="15" t="s">
        <v>44</v>
      </c>
      <c r="B32" s="93" t="s">
        <v>7</v>
      </c>
      <c r="C32" s="113">
        <v>6050</v>
      </c>
      <c r="D32" s="52">
        <v>3000</v>
      </c>
      <c r="E32" s="53">
        <f t="shared" si="1"/>
        <v>18150000</v>
      </c>
      <c r="F32" s="51">
        <f t="shared" si="0"/>
        <v>21961500</v>
      </c>
      <c r="G32" s="1"/>
    </row>
    <row r="33" spans="1:8" ht="18" customHeight="1" x14ac:dyDescent="0.3">
      <c r="A33" s="15" t="s">
        <v>226</v>
      </c>
      <c r="B33" s="93" t="s">
        <v>1</v>
      </c>
      <c r="C33" s="113">
        <v>620</v>
      </c>
      <c r="D33" s="52">
        <v>500</v>
      </c>
      <c r="E33" s="53">
        <f t="shared" si="1"/>
        <v>310000</v>
      </c>
      <c r="F33" s="51">
        <f t="shared" si="0"/>
        <v>375100</v>
      </c>
      <c r="G33" s="1"/>
    </row>
    <row r="34" spans="1:8" ht="18" customHeight="1" x14ac:dyDescent="0.3">
      <c r="A34" s="15" t="s">
        <v>45</v>
      </c>
      <c r="B34" s="93" t="s">
        <v>7</v>
      </c>
      <c r="C34" s="113">
        <v>5500</v>
      </c>
      <c r="D34" s="52">
        <v>3060</v>
      </c>
      <c r="E34" s="53">
        <f t="shared" si="1"/>
        <v>16830000</v>
      </c>
      <c r="F34" s="51">
        <f t="shared" si="0"/>
        <v>20364300</v>
      </c>
      <c r="G34" s="1"/>
    </row>
    <row r="35" spans="1:8" ht="18" customHeight="1" x14ac:dyDescent="0.3">
      <c r="A35" s="15" t="s">
        <v>46</v>
      </c>
      <c r="B35" s="93" t="s">
        <v>1</v>
      </c>
      <c r="C35" s="113">
        <v>270</v>
      </c>
      <c r="D35" s="52">
        <v>0</v>
      </c>
      <c r="E35" s="53">
        <f t="shared" si="1"/>
        <v>0</v>
      </c>
      <c r="F35" s="51">
        <f t="shared" si="0"/>
        <v>0</v>
      </c>
      <c r="G35" s="1"/>
    </row>
    <row r="36" spans="1:8" ht="18" customHeight="1" x14ac:dyDescent="0.3">
      <c r="A36" s="15" t="s">
        <v>47</v>
      </c>
      <c r="B36" s="93" t="s">
        <v>1</v>
      </c>
      <c r="C36" s="113">
        <v>198</v>
      </c>
      <c r="D36" s="52">
        <v>50</v>
      </c>
      <c r="E36" s="53">
        <f t="shared" si="1"/>
        <v>9900</v>
      </c>
      <c r="F36" s="51">
        <f t="shared" si="0"/>
        <v>11979</v>
      </c>
      <c r="G36" s="1"/>
    </row>
    <row r="37" spans="1:8" ht="18" customHeight="1" x14ac:dyDescent="0.3">
      <c r="A37" s="15" t="s">
        <v>48</v>
      </c>
      <c r="B37" s="93" t="s">
        <v>1</v>
      </c>
      <c r="C37" s="113">
        <v>290</v>
      </c>
      <c r="D37" s="52">
        <v>419.55</v>
      </c>
      <c r="E37" s="53">
        <f t="shared" si="1"/>
        <v>121669.5</v>
      </c>
      <c r="F37" s="51">
        <f t="shared" si="0"/>
        <v>147220.095</v>
      </c>
      <c r="G37" s="1"/>
    </row>
    <row r="38" spans="1:8" ht="18" customHeight="1" x14ac:dyDescent="0.3">
      <c r="A38" s="15" t="s">
        <v>49</v>
      </c>
      <c r="B38" s="93" t="s">
        <v>4</v>
      </c>
      <c r="C38" s="113">
        <v>178.32</v>
      </c>
      <c r="D38" s="52">
        <v>708</v>
      </c>
      <c r="E38" s="53">
        <f t="shared" si="1"/>
        <v>126250.56</v>
      </c>
      <c r="F38" s="51">
        <f t="shared" si="0"/>
        <v>152763.1776</v>
      </c>
      <c r="G38" s="1"/>
    </row>
    <row r="39" spans="1:8" ht="18" customHeight="1" x14ac:dyDescent="0.3">
      <c r="A39" s="15" t="s">
        <v>50</v>
      </c>
      <c r="B39" s="93" t="s">
        <v>4</v>
      </c>
      <c r="C39" s="113">
        <v>135</v>
      </c>
      <c r="D39" s="52">
        <v>500</v>
      </c>
      <c r="E39" s="53">
        <f t="shared" si="1"/>
        <v>67500</v>
      </c>
      <c r="F39" s="51">
        <f t="shared" si="0"/>
        <v>81675</v>
      </c>
      <c r="G39" s="1"/>
    </row>
    <row r="40" spans="1:8" ht="18" customHeight="1" x14ac:dyDescent="0.3">
      <c r="A40" s="15" t="s">
        <v>51</v>
      </c>
      <c r="B40" s="93" t="s">
        <v>4</v>
      </c>
      <c r="C40" s="113">
        <v>155</v>
      </c>
      <c r="D40" s="52">
        <v>0</v>
      </c>
      <c r="E40" s="53">
        <f t="shared" si="1"/>
        <v>0</v>
      </c>
      <c r="F40" s="51">
        <f t="shared" si="0"/>
        <v>0</v>
      </c>
      <c r="G40" s="1"/>
    </row>
    <row r="41" spans="1:8" ht="18" customHeight="1" x14ac:dyDescent="0.3">
      <c r="A41" s="15" t="s">
        <v>52</v>
      </c>
      <c r="B41" s="93" t="s">
        <v>4</v>
      </c>
      <c r="C41" s="113">
        <v>95</v>
      </c>
      <c r="D41" s="52">
        <v>0</v>
      </c>
      <c r="E41" s="53">
        <f t="shared" si="1"/>
        <v>0</v>
      </c>
      <c r="F41" s="51">
        <f t="shared" si="0"/>
        <v>0</v>
      </c>
      <c r="G41" s="1"/>
    </row>
    <row r="42" spans="1:8" ht="18" customHeight="1" x14ac:dyDescent="0.3">
      <c r="A42" s="15" t="s">
        <v>53</v>
      </c>
      <c r="B42" s="93" t="s">
        <v>4</v>
      </c>
      <c r="C42" s="113">
        <v>115</v>
      </c>
      <c r="D42" s="52">
        <v>0</v>
      </c>
      <c r="E42" s="53">
        <f t="shared" si="1"/>
        <v>0</v>
      </c>
      <c r="F42" s="51">
        <f t="shared" si="0"/>
        <v>0</v>
      </c>
      <c r="G42" s="1"/>
    </row>
    <row r="43" spans="1:8" ht="18" customHeight="1" x14ac:dyDescent="0.3">
      <c r="A43" s="15" t="s">
        <v>54</v>
      </c>
      <c r="B43" s="93" t="s">
        <v>4</v>
      </c>
      <c r="C43" s="113">
        <v>75</v>
      </c>
      <c r="D43" s="52">
        <v>35000</v>
      </c>
      <c r="E43" s="53">
        <f t="shared" si="1"/>
        <v>2625000</v>
      </c>
      <c r="F43" s="51">
        <f t="shared" si="0"/>
        <v>3176250</v>
      </c>
      <c r="G43" s="1"/>
    </row>
    <row r="44" spans="1:8" ht="18" customHeight="1" x14ac:dyDescent="0.3">
      <c r="A44" s="15" t="s">
        <v>55</v>
      </c>
      <c r="B44" s="93" t="s">
        <v>7</v>
      </c>
      <c r="C44" s="113">
        <v>200</v>
      </c>
      <c r="D44" s="52">
        <v>41</v>
      </c>
      <c r="E44" s="53">
        <f t="shared" si="1"/>
        <v>8200</v>
      </c>
      <c r="F44" s="51">
        <f t="shared" si="0"/>
        <v>9922</v>
      </c>
      <c r="G44" s="1"/>
    </row>
    <row r="45" spans="1:8" ht="18" customHeight="1" x14ac:dyDescent="0.3">
      <c r="A45" s="15" t="s">
        <v>56</v>
      </c>
      <c r="B45" s="93" t="s">
        <v>1</v>
      </c>
      <c r="C45" s="113">
        <v>249</v>
      </c>
      <c r="D45" s="52">
        <v>90</v>
      </c>
      <c r="E45" s="53">
        <f t="shared" si="1"/>
        <v>22410</v>
      </c>
      <c r="F45" s="51">
        <f t="shared" si="0"/>
        <v>27116.1</v>
      </c>
      <c r="G45" s="1"/>
    </row>
    <row r="46" spans="1:8" s="8" customFormat="1" ht="18" customHeight="1" x14ac:dyDescent="0.3">
      <c r="A46" s="15" t="s">
        <v>57</v>
      </c>
      <c r="B46" s="93" t="s">
        <v>1</v>
      </c>
      <c r="C46" s="113">
        <v>800</v>
      </c>
      <c r="D46" s="52">
        <v>26.5</v>
      </c>
      <c r="E46" s="53">
        <f t="shared" si="1"/>
        <v>21200</v>
      </c>
      <c r="F46" s="51">
        <f t="shared" si="0"/>
        <v>25652</v>
      </c>
      <c r="G46" s="40"/>
      <c r="H46" s="2"/>
    </row>
    <row r="47" spans="1:8" ht="18" customHeight="1" x14ac:dyDescent="0.3">
      <c r="A47" s="16" t="s">
        <v>210</v>
      </c>
      <c r="B47" s="94"/>
      <c r="C47" s="114"/>
      <c r="D47" s="54"/>
      <c r="E47" s="55">
        <f>SUM(E5:E46)</f>
        <v>61447784.779999495</v>
      </c>
      <c r="F47" s="55">
        <f>SUM(F5:F46)</f>
        <v>74351819.583799377</v>
      </c>
      <c r="G47" s="1"/>
    </row>
    <row r="48" spans="1:8" ht="18" customHeight="1" x14ac:dyDescent="0.3">
      <c r="A48" s="17" t="s">
        <v>58</v>
      </c>
      <c r="B48" s="95" t="s">
        <v>2</v>
      </c>
      <c r="C48" s="115">
        <v>60</v>
      </c>
      <c r="D48" s="56">
        <v>882</v>
      </c>
      <c r="E48" s="57">
        <f t="shared" si="1"/>
        <v>52920</v>
      </c>
      <c r="F48" s="57">
        <f t="shared" si="0"/>
        <v>64033.2</v>
      </c>
      <c r="G48" s="1"/>
    </row>
    <row r="49" spans="1:7" ht="18" customHeight="1" x14ac:dyDescent="0.3">
      <c r="A49" s="17" t="s">
        <v>59</v>
      </c>
      <c r="B49" s="95" t="s">
        <v>2</v>
      </c>
      <c r="C49" s="115">
        <v>126</v>
      </c>
      <c r="D49" s="56">
        <v>0</v>
      </c>
      <c r="E49" s="57">
        <f t="shared" si="1"/>
        <v>0</v>
      </c>
      <c r="F49" s="57">
        <f t="shared" si="0"/>
        <v>0</v>
      </c>
      <c r="G49" s="1"/>
    </row>
    <row r="50" spans="1:7" ht="18" customHeight="1" x14ac:dyDescent="0.3">
      <c r="A50" s="17" t="s">
        <v>60</v>
      </c>
      <c r="B50" s="95" t="s">
        <v>2</v>
      </c>
      <c r="C50" s="115">
        <v>118</v>
      </c>
      <c r="D50" s="56">
        <v>0</v>
      </c>
      <c r="E50" s="57">
        <f t="shared" si="1"/>
        <v>0</v>
      </c>
      <c r="F50" s="57">
        <f t="shared" si="0"/>
        <v>0</v>
      </c>
      <c r="G50" s="1"/>
    </row>
    <row r="51" spans="1:7" ht="18" customHeight="1" x14ac:dyDescent="0.3">
      <c r="A51" s="17" t="s">
        <v>61</v>
      </c>
      <c r="B51" s="95" t="s">
        <v>2</v>
      </c>
      <c r="C51" s="115">
        <v>2575</v>
      </c>
      <c r="D51" s="56">
        <v>8</v>
      </c>
      <c r="E51" s="57">
        <f t="shared" si="1"/>
        <v>20600</v>
      </c>
      <c r="F51" s="57">
        <f t="shared" si="0"/>
        <v>24926</v>
      </c>
      <c r="G51" s="1"/>
    </row>
    <row r="52" spans="1:7" ht="18" customHeight="1" x14ac:dyDescent="0.3">
      <c r="A52" s="17" t="s">
        <v>62</v>
      </c>
      <c r="B52" s="95" t="s">
        <v>2</v>
      </c>
      <c r="C52" s="115">
        <v>1852</v>
      </c>
      <c r="D52" s="56">
        <v>311</v>
      </c>
      <c r="E52" s="57">
        <f t="shared" si="1"/>
        <v>575972</v>
      </c>
      <c r="F52" s="57">
        <f t="shared" si="0"/>
        <v>696926.12</v>
      </c>
      <c r="G52" s="1"/>
    </row>
    <row r="53" spans="1:7" ht="18" customHeight="1" x14ac:dyDescent="0.3">
      <c r="A53" s="17" t="s">
        <v>63</v>
      </c>
      <c r="B53" s="95" t="s">
        <v>2</v>
      </c>
      <c r="C53" s="115">
        <v>2426</v>
      </c>
      <c r="D53" s="56">
        <v>121</v>
      </c>
      <c r="E53" s="57">
        <f t="shared" si="1"/>
        <v>293546</v>
      </c>
      <c r="F53" s="57">
        <f t="shared" si="0"/>
        <v>355190.66</v>
      </c>
      <c r="G53" s="1"/>
    </row>
    <row r="54" spans="1:7" ht="18" customHeight="1" x14ac:dyDescent="0.3">
      <c r="A54" s="17" t="s">
        <v>64</v>
      </c>
      <c r="B54" s="95" t="s">
        <v>2</v>
      </c>
      <c r="C54" s="115">
        <v>198</v>
      </c>
      <c r="D54" s="56">
        <v>531</v>
      </c>
      <c r="E54" s="57">
        <f t="shared" si="1"/>
        <v>105138</v>
      </c>
      <c r="F54" s="57">
        <f t="shared" si="0"/>
        <v>127216.98</v>
      </c>
      <c r="G54" s="1"/>
    </row>
    <row r="55" spans="1:7" ht="18" customHeight="1" x14ac:dyDescent="0.3">
      <c r="A55" s="17" t="s">
        <v>65</v>
      </c>
      <c r="B55" s="95" t="s">
        <v>2</v>
      </c>
      <c r="C55" s="115">
        <v>490</v>
      </c>
      <c r="D55" s="56">
        <v>17</v>
      </c>
      <c r="E55" s="57">
        <f t="shared" si="1"/>
        <v>8330</v>
      </c>
      <c r="F55" s="57">
        <f t="shared" si="0"/>
        <v>10079.299999999999</v>
      </c>
      <c r="G55" s="1"/>
    </row>
    <row r="56" spans="1:7" ht="18" customHeight="1" x14ac:dyDescent="0.3">
      <c r="A56" s="17" t="s">
        <v>66</v>
      </c>
      <c r="B56" s="95" t="s">
        <v>2</v>
      </c>
      <c r="C56" s="115">
        <v>4358</v>
      </c>
      <c r="D56" s="56">
        <v>55</v>
      </c>
      <c r="E56" s="57">
        <f t="shared" si="1"/>
        <v>239690</v>
      </c>
      <c r="F56" s="57">
        <f t="shared" si="0"/>
        <v>290024.89999999997</v>
      </c>
      <c r="G56" s="1"/>
    </row>
    <row r="57" spans="1:7" ht="18" customHeight="1" x14ac:dyDescent="0.3">
      <c r="A57" s="17" t="s">
        <v>67</v>
      </c>
      <c r="B57" s="95" t="s">
        <v>2</v>
      </c>
      <c r="C57" s="115">
        <v>3300</v>
      </c>
      <c r="D57" s="56">
        <v>213</v>
      </c>
      <c r="E57" s="57">
        <f t="shared" si="1"/>
        <v>702900</v>
      </c>
      <c r="F57" s="57">
        <f t="shared" si="0"/>
        <v>850509</v>
      </c>
      <c r="G57" s="1"/>
    </row>
    <row r="58" spans="1:7" ht="18" customHeight="1" x14ac:dyDescent="0.3">
      <c r="A58" s="17" t="s">
        <v>68</v>
      </c>
      <c r="B58" s="95" t="s">
        <v>205</v>
      </c>
      <c r="C58" s="115">
        <v>1</v>
      </c>
      <c r="D58" s="56">
        <v>50000</v>
      </c>
      <c r="E58" s="57">
        <f t="shared" si="1"/>
        <v>50000</v>
      </c>
      <c r="F58" s="57">
        <f t="shared" si="0"/>
        <v>60500</v>
      </c>
      <c r="G58" s="1"/>
    </row>
    <row r="59" spans="1:7" ht="18" customHeight="1" x14ac:dyDescent="0.3">
      <c r="A59" s="17" t="s">
        <v>69</v>
      </c>
      <c r="B59" s="95" t="s">
        <v>2</v>
      </c>
      <c r="C59" s="115">
        <v>3500</v>
      </c>
      <c r="D59" s="56">
        <v>6</v>
      </c>
      <c r="E59" s="57">
        <f t="shared" si="1"/>
        <v>21000</v>
      </c>
      <c r="F59" s="57">
        <f t="shared" si="0"/>
        <v>25410</v>
      </c>
      <c r="G59" s="1"/>
    </row>
    <row r="60" spans="1:7" ht="18" customHeight="1" x14ac:dyDescent="0.3">
      <c r="A60" s="17" t="s">
        <v>70</v>
      </c>
      <c r="B60" s="95" t="s">
        <v>2</v>
      </c>
      <c r="C60" s="115">
        <v>520</v>
      </c>
      <c r="D60" s="56">
        <v>473</v>
      </c>
      <c r="E60" s="57">
        <f t="shared" si="1"/>
        <v>245960</v>
      </c>
      <c r="F60" s="57">
        <f t="shared" si="0"/>
        <v>297611.59999999998</v>
      </c>
      <c r="G60" s="1"/>
    </row>
    <row r="61" spans="1:7" ht="18" customHeight="1" x14ac:dyDescent="0.3">
      <c r="A61" s="17" t="s">
        <v>71</v>
      </c>
      <c r="B61" s="95" t="s">
        <v>2</v>
      </c>
      <c r="C61" s="115">
        <v>990</v>
      </c>
      <c r="D61" s="56">
        <v>211</v>
      </c>
      <c r="E61" s="57">
        <f t="shared" si="1"/>
        <v>208890</v>
      </c>
      <c r="F61" s="57">
        <f t="shared" si="0"/>
        <v>252756.9</v>
      </c>
      <c r="G61" s="1"/>
    </row>
    <row r="62" spans="1:7" ht="18" customHeight="1" x14ac:dyDescent="0.3">
      <c r="A62" s="17" t="s">
        <v>72</v>
      </c>
      <c r="B62" s="95" t="s">
        <v>2</v>
      </c>
      <c r="C62" s="115">
        <v>297</v>
      </c>
      <c r="D62" s="56">
        <v>219</v>
      </c>
      <c r="E62" s="57">
        <f t="shared" si="1"/>
        <v>65043</v>
      </c>
      <c r="F62" s="57">
        <f t="shared" si="0"/>
        <v>78702.03</v>
      </c>
      <c r="G62" s="1"/>
    </row>
    <row r="63" spans="1:7" ht="18" customHeight="1" x14ac:dyDescent="0.3">
      <c r="A63" s="17" t="s">
        <v>73</v>
      </c>
      <c r="B63" s="95" t="s">
        <v>2</v>
      </c>
      <c r="C63" s="115">
        <v>237</v>
      </c>
      <c r="D63" s="56">
        <v>1</v>
      </c>
      <c r="E63" s="57">
        <f t="shared" si="1"/>
        <v>237</v>
      </c>
      <c r="F63" s="57">
        <f t="shared" si="0"/>
        <v>286.77</v>
      </c>
      <c r="G63" s="1"/>
    </row>
    <row r="64" spans="1:7" ht="18" customHeight="1" x14ac:dyDescent="0.3">
      <c r="A64" s="17" t="s">
        <v>187</v>
      </c>
      <c r="B64" s="95" t="s">
        <v>1</v>
      </c>
      <c r="C64" s="115">
        <v>121</v>
      </c>
      <c r="D64" s="56">
        <v>0</v>
      </c>
      <c r="E64" s="57">
        <f t="shared" si="1"/>
        <v>0</v>
      </c>
      <c r="F64" s="57">
        <f t="shared" si="0"/>
        <v>0</v>
      </c>
      <c r="G64" s="1"/>
    </row>
    <row r="65" spans="1:8" ht="18" customHeight="1" x14ac:dyDescent="0.3">
      <c r="A65" s="17" t="s">
        <v>188</v>
      </c>
      <c r="B65" s="95" t="s">
        <v>2</v>
      </c>
      <c r="C65" s="115">
        <v>396</v>
      </c>
      <c r="D65" s="56">
        <v>0</v>
      </c>
      <c r="E65" s="57">
        <f t="shared" si="1"/>
        <v>0</v>
      </c>
      <c r="F65" s="57">
        <f t="shared" si="0"/>
        <v>0</v>
      </c>
      <c r="G65" s="1"/>
    </row>
    <row r="66" spans="1:8" ht="18" customHeight="1" x14ac:dyDescent="0.3">
      <c r="A66" s="17" t="s">
        <v>74</v>
      </c>
      <c r="B66" s="95" t="s">
        <v>205</v>
      </c>
      <c r="C66" s="115">
        <v>1</v>
      </c>
      <c r="D66" s="56">
        <v>0</v>
      </c>
      <c r="E66" s="57">
        <f t="shared" si="1"/>
        <v>0</v>
      </c>
      <c r="F66" s="57">
        <f t="shared" si="0"/>
        <v>0</v>
      </c>
      <c r="G66" s="1"/>
    </row>
    <row r="67" spans="1:8" ht="18" customHeight="1" x14ac:dyDescent="0.3">
      <c r="A67" s="17" t="s">
        <v>189</v>
      </c>
      <c r="B67" s="95" t="s">
        <v>205</v>
      </c>
      <c r="C67" s="115">
        <v>1</v>
      </c>
      <c r="D67" s="56">
        <v>0</v>
      </c>
      <c r="E67" s="57">
        <f t="shared" si="1"/>
        <v>0</v>
      </c>
      <c r="F67" s="57">
        <f t="shared" si="0"/>
        <v>0</v>
      </c>
      <c r="G67" s="1"/>
    </row>
    <row r="68" spans="1:8" s="6" customFormat="1" ht="18" customHeight="1" x14ac:dyDescent="0.3">
      <c r="A68" s="17" t="s">
        <v>190</v>
      </c>
      <c r="B68" s="95" t="s">
        <v>1</v>
      </c>
      <c r="C68" s="115">
        <v>425</v>
      </c>
      <c r="D68" s="56">
        <v>4</v>
      </c>
      <c r="E68" s="57">
        <f t="shared" si="1"/>
        <v>1700</v>
      </c>
      <c r="F68" s="57">
        <f t="shared" si="0"/>
        <v>2057</v>
      </c>
      <c r="G68" s="41"/>
      <c r="H68" s="2"/>
    </row>
    <row r="69" spans="1:8" s="6" customFormat="1" ht="18" customHeight="1" x14ac:dyDescent="0.3">
      <c r="A69" s="18" t="s">
        <v>203</v>
      </c>
      <c r="B69" s="96" t="s">
        <v>1</v>
      </c>
      <c r="C69" s="116">
        <v>140</v>
      </c>
      <c r="D69" s="58">
        <v>500</v>
      </c>
      <c r="E69" s="59">
        <f t="shared" si="1"/>
        <v>70000</v>
      </c>
      <c r="F69" s="59">
        <f t="shared" si="0"/>
        <v>84700</v>
      </c>
      <c r="G69" s="41"/>
      <c r="H69" s="2"/>
    </row>
    <row r="70" spans="1:8" s="6" customFormat="1" ht="18" customHeight="1" x14ac:dyDescent="0.3">
      <c r="A70" s="18" t="s">
        <v>201</v>
      </c>
      <c r="B70" s="96" t="s">
        <v>1</v>
      </c>
      <c r="C70" s="116">
        <v>120</v>
      </c>
      <c r="D70" s="58">
        <v>5300</v>
      </c>
      <c r="E70" s="59">
        <f t="shared" si="1"/>
        <v>636000</v>
      </c>
      <c r="F70" s="59">
        <f t="shared" si="0"/>
        <v>769560</v>
      </c>
      <c r="G70" s="41"/>
      <c r="H70" s="2"/>
    </row>
    <row r="71" spans="1:8" s="6" customFormat="1" ht="18" customHeight="1" x14ac:dyDescent="0.3">
      <c r="A71" s="18" t="s">
        <v>221</v>
      </c>
      <c r="B71" s="96" t="s">
        <v>205</v>
      </c>
      <c r="C71" s="116">
        <v>0</v>
      </c>
      <c r="D71" s="58">
        <v>50000</v>
      </c>
      <c r="E71" s="59">
        <f t="shared" si="1"/>
        <v>0</v>
      </c>
      <c r="F71" s="59">
        <f t="shared" ref="F71:F74" si="2">E71*1.21</f>
        <v>0</v>
      </c>
      <c r="G71" s="41"/>
      <c r="H71" s="2"/>
    </row>
    <row r="72" spans="1:8" s="6" customFormat="1" ht="18" customHeight="1" x14ac:dyDescent="0.3">
      <c r="A72" s="18" t="s">
        <v>204</v>
      </c>
      <c r="B72" s="96" t="s">
        <v>1</v>
      </c>
      <c r="C72" s="116">
        <v>550</v>
      </c>
      <c r="D72" s="58">
        <v>700</v>
      </c>
      <c r="E72" s="59">
        <f t="shared" ref="E72:E74" si="3">C72*D72</f>
        <v>385000</v>
      </c>
      <c r="F72" s="59">
        <f t="shared" si="2"/>
        <v>465850</v>
      </c>
      <c r="G72" s="41"/>
      <c r="H72" s="2"/>
    </row>
    <row r="73" spans="1:8" ht="18" customHeight="1" x14ac:dyDescent="0.3">
      <c r="A73" s="18" t="s">
        <v>202</v>
      </c>
      <c r="B73" s="96" t="s">
        <v>1</v>
      </c>
      <c r="C73" s="116">
        <v>445</v>
      </c>
      <c r="D73" s="58">
        <v>16000</v>
      </c>
      <c r="E73" s="59">
        <f t="shared" si="3"/>
        <v>7120000</v>
      </c>
      <c r="F73" s="59">
        <f t="shared" si="2"/>
        <v>8615200</v>
      </c>
      <c r="G73" s="1"/>
    </row>
    <row r="74" spans="1:8" s="8" customFormat="1" ht="18" customHeight="1" x14ac:dyDescent="0.3">
      <c r="A74" s="18" t="s">
        <v>75</v>
      </c>
      <c r="B74" s="96" t="s">
        <v>1</v>
      </c>
      <c r="C74" s="116">
        <v>339</v>
      </c>
      <c r="D74" s="58">
        <v>100</v>
      </c>
      <c r="E74" s="59">
        <f t="shared" si="3"/>
        <v>33900</v>
      </c>
      <c r="F74" s="59">
        <f t="shared" si="2"/>
        <v>41019</v>
      </c>
      <c r="G74" s="40"/>
      <c r="H74" s="2"/>
    </row>
    <row r="75" spans="1:8" ht="18" customHeight="1" x14ac:dyDescent="0.3">
      <c r="A75" s="19" t="s">
        <v>217</v>
      </c>
      <c r="B75" s="97"/>
      <c r="C75" s="117"/>
      <c r="D75" s="60"/>
      <c r="E75" s="61">
        <f>SUM(E48:E74)</f>
        <v>10836826</v>
      </c>
      <c r="F75" s="61">
        <f>SUM(F48:F74)</f>
        <v>13112559.460000001</v>
      </c>
      <c r="G75" s="1"/>
    </row>
    <row r="76" spans="1:8" ht="18" customHeight="1" x14ac:dyDescent="0.3">
      <c r="A76" s="20" t="s">
        <v>76</v>
      </c>
      <c r="B76" s="98" t="s">
        <v>4</v>
      </c>
      <c r="C76" s="118">
        <v>6</v>
      </c>
      <c r="D76" s="62">
        <v>12541.6</v>
      </c>
      <c r="E76" s="63">
        <f t="shared" ref="E76:E117" si="4">C76*D76</f>
        <v>75249.600000000006</v>
      </c>
      <c r="F76" s="63">
        <f t="shared" ref="F76:F117" si="5">E76*1.21</f>
        <v>91052.016000000003</v>
      </c>
      <c r="G76" s="1"/>
    </row>
    <row r="77" spans="1:8" ht="18" customHeight="1" x14ac:dyDescent="0.3">
      <c r="A77" s="20" t="s">
        <v>77</v>
      </c>
      <c r="B77" s="98" t="s">
        <v>4</v>
      </c>
      <c r="C77" s="118">
        <v>109</v>
      </c>
      <c r="D77" s="62">
        <v>0</v>
      </c>
      <c r="E77" s="63">
        <f t="shared" si="4"/>
        <v>0</v>
      </c>
      <c r="F77" s="63">
        <f t="shared" si="5"/>
        <v>0</v>
      </c>
      <c r="G77" s="1"/>
    </row>
    <row r="78" spans="1:8" ht="18" customHeight="1" x14ac:dyDescent="0.3">
      <c r="A78" s="20" t="s">
        <v>78</v>
      </c>
      <c r="B78" s="98" t="s">
        <v>4</v>
      </c>
      <c r="C78" s="118">
        <v>1654</v>
      </c>
      <c r="D78" s="62">
        <v>1300</v>
      </c>
      <c r="E78" s="63">
        <f t="shared" si="4"/>
        <v>2150200</v>
      </c>
      <c r="F78" s="63">
        <f t="shared" si="5"/>
        <v>2601742</v>
      </c>
      <c r="G78" s="1"/>
    </row>
    <row r="79" spans="1:8" ht="18" customHeight="1" x14ac:dyDescent="0.3">
      <c r="A79" s="20" t="s">
        <v>79</v>
      </c>
      <c r="B79" s="98" t="s">
        <v>4</v>
      </c>
      <c r="C79" s="118">
        <v>1981</v>
      </c>
      <c r="D79" s="62">
        <v>0</v>
      </c>
      <c r="E79" s="63">
        <f t="shared" si="4"/>
        <v>0</v>
      </c>
      <c r="F79" s="63">
        <f t="shared" si="5"/>
        <v>0</v>
      </c>
      <c r="G79" s="1"/>
    </row>
    <row r="80" spans="1:8" ht="18" customHeight="1" x14ac:dyDescent="0.3">
      <c r="A80" s="20" t="s">
        <v>80</v>
      </c>
      <c r="B80" s="98" t="s">
        <v>4</v>
      </c>
      <c r="C80" s="118">
        <v>445</v>
      </c>
      <c r="D80" s="62">
        <v>340.4</v>
      </c>
      <c r="E80" s="63">
        <f t="shared" si="4"/>
        <v>151478</v>
      </c>
      <c r="F80" s="63">
        <f t="shared" si="5"/>
        <v>183288.38</v>
      </c>
      <c r="G80" s="1"/>
    </row>
    <row r="81" spans="1:7" ht="18" customHeight="1" x14ac:dyDescent="0.3">
      <c r="A81" s="20" t="s">
        <v>81</v>
      </c>
      <c r="B81" s="98" t="s">
        <v>4</v>
      </c>
      <c r="C81" s="118">
        <v>594</v>
      </c>
      <c r="D81" s="62">
        <v>8</v>
      </c>
      <c r="E81" s="63">
        <f t="shared" si="4"/>
        <v>4752</v>
      </c>
      <c r="F81" s="63">
        <f t="shared" si="5"/>
        <v>5749.92</v>
      </c>
      <c r="G81" s="1"/>
    </row>
    <row r="82" spans="1:7" ht="18" customHeight="1" x14ac:dyDescent="0.3">
      <c r="A82" s="20" t="s">
        <v>82</v>
      </c>
      <c r="B82" s="98" t="s">
        <v>4</v>
      </c>
      <c r="C82" s="118">
        <v>1852</v>
      </c>
      <c r="D82" s="62">
        <v>0</v>
      </c>
      <c r="E82" s="63">
        <f t="shared" si="4"/>
        <v>0</v>
      </c>
      <c r="F82" s="63">
        <f t="shared" si="5"/>
        <v>0</v>
      </c>
      <c r="G82" s="1"/>
    </row>
    <row r="83" spans="1:7" ht="18" customHeight="1" x14ac:dyDescent="0.3">
      <c r="A83" s="20" t="s">
        <v>83</v>
      </c>
      <c r="B83" s="98" t="s">
        <v>4</v>
      </c>
      <c r="C83" s="118">
        <v>1250</v>
      </c>
      <c r="D83" s="62">
        <v>408</v>
      </c>
      <c r="E83" s="63">
        <f t="shared" si="4"/>
        <v>510000</v>
      </c>
      <c r="F83" s="63">
        <f t="shared" si="5"/>
        <v>617100</v>
      </c>
      <c r="G83" s="1"/>
    </row>
    <row r="84" spans="1:7" ht="18" customHeight="1" x14ac:dyDescent="0.3">
      <c r="A84" s="20" t="s">
        <v>191</v>
      </c>
      <c r="B84" s="98" t="s">
        <v>4</v>
      </c>
      <c r="C84" s="118">
        <v>396</v>
      </c>
      <c r="D84" s="62">
        <v>0</v>
      </c>
      <c r="E84" s="64">
        <f t="shared" si="4"/>
        <v>0</v>
      </c>
      <c r="F84" s="64">
        <f t="shared" si="5"/>
        <v>0</v>
      </c>
      <c r="G84" s="1"/>
    </row>
    <row r="85" spans="1:7" ht="18" customHeight="1" x14ac:dyDescent="0.3">
      <c r="A85" s="20" t="s">
        <v>84</v>
      </c>
      <c r="B85" s="98" t="s">
        <v>4</v>
      </c>
      <c r="C85" s="118">
        <v>198</v>
      </c>
      <c r="D85" s="62">
        <v>100</v>
      </c>
      <c r="E85" s="63">
        <f t="shared" si="4"/>
        <v>19800</v>
      </c>
      <c r="F85" s="63">
        <f t="shared" si="5"/>
        <v>23958</v>
      </c>
      <c r="G85" s="1"/>
    </row>
    <row r="86" spans="1:7" ht="18" customHeight="1" x14ac:dyDescent="0.3">
      <c r="A86" s="20" t="s">
        <v>85</v>
      </c>
      <c r="B86" s="98" t="s">
        <v>4</v>
      </c>
      <c r="C86" s="118">
        <v>297</v>
      </c>
      <c r="D86" s="62">
        <v>0</v>
      </c>
      <c r="E86" s="63">
        <f t="shared" si="4"/>
        <v>0</v>
      </c>
      <c r="F86" s="63">
        <f t="shared" si="5"/>
        <v>0</v>
      </c>
      <c r="G86" s="1"/>
    </row>
    <row r="87" spans="1:7" ht="18" customHeight="1" x14ac:dyDescent="0.3">
      <c r="A87" s="20" t="s">
        <v>86</v>
      </c>
      <c r="B87" s="98" t="s">
        <v>4</v>
      </c>
      <c r="C87" s="118">
        <v>99</v>
      </c>
      <c r="D87" s="62">
        <v>613</v>
      </c>
      <c r="E87" s="63">
        <f t="shared" si="4"/>
        <v>60687</v>
      </c>
      <c r="F87" s="63">
        <f t="shared" si="5"/>
        <v>73431.27</v>
      </c>
      <c r="G87" s="1"/>
    </row>
    <row r="88" spans="1:7" ht="18" customHeight="1" x14ac:dyDescent="0.3">
      <c r="A88" s="20" t="s">
        <v>87</v>
      </c>
      <c r="B88" s="98" t="s">
        <v>205</v>
      </c>
      <c r="C88" s="118">
        <v>1</v>
      </c>
      <c r="D88" s="62">
        <v>2.4073449999999998</v>
      </c>
      <c r="E88" s="63">
        <f t="shared" si="4"/>
        <v>2.4073449999999998</v>
      </c>
      <c r="F88" s="63">
        <f t="shared" si="5"/>
        <v>2.9128874499999999</v>
      </c>
      <c r="G88" s="1"/>
    </row>
    <row r="89" spans="1:7" ht="18" customHeight="1" x14ac:dyDescent="0.3">
      <c r="A89" s="20" t="s">
        <v>88</v>
      </c>
      <c r="B89" s="98" t="s">
        <v>4</v>
      </c>
      <c r="C89" s="118">
        <v>990</v>
      </c>
      <c r="D89" s="62">
        <v>235.96</v>
      </c>
      <c r="E89" s="63">
        <f t="shared" si="4"/>
        <v>233600.4</v>
      </c>
      <c r="F89" s="63">
        <f t="shared" si="5"/>
        <v>282656.484</v>
      </c>
      <c r="G89" s="1"/>
    </row>
    <row r="90" spans="1:7" ht="18" customHeight="1" x14ac:dyDescent="0.3">
      <c r="A90" s="20" t="s">
        <v>89</v>
      </c>
      <c r="B90" s="98" t="s">
        <v>4</v>
      </c>
      <c r="C90" s="118">
        <v>254</v>
      </c>
      <c r="D90" s="62">
        <v>172.5</v>
      </c>
      <c r="E90" s="63">
        <f t="shared" si="4"/>
        <v>43815</v>
      </c>
      <c r="F90" s="63">
        <f t="shared" si="5"/>
        <v>53016.15</v>
      </c>
      <c r="G90" s="1"/>
    </row>
    <row r="91" spans="1:7" ht="18" customHeight="1" x14ac:dyDescent="0.3">
      <c r="A91" s="20" t="s">
        <v>90</v>
      </c>
      <c r="B91" s="98" t="s">
        <v>2</v>
      </c>
      <c r="C91" s="118">
        <v>26</v>
      </c>
      <c r="D91" s="62">
        <v>100</v>
      </c>
      <c r="E91" s="63">
        <f t="shared" si="4"/>
        <v>2600</v>
      </c>
      <c r="F91" s="63">
        <f t="shared" si="5"/>
        <v>3146</v>
      </c>
      <c r="G91" s="1"/>
    </row>
    <row r="92" spans="1:7" ht="18" customHeight="1" x14ac:dyDescent="0.3">
      <c r="A92" s="20" t="s">
        <v>91</v>
      </c>
      <c r="B92" s="98" t="s">
        <v>2</v>
      </c>
      <c r="C92" s="118">
        <v>248</v>
      </c>
      <c r="D92" s="62">
        <v>250</v>
      </c>
      <c r="E92" s="63">
        <f t="shared" si="4"/>
        <v>62000</v>
      </c>
      <c r="F92" s="63">
        <f t="shared" si="5"/>
        <v>75020</v>
      </c>
      <c r="G92" s="1"/>
    </row>
    <row r="93" spans="1:7" ht="18" customHeight="1" x14ac:dyDescent="0.3">
      <c r="A93" s="20" t="s">
        <v>92</v>
      </c>
      <c r="B93" s="98" t="s">
        <v>2</v>
      </c>
      <c r="C93" s="118">
        <v>258</v>
      </c>
      <c r="D93" s="62">
        <v>0</v>
      </c>
      <c r="E93" s="63">
        <f t="shared" si="4"/>
        <v>0</v>
      </c>
      <c r="F93" s="63">
        <f t="shared" si="5"/>
        <v>0</v>
      </c>
      <c r="G93" s="1"/>
    </row>
    <row r="94" spans="1:7" ht="18" customHeight="1" x14ac:dyDescent="0.3">
      <c r="A94" s="20" t="s">
        <v>93</v>
      </c>
      <c r="B94" s="98" t="s">
        <v>2</v>
      </c>
      <c r="C94" s="118">
        <v>45</v>
      </c>
      <c r="D94" s="62">
        <v>2</v>
      </c>
      <c r="E94" s="63">
        <f t="shared" si="4"/>
        <v>90</v>
      </c>
      <c r="F94" s="63">
        <f t="shared" si="5"/>
        <v>108.89999999999999</v>
      </c>
      <c r="G94" s="1"/>
    </row>
    <row r="95" spans="1:7" ht="18" customHeight="1" x14ac:dyDescent="0.3">
      <c r="A95" s="20" t="s">
        <v>94</v>
      </c>
      <c r="B95" s="98" t="s">
        <v>2</v>
      </c>
      <c r="C95" s="118">
        <v>149</v>
      </c>
      <c r="D95" s="62">
        <v>200</v>
      </c>
      <c r="E95" s="63">
        <f t="shared" si="4"/>
        <v>29800</v>
      </c>
      <c r="F95" s="63">
        <f t="shared" si="5"/>
        <v>36058</v>
      </c>
      <c r="G95" s="1"/>
    </row>
    <row r="96" spans="1:7" ht="18" customHeight="1" x14ac:dyDescent="0.3">
      <c r="A96" s="20" t="s">
        <v>95</v>
      </c>
      <c r="B96" s="98" t="s">
        <v>2</v>
      </c>
      <c r="C96" s="118">
        <v>67</v>
      </c>
      <c r="D96" s="62">
        <v>0</v>
      </c>
      <c r="E96" s="63">
        <f t="shared" si="4"/>
        <v>0</v>
      </c>
      <c r="F96" s="63">
        <f t="shared" si="5"/>
        <v>0</v>
      </c>
      <c r="G96" s="1"/>
    </row>
    <row r="97" spans="1:7" ht="18" customHeight="1" x14ac:dyDescent="0.3">
      <c r="A97" s="20" t="s">
        <v>96</v>
      </c>
      <c r="B97" s="98" t="s">
        <v>2</v>
      </c>
      <c r="C97" s="118">
        <v>38</v>
      </c>
      <c r="D97" s="62">
        <v>0</v>
      </c>
      <c r="E97" s="63">
        <f t="shared" si="4"/>
        <v>0</v>
      </c>
      <c r="F97" s="63">
        <f t="shared" si="5"/>
        <v>0</v>
      </c>
      <c r="G97" s="1"/>
    </row>
    <row r="98" spans="1:7" ht="18" customHeight="1" x14ac:dyDescent="0.3">
      <c r="A98" s="20" t="s">
        <v>97</v>
      </c>
      <c r="B98" s="98" t="s">
        <v>2</v>
      </c>
      <c r="C98" s="118">
        <v>30</v>
      </c>
      <c r="D98" s="62">
        <v>188</v>
      </c>
      <c r="E98" s="63">
        <f t="shared" si="4"/>
        <v>5640</v>
      </c>
      <c r="F98" s="63">
        <f t="shared" si="5"/>
        <v>6824.4</v>
      </c>
      <c r="G98" s="1"/>
    </row>
    <row r="99" spans="1:7" ht="18" customHeight="1" x14ac:dyDescent="0.3">
      <c r="A99" s="20" t="s">
        <v>98</v>
      </c>
      <c r="B99" s="98" t="s">
        <v>2</v>
      </c>
      <c r="C99" s="118">
        <v>381</v>
      </c>
      <c r="D99" s="62">
        <v>5200</v>
      </c>
      <c r="E99" s="63">
        <f t="shared" si="4"/>
        <v>1981200</v>
      </c>
      <c r="F99" s="63">
        <f t="shared" si="5"/>
        <v>2397252</v>
      </c>
      <c r="G99" s="1"/>
    </row>
    <row r="100" spans="1:7" ht="18" customHeight="1" x14ac:dyDescent="0.3">
      <c r="A100" s="20" t="s">
        <v>99</v>
      </c>
      <c r="B100" s="98" t="s">
        <v>2</v>
      </c>
      <c r="C100" s="118">
        <v>495</v>
      </c>
      <c r="D100" s="62">
        <v>0</v>
      </c>
      <c r="E100" s="63">
        <f t="shared" si="4"/>
        <v>0</v>
      </c>
      <c r="F100" s="63">
        <f t="shared" si="5"/>
        <v>0</v>
      </c>
      <c r="G100" s="1"/>
    </row>
    <row r="101" spans="1:7" ht="18" customHeight="1" x14ac:dyDescent="0.3">
      <c r="A101" s="20" t="s">
        <v>100</v>
      </c>
      <c r="B101" s="98" t="s">
        <v>2</v>
      </c>
      <c r="C101" s="118">
        <v>62</v>
      </c>
      <c r="D101" s="62">
        <v>260</v>
      </c>
      <c r="E101" s="63">
        <f t="shared" si="4"/>
        <v>16120</v>
      </c>
      <c r="F101" s="63">
        <f t="shared" si="5"/>
        <v>19505.2</v>
      </c>
      <c r="G101" s="1"/>
    </row>
    <row r="102" spans="1:7" ht="18" customHeight="1" x14ac:dyDescent="0.3">
      <c r="A102" s="20" t="s">
        <v>192</v>
      </c>
      <c r="B102" s="98" t="s">
        <v>2</v>
      </c>
      <c r="C102" s="118">
        <v>99</v>
      </c>
      <c r="D102" s="62">
        <v>0</v>
      </c>
      <c r="E102" s="64">
        <f t="shared" si="4"/>
        <v>0</v>
      </c>
      <c r="F102" s="64">
        <f t="shared" si="5"/>
        <v>0</v>
      </c>
      <c r="G102" s="1"/>
    </row>
    <row r="103" spans="1:7" ht="18" customHeight="1" x14ac:dyDescent="0.3">
      <c r="A103" s="20" t="s">
        <v>101</v>
      </c>
      <c r="B103" s="98" t="s">
        <v>2</v>
      </c>
      <c r="C103" s="118">
        <v>46</v>
      </c>
      <c r="D103" s="62">
        <v>946</v>
      </c>
      <c r="E103" s="63">
        <f t="shared" si="4"/>
        <v>43516</v>
      </c>
      <c r="F103" s="63">
        <f t="shared" si="5"/>
        <v>52654.36</v>
      </c>
      <c r="G103" s="1"/>
    </row>
    <row r="104" spans="1:7" ht="18" customHeight="1" x14ac:dyDescent="0.3">
      <c r="A104" s="20" t="s">
        <v>102</v>
      </c>
      <c r="B104" s="98" t="s">
        <v>2</v>
      </c>
      <c r="C104" s="118">
        <v>61</v>
      </c>
      <c r="D104" s="62">
        <v>0</v>
      </c>
      <c r="E104" s="63">
        <f t="shared" si="4"/>
        <v>0</v>
      </c>
      <c r="F104" s="63">
        <f t="shared" si="5"/>
        <v>0</v>
      </c>
      <c r="G104" s="1"/>
    </row>
    <row r="105" spans="1:7" ht="18" customHeight="1" x14ac:dyDescent="0.3">
      <c r="A105" s="20" t="s">
        <v>103</v>
      </c>
      <c r="B105" s="98" t="s">
        <v>2</v>
      </c>
      <c r="C105" s="118">
        <v>129</v>
      </c>
      <c r="D105" s="62">
        <v>139</v>
      </c>
      <c r="E105" s="63">
        <f t="shared" si="4"/>
        <v>17931</v>
      </c>
      <c r="F105" s="63">
        <f t="shared" si="5"/>
        <v>21696.51</v>
      </c>
      <c r="G105" s="1"/>
    </row>
    <row r="106" spans="1:7" ht="18" customHeight="1" x14ac:dyDescent="0.3">
      <c r="A106" s="20" t="s">
        <v>104</v>
      </c>
      <c r="B106" s="98" t="s">
        <v>2</v>
      </c>
      <c r="C106" s="118">
        <v>195</v>
      </c>
      <c r="D106" s="62">
        <v>290</v>
      </c>
      <c r="E106" s="63">
        <f t="shared" si="4"/>
        <v>56550</v>
      </c>
      <c r="F106" s="63">
        <f t="shared" si="5"/>
        <v>68425.5</v>
      </c>
      <c r="G106" s="1"/>
    </row>
    <row r="107" spans="1:7" ht="18" customHeight="1" x14ac:dyDescent="0.3">
      <c r="A107" s="20" t="s">
        <v>105</v>
      </c>
      <c r="B107" s="98" t="s">
        <v>2</v>
      </c>
      <c r="C107" s="118">
        <v>89</v>
      </c>
      <c r="D107" s="62">
        <v>0</v>
      </c>
      <c r="E107" s="63">
        <f t="shared" si="4"/>
        <v>0</v>
      </c>
      <c r="F107" s="63">
        <f t="shared" si="5"/>
        <v>0</v>
      </c>
      <c r="G107" s="1"/>
    </row>
    <row r="108" spans="1:7" ht="18" customHeight="1" x14ac:dyDescent="0.3">
      <c r="A108" s="20" t="s">
        <v>106</v>
      </c>
      <c r="B108" s="98" t="s">
        <v>2</v>
      </c>
      <c r="C108" s="118">
        <v>100</v>
      </c>
      <c r="D108" s="62">
        <v>0</v>
      </c>
      <c r="E108" s="63">
        <f t="shared" si="4"/>
        <v>0</v>
      </c>
      <c r="F108" s="63">
        <f t="shared" si="5"/>
        <v>0</v>
      </c>
      <c r="G108" s="1"/>
    </row>
    <row r="109" spans="1:7" ht="18" customHeight="1" x14ac:dyDescent="0.3">
      <c r="A109" s="20" t="s">
        <v>107</v>
      </c>
      <c r="B109" s="98" t="s">
        <v>2</v>
      </c>
      <c r="C109" s="118">
        <v>156</v>
      </c>
      <c r="D109" s="62">
        <v>0</v>
      </c>
      <c r="E109" s="63">
        <f t="shared" si="4"/>
        <v>0</v>
      </c>
      <c r="F109" s="63">
        <f t="shared" si="5"/>
        <v>0</v>
      </c>
      <c r="G109" s="1"/>
    </row>
    <row r="110" spans="1:7" ht="18" customHeight="1" x14ac:dyDescent="0.3">
      <c r="A110" s="20" t="s">
        <v>108</v>
      </c>
      <c r="B110" s="98" t="s">
        <v>2</v>
      </c>
      <c r="C110" s="118">
        <v>818</v>
      </c>
      <c r="D110" s="62">
        <v>0</v>
      </c>
      <c r="E110" s="63">
        <f t="shared" si="4"/>
        <v>0</v>
      </c>
      <c r="F110" s="63">
        <f t="shared" si="5"/>
        <v>0</v>
      </c>
      <c r="G110" s="1"/>
    </row>
    <row r="111" spans="1:7" ht="18" customHeight="1" x14ac:dyDescent="0.3">
      <c r="A111" s="20" t="s">
        <v>109</v>
      </c>
      <c r="B111" s="98" t="s">
        <v>2</v>
      </c>
      <c r="C111" s="118">
        <v>2273</v>
      </c>
      <c r="D111" s="62">
        <v>0</v>
      </c>
      <c r="E111" s="63">
        <f t="shared" si="4"/>
        <v>0</v>
      </c>
      <c r="F111" s="63">
        <f t="shared" si="5"/>
        <v>0</v>
      </c>
      <c r="G111" s="1"/>
    </row>
    <row r="112" spans="1:7" ht="18" customHeight="1" x14ac:dyDescent="0.3">
      <c r="A112" s="20" t="s">
        <v>110</v>
      </c>
      <c r="B112" s="98" t="s">
        <v>2</v>
      </c>
      <c r="C112" s="118">
        <v>454</v>
      </c>
      <c r="D112" s="62">
        <v>10</v>
      </c>
      <c r="E112" s="63">
        <f t="shared" si="4"/>
        <v>4540</v>
      </c>
      <c r="F112" s="63">
        <f t="shared" si="5"/>
        <v>5493.4</v>
      </c>
      <c r="G112" s="1"/>
    </row>
    <row r="113" spans="1:8" ht="18" customHeight="1" x14ac:dyDescent="0.3">
      <c r="A113" s="20" t="s">
        <v>193</v>
      </c>
      <c r="B113" s="98" t="s">
        <v>2</v>
      </c>
      <c r="C113" s="118">
        <v>162</v>
      </c>
      <c r="D113" s="62">
        <v>0</v>
      </c>
      <c r="E113" s="64">
        <f t="shared" si="4"/>
        <v>0</v>
      </c>
      <c r="F113" s="64">
        <f t="shared" si="5"/>
        <v>0</v>
      </c>
      <c r="G113" s="1"/>
    </row>
    <row r="114" spans="1:8" ht="18" customHeight="1" x14ac:dyDescent="0.3">
      <c r="A114" s="20" t="s">
        <v>194</v>
      </c>
      <c r="B114" s="98" t="s">
        <v>2</v>
      </c>
      <c r="C114" s="118">
        <v>297</v>
      </c>
      <c r="D114" s="62">
        <v>0</v>
      </c>
      <c r="E114" s="64">
        <f t="shared" si="4"/>
        <v>0</v>
      </c>
      <c r="F114" s="64">
        <f t="shared" si="5"/>
        <v>0</v>
      </c>
      <c r="G114" s="1"/>
    </row>
    <row r="115" spans="1:8" ht="18" customHeight="1" x14ac:dyDescent="0.3">
      <c r="A115" s="20" t="s">
        <v>111</v>
      </c>
      <c r="B115" s="98" t="s">
        <v>205</v>
      </c>
      <c r="C115" s="118">
        <v>1</v>
      </c>
      <c r="D115" s="62">
        <v>1</v>
      </c>
      <c r="E115" s="64">
        <f t="shared" si="4"/>
        <v>1</v>
      </c>
      <c r="F115" s="64">
        <f t="shared" si="5"/>
        <v>1.21</v>
      </c>
      <c r="G115" s="1"/>
    </row>
    <row r="116" spans="1:8" ht="18" customHeight="1" x14ac:dyDescent="0.3">
      <c r="A116" s="20" t="s">
        <v>112</v>
      </c>
      <c r="B116" s="98" t="s">
        <v>2</v>
      </c>
      <c r="C116" s="118">
        <v>9907</v>
      </c>
      <c r="D116" s="62">
        <v>5</v>
      </c>
      <c r="E116" s="63">
        <f t="shared" si="4"/>
        <v>49535</v>
      </c>
      <c r="F116" s="63">
        <f t="shared" si="5"/>
        <v>59937.35</v>
      </c>
      <c r="G116" s="1"/>
    </row>
    <row r="117" spans="1:8" s="8" customFormat="1" ht="18" customHeight="1" x14ac:dyDescent="0.3">
      <c r="A117" s="20" t="s">
        <v>113</v>
      </c>
      <c r="B117" s="98" t="s">
        <v>2</v>
      </c>
      <c r="C117" s="118">
        <v>941</v>
      </c>
      <c r="D117" s="62">
        <v>0</v>
      </c>
      <c r="E117" s="63">
        <f t="shared" si="4"/>
        <v>0</v>
      </c>
      <c r="F117" s="63">
        <f t="shared" si="5"/>
        <v>0</v>
      </c>
      <c r="G117" s="40"/>
      <c r="H117" s="2"/>
    </row>
    <row r="118" spans="1:8" ht="18" customHeight="1" x14ac:dyDescent="0.3">
      <c r="A118" s="21" t="s">
        <v>216</v>
      </c>
      <c r="B118" s="99"/>
      <c r="C118" s="119"/>
      <c r="D118" s="65"/>
      <c r="E118" s="66">
        <f>SUM(E76:E117)</f>
        <v>5519107.4073450007</v>
      </c>
      <c r="F118" s="66">
        <f>SUM(F76:F117)</f>
        <v>6678119.9628874501</v>
      </c>
      <c r="G118" s="1"/>
    </row>
    <row r="119" spans="1:8" ht="18" customHeight="1" x14ac:dyDescent="0.3">
      <c r="A119" s="22" t="s">
        <v>114</v>
      </c>
      <c r="B119" s="100" t="s">
        <v>1</v>
      </c>
      <c r="C119" s="120">
        <v>1.2</v>
      </c>
      <c r="D119" s="67">
        <v>3860</v>
      </c>
      <c r="E119" s="68">
        <f t="shared" ref="E119:E184" si="6">C119*D119</f>
        <v>4632</v>
      </c>
      <c r="F119" s="68">
        <f t="shared" ref="F119:F155" si="7">E119*1.21</f>
        <v>5604.72</v>
      </c>
      <c r="G119" s="1"/>
    </row>
    <row r="120" spans="1:8" ht="18" customHeight="1" x14ac:dyDescent="0.3">
      <c r="A120" s="22" t="s">
        <v>115</v>
      </c>
      <c r="B120" s="100" t="s">
        <v>1</v>
      </c>
      <c r="C120" s="120">
        <v>3.22</v>
      </c>
      <c r="D120" s="67">
        <v>6700</v>
      </c>
      <c r="E120" s="68">
        <f t="shared" si="6"/>
        <v>21574</v>
      </c>
      <c r="F120" s="68">
        <f t="shared" si="7"/>
        <v>26104.54</v>
      </c>
      <c r="G120" s="1"/>
    </row>
    <row r="121" spans="1:8" ht="18" customHeight="1" x14ac:dyDescent="0.3">
      <c r="A121" s="22" t="s">
        <v>116</v>
      </c>
      <c r="B121" s="100" t="s">
        <v>1</v>
      </c>
      <c r="C121" s="120">
        <v>19</v>
      </c>
      <c r="D121" s="67">
        <v>160000</v>
      </c>
      <c r="E121" s="68">
        <f t="shared" si="6"/>
        <v>3040000</v>
      </c>
      <c r="F121" s="68">
        <f t="shared" si="7"/>
        <v>3678400</v>
      </c>
      <c r="G121" s="1"/>
    </row>
    <row r="122" spans="1:8" ht="18" customHeight="1" x14ac:dyDescent="0.3">
      <c r="A122" s="22" t="s">
        <v>117</v>
      </c>
      <c r="B122" s="100" t="s">
        <v>1</v>
      </c>
      <c r="C122" s="120">
        <v>160</v>
      </c>
      <c r="D122" s="67">
        <v>4468.0430960000003</v>
      </c>
      <c r="E122" s="68">
        <f t="shared" si="6"/>
        <v>714886.89536000008</v>
      </c>
      <c r="F122" s="68">
        <f t="shared" si="7"/>
        <v>865013.14338560007</v>
      </c>
      <c r="G122" s="1"/>
    </row>
    <row r="123" spans="1:8" ht="18" customHeight="1" x14ac:dyDescent="0.3">
      <c r="A123" s="22" t="s">
        <v>118</v>
      </c>
      <c r="B123" s="100" t="s">
        <v>1</v>
      </c>
      <c r="C123" s="120">
        <v>182</v>
      </c>
      <c r="D123" s="67">
        <v>268</v>
      </c>
      <c r="E123" s="68">
        <f t="shared" si="6"/>
        <v>48776</v>
      </c>
      <c r="F123" s="68">
        <f t="shared" si="7"/>
        <v>59018.96</v>
      </c>
      <c r="G123" s="1"/>
    </row>
    <row r="124" spans="1:8" ht="18" customHeight="1" x14ac:dyDescent="0.3">
      <c r="A124" s="22" t="s">
        <v>207</v>
      </c>
      <c r="B124" s="100" t="s">
        <v>7</v>
      </c>
      <c r="C124" s="120">
        <v>495</v>
      </c>
      <c r="D124" s="67">
        <v>64</v>
      </c>
      <c r="E124" s="68">
        <f t="shared" si="6"/>
        <v>31680</v>
      </c>
      <c r="F124" s="68">
        <f t="shared" si="7"/>
        <v>38332.799999999996</v>
      </c>
      <c r="G124" s="1"/>
    </row>
    <row r="125" spans="1:8" ht="18" customHeight="1" x14ac:dyDescent="0.3">
      <c r="A125" s="22" t="s">
        <v>119</v>
      </c>
      <c r="B125" s="100" t="s">
        <v>0</v>
      </c>
      <c r="C125" s="120">
        <v>320</v>
      </c>
      <c r="D125" s="67">
        <v>235.15625</v>
      </c>
      <c r="E125" s="68">
        <f t="shared" si="6"/>
        <v>75250</v>
      </c>
      <c r="F125" s="68">
        <f t="shared" si="7"/>
        <v>91052.5</v>
      </c>
      <c r="G125" s="1"/>
    </row>
    <row r="126" spans="1:8" ht="18" customHeight="1" x14ac:dyDescent="0.3">
      <c r="A126" s="22" t="s">
        <v>120</v>
      </c>
      <c r="B126" s="100" t="s">
        <v>4</v>
      </c>
      <c r="C126" s="120">
        <v>7</v>
      </c>
      <c r="D126" s="67">
        <v>171000.19</v>
      </c>
      <c r="E126" s="68">
        <f t="shared" si="6"/>
        <v>1197001.33</v>
      </c>
      <c r="F126" s="68">
        <f t="shared" si="7"/>
        <v>1448371.6093000001</v>
      </c>
      <c r="G126" s="1"/>
    </row>
    <row r="127" spans="1:8" ht="18" customHeight="1" x14ac:dyDescent="0.3">
      <c r="A127" s="22" t="s">
        <v>121</v>
      </c>
      <c r="B127" s="100" t="s">
        <v>4</v>
      </c>
      <c r="C127" s="120">
        <v>35</v>
      </c>
      <c r="D127" s="67">
        <v>15000</v>
      </c>
      <c r="E127" s="68">
        <f t="shared" si="6"/>
        <v>525000</v>
      </c>
      <c r="F127" s="68">
        <f t="shared" si="7"/>
        <v>635250</v>
      </c>
      <c r="G127" s="1"/>
    </row>
    <row r="128" spans="1:8" ht="18" customHeight="1" x14ac:dyDescent="0.3">
      <c r="A128" s="22" t="s">
        <v>122</v>
      </c>
      <c r="B128" s="100" t="s">
        <v>4</v>
      </c>
      <c r="C128" s="120">
        <v>40</v>
      </c>
      <c r="D128" s="67">
        <v>10000</v>
      </c>
      <c r="E128" s="68">
        <f t="shared" si="6"/>
        <v>400000</v>
      </c>
      <c r="F128" s="68">
        <f t="shared" si="7"/>
        <v>484000</v>
      </c>
      <c r="G128" s="1"/>
    </row>
    <row r="129" spans="1:7" ht="18" customHeight="1" x14ac:dyDescent="0.3">
      <c r="A129" s="22" t="s">
        <v>123</v>
      </c>
      <c r="B129" s="100" t="s">
        <v>4</v>
      </c>
      <c r="C129" s="120">
        <v>20</v>
      </c>
      <c r="D129" s="67">
        <v>4243.6000000000004</v>
      </c>
      <c r="E129" s="68">
        <f t="shared" si="6"/>
        <v>84872</v>
      </c>
      <c r="F129" s="68">
        <f t="shared" si="7"/>
        <v>102695.12</v>
      </c>
      <c r="G129" s="1"/>
    </row>
    <row r="130" spans="1:7" ht="18" customHeight="1" x14ac:dyDescent="0.3">
      <c r="A130" s="22" t="s">
        <v>124</v>
      </c>
      <c r="B130" s="100" t="s">
        <v>4</v>
      </c>
      <c r="C130" s="120">
        <v>29</v>
      </c>
      <c r="D130" s="67">
        <v>9329.5</v>
      </c>
      <c r="E130" s="68">
        <f t="shared" si="6"/>
        <v>270555.5</v>
      </c>
      <c r="F130" s="68">
        <f t="shared" si="7"/>
        <v>327372.15499999997</v>
      </c>
      <c r="G130" s="1"/>
    </row>
    <row r="131" spans="1:7" ht="18" customHeight="1" x14ac:dyDescent="0.3">
      <c r="A131" s="22" t="s">
        <v>125</v>
      </c>
      <c r="B131" s="100" t="s">
        <v>4</v>
      </c>
      <c r="C131" s="120">
        <v>727</v>
      </c>
      <c r="D131" s="67">
        <v>52</v>
      </c>
      <c r="E131" s="68">
        <f t="shared" si="6"/>
        <v>37804</v>
      </c>
      <c r="F131" s="68">
        <f t="shared" si="7"/>
        <v>45742.84</v>
      </c>
      <c r="G131" s="1"/>
    </row>
    <row r="132" spans="1:7" ht="18" customHeight="1" x14ac:dyDescent="0.3">
      <c r="A132" s="22" t="s">
        <v>126</v>
      </c>
      <c r="B132" s="100" t="s">
        <v>4</v>
      </c>
      <c r="C132" s="120">
        <v>25</v>
      </c>
      <c r="D132" s="67">
        <v>10618.7</v>
      </c>
      <c r="E132" s="68">
        <f t="shared" si="6"/>
        <v>265467.5</v>
      </c>
      <c r="F132" s="68">
        <f t="shared" si="7"/>
        <v>321215.67499999999</v>
      </c>
      <c r="G132" s="1"/>
    </row>
    <row r="133" spans="1:7" ht="18" customHeight="1" x14ac:dyDescent="0.3">
      <c r="A133" s="22" t="s">
        <v>127</v>
      </c>
      <c r="B133" s="100" t="s">
        <v>4</v>
      </c>
      <c r="C133" s="120">
        <v>909</v>
      </c>
      <c r="D133" s="67">
        <v>59.3</v>
      </c>
      <c r="E133" s="68">
        <f t="shared" si="6"/>
        <v>53903.7</v>
      </c>
      <c r="F133" s="68">
        <f t="shared" si="7"/>
        <v>65223.476999999992</v>
      </c>
      <c r="G133" s="1"/>
    </row>
    <row r="134" spans="1:7" ht="18" customHeight="1" x14ac:dyDescent="0.3">
      <c r="A134" s="22" t="s">
        <v>128</v>
      </c>
      <c r="B134" s="100" t="s">
        <v>4</v>
      </c>
      <c r="C134" s="120">
        <v>200</v>
      </c>
      <c r="D134" s="67">
        <v>2484.6999999999998</v>
      </c>
      <c r="E134" s="68">
        <f t="shared" si="6"/>
        <v>496939.99999999994</v>
      </c>
      <c r="F134" s="68">
        <f t="shared" si="7"/>
        <v>601297.39999999991</v>
      </c>
      <c r="G134" s="1"/>
    </row>
    <row r="135" spans="1:7" ht="18" customHeight="1" x14ac:dyDescent="0.3">
      <c r="A135" s="22" t="s">
        <v>129</v>
      </c>
      <c r="B135" s="100" t="s">
        <v>205</v>
      </c>
      <c r="C135" s="120">
        <v>1</v>
      </c>
      <c r="D135" s="67">
        <v>0</v>
      </c>
      <c r="E135" s="68">
        <f t="shared" si="6"/>
        <v>0</v>
      </c>
      <c r="F135" s="68">
        <f t="shared" si="7"/>
        <v>0</v>
      </c>
      <c r="G135" s="1"/>
    </row>
    <row r="136" spans="1:7" ht="18" customHeight="1" x14ac:dyDescent="0.3">
      <c r="A136" s="22" t="s">
        <v>130</v>
      </c>
      <c r="B136" s="100" t="s">
        <v>205</v>
      </c>
      <c r="C136" s="120">
        <v>1</v>
      </c>
      <c r="D136" s="67">
        <v>0</v>
      </c>
      <c r="E136" s="68">
        <f t="shared" si="6"/>
        <v>0</v>
      </c>
      <c r="F136" s="68">
        <f t="shared" si="7"/>
        <v>0</v>
      </c>
      <c r="G136" s="1"/>
    </row>
    <row r="137" spans="1:7" ht="18" customHeight="1" x14ac:dyDescent="0.3">
      <c r="A137" s="22" t="s">
        <v>131</v>
      </c>
      <c r="B137" s="100" t="s">
        <v>205</v>
      </c>
      <c r="C137" s="120">
        <v>1</v>
      </c>
      <c r="D137" s="67">
        <v>0</v>
      </c>
      <c r="E137" s="68">
        <f t="shared" si="6"/>
        <v>0</v>
      </c>
      <c r="F137" s="68">
        <f t="shared" si="7"/>
        <v>0</v>
      </c>
      <c r="G137" s="1"/>
    </row>
    <row r="138" spans="1:7" ht="18" customHeight="1" x14ac:dyDescent="0.3">
      <c r="A138" s="22" t="s">
        <v>132</v>
      </c>
      <c r="B138" s="100" t="s">
        <v>205</v>
      </c>
      <c r="C138" s="120">
        <v>1</v>
      </c>
      <c r="D138" s="67">
        <v>0</v>
      </c>
      <c r="E138" s="68">
        <f t="shared" si="6"/>
        <v>0</v>
      </c>
      <c r="F138" s="68">
        <f t="shared" si="7"/>
        <v>0</v>
      </c>
      <c r="G138" s="1"/>
    </row>
    <row r="139" spans="1:7" ht="18" customHeight="1" x14ac:dyDescent="0.3">
      <c r="A139" s="22" t="s">
        <v>133</v>
      </c>
      <c r="B139" s="100" t="s">
        <v>4</v>
      </c>
      <c r="C139" s="120">
        <v>100</v>
      </c>
      <c r="D139" s="67">
        <v>1931.9</v>
      </c>
      <c r="E139" s="68">
        <f t="shared" si="6"/>
        <v>193190</v>
      </c>
      <c r="F139" s="68">
        <f t="shared" si="7"/>
        <v>233759.9</v>
      </c>
      <c r="G139" s="1"/>
    </row>
    <row r="140" spans="1:7" ht="18" customHeight="1" x14ac:dyDescent="0.3">
      <c r="A140" s="22" t="s">
        <v>134</v>
      </c>
      <c r="B140" s="100" t="s">
        <v>4</v>
      </c>
      <c r="C140" s="120">
        <v>3500</v>
      </c>
      <c r="D140" s="67">
        <v>137.6</v>
      </c>
      <c r="E140" s="68">
        <f t="shared" si="6"/>
        <v>481600</v>
      </c>
      <c r="F140" s="68">
        <f t="shared" si="7"/>
        <v>582736</v>
      </c>
      <c r="G140" s="1"/>
    </row>
    <row r="141" spans="1:7" ht="18" customHeight="1" x14ac:dyDescent="0.3">
      <c r="A141" s="22" t="s">
        <v>135</v>
      </c>
      <c r="B141" s="100" t="s">
        <v>205</v>
      </c>
      <c r="C141" s="120">
        <v>1</v>
      </c>
      <c r="D141" s="67">
        <v>80000</v>
      </c>
      <c r="E141" s="68">
        <f t="shared" si="6"/>
        <v>80000</v>
      </c>
      <c r="F141" s="68">
        <f t="shared" si="7"/>
        <v>96800</v>
      </c>
      <c r="G141" s="1"/>
    </row>
    <row r="142" spans="1:7" ht="18" customHeight="1" x14ac:dyDescent="0.3">
      <c r="A142" s="22" t="s">
        <v>136</v>
      </c>
      <c r="B142" s="100" t="s">
        <v>205</v>
      </c>
      <c r="C142" s="120">
        <v>1</v>
      </c>
      <c r="D142" s="67">
        <v>0</v>
      </c>
      <c r="E142" s="68">
        <f t="shared" si="6"/>
        <v>0</v>
      </c>
      <c r="F142" s="68">
        <f t="shared" si="7"/>
        <v>0</v>
      </c>
      <c r="G142" s="1"/>
    </row>
    <row r="143" spans="1:7" ht="18" customHeight="1" x14ac:dyDescent="0.3">
      <c r="A143" s="22" t="s">
        <v>137</v>
      </c>
      <c r="B143" s="100" t="s">
        <v>2</v>
      </c>
      <c r="C143" s="120">
        <v>400</v>
      </c>
      <c r="D143" s="67">
        <v>1531</v>
      </c>
      <c r="E143" s="68">
        <f t="shared" si="6"/>
        <v>612400</v>
      </c>
      <c r="F143" s="68">
        <f t="shared" si="7"/>
        <v>741004</v>
      </c>
      <c r="G143" s="1"/>
    </row>
    <row r="144" spans="1:7" ht="18" customHeight="1" x14ac:dyDescent="0.3">
      <c r="A144" s="22" t="s">
        <v>138</v>
      </c>
      <c r="B144" s="100" t="s">
        <v>2</v>
      </c>
      <c r="C144" s="120">
        <v>446</v>
      </c>
      <c r="D144" s="67">
        <v>17</v>
      </c>
      <c r="E144" s="68">
        <f t="shared" si="6"/>
        <v>7582</v>
      </c>
      <c r="F144" s="68">
        <f t="shared" si="7"/>
        <v>9174.2199999999993</v>
      </c>
      <c r="G144" s="1"/>
    </row>
    <row r="145" spans="1:8" ht="18" customHeight="1" x14ac:dyDescent="0.3">
      <c r="A145" s="22" t="s">
        <v>139</v>
      </c>
      <c r="B145" s="100" t="s">
        <v>2</v>
      </c>
      <c r="C145" s="120">
        <v>347</v>
      </c>
      <c r="D145" s="67">
        <v>567</v>
      </c>
      <c r="E145" s="68">
        <f t="shared" si="6"/>
        <v>196749</v>
      </c>
      <c r="F145" s="68">
        <f t="shared" si="7"/>
        <v>238066.28999999998</v>
      </c>
      <c r="G145" s="1"/>
    </row>
    <row r="146" spans="1:8" ht="18" customHeight="1" x14ac:dyDescent="0.3">
      <c r="A146" s="22" t="s">
        <v>140</v>
      </c>
      <c r="B146" s="100" t="s">
        <v>2</v>
      </c>
      <c r="C146" s="120">
        <v>550</v>
      </c>
      <c r="D146" s="67">
        <v>1707</v>
      </c>
      <c r="E146" s="68">
        <f t="shared" si="6"/>
        <v>938850</v>
      </c>
      <c r="F146" s="68">
        <f t="shared" si="7"/>
        <v>1136008.5</v>
      </c>
      <c r="G146" s="1"/>
    </row>
    <row r="147" spans="1:8" ht="18" customHeight="1" x14ac:dyDescent="0.3">
      <c r="A147" s="22" t="s">
        <v>141</v>
      </c>
      <c r="B147" s="100" t="s">
        <v>2</v>
      </c>
      <c r="C147" s="120">
        <v>2972</v>
      </c>
      <c r="D147" s="67">
        <v>22</v>
      </c>
      <c r="E147" s="68">
        <f t="shared" si="6"/>
        <v>65384</v>
      </c>
      <c r="F147" s="68">
        <f t="shared" si="7"/>
        <v>79114.64</v>
      </c>
      <c r="G147" s="1"/>
    </row>
    <row r="148" spans="1:8" ht="18" customHeight="1" x14ac:dyDescent="0.3">
      <c r="A148" s="22" t="s">
        <v>142</v>
      </c>
      <c r="B148" s="100" t="s">
        <v>2</v>
      </c>
      <c r="C148" s="120">
        <v>1981</v>
      </c>
      <c r="D148" s="67">
        <v>6</v>
      </c>
      <c r="E148" s="68">
        <f t="shared" si="6"/>
        <v>11886</v>
      </c>
      <c r="F148" s="68">
        <f t="shared" si="7"/>
        <v>14382.06</v>
      </c>
      <c r="G148" s="1"/>
    </row>
    <row r="149" spans="1:8" ht="18" customHeight="1" x14ac:dyDescent="0.3">
      <c r="A149" s="22" t="s">
        <v>143</v>
      </c>
      <c r="B149" s="100" t="s">
        <v>2</v>
      </c>
      <c r="C149" s="120">
        <v>750</v>
      </c>
      <c r="D149" s="67">
        <v>6</v>
      </c>
      <c r="E149" s="68">
        <f t="shared" si="6"/>
        <v>4500</v>
      </c>
      <c r="F149" s="68">
        <f t="shared" si="7"/>
        <v>5445</v>
      </c>
      <c r="G149" s="1"/>
    </row>
    <row r="150" spans="1:8" ht="18" customHeight="1" x14ac:dyDescent="0.3">
      <c r="A150" s="22" t="s">
        <v>144</v>
      </c>
      <c r="B150" s="100" t="s">
        <v>2</v>
      </c>
      <c r="C150" s="120">
        <v>5944</v>
      </c>
      <c r="D150" s="67">
        <v>53</v>
      </c>
      <c r="E150" s="68">
        <f t="shared" si="6"/>
        <v>315032</v>
      </c>
      <c r="F150" s="68">
        <f t="shared" si="7"/>
        <v>381188.72</v>
      </c>
      <c r="G150" s="1"/>
    </row>
    <row r="151" spans="1:8" ht="18" customHeight="1" x14ac:dyDescent="0.3">
      <c r="A151" s="22" t="s">
        <v>145</v>
      </c>
      <c r="B151" s="100" t="s">
        <v>2</v>
      </c>
      <c r="C151" s="120">
        <v>12383</v>
      </c>
      <c r="D151" s="67">
        <v>14</v>
      </c>
      <c r="E151" s="68">
        <f t="shared" si="6"/>
        <v>173362</v>
      </c>
      <c r="F151" s="68">
        <f t="shared" si="7"/>
        <v>209768.02</v>
      </c>
      <c r="G151" s="1"/>
    </row>
    <row r="152" spans="1:8" ht="18" customHeight="1" x14ac:dyDescent="0.3">
      <c r="A152" s="22" t="s">
        <v>146</v>
      </c>
      <c r="B152" s="100" t="s">
        <v>2</v>
      </c>
      <c r="C152" s="120">
        <v>1981</v>
      </c>
      <c r="D152" s="67">
        <v>3</v>
      </c>
      <c r="E152" s="68">
        <f t="shared" si="6"/>
        <v>5943</v>
      </c>
      <c r="F152" s="68">
        <f t="shared" si="7"/>
        <v>7191.03</v>
      </c>
      <c r="G152" s="1"/>
    </row>
    <row r="153" spans="1:8" ht="18" customHeight="1" x14ac:dyDescent="0.3">
      <c r="A153" s="22" t="s">
        <v>147</v>
      </c>
      <c r="B153" s="100" t="s">
        <v>4</v>
      </c>
      <c r="C153" s="120">
        <v>594</v>
      </c>
      <c r="D153" s="67">
        <v>25</v>
      </c>
      <c r="E153" s="68">
        <f t="shared" si="6"/>
        <v>14850</v>
      </c>
      <c r="F153" s="68">
        <f t="shared" si="7"/>
        <v>17968.5</v>
      </c>
      <c r="G153" s="1"/>
    </row>
    <row r="154" spans="1:8" ht="18" customHeight="1" x14ac:dyDescent="0.3">
      <c r="A154" s="22" t="s">
        <v>148</v>
      </c>
      <c r="B154" s="100" t="s">
        <v>4</v>
      </c>
      <c r="C154" s="120">
        <v>550</v>
      </c>
      <c r="D154" s="67">
        <v>156</v>
      </c>
      <c r="E154" s="68">
        <f t="shared" si="6"/>
        <v>85800</v>
      </c>
      <c r="F154" s="68">
        <f t="shared" si="7"/>
        <v>103818</v>
      </c>
      <c r="G154" s="1"/>
    </row>
    <row r="155" spans="1:8" s="8" customFormat="1" ht="18" customHeight="1" x14ac:dyDescent="0.3">
      <c r="A155" s="22" t="s">
        <v>149</v>
      </c>
      <c r="B155" s="100" t="s">
        <v>4</v>
      </c>
      <c r="C155" s="120">
        <v>153</v>
      </c>
      <c r="D155" s="67">
        <v>11</v>
      </c>
      <c r="E155" s="68">
        <f t="shared" si="6"/>
        <v>1683</v>
      </c>
      <c r="F155" s="68">
        <f t="shared" si="7"/>
        <v>2036.4299999999998</v>
      </c>
      <c r="G155" s="40"/>
      <c r="H155" s="2"/>
    </row>
    <row r="156" spans="1:8" ht="18" customHeight="1" x14ac:dyDescent="0.3">
      <c r="A156" s="23" t="s">
        <v>215</v>
      </c>
      <c r="B156" s="101"/>
      <c r="C156" s="121"/>
      <c r="D156" s="69"/>
      <c r="E156" s="70">
        <f>SUM(E119:E155)</f>
        <v>10457153.925360002</v>
      </c>
      <c r="F156" s="70">
        <f>SUM(F119:F155)</f>
        <v>12653156.2496856</v>
      </c>
      <c r="G156" s="1"/>
    </row>
    <row r="157" spans="1:8" ht="18" customHeight="1" x14ac:dyDescent="0.3">
      <c r="A157" s="24" t="s">
        <v>150</v>
      </c>
      <c r="B157" s="102" t="s">
        <v>205</v>
      </c>
      <c r="C157" s="122">
        <v>1</v>
      </c>
      <c r="D157" s="71">
        <v>100000</v>
      </c>
      <c r="E157" s="72">
        <f t="shared" si="6"/>
        <v>100000</v>
      </c>
      <c r="F157" s="72">
        <f t="shared" ref="F157:F164" si="8">E157*1.21</f>
        <v>121000</v>
      </c>
      <c r="G157" s="1"/>
    </row>
    <row r="158" spans="1:8" ht="18" customHeight="1" x14ac:dyDescent="0.3">
      <c r="A158" s="24" t="s">
        <v>151</v>
      </c>
      <c r="B158" s="102" t="s">
        <v>1</v>
      </c>
      <c r="C158" s="122">
        <v>83.94</v>
      </c>
      <c r="D158" s="71">
        <v>12000</v>
      </c>
      <c r="E158" s="72">
        <f t="shared" si="6"/>
        <v>1007280</v>
      </c>
      <c r="F158" s="72">
        <f t="shared" si="8"/>
        <v>1218808.8</v>
      </c>
      <c r="G158" s="1"/>
    </row>
    <row r="159" spans="1:8" ht="18" customHeight="1" x14ac:dyDescent="0.3">
      <c r="A159" s="24" t="s">
        <v>152</v>
      </c>
      <c r="B159" s="102" t="s">
        <v>1</v>
      </c>
      <c r="C159" s="122">
        <v>339.36</v>
      </c>
      <c r="D159" s="71">
        <v>1350</v>
      </c>
      <c r="E159" s="72">
        <f t="shared" si="6"/>
        <v>458136</v>
      </c>
      <c r="F159" s="72">
        <f t="shared" si="8"/>
        <v>554344.55999999994</v>
      </c>
      <c r="G159" s="1"/>
    </row>
    <row r="160" spans="1:8" ht="18" customHeight="1" x14ac:dyDescent="0.3">
      <c r="A160" s="24" t="s">
        <v>153</v>
      </c>
      <c r="B160" s="102" t="s">
        <v>205</v>
      </c>
      <c r="C160" s="122">
        <v>1</v>
      </c>
      <c r="D160" s="71">
        <v>100000</v>
      </c>
      <c r="E160" s="72">
        <f t="shared" si="6"/>
        <v>100000</v>
      </c>
      <c r="F160" s="72">
        <f t="shared" si="8"/>
        <v>121000</v>
      </c>
      <c r="G160" s="1"/>
    </row>
    <row r="161" spans="1:8" ht="18" customHeight="1" x14ac:dyDescent="0.3">
      <c r="A161" s="24" t="s">
        <v>195</v>
      </c>
      <c r="B161" s="102" t="s">
        <v>205</v>
      </c>
      <c r="C161" s="122">
        <v>1</v>
      </c>
      <c r="D161" s="71">
        <v>0</v>
      </c>
      <c r="E161" s="72">
        <f t="shared" si="6"/>
        <v>0</v>
      </c>
      <c r="F161" s="72">
        <f t="shared" si="8"/>
        <v>0</v>
      </c>
      <c r="G161" s="1"/>
    </row>
    <row r="162" spans="1:8" ht="18" customHeight="1" x14ac:dyDescent="0.3">
      <c r="A162" s="24" t="s">
        <v>196</v>
      </c>
      <c r="B162" s="102" t="s">
        <v>205</v>
      </c>
      <c r="C162" s="122">
        <v>1</v>
      </c>
      <c r="D162" s="71">
        <v>0</v>
      </c>
      <c r="E162" s="72">
        <f t="shared" si="6"/>
        <v>0</v>
      </c>
      <c r="F162" s="72">
        <f t="shared" si="8"/>
        <v>0</v>
      </c>
      <c r="G162" s="1"/>
    </row>
    <row r="163" spans="1:8" ht="18" customHeight="1" x14ac:dyDescent="0.3">
      <c r="A163" s="24" t="s">
        <v>197</v>
      </c>
      <c r="B163" s="102" t="s">
        <v>205</v>
      </c>
      <c r="C163" s="122">
        <v>1</v>
      </c>
      <c r="D163" s="71">
        <v>0</v>
      </c>
      <c r="E163" s="72">
        <f t="shared" si="6"/>
        <v>0</v>
      </c>
      <c r="F163" s="72">
        <f t="shared" si="8"/>
        <v>0</v>
      </c>
      <c r="G163" s="1"/>
    </row>
    <row r="164" spans="1:8" s="8" customFormat="1" ht="18" customHeight="1" x14ac:dyDescent="0.3">
      <c r="A164" s="24" t="s">
        <v>198</v>
      </c>
      <c r="B164" s="102" t="s">
        <v>205</v>
      </c>
      <c r="C164" s="122">
        <v>1</v>
      </c>
      <c r="D164" s="71">
        <v>0</v>
      </c>
      <c r="E164" s="72">
        <f t="shared" si="6"/>
        <v>0</v>
      </c>
      <c r="F164" s="72">
        <f t="shared" si="8"/>
        <v>0</v>
      </c>
      <c r="G164" s="40"/>
      <c r="H164" s="2"/>
    </row>
    <row r="165" spans="1:8" ht="18" customHeight="1" x14ac:dyDescent="0.3">
      <c r="A165" s="25" t="s">
        <v>214</v>
      </c>
      <c r="B165" s="103"/>
      <c r="C165" s="123"/>
      <c r="D165" s="73"/>
      <c r="E165" s="74">
        <f>SUM(E157:E164)</f>
        <v>1665416</v>
      </c>
      <c r="F165" s="74">
        <f>SUM(F157:F164)</f>
        <v>2015153.3599999999</v>
      </c>
      <c r="G165" s="1"/>
    </row>
    <row r="166" spans="1:8" ht="18" customHeight="1" x14ac:dyDescent="0.3">
      <c r="A166" s="26" t="s">
        <v>171</v>
      </c>
      <c r="B166" s="104" t="s">
        <v>1</v>
      </c>
      <c r="C166" s="124">
        <v>54</v>
      </c>
      <c r="D166" s="75">
        <v>135</v>
      </c>
      <c r="E166" s="76">
        <f t="shared" si="6"/>
        <v>7290</v>
      </c>
      <c r="F166" s="76">
        <f t="shared" ref="F166:F170" si="9">E166*1.21</f>
        <v>8820.9</v>
      </c>
      <c r="G166" s="1"/>
    </row>
    <row r="167" spans="1:8" ht="18" customHeight="1" x14ac:dyDescent="0.3">
      <c r="A167" s="26" t="s">
        <v>172</v>
      </c>
      <c r="B167" s="104" t="s">
        <v>1</v>
      </c>
      <c r="C167" s="124">
        <v>22</v>
      </c>
      <c r="D167" s="75">
        <v>0</v>
      </c>
      <c r="E167" s="76">
        <f t="shared" si="6"/>
        <v>0</v>
      </c>
      <c r="F167" s="76">
        <f t="shared" si="9"/>
        <v>0</v>
      </c>
      <c r="G167" s="1"/>
    </row>
    <row r="168" spans="1:8" ht="18" customHeight="1" x14ac:dyDescent="0.3">
      <c r="A168" s="26" t="s">
        <v>173</v>
      </c>
      <c r="B168" s="104" t="s">
        <v>1</v>
      </c>
      <c r="C168" s="124">
        <v>36</v>
      </c>
      <c r="D168" s="75">
        <v>0</v>
      </c>
      <c r="E168" s="76">
        <f t="shared" si="6"/>
        <v>0</v>
      </c>
      <c r="F168" s="76">
        <f t="shared" si="9"/>
        <v>0</v>
      </c>
      <c r="G168" s="1"/>
    </row>
    <row r="169" spans="1:8" ht="18" customHeight="1" x14ac:dyDescent="0.3">
      <c r="A169" s="26" t="s">
        <v>174</v>
      </c>
      <c r="B169" s="104" t="s">
        <v>205</v>
      </c>
      <c r="C169" s="124">
        <v>1</v>
      </c>
      <c r="D169" s="75">
        <v>129794.62</v>
      </c>
      <c r="E169" s="76">
        <f t="shared" si="6"/>
        <v>129794.62</v>
      </c>
      <c r="F169" s="76">
        <f t="shared" si="9"/>
        <v>157051.4902</v>
      </c>
      <c r="G169" s="1"/>
    </row>
    <row r="170" spans="1:8" s="8" customFormat="1" ht="18" customHeight="1" x14ac:dyDescent="0.3">
      <c r="A170" s="26" t="s">
        <v>175</v>
      </c>
      <c r="B170" s="104" t="s">
        <v>205</v>
      </c>
      <c r="C170" s="124">
        <v>1</v>
      </c>
      <c r="D170" s="75">
        <v>450000</v>
      </c>
      <c r="E170" s="76">
        <f t="shared" si="6"/>
        <v>450000</v>
      </c>
      <c r="F170" s="76">
        <f t="shared" si="9"/>
        <v>544500</v>
      </c>
      <c r="G170" s="40"/>
      <c r="H170" s="2"/>
    </row>
    <row r="171" spans="1:8" ht="18" customHeight="1" x14ac:dyDescent="0.3">
      <c r="A171" s="27" t="s">
        <v>213</v>
      </c>
      <c r="B171" s="105"/>
      <c r="C171" s="125"/>
      <c r="D171" s="77"/>
      <c r="E171" s="78">
        <f>SUM(E166:E170)</f>
        <v>587084.62</v>
      </c>
      <c r="F171" s="78">
        <f>SUM(F166:F170)</f>
        <v>710372.39020000002</v>
      </c>
      <c r="G171" s="1"/>
    </row>
    <row r="172" spans="1:8" ht="18" customHeight="1" x14ac:dyDescent="0.3">
      <c r="A172" s="28" t="s">
        <v>154</v>
      </c>
      <c r="B172" s="106" t="s">
        <v>0</v>
      </c>
      <c r="C172" s="126">
        <v>1000</v>
      </c>
      <c r="D172" s="79">
        <v>2000</v>
      </c>
      <c r="E172" s="80">
        <f t="shared" si="6"/>
        <v>2000000</v>
      </c>
      <c r="F172" s="80">
        <f t="shared" ref="F172:F191" si="10">E172*1.21</f>
        <v>2420000</v>
      </c>
      <c r="G172" s="1"/>
    </row>
    <row r="173" spans="1:8" ht="18" customHeight="1" x14ac:dyDescent="0.3">
      <c r="A173" s="28" t="s">
        <v>155</v>
      </c>
      <c r="B173" s="106" t="s">
        <v>0</v>
      </c>
      <c r="C173" s="126">
        <v>370</v>
      </c>
      <c r="D173" s="79">
        <v>400</v>
      </c>
      <c r="E173" s="80">
        <f t="shared" si="6"/>
        <v>148000</v>
      </c>
      <c r="F173" s="80">
        <f t="shared" si="10"/>
        <v>179080</v>
      </c>
      <c r="G173" s="1"/>
    </row>
    <row r="174" spans="1:8" ht="18" customHeight="1" x14ac:dyDescent="0.3">
      <c r="A174" s="28" t="s">
        <v>227</v>
      </c>
      <c r="B174" s="106" t="s">
        <v>0</v>
      </c>
      <c r="C174" s="126">
        <v>1625</v>
      </c>
      <c r="D174" s="79">
        <v>300</v>
      </c>
      <c r="E174" s="80">
        <f t="shared" si="6"/>
        <v>487500</v>
      </c>
      <c r="F174" s="80">
        <f t="shared" si="10"/>
        <v>589875</v>
      </c>
      <c r="G174" s="1"/>
    </row>
    <row r="175" spans="1:8" ht="18" customHeight="1" x14ac:dyDescent="0.3">
      <c r="A175" s="28" t="s">
        <v>156</v>
      </c>
      <c r="B175" s="106" t="s">
        <v>205</v>
      </c>
      <c r="C175" s="126">
        <v>1</v>
      </c>
      <c r="D175" s="79">
        <v>25000</v>
      </c>
      <c r="E175" s="80">
        <f t="shared" si="6"/>
        <v>25000</v>
      </c>
      <c r="F175" s="80">
        <f t="shared" si="10"/>
        <v>30250</v>
      </c>
      <c r="G175" s="1"/>
    </row>
    <row r="176" spans="1:8" ht="18" customHeight="1" x14ac:dyDescent="0.3">
      <c r="A176" s="28" t="s">
        <v>157</v>
      </c>
      <c r="B176" s="106" t="s">
        <v>0</v>
      </c>
      <c r="C176" s="126">
        <v>300</v>
      </c>
      <c r="D176" s="79">
        <v>10</v>
      </c>
      <c r="E176" s="80">
        <f t="shared" si="6"/>
        <v>3000</v>
      </c>
      <c r="F176" s="80">
        <f t="shared" si="10"/>
        <v>3630</v>
      </c>
      <c r="G176" s="1"/>
    </row>
    <row r="177" spans="1:8" ht="18" customHeight="1" x14ac:dyDescent="0.3">
      <c r="A177" s="28" t="s">
        <v>158</v>
      </c>
      <c r="B177" s="106" t="s">
        <v>0</v>
      </c>
      <c r="C177" s="126">
        <v>450</v>
      </c>
      <c r="D177" s="79">
        <v>800</v>
      </c>
      <c r="E177" s="80">
        <f t="shared" si="6"/>
        <v>360000</v>
      </c>
      <c r="F177" s="80">
        <f t="shared" si="10"/>
        <v>435600</v>
      </c>
      <c r="G177" s="1"/>
    </row>
    <row r="178" spans="1:8" ht="18" customHeight="1" x14ac:dyDescent="0.3">
      <c r="A178" s="28" t="s">
        <v>159</v>
      </c>
      <c r="B178" s="106" t="s">
        <v>2</v>
      </c>
      <c r="C178" s="126">
        <v>600</v>
      </c>
      <c r="D178" s="79">
        <v>2102</v>
      </c>
      <c r="E178" s="80">
        <f t="shared" si="6"/>
        <v>1261200</v>
      </c>
      <c r="F178" s="80">
        <f t="shared" si="10"/>
        <v>1526052</v>
      </c>
      <c r="G178" s="1"/>
    </row>
    <row r="179" spans="1:8" ht="18" customHeight="1" x14ac:dyDescent="0.3">
      <c r="A179" s="28" t="s">
        <v>160</v>
      </c>
      <c r="B179" s="106" t="s">
        <v>0</v>
      </c>
      <c r="C179" s="126">
        <v>1100</v>
      </c>
      <c r="D179" s="79">
        <v>135.25</v>
      </c>
      <c r="E179" s="80">
        <f t="shared" si="6"/>
        <v>148775</v>
      </c>
      <c r="F179" s="80">
        <f t="shared" si="10"/>
        <v>180017.75</v>
      </c>
      <c r="G179" s="1"/>
    </row>
    <row r="180" spans="1:8" ht="18" customHeight="1" x14ac:dyDescent="0.3">
      <c r="A180" s="28" t="s">
        <v>199</v>
      </c>
      <c r="B180" s="106" t="s">
        <v>2</v>
      </c>
      <c r="C180" s="126">
        <v>48</v>
      </c>
      <c r="D180" s="79">
        <v>0</v>
      </c>
      <c r="E180" s="80">
        <f t="shared" si="6"/>
        <v>0</v>
      </c>
      <c r="F180" s="80">
        <f t="shared" si="10"/>
        <v>0</v>
      </c>
      <c r="G180" s="1"/>
    </row>
    <row r="181" spans="1:8" ht="18" customHeight="1" x14ac:dyDescent="0.3">
      <c r="A181" s="28" t="s">
        <v>200</v>
      </c>
      <c r="B181" s="106" t="s">
        <v>5</v>
      </c>
      <c r="C181" s="126">
        <v>6</v>
      </c>
      <c r="D181" s="79">
        <v>0</v>
      </c>
      <c r="E181" s="80">
        <f t="shared" si="6"/>
        <v>0</v>
      </c>
      <c r="F181" s="80">
        <f t="shared" si="10"/>
        <v>0</v>
      </c>
      <c r="G181" s="1"/>
    </row>
    <row r="182" spans="1:8" ht="18" customHeight="1" x14ac:dyDescent="0.3">
      <c r="A182" s="28" t="s">
        <v>161</v>
      </c>
      <c r="B182" s="106" t="s">
        <v>2</v>
      </c>
      <c r="C182" s="126">
        <v>1300</v>
      </c>
      <c r="D182" s="79">
        <v>306</v>
      </c>
      <c r="E182" s="80">
        <f t="shared" si="6"/>
        <v>397800</v>
      </c>
      <c r="F182" s="80">
        <f t="shared" si="10"/>
        <v>481338</v>
      </c>
      <c r="G182" s="1"/>
    </row>
    <row r="183" spans="1:8" ht="18" customHeight="1" x14ac:dyDescent="0.3">
      <c r="A183" s="28" t="s">
        <v>162</v>
      </c>
      <c r="B183" s="106" t="s">
        <v>2</v>
      </c>
      <c r="C183" s="126">
        <v>1590</v>
      </c>
      <c r="D183" s="79">
        <v>80</v>
      </c>
      <c r="E183" s="80">
        <f t="shared" si="6"/>
        <v>127200</v>
      </c>
      <c r="F183" s="80">
        <f t="shared" si="10"/>
        <v>153912</v>
      </c>
      <c r="G183" s="1"/>
    </row>
    <row r="184" spans="1:8" ht="18" customHeight="1" x14ac:dyDescent="0.3">
      <c r="A184" s="28" t="s">
        <v>163</v>
      </c>
      <c r="B184" s="106" t="s">
        <v>205</v>
      </c>
      <c r="C184" s="126">
        <v>1</v>
      </c>
      <c r="D184" s="79">
        <v>500000</v>
      </c>
      <c r="E184" s="80">
        <f t="shared" si="6"/>
        <v>500000</v>
      </c>
      <c r="F184" s="80">
        <f t="shared" si="10"/>
        <v>605000</v>
      </c>
      <c r="G184" s="1"/>
    </row>
    <row r="185" spans="1:8" ht="18" customHeight="1" x14ac:dyDescent="0.3">
      <c r="A185" s="28" t="s">
        <v>164</v>
      </c>
      <c r="B185" s="106" t="s">
        <v>1</v>
      </c>
      <c r="C185" s="126">
        <v>55</v>
      </c>
      <c r="D185" s="79">
        <v>43500</v>
      </c>
      <c r="E185" s="80">
        <f t="shared" ref="E185:E191" si="11">C185*D185</f>
        <v>2392500</v>
      </c>
      <c r="F185" s="80">
        <f t="shared" si="10"/>
        <v>2894925</v>
      </c>
      <c r="G185" s="1"/>
    </row>
    <row r="186" spans="1:8" ht="18" customHeight="1" x14ac:dyDescent="0.3">
      <c r="A186" s="28" t="s">
        <v>165</v>
      </c>
      <c r="B186" s="106" t="s">
        <v>1</v>
      </c>
      <c r="C186" s="126">
        <v>45</v>
      </c>
      <c r="D186" s="79">
        <v>16500</v>
      </c>
      <c r="E186" s="80">
        <f t="shared" si="11"/>
        <v>742500</v>
      </c>
      <c r="F186" s="80">
        <f t="shared" si="10"/>
        <v>898425</v>
      </c>
      <c r="G186" s="1"/>
    </row>
    <row r="187" spans="1:8" ht="18" customHeight="1" x14ac:dyDescent="0.3">
      <c r="A187" s="28" t="s">
        <v>166</v>
      </c>
      <c r="B187" s="106" t="s">
        <v>1</v>
      </c>
      <c r="C187" s="126">
        <v>0.85</v>
      </c>
      <c r="D187" s="79">
        <v>17000000</v>
      </c>
      <c r="E187" s="80">
        <f t="shared" si="11"/>
        <v>14450000</v>
      </c>
      <c r="F187" s="80">
        <f t="shared" si="10"/>
        <v>17484500</v>
      </c>
      <c r="G187" s="1"/>
    </row>
    <row r="188" spans="1:8" ht="18" customHeight="1" x14ac:dyDescent="0.3">
      <c r="A188" s="28" t="s">
        <v>167</v>
      </c>
      <c r="B188" s="106" t="s">
        <v>4</v>
      </c>
      <c r="C188" s="126">
        <v>1.2</v>
      </c>
      <c r="D188" s="79">
        <v>15700</v>
      </c>
      <c r="E188" s="80">
        <f t="shared" si="11"/>
        <v>18840</v>
      </c>
      <c r="F188" s="80">
        <f t="shared" si="10"/>
        <v>22796.399999999998</v>
      </c>
      <c r="G188" s="1"/>
    </row>
    <row r="189" spans="1:8" ht="18" customHeight="1" x14ac:dyDescent="0.3">
      <c r="A189" s="28" t="s">
        <v>168</v>
      </c>
      <c r="B189" s="106" t="s">
        <v>1</v>
      </c>
      <c r="C189" s="126">
        <v>5.2</v>
      </c>
      <c r="D189" s="79">
        <v>0</v>
      </c>
      <c r="E189" s="80">
        <f t="shared" si="11"/>
        <v>0</v>
      </c>
      <c r="F189" s="80">
        <f t="shared" si="10"/>
        <v>0</v>
      </c>
      <c r="G189" s="1"/>
    </row>
    <row r="190" spans="1:8" s="8" customFormat="1" ht="18" customHeight="1" x14ac:dyDescent="0.3">
      <c r="A190" s="28" t="s">
        <v>169</v>
      </c>
      <c r="B190" s="106" t="s">
        <v>1</v>
      </c>
      <c r="C190" s="126">
        <v>5.2</v>
      </c>
      <c r="D190" s="79">
        <v>43241</v>
      </c>
      <c r="E190" s="80">
        <f t="shared" si="11"/>
        <v>224853.2</v>
      </c>
      <c r="F190" s="80">
        <f t="shared" si="10"/>
        <v>272072.37200000003</v>
      </c>
      <c r="G190" s="40"/>
      <c r="H190" s="2"/>
    </row>
    <row r="191" spans="1:8" ht="18" customHeight="1" x14ac:dyDescent="0.3">
      <c r="A191" s="28" t="s">
        <v>170</v>
      </c>
      <c r="B191" s="106" t="s">
        <v>1</v>
      </c>
      <c r="C191" s="126">
        <v>4.5</v>
      </c>
      <c r="D191" s="79">
        <v>19003</v>
      </c>
      <c r="E191" s="80">
        <f t="shared" si="11"/>
        <v>85513.5</v>
      </c>
      <c r="F191" s="80">
        <f t="shared" si="10"/>
        <v>103471.33499999999</v>
      </c>
      <c r="G191" s="1"/>
    </row>
    <row r="192" spans="1:8" ht="18" customHeight="1" x14ac:dyDescent="0.3">
      <c r="A192" s="29" t="s">
        <v>212</v>
      </c>
      <c r="B192" s="107"/>
      <c r="C192" s="127"/>
      <c r="D192" s="81"/>
      <c r="E192" s="82">
        <f>SUM(E172:E191)</f>
        <v>23372681.699999999</v>
      </c>
      <c r="F192" s="82">
        <f>SUM(F172:F191)</f>
        <v>28280944.857000001</v>
      </c>
      <c r="G192" s="1"/>
    </row>
    <row r="193" spans="1:8" ht="18" customHeight="1" x14ac:dyDescent="0.3">
      <c r="A193" s="30" t="s">
        <v>176</v>
      </c>
      <c r="B193" s="108" t="s">
        <v>9</v>
      </c>
      <c r="C193" s="128">
        <v>15.85</v>
      </c>
      <c r="D193" s="83">
        <v>3000</v>
      </c>
      <c r="E193" s="84">
        <f t="shared" ref="E193:E202" si="12">C193*D193</f>
        <v>47550</v>
      </c>
      <c r="F193" s="84">
        <f t="shared" ref="F193:F202" si="13">E193*1.21</f>
        <v>57535.5</v>
      </c>
      <c r="G193" s="1"/>
    </row>
    <row r="194" spans="1:8" ht="18" customHeight="1" x14ac:dyDescent="0.3">
      <c r="A194" s="30" t="s">
        <v>177</v>
      </c>
      <c r="B194" s="108" t="s">
        <v>0</v>
      </c>
      <c r="C194" s="128">
        <v>980</v>
      </c>
      <c r="D194" s="83">
        <v>350</v>
      </c>
      <c r="E194" s="84">
        <f t="shared" si="12"/>
        <v>343000</v>
      </c>
      <c r="F194" s="84">
        <f t="shared" si="13"/>
        <v>415030</v>
      </c>
      <c r="G194" s="1"/>
    </row>
    <row r="195" spans="1:8" ht="18" customHeight="1" x14ac:dyDescent="0.3">
      <c r="A195" s="30" t="s">
        <v>178</v>
      </c>
      <c r="B195" s="108" t="s">
        <v>0</v>
      </c>
      <c r="C195" s="128">
        <v>1300</v>
      </c>
      <c r="D195" s="83">
        <v>300</v>
      </c>
      <c r="E195" s="84">
        <f t="shared" si="12"/>
        <v>390000</v>
      </c>
      <c r="F195" s="84">
        <f t="shared" si="13"/>
        <v>471900</v>
      </c>
      <c r="G195" s="1"/>
    </row>
    <row r="196" spans="1:8" ht="18" customHeight="1" x14ac:dyDescent="0.3">
      <c r="A196" s="30" t="s">
        <v>179</v>
      </c>
      <c r="B196" s="108" t="s">
        <v>0</v>
      </c>
      <c r="C196" s="128">
        <v>350</v>
      </c>
      <c r="D196" s="83">
        <v>500</v>
      </c>
      <c r="E196" s="84">
        <f t="shared" si="12"/>
        <v>175000</v>
      </c>
      <c r="F196" s="84">
        <f t="shared" si="13"/>
        <v>211750</v>
      </c>
      <c r="G196" s="1"/>
    </row>
    <row r="197" spans="1:8" ht="18" customHeight="1" x14ac:dyDescent="0.3">
      <c r="A197" s="30" t="s">
        <v>180</v>
      </c>
      <c r="B197" s="108" t="s">
        <v>0</v>
      </c>
      <c r="C197" s="128">
        <v>400</v>
      </c>
      <c r="D197" s="83">
        <v>300</v>
      </c>
      <c r="E197" s="84">
        <f t="shared" si="12"/>
        <v>120000</v>
      </c>
      <c r="F197" s="84">
        <f t="shared" si="13"/>
        <v>145200</v>
      </c>
      <c r="G197" s="1"/>
    </row>
    <row r="198" spans="1:8" ht="18" customHeight="1" x14ac:dyDescent="0.3">
      <c r="A198" s="30" t="s">
        <v>181</v>
      </c>
      <c r="B198" s="108" t="s">
        <v>9</v>
      </c>
      <c r="C198" s="128">
        <v>45</v>
      </c>
      <c r="D198" s="83">
        <v>8500</v>
      </c>
      <c r="E198" s="84">
        <f t="shared" si="12"/>
        <v>382500</v>
      </c>
      <c r="F198" s="84">
        <f t="shared" si="13"/>
        <v>462825</v>
      </c>
      <c r="G198" s="1"/>
    </row>
    <row r="199" spans="1:8" ht="18" customHeight="1" x14ac:dyDescent="0.3">
      <c r="A199" s="30" t="s">
        <v>182</v>
      </c>
      <c r="B199" s="108" t="s">
        <v>0</v>
      </c>
      <c r="C199" s="128">
        <v>850</v>
      </c>
      <c r="D199" s="83">
        <v>249.5</v>
      </c>
      <c r="E199" s="84">
        <f t="shared" si="12"/>
        <v>212075</v>
      </c>
      <c r="F199" s="84">
        <f t="shared" si="13"/>
        <v>256610.75</v>
      </c>
      <c r="G199" s="1"/>
    </row>
    <row r="200" spans="1:8" ht="18" customHeight="1" x14ac:dyDescent="0.3">
      <c r="A200" s="30" t="s">
        <v>183</v>
      </c>
      <c r="B200" s="108" t="s">
        <v>0</v>
      </c>
      <c r="C200" s="128">
        <v>1300</v>
      </c>
      <c r="D200" s="83">
        <v>70.5</v>
      </c>
      <c r="E200" s="84">
        <f t="shared" si="12"/>
        <v>91650</v>
      </c>
      <c r="F200" s="84">
        <f t="shared" si="13"/>
        <v>110896.5</v>
      </c>
      <c r="G200" s="1"/>
    </row>
    <row r="201" spans="1:8" s="8" customFormat="1" ht="18" customHeight="1" x14ac:dyDescent="0.3">
      <c r="A201" s="30" t="s">
        <v>184</v>
      </c>
      <c r="B201" s="108" t="s">
        <v>0</v>
      </c>
      <c r="C201" s="128">
        <v>463</v>
      </c>
      <c r="D201" s="83">
        <v>0</v>
      </c>
      <c r="E201" s="84">
        <f t="shared" si="12"/>
        <v>0</v>
      </c>
      <c r="F201" s="84">
        <f t="shared" si="13"/>
        <v>0</v>
      </c>
      <c r="G201" s="40"/>
      <c r="H201" s="2"/>
    </row>
    <row r="202" spans="1:8" ht="18" customHeight="1" x14ac:dyDescent="0.3">
      <c r="A202" s="31" t="s">
        <v>185</v>
      </c>
      <c r="B202" s="109" t="s">
        <v>0</v>
      </c>
      <c r="C202" s="129">
        <v>350</v>
      </c>
      <c r="D202" s="85">
        <v>0</v>
      </c>
      <c r="E202" s="86">
        <f t="shared" si="12"/>
        <v>0</v>
      </c>
      <c r="F202" s="86">
        <f t="shared" si="13"/>
        <v>0</v>
      </c>
      <c r="G202" s="1"/>
    </row>
    <row r="203" spans="1:8" ht="18" customHeight="1" thickBot="1" x14ac:dyDescent="0.35">
      <c r="A203" s="32" t="s">
        <v>211</v>
      </c>
      <c r="B203" s="110"/>
      <c r="C203" s="130"/>
      <c r="D203" s="87"/>
      <c r="E203" s="88">
        <f>SUM(E193:E202)</f>
        <v>1761775</v>
      </c>
      <c r="F203" s="88">
        <f>SUM(F193:F202)</f>
        <v>2131747.75</v>
      </c>
      <c r="G203" s="1"/>
    </row>
    <row r="204" spans="1:8" ht="18" customHeight="1" thickBot="1" x14ac:dyDescent="0.35">
      <c r="A204" s="33"/>
      <c r="B204" s="34"/>
      <c r="C204" s="89"/>
      <c r="D204" s="90"/>
      <c r="E204" s="91">
        <f>E47+E75+E118+E156+E165+E171+E192+E203</f>
        <v>115647829.43270449</v>
      </c>
      <c r="F204" s="91">
        <f>F47+F75+F118+F156+F165+F171+F192+F203</f>
        <v>139933873.61357242</v>
      </c>
      <c r="G204" s="1"/>
    </row>
  </sheetData>
  <mergeCells count="4">
    <mergeCell ref="A1:D2"/>
    <mergeCell ref="D3:F3"/>
    <mergeCell ref="A3:A4"/>
    <mergeCell ref="B3:B4"/>
  </mergeCells>
  <printOptions horizontalCentered="1"/>
  <pageMargins left="0.31496062992125984" right="0.31496062992125984" top="0.59055118110236227" bottom="0.59055118110236227" header="0.31496062992125984" footer="0.31496062992125984"/>
  <pageSetup paperSize="8" scale="68" fitToHeight="4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SOUHRNNÝ LIST</vt:lpstr>
      <vt:lpstr>PVP 2017</vt:lpstr>
      <vt:lpstr>'PVP 2017'!Názvy_tisku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Šén</dc:creator>
  <cp:lastModifiedBy>Petr Šén, Silnice LK a.s.</cp:lastModifiedBy>
  <cp:lastPrinted>2017-03-31T10:39:05Z</cp:lastPrinted>
  <dcterms:created xsi:type="dcterms:W3CDTF">2014-03-07T07:43:45Z</dcterms:created>
  <dcterms:modified xsi:type="dcterms:W3CDTF">2017-04-14T11:56:56Z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