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440" windowHeight="7215" activeTab="1"/>
  </bookViews>
  <sheets>
    <sheet name="91704 - Transfery" sheetId="1" r:id="rId1"/>
    <sheet name="91707 - Transfery" sheetId="2" r:id="rId2"/>
    <sheet name="Bilance PaV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<sst xmlns="http://schemas.openxmlformats.org/spreadsheetml/2006/main" count="1578" uniqueCount="557">
  <si>
    <t>odbor kultury, památkové péče a cestovního ruchu</t>
  </si>
  <si>
    <t>tis.Kč</t>
  </si>
  <si>
    <t>uk</t>
  </si>
  <si>
    <t>č.a.</t>
  </si>
  <si>
    <t>§</t>
  </si>
  <si>
    <t>pol.</t>
  </si>
  <si>
    <t>SU</t>
  </si>
  <si>
    <t>x</t>
  </si>
  <si>
    <t>Běžné a kapitálové výdaje resortu celkem</t>
  </si>
  <si>
    <t>0000</t>
  </si>
  <si>
    <t>nespecifikované rezervy</t>
  </si>
  <si>
    <t>neinvestiční transfery spolkům</t>
  </si>
  <si>
    <t>SR 2017</t>
  </si>
  <si>
    <t>Zdrojová část rozpočtu LK 2017</t>
  </si>
  <si>
    <t>v tis. Kč</t>
  </si>
  <si>
    <t>ukazatel</t>
  </si>
  <si>
    <t xml:space="preserve">pol. 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</si>
  <si>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</si>
  <si>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</si>
  <si>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</si>
  <si>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</si>
  <si>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</si>
  <si>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</si>
  <si>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</si>
  <si>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</si>
  <si>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</si>
  <si>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</si>
  <si>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</si>
  <si>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</si>
  <si>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</si>
  <si>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</si>
  <si>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</si>
  <si>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</si>
  <si>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</si>
  <si>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</si>
  <si>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t>42xx</t>
  </si>
  <si>
    <t xml:space="preserve">    Resort. účelové dotace (ze SR, st.fondů)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</si>
  <si>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</si>
  <si>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</si>
  <si>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</si>
  <si>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</si>
  <si>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</si>
  <si>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</si>
  <si>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</si>
  <si>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</si>
  <si>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</si>
  <si>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</si>
  <si>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</si>
  <si>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</si>
  <si>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Úvěr</t>
  </si>
  <si>
    <t>4.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</si>
  <si>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</si>
  <si>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</si>
  <si>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</si>
  <si>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</si>
  <si>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</si>
  <si>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</si>
  <si>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</si>
  <si>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</si>
  <si>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</si>
  <si>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</si>
  <si>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</si>
  <si>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</si>
  <si>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</si>
  <si>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</si>
  <si>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</si>
  <si>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</si>
  <si>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</si>
  <si>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</si>
  <si>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</si>
  <si>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</si>
  <si>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</si>
  <si>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</si>
  <si>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</si>
  <si>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</si>
  <si>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5008</t>
  </si>
  <si>
    <t>v tom:</t>
  </si>
  <si>
    <t>UR 2017 I.</t>
  </si>
  <si>
    <t>UR 2017 II.</t>
  </si>
  <si>
    <t>917 07 - Transfery</t>
  </si>
  <si>
    <t>Regionální funkce knihoven</t>
  </si>
  <si>
    <t>0770002</t>
  </si>
  <si>
    <t>0770003</t>
  </si>
  <si>
    <t>3702</t>
  </si>
  <si>
    <t>4701</t>
  </si>
  <si>
    <t>Městská knihovna Česká Lípa, p.o.</t>
  </si>
  <si>
    <t>Městská knihovna Jablonec nad Nisou, p.o.</t>
  </si>
  <si>
    <t>5710</t>
  </si>
  <si>
    <t>Městská kníhovna Semily</t>
  </si>
  <si>
    <t>Podpora českých divadel</t>
  </si>
  <si>
    <t>neinvestiční transfery obcím</t>
  </si>
  <si>
    <t>0770005</t>
  </si>
  <si>
    <t>2701</t>
  </si>
  <si>
    <t>Divadlo F.X.Šaldy Liberec, p.o.</t>
  </si>
  <si>
    <t>Naivní divadlo Liberec, p.o.</t>
  </si>
  <si>
    <t>0770006</t>
  </si>
  <si>
    <t>2703</t>
  </si>
  <si>
    <t>Podpora vybraných aktivit resortu</t>
  </si>
  <si>
    <t>0770007</t>
  </si>
  <si>
    <t>2143</t>
  </si>
  <si>
    <t>ost.neinvest.transfery nezisk.a podobným organizacím</t>
  </si>
  <si>
    <t>0770008</t>
  </si>
  <si>
    <t>0770009</t>
  </si>
  <si>
    <t>0770010</t>
  </si>
  <si>
    <t>ZJ 035</t>
  </si>
  <si>
    <t>ost.neinvest.transfery veř. rozpočtům územní úrovně</t>
  </si>
  <si>
    <t>0770011</t>
  </si>
  <si>
    <t>0770012</t>
  </si>
  <si>
    <t>0770013</t>
  </si>
  <si>
    <t>neinvestiční transfery nefin.podni.subj. - právnickým os.</t>
  </si>
  <si>
    <t>0770014</t>
  </si>
  <si>
    <t>Podpora postupových soutěží a přehlídek neprofesionálních uměleckých aktivit dětí, mládeže a dospělých</t>
  </si>
  <si>
    <t>3319</t>
  </si>
  <si>
    <t>nerozepsaná finanční rezerva</t>
  </si>
  <si>
    <t>0770015</t>
  </si>
  <si>
    <t>3312</t>
  </si>
  <si>
    <t>0770016</t>
  </si>
  <si>
    <t>Dvořákův Turnov a Sychrov-spol. přátel hud.fest.</t>
  </si>
  <si>
    <t>0770017</t>
  </si>
  <si>
    <t>Mezinár.pěvecký festival Bohemia Cantát Liberec</t>
  </si>
  <si>
    <t>0770018</t>
  </si>
  <si>
    <t>Křehká krása Jablonec nad Nisou - Svaz výrobců skla a bižuterie Jbc.</t>
  </si>
  <si>
    <t>Program regenerace městských památkových rez. a zón</t>
  </si>
  <si>
    <t>0770021</t>
  </si>
  <si>
    <t>3322</t>
  </si>
  <si>
    <t>neinvestiční dotace obcím</t>
  </si>
  <si>
    <t>0770019</t>
  </si>
  <si>
    <t>0770020</t>
  </si>
  <si>
    <t>3321</t>
  </si>
  <si>
    <t>NPÚ - podpora publikační činnosti 80+80</t>
  </si>
  <si>
    <t>0780001</t>
  </si>
  <si>
    <t>Mezinár.folklór.festival -Eurocentrum s.r.o. Jbc.</t>
  </si>
  <si>
    <t>0780045</t>
  </si>
  <si>
    <t>0780104</t>
  </si>
  <si>
    <t>BIG BAND JAM 2016 -  Big O Band - Ottl</t>
  </si>
  <si>
    <t>0780105</t>
  </si>
  <si>
    <t>Benátská! 2016 - První festivalová, s.r.o.</t>
  </si>
  <si>
    <t>0780106</t>
  </si>
  <si>
    <t>0780107</t>
  </si>
  <si>
    <t>2003</t>
  </si>
  <si>
    <t>Město Frýdlant - Valdštejnské slavnosti (bienále)</t>
  </si>
  <si>
    <t>0780114</t>
  </si>
  <si>
    <t>3314</t>
  </si>
  <si>
    <t>0780116</t>
  </si>
  <si>
    <t>Noc pod hvězdami,Zahrádky - Martin France</t>
  </si>
  <si>
    <t>0780132</t>
  </si>
  <si>
    <t>3311</t>
  </si>
  <si>
    <t>0780138</t>
  </si>
  <si>
    <t>5016</t>
  </si>
  <si>
    <t>Obec Bystrá - Obnova věšadlového mostu +1155</t>
  </si>
  <si>
    <t>0780142</t>
  </si>
  <si>
    <t>0780168</t>
  </si>
  <si>
    <t>0780171</t>
  </si>
  <si>
    <t>0780177</t>
  </si>
  <si>
    <t>Památka roku Libereckého kraje</t>
  </si>
  <si>
    <t>0780178</t>
  </si>
  <si>
    <t>Preciosa - Křišťálové údolí</t>
  </si>
  <si>
    <t>0780179</t>
  </si>
  <si>
    <t>3316</t>
  </si>
  <si>
    <t>Susanne Keller-Giger-publikace o star.Kostkovi</t>
  </si>
  <si>
    <t>0780180</t>
  </si>
  <si>
    <t>Divadlo F.X.Šaldy Liberec - nákup hud.nástrojů</t>
  </si>
  <si>
    <t>0780181</t>
  </si>
  <si>
    <t>Naivní divadlo Liberec - svozy dětí</t>
  </si>
  <si>
    <t>Podpora vybraných aktivit resortu - rezerva</t>
  </si>
  <si>
    <t>neivnestiční transfery cizím příspěv.org.</t>
  </si>
  <si>
    <t>neinvestiční transfery nefin.podnik.subjektům-práv.os.</t>
  </si>
  <si>
    <t>investiční transfery spolkům</t>
  </si>
  <si>
    <t>neinvestiční transfery nefin.podnik.subjektům-fyz.os.</t>
  </si>
  <si>
    <t>neinvestiční transfer.obecně prospěš.společ.</t>
  </si>
  <si>
    <t>neinv.transf.nefin.podnik.subjektům-fyz.osob.</t>
  </si>
  <si>
    <t>neinvestiční transfery cizím přípěvkovým org.</t>
  </si>
  <si>
    <t>0780173</t>
  </si>
  <si>
    <t>5005</t>
  </si>
  <si>
    <t>3329</t>
  </si>
  <si>
    <t>Město Lomnice n.P. Plány ochrany pam.zón</t>
  </si>
  <si>
    <t>účelové neinvest.transfery fyzickým osobám</t>
  </si>
  <si>
    <t>Podpora projektů obnov KP celokrajského význam</t>
  </si>
  <si>
    <t>0780182</t>
  </si>
  <si>
    <t>4050</t>
  </si>
  <si>
    <t>Obec Stvolínky - obnova stř.pláště Zámek Stvol.</t>
  </si>
  <si>
    <t>4004</t>
  </si>
  <si>
    <t>0780183</t>
  </si>
  <si>
    <t>Plány ochrany památkových rezervací a zón</t>
  </si>
  <si>
    <t>0770004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</si>
  <si>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</si>
  <si>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</si>
  <si>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>0780184</t>
  </si>
  <si>
    <t>ZR-RO č. 80/17</t>
  </si>
  <si>
    <t>0780117</t>
  </si>
  <si>
    <t xml:space="preserve">neinvestiční transfery spollkům </t>
  </si>
  <si>
    <t>0780118</t>
  </si>
  <si>
    <t>0780119</t>
  </si>
  <si>
    <t>Taneční škola Duha - Celostátní kolo Festivalu tančního mládí</t>
  </si>
  <si>
    <t>neinvestiční transfery obecně prospěšným společnostem</t>
  </si>
  <si>
    <t>0780120</t>
  </si>
  <si>
    <t xml:space="preserve">Taneční škola Duha - Českolipský zvoneček </t>
  </si>
  <si>
    <t>0780121</t>
  </si>
  <si>
    <t>3002</t>
  </si>
  <si>
    <t>Město Desná - O desenského medvěda</t>
  </si>
  <si>
    <t>0780122</t>
  </si>
  <si>
    <t>0780123</t>
  </si>
  <si>
    <t>3454</t>
  </si>
  <si>
    <t>0780124</t>
  </si>
  <si>
    <t>0780125</t>
  </si>
  <si>
    <t>0780126</t>
  </si>
  <si>
    <t>0780127</t>
  </si>
  <si>
    <t>Turnovská Bohéma - Modrý kocour</t>
  </si>
  <si>
    <t>0780128</t>
  </si>
  <si>
    <t>0780129</t>
  </si>
  <si>
    <t>0780131</t>
  </si>
  <si>
    <t>0780134</t>
  </si>
  <si>
    <t>5702</t>
  </si>
  <si>
    <t>neinv.transf.nefin. podnik. subjektům - právnickým osobám</t>
  </si>
  <si>
    <t>0780185</t>
  </si>
  <si>
    <t>0780186</t>
  </si>
  <si>
    <t>Čtvrtlístek z.s. - Memoriál Rosti Čtvrltíka</t>
  </si>
  <si>
    <t>0780188</t>
  </si>
  <si>
    <t>DDM Větrník - Dětská scéna 2017</t>
  </si>
  <si>
    <t>DDM Větrník - Přehlídka dětských recitátorů</t>
  </si>
  <si>
    <t>1485</t>
  </si>
  <si>
    <t>0780133</t>
  </si>
  <si>
    <t>0780135</t>
  </si>
  <si>
    <t>4505</t>
  </si>
  <si>
    <t>MěKS Doksy-Máchovo j.naše moře+Karel IV.+100</t>
  </si>
  <si>
    <t>0780130</t>
  </si>
  <si>
    <t>DS J. K. Tyl - Josefodolské divadelní jaro 2016</t>
  </si>
  <si>
    <t>Taneční a pohybové studio Magdaléna - Dětská scéna 2017</t>
  </si>
  <si>
    <t>LS Na Židli Spolek - XXVI. Turnovský drahokam</t>
  </si>
  <si>
    <t>DS J. K. Tyl - 20. krajská postupová přehlídka</t>
  </si>
  <si>
    <t>KP DPS Vrabčáci - Krajské kolo přehlídky DPS 2017</t>
  </si>
  <si>
    <r>
      <t xml:space="preserve">Stř.pro volný čas DaM Turnov - </t>
    </r>
    <r>
      <rPr>
        <b/>
        <sz val="7"/>
        <rFont val="Arial"/>
        <family val="2"/>
      </rPr>
      <t>Turnovská Mateřinka, Turnovský kos 2017,Turnovský štěk 2017</t>
    </r>
  </si>
  <si>
    <r>
      <t>Soutěž o nejlepší knihovnu LK - č</t>
    </r>
    <r>
      <rPr>
        <b/>
        <sz val="7"/>
        <rFont val="Arial"/>
        <family val="2"/>
      </rPr>
      <t xml:space="preserve">tyři zřizovatelé městských nebo obecních knihoven LK </t>
    </r>
  </si>
  <si>
    <t>p</t>
  </si>
  <si>
    <r>
      <t>Obnovení vnitřního vybaveni na Ještědu -</t>
    </r>
    <r>
      <rPr>
        <b/>
        <sz val="7"/>
        <rFont val="Arial"/>
        <family val="2"/>
      </rPr>
      <t xml:space="preserve"> Ještěd 73</t>
    </r>
  </si>
  <si>
    <t>Kultura N.B. s.r.o.  - Dospělí dětem Nový Bor</t>
  </si>
  <si>
    <t>neinvestiční transfery příspěv.organizacím</t>
  </si>
  <si>
    <t>0780187</t>
  </si>
  <si>
    <t>0780190</t>
  </si>
  <si>
    <t>5004</t>
  </si>
  <si>
    <t>Město Jilemnice  - zahradní dům v zám. areálu</t>
  </si>
  <si>
    <t>4046</t>
  </si>
  <si>
    <t>0780789</t>
  </si>
  <si>
    <t>Sloup v.Č. - obnova střešního pláště kaple</t>
  </si>
  <si>
    <t>DU</t>
  </si>
  <si>
    <t>Účelové dotace MK Č - POK</t>
  </si>
  <si>
    <t>0780201</t>
  </si>
  <si>
    <t>1701</t>
  </si>
  <si>
    <t>KVK - Naše osada - dotisk knihy - III.Q</t>
  </si>
  <si>
    <t>neinvestiční transfery zřízeným příspěvkovým org.</t>
  </si>
  <si>
    <t>0780202</t>
  </si>
  <si>
    <t>KVK - Děti čtou nevidomým dětem - II. Q</t>
  </si>
  <si>
    <t>0780203</t>
  </si>
  <si>
    <t>1703</t>
  </si>
  <si>
    <t>OGL - Mezinár. konference Metznerbund - III.Q</t>
  </si>
  <si>
    <t>0780204</t>
  </si>
  <si>
    <t>OGL - Celoroční výstavní činnost - I.Q</t>
  </si>
  <si>
    <t>0780205</t>
  </si>
  <si>
    <t>1704</t>
  </si>
  <si>
    <t>0780206</t>
  </si>
  <si>
    <t>0780207</t>
  </si>
  <si>
    <t>1705</t>
  </si>
  <si>
    <t>0780208</t>
  </si>
  <si>
    <t>0780209</t>
  </si>
  <si>
    <t>MČRT - VISK 5 - Retrokonverze a rekatalogizace sb.starých tisků - II.Q</t>
  </si>
  <si>
    <t>0780210</t>
  </si>
  <si>
    <t>0780211</t>
  </si>
  <si>
    <t>0780212</t>
  </si>
  <si>
    <t>MČRT - Tradiční zp.chovu ovcí v Pojizeří  II.Q</t>
  </si>
  <si>
    <t>UR IV 2017</t>
  </si>
  <si>
    <r>
      <t xml:space="preserve">Podpora rozvoje tur. regionu </t>
    </r>
    <r>
      <rPr>
        <b/>
        <sz val="7"/>
        <rFont val="Arial"/>
        <family val="2"/>
      </rPr>
      <t>Český ráj - Sdruž. Č.ráj</t>
    </r>
  </si>
  <si>
    <r>
      <t xml:space="preserve">Podpora rozv.tur. reg. </t>
    </r>
    <r>
      <rPr>
        <b/>
        <sz val="7"/>
        <rFont val="Arial"/>
        <family val="2"/>
      </rPr>
      <t>Českolipsko - Sdr. Českolipsko</t>
    </r>
  </si>
  <si>
    <t xml:space="preserve">Podpora rozv.tur.reg. Jizerské hory - Jiz. hory </t>
  </si>
  <si>
    <r>
      <t xml:space="preserve">Podpora rozv. tur. Reg. Krkonoše - </t>
    </r>
    <r>
      <rPr>
        <b/>
        <sz val="7"/>
        <rFont val="Arial"/>
        <family val="2"/>
      </rPr>
      <t>sv. měst a obcí</t>
    </r>
  </si>
  <si>
    <r>
      <t xml:space="preserve">Marketingové aktivity sdružení - </t>
    </r>
    <r>
      <rPr>
        <b/>
        <sz val="7"/>
        <rFont val="Arial"/>
        <family val="2"/>
      </rPr>
      <t>Sdruž.pro rozvoj CR LK</t>
    </r>
  </si>
  <si>
    <r>
      <t>Obnova značení turistických tras -</t>
    </r>
    <r>
      <rPr>
        <b/>
        <sz val="7"/>
        <rFont val="Arial"/>
        <family val="2"/>
      </rPr>
      <t xml:space="preserve"> Klub česK. tur.</t>
    </r>
  </si>
  <si>
    <r>
      <t xml:space="preserve">OS Větrov Vysoké n.J. - </t>
    </r>
    <r>
      <rPr>
        <b/>
        <sz val="7"/>
        <rFont val="Arial"/>
        <family val="2"/>
      </rPr>
      <t>Krakonošův divad.podzim</t>
    </r>
  </si>
  <si>
    <r>
      <t xml:space="preserve">Město Dubá-obnova </t>
    </r>
    <r>
      <rPr>
        <b/>
        <sz val="7"/>
        <color indexed="8"/>
        <rFont val="Arial"/>
        <family val="2"/>
      </rPr>
      <t>objektu Sušárna chmele v Dubé</t>
    </r>
  </si>
  <si>
    <r>
      <t xml:space="preserve">Město Frýdlant - </t>
    </r>
    <r>
      <rPr>
        <b/>
        <sz val="7"/>
        <color indexed="8"/>
        <rFont val="Arial"/>
        <family val="2"/>
      </rPr>
      <t>Odměna za vitězství v kraj.kole soutěže o Cenu za nejlepší přípravu a realizaci Programu regenerace měst.památ.rez.a měst.památ.zón</t>
    </r>
  </si>
  <si>
    <r>
      <t>Odměna za vitězství v kraj.kole soutěže o</t>
    </r>
    <r>
      <rPr>
        <b/>
        <sz val="7"/>
        <rFont val="Arial"/>
        <family val="2"/>
      </rPr>
      <t xml:space="preserve"> Cenu za nejlepší přípravu a realizaci Programu regenerace měst.památ.rez.a měst.památ.zón</t>
    </r>
  </si>
  <si>
    <r>
      <t>MČRT - VISK 6 -</t>
    </r>
    <r>
      <rPr>
        <b/>
        <sz val="7"/>
        <rFont val="Arial"/>
        <family val="2"/>
      </rPr>
      <t xml:space="preserve"> Lyonská Bible z roku 1512 – restaurování a digitalizace - II.Q</t>
    </r>
  </si>
  <si>
    <r>
      <t>MČRT - Z</t>
    </r>
    <r>
      <rPr>
        <b/>
        <sz val="7"/>
        <rFont val="Arial"/>
        <family val="2"/>
      </rPr>
      <t>pracování nominační dokumentace-Výroby masopustních masek - II.Q</t>
    </r>
  </si>
  <si>
    <r>
      <t xml:space="preserve">MČRT - </t>
    </r>
    <r>
      <rPr>
        <b/>
        <sz val="7"/>
        <rFont val="Arial"/>
        <family val="2"/>
      </rPr>
      <t>Dokumentace lidových technologií  – plastika v Pojizeří-II.Q</t>
    </r>
  </si>
  <si>
    <r>
      <t xml:space="preserve">Mezinár. hud. festival Lípa Musica - </t>
    </r>
    <r>
      <rPr>
        <b/>
        <sz val="7"/>
        <rFont val="Arial"/>
        <family val="2"/>
      </rPr>
      <t>ABOR, o.s. pro duchovní kulturu, Česká Lípa</t>
    </r>
  </si>
  <si>
    <r>
      <t>MČRT - Zpracování národopisné sbírky</t>
    </r>
    <r>
      <rPr>
        <b/>
        <sz val="7"/>
        <rFont val="Arial"/>
        <family val="2"/>
      </rPr>
      <t xml:space="preserve"> J. V. Scheybala – část VII. - IV.Q</t>
    </r>
  </si>
  <si>
    <r>
      <t xml:space="preserve">VMaGČL - VISK 6 - Digitalizace </t>
    </r>
    <r>
      <rPr>
        <b/>
        <sz val="7"/>
        <rFont val="Arial"/>
        <family val="2"/>
      </rPr>
      <t>unikátních a vzácných starých tisků - II.Q</t>
    </r>
  </si>
  <si>
    <r>
      <t>VMaGČL - VISK 5 – Zpřístupnění unikátního</t>
    </r>
    <r>
      <rPr>
        <b/>
        <sz val="7"/>
        <rFont val="Arial"/>
        <family val="2"/>
      </rPr>
      <t xml:space="preserve"> historického fondu VMG - II.Q</t>
    </r>
  </si>
  <si>
    <r>
      <t>Evr.centru.</t>
    </r>
    <r>
      <rPr>
        <b/>
        <sz val="7"/>
        <rFont val="Arial"/>
        <family val="2"/>
      </rPr>
      <t>pantm. neslyšících-Mezikraj.postup.přehl.OTEVŘENO</t>
    </r>
  </si>
  <si>
    <r>
      <rPr>
        <b/>
        <sz val="8"/>
        <rFont val="Arial"/>
        <family val="2"/>
      </rPr>
      <t>Taneční a pohybové studio Magdaléna</t>
    </r>
    <r>
      <rPr>
        <b/>
        <sz val="7"/>
        <rFont val="Arial"/>
        <family val="2"/>
      </rPr>
      <t xml:space="preserve"> - Tanec srdcem 2017</t>
    </r>
  </si>
  <si>
    <t>3315</t>
  </si>
  <si>
    <r>
      <t xml:space="preserve">Veletrh Euroregiontour </t>
    </r>
    <r>
      <rPr>
        <b/>
        <sz val="7"/>
        <rFont val="Arial"/>
        <family val="2"/>
      </rPr>
      <t>Jablonec n.N. - Eurocentrum JBC</t>
    </r>
  </si>
  <si>
    <r>
      <t>Jazzfest Lbc 2016 - Bohemia Jazzfest,</t>
    </r>
    <r>
      <rPr>
        <b/>
        <sz val="7"/>
        <rFont val="Arial"/>
        <family val="2"/>
      </rPr>
      <t xml:space="preserve"> o.p.s.100+50</t>
    </r>
  </si>
  <si>
    <r>
      <t>DDaM Vikýř Jbc. - Regionální kola</t>
    </r>
    <r>
      <rPr>
        <b/>
        <sz val="7"/>
        <rFont val="Arial"/>
        <family val="2"/>
      </rPr>
      <t xml:space="preserve"> hudebních soutěží</t>
    </r>
  </si>
  <si>
    <r>
      <t>Studio Hamlet Ž.B.- Postupové soutěže</t>
    </r>
    <r>
      <rPr>
        <b/>
        <sz val="7"/>
        <rFont val="Arial"/>
        <family val="2"/>
      </rPr>
      <t xml:space="preserve"> SČDO v Ž.B.</t>
    </r>
  </si>
  <si>
    <r>
      <t>DS Odevšad - Wolkrův Prostějov</t>
    </r>
    <r>
      <rPr>
        <b/>
        <sz val="7"/>
        <rFont val="Arial"/>
        <family val="2"/>
      </rPr>
      <t xml:space="preserve"> kraj.postup.přehlídka</t>
    </r>
  </si>
  <si>
    <r>
      <rPr>
        <b/>
        <sz val="8"/>
        <color indexed="8"/>
        <rFont val="Arial"/>
        <family val="2"/>
      </rPr>
      <t>Taneční a pohybové studio</t>
    </r>
    <r>
      <rPr>
        <b/>
        <sz val="7"/>
        <color indexed="8"/>
        <rFont val="Arial"/>
        <family val="2"/>
      </rPr>
      <t xml:space="preserve"> Magdaléna - Tanec, tanec 2016</t>
    </r>
  </si>
  <si>
    <r>
      <t>Naivní div.Lbc-</t>
    </r>
    <r>
      <rPr>
        <b/>
        <sz val="8"/>
        <color indexed="8"/>
        <rFont val="Arial"/>
        <family val="2"/>
      </rPr>
      <t>Fest.prof.loutk</t>
    </r>
    <r>
      <rPr>
        <b/>
        <sz val="7"/>
        <color indexed="8"/>
        <rFont val="Arial"/>
        <family val="2"/>
      </rPr>
      <t>. div. Mateřinka (bienále)</t>
    </r>
  </si>
  <si>
    <r>
      <t>NPÚ - válečné konflikty</t>
    </r>
    <r>
      <rPr>
        <b/>
        <sz val="7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Liberecko</t>
    </r>
    <r>
      <rPr>
        <b/>
        <sz val="7"/>
        <color indexed="8"/>
        <rFont val="Arial"/>
        <family val="2"/>
      </rPr>
      <t xml:space="preserve"> 2.pol.18.st.  +100</t>
    </r>
  </si>
  <si>
    <r>
      <t>Libuše Vrtíšková Hájková-</t>
    </r>
    <r>
      <rPr>
        <b/>
        <sz val="7"/>
        <color indexed="8"/>
        <rFont val="Arial"/>
        <family val="2"/>
      </rPr>
      <t xml:space="preserve">dopr.div. </t>
    </r>
    <r>
      <rPr>
        <b/>
        <sz val="8"/>
        <color indexed="8"/>
        <rFont val="Arial"/>
        <family val="2"/>
      </rPr>
      <t>Vydýcháno +35</t>
    </r>
  </si>
  <si>
    <r>
      <t>Taneční škola Duha - Regionální kolo</t>
    </r>
    <r>
      <rPr>
        <b/>
        <sz val="7"/>
        <rFont val="Arial"/>
        <family val="2"/>
      </rPr>
      <t xml:space="preserve"> Festivalu tan.mladí 2017</t>
    </r>
  </si>
  <si>
    <r>
      <t xml:space="preserve">Českolipský dětský sbor - </t>
    </r>
    <r>
      <rPr>
        <b/>
        <sz val="7"/>
        <color indexed="8"/>
        <rFont val="Arial"/>
        <family val="2"/>
      </rPr>
      <t>Mezin..fest. v NY,  Carnegie Hall</t>
    </r>
  </si>
  <si>
    <t>KAPITOLA 917 04 - TRANSFERY</t>
  </si>
  <si>
    <t>uk.</t>
  </si>
  <si>
    <t>91704 - T R A N S F E R Y</t>
  </si>
  <si>
    <t>RO č. 1/17</t>
  </si>
  <si>
    <t>UR 2017</t>
  </si>
  <si>
    <t>RO č. 27/17</t>
  </si>
  <si>
    <t>RO č. 59, ZR 48/17</t>
  </si>
  <si>
    <t>ZR 67,68,90/17+ VS</t>
  </si>
  <si>
    <t>ZR č. 99,101,120/17</t>
  </si>
  <si>
    <t>Výdajový limit resortu v kapitole</t>
  </si>
  <si>
    <t>Finanční vypořádání dotací za rok 2016</t>
  </si>
  <si>
    <t>00000 33064</t>
  </si>
  <si>
    <t xml:space="preserve">odvod do SR  nedočerpané dotace </t>
  </si>
  <si>
    <t>Ostatní činnosti ve školství</t>
  </si>
  <si>
    <t>0470001</t>
  </si>
  <si>
    <t>Veletrh vzdělávání a pracov. příležitostí</t>
  </si>
  <si>
    <t>0470002</t>
  </si>
  <si>
    <t>Soutěže-podpora talentovaných dětí a mládeže</t>
  </si>
  <si>
    <t xml:space="preserve">SU </t>
  </si>
  <si>
    <t>0480480</t>
  </si>
  <si>
    <t>2330</t>
  </si>
  <si>
    <t>DDM Větrník, Liberec,  p.o. - Realizace okresních kol soutěží v okrese Liberec a krajských kol soutěží</t>
  </si>
  <si>
    <t>0480481</t>
  </si>
  <si>
    <t>4476</t>
  </si>
  <si>
    <t>DDM Libertin, Česká Lípa, Škroupovo nám. 138, p.o. - Realizace okresních kol soutěží v okrese Česká Lípa</t>
  </si>
  <si>
    <t>0480482</t>
  </si>
  <si>
    <t>DDM Vikýř, Jablonec n/N, Podhorská 49, p.o. - Realizace okresních kol soutěží v okrese Jablonec n/N</t>
  </si>
  <si>
    <t>0480483</t>
  </si>
  <si>
    <t>5443</t>
  </si>
  <si>
    <t>ZŠ Dr.F.L.Riegra Semily, p.o. - Realizace okresních kol soutěží v okrese Semily</t>
  </si>
  <si>
    <t>0480484</t>
  </si>
  <si>
    <t>Jednota českých matematiků a fyziků, pobočný spolek Liberec - Ústřední kolo Matematické olympiády 2017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</si>
  <si>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</si>
  <si>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</si>
  <si>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</si>
  <si>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</si>
  <si>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</si>
  <si>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</si>
  <si>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</si>
  <si>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0480082</t>
  </si>
  <si>
    <t>Zlatý Ámos</t>
  </si>
  <si>
    <t>0480192</t>
  </si>
  <si>
    <t>TUL v Liberci, Studentská 1402/2, Liberec 1 - Dětská univerzita 2016/2017</t>
  </si>
  <si>
    <t>0480307</t>
  </si>
  <si>
    <t>IQLANDIA, o.p.s., Liberec - podpora vzdělávání mládeže</t>
  </si>
  <si>
    <t>0480465</t>
  </si>
  <si>
    <t>Asociace pro mládež, vědu a techniku AMAVET, z.s. , Starochodovská 1360/78, Praha 4, 14900 - Festival vědy a techniky pro děti a mládež</t>
  </si>
  <si>
    <t>0480466</t>
  </si>
  <si>
    <t>Veletrh dětské knihy - Sdružení pro veletrhy dětské knihy</t>
  </si>
  <si>
    <t>ostatní neinvestiční transfery neziskovým a podobným organizacím</t>
  </si>
  <si>
    <t>0480467</t>
  </si>
  <si>
    <t>Sdružení pro rozvoj Libereckého kraje - NFV</t>
  </si>
  <si>
    <t>neinvestiční půjčené prostředky spolkům</t>
  </si>
  <si>
    <t>0480489</t>
  </si>
  <si>
    <t>Program "Naplňování Koncepce podpory mládeže na krajské úrovni"</t>
  </si>
  <si>
    <t>ÚZ 00000</t>
  </si>
  <si>
    <t>ostatní neinvestiční transfery neziskovým a podobným organ.</t>
  </si>
  <si>
    <t>ÚZ 33064</t>
  </si>
  <si>
    <t>0480500</t>
  </si>
  <si>
    <t>3455</t>
  </si>
  <si>
    <t>ZUŠ, Jablonec n/N, Podhorská 47, p.o. - Akademie umění a kultury pro seniory Libereckého kraje</t>
  </si>
  <si>
    <t>0480501</t>
  </si>
  <si>
    <t>Sdružení pro rozvoj Libereckého kraje, z.s., Liberec - Pakt zaměstananosti</t>
  </si>
  <si>
    <t>Podpora obcí při změně zřizovatelských funkcí</t>
  </si>
  <si>
    <t>0480088</t>
  </si>
  <si>
    <t>Systémová podpora vzdělávání žáků ve speciálních ZŠ</t>
  </si>
  <si>
    <t>0480487</t>
  </si>
  <si>
    <t>2329</t>
  </si>
  <si>
    <t>ZŠ praktická a ZŠ speciální, Jablonné v Podještědí, p.o. -Systémová podpora vzdělávání žáků zařazených do vzdělávacího programu ZŠ speciální</t>
  </si>
  <si>
    <t>0480488</t>
  </si>
  <si>
    <t>5492</t>
  </si>
  <si>
    <t>ZŠ Turnov, Zborovská 519 p.o. -Systémová podpora vzdělávání žáků zařazených do vzdělávacího programu ZŠ speciální</t>
  </si>
  <si>
    <t>0480186</t>
  </si>
  <si>
    <t>ZŠ praktická a ZŠ speciální, Jablonné v Podještědí, p.o. - Zajištění stab.podm.pro vzdělávání žáků ZŠ spec. a ZŠ prakt.</t>
  </si>
  <si>
    <t>0480188</t>
  </si>
  <si>
    <t>ZŠ Turnov, Zborovská 519, p.o. - Zajištění stab.podm.pro vzdělávání žáků ZŠ spec. a ZŠ prakt.</t>
  </si>
  <si>
    <t>0480309</t>
  </si>
  <si>
    <t>2494</t>
  </si>
  <si>
    <t>ZŠ Nové Město pod Smrkem - Zajištění stab.podm.pro vzdělávání žáků ZŠ spec. a ZŠ prakt.</t>
  </si>
  <si>
    <t>sport v regionu</t>
  </si>
  <si>
    <t>Významné sportovní areály</t>
  </si>
  <si>
    <t>0480497</t>
  </si>
  <si>
    <t>JIZERSKÁ, o.p.s. , Bedřichov - JIZERSKÁ MAGISTRÁLA 2016/2017</t>
  </si>
  <si>
    <t>neinvestiční transf.obecně prospěšným společnostem</t>
  </si>
  <si>
    <t>0480498</t>
  </si>
  <si>
    <t>Krkonoše - svazek měst a obcí, Vrchlabí - Podpora úpravy lyžařských běžeckých tratí na liberecké, západní části Krkonoš</t>
  </si>
  <si>
    <t>ostatní neinv.transfery veř.rozp.územní úrovně</t>
  </si>
  <si>
    <t>0480499</t>
  </si>
  <si>
    <t>4104</t>
  </si>
  <si>
    <t>SVAZEK OBCÍ NOVOBORSKA, Nový Bor - Úprava a údržba Lužickohorské magistrály</t>
  </si>
  <si>
    <t>0480136</t>
  </si>
  <si>
    <t>0480137</t>
  </si>
  <si>
    <t>0480142</t>
  </si>
  <si>
    <t>0480193</t>
  </si>
  <si>
    <t>Město Jilemnice, Masarykova nám. 82, Jilemnice - Všesportovní a volnočasový areál Hraběnka</t>
  </si>
  <si>
    <t>investiční transfery obcím</t>
  </si>
  <si>
    <t>0480479</t>
  </si>
  <si>
    <t>3009</t>
  </si>
  <si>
    <t>Obec Bedřichov, Bedřichov 218 - Zasněžování běžeckých stop - Bedřichov stadion</t>
  </si>
  <si>
    <t>Sportovně společenské aktivity</t>
  </si>
  <si>
    <t>0480179</t>
  </si>
  <si>
    <t>Liberecká sportovní a tělovýchovná organizace, o.s., Liberec - Sport Film Liberec 2016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</si>
  <si>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</si>
  <si>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</si>
  <si>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</si>
  <si>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0480311</t>
  </si>
  <si>
    <t>Krajská organizace ČUS Libereckého kraje, Liberec - Anketa sportovec LK</t>
  </si>
  <si>
    <t>Podpora sportu</t>
  </si>
  <si>
    <t>0480468</t>
  </si>
  <si>
    <t xml:space="preserve">SKI KLUB JIZERSKÁ PADESÁTKA z.s., IČ: 41324471 - Jizerská padesátka </t>
  </si>
  <si>
    <t>0480469</t>
  </si>
  <si>
    <t xml:space="preserve">Český atletický svaz, Praha, IČ: 00539244 - Mezinárodní atletický mítink "Jablonecká hala" </t>
  </si>
  <si>
    <t>0480470</t>
  </si>
  <si>
    <t xml:space="preserve">AC Turnov, z.s., IČ: 00527271 - Memoriál Ludvíka Daňka </t>
  </si>
  <si>
    <t>0480471</t>
  </si>
  <si>
    <t>PAKLI SPORT KLUB, Jablonné v/P, IČ: 70226130 - International MTB marathon Malevil Cup</t>
  </si>
  <si>
    <t>0480472</t>
  </si>
  <si>
    <t>Nerozepsaná rezerva sport a tělovýchova</t>
  </si>
  <si>
    <t>0480490</t>
  </si>
  <si>
    <t>Liberecká sportovní a tělovýchovná organizace, z.s., Liberec, Jablonecká 88/18 - Činnost servisního centra sportu při LB-STO z.s.</t>
  </si>
  <si>
    <t>0480491</t>
  </si>
  <si>
    <t>Okresní organizace České unie sportu Jablonec nad Nisou, z.s., E.Floriánové 2834/9- Zabezpečení činnosti servisního centra sportu České unie sportu okres Jablonec nad Nisou</t>
  </si>
  <si>
    <t>0480492</t>
  </si>
  <si>
    <t>Sportovní unie Českolipska, z.s.,Česká Lípa, Žižkova 231 - Podpora činnosti servisního centra sportu ČUS při Sportovní unii Českolipska, z.s.</t>
  </si>
  <si>
    <t>0480493</t>
  </si>
  <si>
    <t>Okresní sportovní a tělovýchovné sdružení Semily, z.s. , 3. května 327 - Podpora činnosti Servisního centra ČUS při Okresním sportovním a tělovýchovném sdružení Semily,z.s.</t>
  </si>
  <si>
    <t>0480494</t>
  </si>
  <si>
    <t>Krajská organizace ČUS Libereckého kraje, Liberec, Jablonecká 88/18 - Činnost servisního centra sportu při KO ČUS LK</t>
  </si>
  <si>
    <t>0480495</t>
  </si>
  <si>
    <t>TJ Staré Splavy, z.s., Jarmilina stezka 256, Doksy-Staré Splavy - Mezinárodní ten.turnaj žen Macha Lake Satellite 2017</t>
  </si>
  <si>
    <t>0480496</t>
  </si>
  <si>
    <t>SH ČMS - Sbor dobrovolných hasičů Liberec-Sever, Liberec, Ostašovská 110 - Účast na Světových hasičských a policejních hrách a Americas Finest City Half Marathon</t>
  </si>
  <si>
    <t>0480485</t>
  </si>
  <si>
    <t>TJ LIAZ Jablonec n/N, z.s. - Jablonecká hala 2017</t>
  </si>
  <si>
    <t>0480348</t>
  </si>
  <si>
    <t>Autodrom Promotion s.r.o., Praha 8, Lindnerova 998 - Rally Bohemia 2016</t>
  </si>
  <si>
    <t>neinvestiční transfery nefinan.podnikatelským subjektům-p.o.</t>
  </si>
  <si>
    <t>0480412</t>
  </si>
  <si>
    <t>LIBERECKÝ KRAJSKÝ FOTBALOVÝ SVAZ, Liberec - Činnost Libereckého krajského fotbalového svazu</t>
  </si>
  <si>
    <t>0480413</t>
  </si>
  <si>
    <t>Okresní organizace České unie sportu Jablonec nad Nisou, z.s.- Zabezpečení činnosti servisního centra sportu České unie sportu okres Jablonec nad Nisou</t>
  </si>
  <si>
    <t>0480415</t>
  </si>
  <si>
    <t>Liberecká sportovní a tělovýchovná organizace, z.s., Liberec- Činnost servisního centra sportu při LB-STo z.s. v r. 2016</t>
  </si>
  <si>
    <t>0480417</t>
  </si>
  <si>
    <t>Česká florbalová unie o.s., Praha- Podpora rozvoje florbalu Liberecký kraj</t>
  </si>
  <si>
    <t>0480342</t>
  </si>
  <si>
    <t>AC SYNER Turnov - Memoriál Ludvíka Daňka 2016</t>
  </si>
  <si>
    <t>0480351</t>
  </si>
  <si>
    <t>Krajská rada Asociace školních sportovních klubů ČR LK, Liberec, Jablonecká 88/18 - Krajská liga škol 2016</t>
  </si>
  <si>
    <t>0480352</t>
  </si>
  <si>
    <t>PAKLI SPORT KLUB, Jablonné v Podještědí, Zdislavy z Lemberka 437 - 17. International MTB marathon Malevil Cup 2016</t>
  </si>
  <si>
    <t>0480442</t>
  </si>
  <si>
    <t>Singltrek pod Smrkem, Hejnice- Údržba stezek Singltreku pod Smrkem</t>
  </si>
  <si>
    <t>0480443</t>
  </si>
  <si>
    <t>Šerm Liberec, z.s.- Babylon Cup 2016</t>
  </si>
  <si>
    <t>0480445</t>
  </si>
  <si>
    <t>TERRA SPORT, s. r. o., Liberec II-Nové Město- ČT AUTHOR CUP</t>
  </si>
  <si>
    <t>neinvestiční transfery nefinan.podnikat.subjektům-p.o.</t>
  </si>
  <si>
    <t>0480446</t>
  </si>
  <si>
    <t>Český svaz ledního hokeje, z.s., Praha 9-Libeň- Výchova talentované mládeže (VTM) 2016 - v rámci Libereckého kraje</t>
  </si>
  <si>
    <t>0480448</t>
  </si>
  <si>
    <t>KRAJSKÁ ORGANIZACE ČUS LIBERECKÉHO KRAJE, Liberec- Podpora činnosti KO ČUS LK v r. 2016</t>
  </si>
  <si>
    <t>0480478</t>
  </si>
  <si>
    <t>VK DUKLA LIBEREC s.r.o., Liberec 3, Husitská 528/28 - Liga mistrů - pronájem akreditované haly</t>
  </si>
  <si>
    <t>neinvestiční transfery nefinančním podnikat.subjektům-p.o.</t>
  </si>
  <si>
    <t>0480385</t>
  </si>
  <si>
    <t>Mgr. Ilona Šulcová TaPŠ ILMA, Turnov - Czech Dance Championship 2016</t>
  </si>
  <si>
    <t/>
  </si>
  <si>
    <t>neinvestiční transfery nefinan.podnikatelským subjektům-f.o.</t>
  </si>
  <si>
    <t>0480386</t>
  </si>
  <si>
    <t>Sportovní akademie Luďka Zelenky, z.s., Český Dub- Fotbalový kemp Luďka Zelenky 2016</t>
  </si>
  <si>
    <t>0480388</t>
  </si>
  <si>
    <t>Mgr. Ilona Šulcová TaPŠ ILMA, Turnov - WADF 2016 World Dance Championship</t>
  </si>
  <si>
    <t>0480392</t>
  </si>
  <si>
    <t>TĚLOVÝCHOVNÁ JEDNOTA DOKSY- EURO HRY DOKSY 2016</t>
  </si>
  <si>
    <t>0480393</t>
  </si>
  <si>
    <t>Czech Gravity Sports Association o.s., Praha- KOZÁKOV CHALLENGE 2016</t>
  </si>
  <si>
    <t>0480394</t>
  </si>
  <si>
    <t>Gymnastika Liberec z.s.- Gymlib - Pohár olympijských nadějí - OHC LIBEREC 2016</t>
  </si>
  <si>
    <t>0480395</t>
  </si>
  <si>
    <t>ČLTK BIŽUTERIE Jablonec nad Nisou- Mezinárodní tenisové turnaje v Jablonci n.N.</t>
  </si>
  <si>
    <t>0480396</t>
  </si>
  <si>
    <t>AFEU, z.s., Český Dub- Zelencup Junior 2016</t>
  </si>
  <si>
    <t>0480397</t>
  </si>
  <si>
    <t>AFEU, z.s., Český Dub- ZELENCUP 2016</t>
  </si>
  <si>
    <t>0480399</t>
  </si>
  <si>
    <t>4704</t>
  </si>
  <si>
    <t>Sport Česká Lípa, příspěvková organizace- Českolipský City Cross Run 2016</t>
  </si>
  <si>
    <t>0480400</t>
  </si>
  <si>
    <t>Tělovýchovná jednota Turnov, o.s.- Mapové, technické, materiální a personální zajištění Pěkných prázdnin s orientačním během v Českém ráji - 25. ročník</t>
  </si>
  <si>
    <t>0480402</t>
  </si>
  <si>
    <t>TJ VK DUKLA LIBEREC z.s.- Krajské centrum mládeže pro Liberecký kraj - volejbal chlapci a dívky</t>
  </si>
  <si>
    <t>0480406</t>
  </si>
  <si>
    <t>Trampolíny Liberec, z.s.- Mezinárodní závod přátelství ve skocích na trampolíně</t>
  </si>
  <si>
    <t>0480409</t>
  </si>
  <si>
    <t>Outdoor Challege Liberec, z. s.- Auto Enge Triatlon Hrádek nad Nisou 2016</t>
  </si>
  <si>
    <t>0480410</t>
  </si>
  <si>
    <t>Tělovýchovná jednota Bílí Tygři Liberec, z.s.- Tygří den před Libereckou radnicí</t>
  </si>
  <si>
    <t>0480354</t>
  </si>
  <si>
    <t>Démoni Česká Lípa- Činnost sportovního klubu Démoni Česká Lípa</t>
  </si>
  <si>
    <t>0480355</t>
  </si>
  <si>
    <t>1. Novoborský šachový klub, z.s., Nový Bor- Reprezentace, trénink, zajištění</t>
  </si>
  <si>
    <t>0480358</t>
  </si>
  <si>
    <t>SKP KORNSPITZ Jablonec z.s.- Podpora činnosti SKP Kornspitz Jablonec</t>
  </si>
  <si>
    <t>0480359</t>
  </si>
  <si>
    <t>TJ DUKLA Liberec, z.s. - Podpora činnosti TJ Dukla Liberec, z.s.</t>
  </si>
  <si>
    <t>0480360</t>
  </si>
  <si>
    <t>FK Jablonec, z.s.- Podpora činnosti sportovního klubu</t>
  </si>
  <si>
    <t>0480361</t>
  </si>
  <si>
    <t>VK Dukla Liberec - Podpora volejbalového klubu Dukla Liberec</t>
  </si>
  <si>
    <t>0480362</t>
  </si>
  <si>
    <t>AQUA KLUB Liberec- Celoroční činnost sportovního klubu Aqua Liberec</t>
  </si>
  <si>
    <t>0480363</t>
  </si>
  <si>
    <t>Basketbalový klub Kondoři Liberec- Zlepšení podmínek pro sportovní přípravu a rozvoj BK Kondoři Liberec</t>
  </si>
  <si>
    <t>0480364</t>
  </si>
  <si>
    <t>Tělovýchovná jednota BÍLÍ TYGŘI LIBEREC, z.s.- Podpora činnosti sportovního klubu</t>
  </si>
  <si>
    <t>0480365</t>
  </si>
  <si>
    <t>KARATE SPORT RELAX z.s., Česká Lípa - KARATE SPORT RELAX z.s. - klub reprezentující Liberecký kraj</t>
  </si>
  <si>
    <t>0480366</t>
  </si>
  <si>
    <t>FC Slovan Liberec - mládež- Podpora činnosti Akademie mládeže ve sportovním klubu</t>
  </si>
  <si>
    <t>0480368</t>
  </si>
  <si>
    <t xml:space="preserve">ŠK ZIKUDATurnov, z.s.- Sportovní soutěžní a treninková činnost šachového klubu </t>
  </si>
  <si>
    <t>0480371</t>
  </si>
  <si>
    <t>TJ LIAZ Jablonec n/N, o.s.- Celoroční činnost atletického oddílu LIAZ Jablonec vedoucí k úspěšné reprezentaci</t>
  </si>
  <si>
    <t>0480374</t>
  </si>
  <si>
    <t>Floorball Club Česká Lípa z.s.- Činnost Floorball Clubu Česká Lípa</t>
  </si>
  <si>
    <t>0480375</t>
  </si>
  <si>
    <t>Sportovní středisko - plavecký klub Česká Lípa- Pravidelná činnost PK Česká Lípa</t>
  </si>
  <si>
    <t>0480376</t>
  </si>
  <si>
    <t>DRACI FBC LIBEREC- Sportovní činnost FBC Liberec 2016</t>
  </si>
  <si>
    <t>0480377</t>
  </si>
  <si>
    <t>AC Turnov, z.s.- AC Turnov, z.s.</t>
  </si>
  <si>
    <t>0480380</t>
  </si>
  <si>
    <t>Lyžařský sportovní klub Lomnice nad Popelkou- LSK Lomnice nad Popelkou</t>
  </si>
  <si>
    <t>0480382</t>
  </si>
  <si>
    <t>AC Slovan Liberec, z. s.- Podpora vrcholové a výkonnostní atletiky v Liberci v roce 2016</t>
  </si>
  <si>
    <t>0480286</t>
  </si>
  <si>
    <t>Tenisový klub Frýdlant o.s. - Celoroční činnost mládeže Tenisového klubu Frýdlant</t>
  </si>
  <si>
    <t>3419</t>
  </si>
  <si>
    <t>5222</t>
  </si>
  <si>
    <t>0480502</t>
  </si>
  <si>
    <t>Kluby reprezentující Liberecký kraj - sport</t>
  </si>
  <si>
    <t>investiční transfery nefinančním podnikat.subjektům-p.o.</t>
  </si>
  <si>
    <t>0480503</t>
  </si>
  <si>
    <t>Podpora investičních projektů - sport</t>
  </si>
  <si>
    <t>ZR-RO č. 159/17</t>
  </si>
  <si>
    <t>příloha č. 1 k ZR-RO č. 159/17</t>
  </si>
  <si>
    <t>Změna rozpočtu - Rozpočtové opatření č. 159/17</t>
  </si>
  <si>
    <t xml:space="preserve">                      Změna rozpočtu - Rozpočtové opatření č. 159/17</t>
  </si>
  <si>
    <t xml:space="preserve">                                         Odbor školství, mládeže, tělovýchovy a sportu</t>
  </si>
  <si>
    <t>ZR-RO č.159/17</t>
  </si>
  <si>
    <t>UR III 02017</t>
  </si>
  <si>
    <t>UR II 2017</t>
  </si>
  <si>
    <t>UR I 2017</t>
  </si>
  <si>
    <t>ZR-RO č.159/2017</t>
  </si>
  <si>
    <t>0780195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</si>
</sst>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"/>
    <numFmt numFmtId="166" formatCode="#,##0.0"/>
    <numFmt numFmtId="167" formatCode="0.0000"/>
    <numFmt numFmtId="168" formatCode="0.00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[$¥€-2]\ #\ ##,000_);[Red]\([$€-2]\ #\ 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8"/>
      <color indexed="17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 CE"/>
      <family val="0"/>
    </font>
    <font>
      <b/>
      <sz val="8"/>
      <color indexed="60"/>
      <name val="Arial"/>
      <family val="2"/>
    </font>
    <font>
      <sz val="10"/>
      <color indexed="18"/>
      <name val="Arial"/>
      <family val="2"/>
    </font>
    <font>
      <b/>
      <sz val="8"/>
      <color indexed="40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80"/>
      <name val="Arial"/>
      <family val="2"/>
    </font>
    <font>
      <b/>
      <sz val="8"/>
      <color rgb="FFFF0000"/>
      <name val="Arial"/>
      <family val="2"/>
    </font>
    <font>
      <b/>
      <sz val="7"/>
      <color theme="1"/>
      <name val="Arial"/>
      <family val="2"/>
    </font>
    <font>
      <b/>
      <sz val="8"/>
      <color theme="3" tint="-0.24997000396251678"/>
      <name val="Arial"/>
      <family val="2"/>
    </font>
    <font>
      <b/>
      <sz val="8"/>
      <color theme="3" tint="-0.24997000396251678"/>
      <name val="Arial CE"/>
      <family val="0"/>
    </font>
    <font>
      <b/>
      <sz val="8"/>
      <color theme="9" tint="-0.4999699890613556"/>
      <name val="Arial"/>
      <family val="2"/>
    </font>
    <font>
      <sz val="10"/>
      <color theme="3" tint="-0.24997000396251678"/>
      <name val="Arial"/>
      <family val="2"/>
    </font>
    <font>
      <b/>
      <sz val="8"/>
      <color rgb="FF00B0F0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/>
      <top/>
      <bottom style="medium"/>
    </border>
    <border>
      <left/>
      <right style="thin"/>
      <top style="medium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69">
    <xf numFmtId="0" fontId="0" fillId="0" borderId="0" xfId="0" applyFont="1" applyAlignment="1">
      <alignment/>
    </xf>
    <xf numFmtId="0" fontId="2" fillId="0" borderId="0" xfId="56">
      <alignment/>
      <protection/>
    </xf>
    <xf numFmtId="164" fontId="2" fillId="0" borderId="0" xfId="56" applyNumberFormat="1">
      <alignment/>
      <protection/>
    </xf>
    <xf numFmtId="0" fontId="2" fillId="0" borderId="0" xfId="49">
      <alignment/>
      <protection/>
    </xf>
    <xf numFmtId="0" fontId="3" fillId="0" borderId="0" xfId="53">
      <alignment/>
      <protection/>
    </xf>
    <xf numFmtId="164" fontId="2" fillId="0" borderId="0" xfId="48" applyNumberFormat="1">
      <alignment/>
      <protection/>
    </xf>
    <xf numFmtId="0" fontId="2" fillId="0" borderId="0" xfId="54">
      <alignment/>
      <protection/>
    </xf>
    <xf numFmtId="0" fontId="2" fillId="0" borderId="0" xfId="48">
      <alignment/>
      <protection/>
    </xf>
    <xf numFmtId="164" fontId="6" fillId="0" borderId="0" xfId="48" applyNumberFormat="1" applyFont="1" applyAlignment="1">
      <alignment horizontal="center"/>
      <protection/>
    </xf>
    <xf numFmtId="0" fontId="7" fillId="0" borderId="0" xfId="54" applyFont="1" applyFill="1" applyAlignment="1">
      <alignment horizontal="center"/>
      <protection/>
    </xf>
    <xf numFmtId="4" fontId="7" fillId="0" borderId="0" xfId="54" applyNumberFormat="1" applyFont="1" applyFill="1" applyAlignment="1">
      <alignment horizontal="center"/>
      <protection/>
    </xf>
    <xf numFmtId="164" fontId="6" fillId="0" borderId="0" xfId="54" applyNumberFormat="1" applyFont="1" applyFill="1" applyAlignment="1">
      <alignment horizont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3" xfId="47" applyFont="1" applyFill="1" applyBorder="1" applyAlignment="1">
      <alignment horizontal="center" vertical="center" wrapText="1"/>
      <protection/>
    </xf>
    <xf numFmtId="164" fontId="6" fillId="0" borderId="14" xfId="47" applyNumberFormat="1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/>
      <protection/>
    </xf>
    <xf numFmtId="0" fontId="6" fillId="0" borderId="13" xfId="54" applyFont="1" applyFill="1" applyBorder="1" applyAlignment="1">
      <alignment horizontal="center"/>
      <protection/>
    </xf>
    <xf numFmtId="0" fontId="6" fillId="0" borderId="13" xfId="54" applyFont="1" applyFill="1" applyBorder="1" applyAlignment="1">
      <alignment horizontal="left"/>
      <protection/>
    </xf>
    <xf numFmtId="0" fontId="8" fillId="0" borderId="15" xfId="54" applyFont="1" applyFill="1" applyBorder="1" applyAlignment="1">
      <alignment horizontal="center" vertical="center"/>
      <protection/>
    </xf>
    <xf numFmtId="49" fontId="8" fillId="0" borderId="16" xfId="54" applyNumberFormat="1" applyFont="1" applyFill="1" applyBorder="1" applyAlignment="1">
      <alignment horizontal="center" vertical="center"/>
      <protection/>
    </xf>
    <xf numFmtId="49" fontId="8" fillId="0" borderId="17" xfId="54" applyNumberFormat="1" applyFont="1" applyFill="1" applyBorder="1" applyAlignment="1">
      <alignment horizontal="center" vertical="center"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horizontal="center" vertical="center"/>
      <protection/>
    </xf>
    <xf numFmtId="0" fontId="8" fillId="0" borderId="13" xfId="54" applyFont="1" applyFill="1" applyBorder="1" applyAlignment="1">
      <alignment vertical="center" wrapText="1"/>
      <protection/>
    </xf>
    <xf numFmtId="0" fontId="62" fillId="33" borderId="18" xfId="54" applyFont="1" applyFill="1" applyBorder="1" applyAlignment="1">
      <alignment horizontal="center" vertical="center"/>
      <protection/>
    </xf>
    <xf numFmtId="49" fontId="62" fillId="33" borderId="19" xfId="54" applyNumberFormat="1" applyFont="1" applyFill="1" applyBorder="1" applyAlignment="1">
      <alignment horizontal="center" vertical="center"/>
      <protection/>
    </xf>
    <xf numFmtId="49" fontId="62" fillId="33" borderId="20" xfId="54" applyNumberFormat="1" applyFont="1" applyFill="1" applyBorder="1" applyAlignment="1">
      <alignment horizontal="center" vertical="center"/>
      <protection/>
    </xf>
    <xf numFmtId="0" fontId="62" fillId="33" borderId="21" xfId="54" applyFont="1" applyFill="1" applyBorder="1" applyAlignment="1">
      <alignment horizontal="center" vertical="center"/>
      <protection/>
    </xf>
    <xf numFmtId="0" fontId="62" fillId="33" borderId="19" xfId="54" applyFont="1" applyFill="1" applyBorder="1" applyAlignment="1">
      <alignment horizontal="center" vertical="center"/>
      <protection/>
    </xf>
    <xf numFmtId="0" fontId="62" fillId="33" borderId="21" xfId="54" applyFont="1" applyFill="1" applyBorder="1" applyAlignment="1">
      <alignment vertical="center" wrapText="1"/>
      <protection/>
    </xf>
    <xf numFmtId="0" fontId="62" fillId="33" borderId="22" xfId="54" applyFont="1" applyFill="1" applyBorder="1" applyAlignment="1">
      <alignment horizontal="center" vertical="center"/>
      <protection/>
    </xf>
    <xf numFmtId="49" fontId="62" fillId="33" borderId="23" xfId="54" applyNumberFormat="1" applyFont="1" applyFill="1" applyBorder="1" applyAlignment="1">
      <alignment horizontal="center" vertical="center"/>
      <protection/>
    </xf>
    <xf numFmtId="49" fontId="62" fillId="33" borderId="24" xfId="54" applyNumberFormat="1" applyFont="1" applyFill="1" applyBorder="1" applyAlignment="1">
      <alignment horizontal="center" vertical="center"/>
      <protection/>
    </xf>
    <xf numFmtId="0" fontId="63" fillId="33" borderId="25" xfId="54" applyFont="1" applyFill="1" applyBorder="1" applyAlignment="1">
      <alignment horizontal="center" vertical="center"/>
      <protection/>
    </xf>
    <xf numFmtId="0" fontId="63" fillId="33" borderId="23" xfId="54" applyFont="1" applyFill="1" applyBorder="1" applyAlignment="1">
      <alignment horizontal="center" vertical="center"/>
      <protection/>
    </xf>
    <xf numFmtId="0" fontId="63" fillId="33" borderId="25" xfId="54" applyFont="1" applyFill="1" applyBorder="1" applyAlignment="1">
      <alignment vertical="center" wrapText="1"/>
      <protection/>
    </xf>
    <xf numFmtId="0" fontId="62" fillId="33" borderId="26" xfId="54" applyFont="1" applyFill="1" applyBorder="1" applyAlignment="1">
      <alignment horizontal="center" vertical="center"/>
      <protection/>
    </xf>
    <xf numFmtId="49" fontId="62" fillId="33" borderId="27" xfId="54" applyNumberFormat="1" applyFont="1" applyFill="1" applyBorder="1" applyAlignment="1">
      <alignment horizontal="center" vertical="center"/>
      <protection/>
    </xf>
    <xf numFmtId="0" fontId="63" fillId="33" borderId="28" xfId="54" applyFont="1" applyFill="1" applyBorder="1" applyAlignment="1">
      <alignment horizontal="center" vertical="center"/>
      <protection/>
    </xf>
    <xf numFmtId="49" fontId="63" fillId="33" borderId="29" xfId="54" applyNumberFormat="1" applyFont="1" applyFill="1" applyBorder="1" applyAlignment="1">
      <alignment horizontal="center" vertical="center"/>
      <protection/>
    </xf>
    <xf numFmtId="49" fontId="62" fillId="33" borderId="30" xfId="54" applyNumberFormat="1" applyFont="1" applyFill="1" applyBorder="1" applyAlignment="1">
      <alignment horizontal="center" vertical="center"/>
      <protection/>
    </xf>
    <xf numFmtId="49" fontId="63" fillId="33" borderId="31" xfId="54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6" fillId="0" borderId="16" xfId="54" applyFont="1" applyFill="1" applyBorder="1" applyAlignment="1">
      <alignment horizontal="center"/>
      <protection/>
    </xf>
    <xf numFmtId="0" fontId="6" fillId="0" borderId="17" xfId="54" applyFont="1" applyFill="1" applyBorder="1" applyAlignment="1">
      <alignment horizontal="center"/>
      <protection/>
    </xf>
    <xf numFmtId="167" fontId="0" fillId="0" borderId="0" xfId="0" applyNumberFormat="1" applyAlignment="1">
      <alignment/>
    </xf>
    <xf numFmtId="0" fontId="63" fillId="33" borderId="29" xfId="54" applyFont="1" applyFill="1" applyBorder="1" applyAlignment="1">
      <alignment horizontal="center" vertical="center"/>
      <protection/>
    </xf>
    <xf numFmtId="49" fontId="63" fillId="33" borderId="24" xfId="54" applyNumberFormat="1" applyFont="1" applyFill="1" applyBorder="1" applyAlignment="1">
      <alignment horizontal="center" vertical="center"/>
      <protection/>
    </xf>
    <xf numFmtId="49" fontId="62" fillId="33" borderId="27" xfId="54" applyNumberFormat="1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49" fontId="6" fillId="0" borderId="19" xfId="55" applyNumberFormat="1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vertical="center" wrapText="1"/>
      <protection/>
    </xf>
    <xf numFmtId="0" fontId="12" fillId="0" borderId="22" xfId="55" applyFont="1" applyFill="1" applyBorder="1" applyAlignment="1">
      <alignment horizontal="center" vertical="center"/>
      <protection/>
    </xf>
    <xf numFmtId="49" fontId="12" fillId="0" borderId="23" xfId="55" applyNumberFormat="1" applyFont="1" applyFill="1" applyBorder="1" applyAlignment="1">
      <alignment horizontal="center" vertical="center"/>
      <protection/>
    </xf>
    <xf numFmtId="49" fontId="12" fillId="0" borderId="24" xfId="55" applyNumberFormat="1" applyFont="1" applyFill="1" applyBorder="1" applyAlignment="1">
      <alignment horizontal="center" vertical="center"/>
      <protection/>
    </xf>
    <xf numFmtId="49" fontId="12" fillId="0" borderId="25" xfId="55" applyNumberFormat="1" applyFont="1" applyFill="1" applyBorder="1" applyAlignment="1">
      <alignment horizontal="center" vertical="center"/>
      <protection/>
    </xf>
    <xf numFmtId="0" fontId="12" fillId="0" borderId="34" xfId="55" applyFont="1" applyFill="1" applyBorder="1" applyAlignment="1">
      <alignment horizontal="center" vertical="center"/>
      <protection/>
    </xf>
    <xf numFmtId="0" fontId="12" fillId="0" borderId="25" xfId="55" applyFont="1" applyFill="1" applyBorder="1" applyAlignment="1">
      <alignment vertical="center"/>
      <protection/>
    </xf>
    <xf numFmtId="0" fontId="64" fillId="0" borderId="15" xfId="55" applyFont="1" applyFill="1" applyBorder="1" applyAlignment="1">
      <alignment horizontal="center" vertical="center"/>
      <protection/>
    </xf>
    <xf numFmtId="49" fontId="64" fillId="0" borderId="16" xfId="55" applyNumberFormat="1" applyFont="1" applyFill="1" applyBorder="1" applyAlignment="1">
      <alignment horizontal="center" vertical="center"/>
      <protection/>
    </xf>
    <xf numFmtId="49" fontId="64" fillId="0" borderId="17" xfId="55" applyNumberFormat="1" applyFont="1" applyFill="1" applyBorder="1" applyAlignment="1">
      <alignment horizontal="center" vertical="center"/>
      <protection/>
    </xf>
    <xf numFmtId="49" fontId="64" fillId="0" borderId="13" xfId="55" applyNumberFormat="1" applyFont="1" applyFill="1" applyBorder="1" applyAlignment="1">
      <alignment horizontal="center" vertical="center"/>
      <protection/>
    </xf>
    <xf numFmtId="0" fontId="64" fillId="0" borderId="3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49" fontId="6" fillId="0" borderId="27" xfId="55" applyNumberFormat="1" applyFont="1" applyFill="1" applyBorder="1" applyAlignment="1">
      <alignment horizontal="center" vertical="center"/>
      <protection/>
    </xf>
    <xf numFmtId="49" fontId="6" fillId="0" borderId="30" xfId="55" applyNumberFormat="1" applyFont="1" applyFill="1" applyBorder="1" applyAlignment="1">
      <alignment horizontal="center" vertical="center"/>
      <protection/>
    </xf>
    <xf numFmtId="49" fontId="6" fillId="0" borderId="36" xfId="55" applyNumberFormat="1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vertical="center" wrapText="1"/>
      <protection/>
    </xf>
    <xf numFmtId="49" fontId="6" fillId="0" borderId="38" xfId="55" applyNumberFormat="1" applyFont="1" applyFill="1" applyBorder="1" applyAlignment="1">
      <alignment horizontal="center" vertical="center"/>
      <protection/>
    </xf>
    <xf numFmtId="0" fontId="12" fillId="0" borderId="39" xfId="55" applyFont="1" applyFill="1" applyBorder="1" applyAlignment="1">
      <alignment horizontal="center" vertical="center"/>
      <protection/>
    </xf>
    <xf numFmtId="0" fontId="12" fillId="0" borderId="28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49" fontId="6" fillId="0" borderId="29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49" fontId="6" fillId="0" borderId="23" xfId="55" applyNumberFormat="1" applyFont="1" applyFill="1" applyBorder="1" applyAlignment="1">
      <alignment horizontal="center" vertical="center"/>
      <protection/>
    </xf>
    <xf numFmtId="49" fontId="6" fillId="0" borderId="24" xfId="55" applyNumberFormat="1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49" fontId="65" fillId="0" borderId="23" xfId="55" applyNumberFormat="1" applyFont="1" applyFill="1" applyBorder="1" applyAlignment="1">
      <alignment horizontal="center" vertical="center"/>
      <protection/>
    </xf>
    <xf numFmtId="49" fontId="65" fillId="0" borderId="24" xfId="55" applyNumberFormat="1" applyFont="1" applyFill="1" applyBorder="1" applyAlignment="1">
      <alignment horizontal="center" vertical="center"/>
      <protection/>
    </xf>
    <xf numFmtId="0" fontId="12" fillId="0" borderId="41" xfId="55" applyFont="1" applyFill="1" applyBorder="1" applyAlignment="1">
      <alignment vertical="center" wrapText="1"/>
      <protection/>
    </xf>
    <xf numFmtId="49" fontId="63" fillId="0" borderId="25" xfId="55" applyNumberFormat="1" applyFont="1" applyFill="1" applyBorder="1" applyAlignment="1">
      <alignment horizontal="center" vertical="center"/>
      <protection/>
    </xf>
    <xf numFmtId="0" fontId="63" fillId="0" borderId="24" xfId="55" applyFont="1" applyFill="1" applyBorder="1" applyAlignment="1">
      <alignment horizontal="center" vertical="center"/>
      <protection/>
    </xf>
    <xf numFmtId="0" fontId="63" fillId="0" borderId="42" xfId="55" applyFont="1" applyFill="1" applyBorder="1" applyAlignment="1">
      <alignment vertical="center" wrapText="1"/>
      <protection/>
    </xf>
    <xf numFmtId="0" fontId="12" fillId="0" borderId="25" xfId="55" applyFont="1" applyFill="1" applyBorder="1" applyAlignment="1">
      <alignment vertical="center" wrapText="1"/>
      <protection/>
    </xf>
    <xf numFmtId="49" fontId="12" fillId="0" borderId="41" xfId="55" applyNumberFormat="1" applyFont="1" applyFill="1" applyBorder="1" applyAlignment="1">
      <alignment horizontal="center" vertical="center"/>
      <protection/>
    </xf>
    <xf numFmtId="0" fontId="12" fillId="0" borderId="43" xfId="55" applyFont="1" applyFill="1" applyBorder="1" applyAlignment="1">
      <alignment horizontal="center" vertical="center"/>
      <protection/>
    </xf>
    <xf numFmtId="49" fontId="62" fillId="0" borderId="27" xfId="55" applyNumberFormat="1" applyFont="1" applyFill="1" applyBorder="1" applyAlignment="1">
      <alignment horizontal="center" vertical="center"/>
      <protection/>
    </xf>
    <xf numFmtId="49" fontId="62" fillId="0" borderId="30" xfId="55" applyNumberFormat="1" applyFont="1" applyFill="1" applyBorder="1" applyAlignment="1">
      <alignment horizontal="center" vertical="center"/>
      <protection/>
    </xf>
    <xf numFmtId="49" fontId="62" fillId="0" borderId="36" xfId="55" applyNumberFormat="1" applyFont="1" applyFill="1" applyBorder="1" applyAlignment="1">
      <alignment horizontal="center" vertical="center"/>
      <protection/>
    </xf>
    <xf numFmtId="0" fontId="62" fillId="0" borderId="37" xfId="55" applyFont="1" applyFill="1" applyBorder="1" applyAlignment="1">
      <alignment horizontal="center" vertical="center"/>
      <protection/>
    </xf>
    <xf numFmtId="0" fontId="62" fillId="0" borderId="36" xfId="55" applyFont="1" applyFill="1" applyBorder="1" applyAlignment="1">
      <alignment vertical="center" wrapText="1"/>
      <protection/>
    </xf>
    <xf numFmtId="49" fontId="62" fillId="0" borderId="29" xfId="55" applyNumberFormat="1" applyFont="1" applyFill="1" applyBorder="1" applyAlignment="1">
      <alignment horizontal="center" vertical="center"/>
      <protection/>
    </xf>
    <xf numFmtId="49" fontId="62" fillId="0" borderId="31" xfId="55" applyNumberFormat="1" applyFont="1" applyFill="1" applyBorder="1" applyAlignment="1">
      <alignment horizontal="center" vertical="center"/>
      <protection/>
    </xf>
    <xf numFmtId="49" fontId="62" fillId="0" borderId="44" xfId="55" applyNumberFormat="1" applyFont="1" applyFill="1" applyBorder="1" applyAlignment="1">
      <alignment horizontal="center" vertical="center"/>
      <protection/>
    </xf>
    <xf numFmtId="49" fontId="62" fillId="0" borderId="19" xfId="55" applyNumberFormat="1" applyFont="1" applyFill="1" applyBorder="1" applyAlignment="1">
      <alignment horizontal="center" vertical="center"/>
      <protection/>
    </xf>
    <xf numFmtId="49" fontId="62" fillId="0" borderId="20" xfId="55" applyNumberFormat="1" applyFont="1" applyFill="1" applyBorder="1" applyAlignment="1">
      <alignment horizontal="center" vertical="center"/>
      <protection/>
    </xf>
    <xf numFmtId="0" fontId="62" fillId="0" borderId="21" xfId="55" applyFont="1" applyFill="1" applyBorder="1" applyAlignment="1">
      <alignment vertical="center" wrapText="1"/>
      <protection/>
    </xf>
    <xf numFmtId="49" fontId="63" fillId="0" borderId="41" xfId="55" applyNumberFormat="1" applyFont="1" applyFill="1" applyBorder="1" applyAlignment="1">
      <alignment horizontal="center" vertical="center"/>
      <protection/>
    </xf>
    <xf numFmtId="0" fontId="63" fillId="0" borderId="43" xfId="55" applyFont="1" applyFill="1" applyBorder="1" applyAlignment="1">
      <alignment horizontal="center" vertical="center"/>
      <protection/>
    </xf>
    <xf numFmtId="0" fontId="62" fillId="0" borderId="30" xfId="55" applyFont="1" applyFill="1" applyBorder="1" applyAlignment="1">
      <alignment horizontal="center" vertical="center"/>
      <protection/>
    </xf>
    <xf numFmtId="49" fontId="62" fillId="0" borderId="23" xfId="55" applyNumberFormat="1" applyFont="1" applyFill="1" applyBorder="1" applyAlignment="1">
      <alignment horizontal="center" vertical="center"/>
      <protection/>
    </xf>
    <xf numFmtId="49" fontId="62" fillId="0" borderId="24" xfId="55" applyNumberFormat="1" applyFont="1" applyFill="1" applyBorder="1" applyAlignment="1">
      <alignment horizontal="center" vertical="center"/>
      <protection/>
    </xf>
    <xf numFmtId="0" fontId="63" fillId="0" borderId="41" xfId="55" applyFont="1" applyFill="1" applyBorder="1" applyAlignment="1">
      <alignment vertical="center" wrapText="1"/>
      <protection/>
    </xf>
    <xf numFmtId="49" fontId="63" fillId="0" borderId="45" xfId="55" applyNumberFormat="1" applyFont="1" applyFill="1" applyBorder="1" applyAlignment="1">
      <alignment horizontal="center" vertical="center"/>
      <protection/>
    </xf>
    <xf numFmtId="0" fontId="63" fillId="0" borderId="46" xfId="55" applyFont="1" applyFill="1" applyBorder="1" applyAlignment="1">
      <alignment horizontal="center" vertical="center"/>
      <protection/>
    </xf>
    <xf numFmtId="49" fontId="63" fillId="0" borderId="36" xfId="55" applyNumberFormat="1" applyFont="1" applyFill="1" applyBorder="1" applyAlignment="1">
      <alignment horizontal="center" vertical="center"/>
      <protection/>
    </xf>
    <xf numFmtId="0" fontId="63" fillId="0" borderId="37" xfId="55" applyFont="1" applyFill="1" applyBorder="1" applyAlignment="1">
      <alignment horizontal="center" vertical="center"/>
      <protection/>
    </xf>
    <xf numFmtId="0" fontId="0" fillId="0" borderId="47" xfId="0" applyBorder="1" applyAlignment="1">
      <alignment/>
    </xf>
    <xf numFmtId="169" fontId="6" fillId="0" borderId="17" xfId="54" applyNumberFormat="1" applyFont="1" applyFill="1" applyBorder="1">
      <alignment/>
      <protection/>
    </xf>
    <xf numFmtId="169" fontId="6" fillId="0" borderId="14" xfId="54" applyNumberFormat="1" applyFont="1" applyFill="1" applyBorder="1">
      <alignment/>
      <protection/>
    </xf>
    <xf numFmtId="169" fontId="8" fillId="0" borderId="17" xfId="35" applyNumberFormat="1" applyFont="1" applyFill="1" applyBorder="1" applyAlignment="1">
      <alignment horizontal="right" vertical="center"/>
    </xf>
    <xf numFmtId="169" fontId="8" fillId="0" borderId="14" xfId="35" applyNumberFormat="1" applyFont="1" applyFill="1" applyBorder="1" applyAlignment="1">
      <alignment horizontal="right" vertical="center"/>
    </xf>
    <xf numFmtId="169" fontId="62" fillId="33" borderId="20" xfId="35" applyNumberFormat="1" applyFont="1" applyFill="1" applyBorder="1" applyAlignment="1">
      <alignment horizontal="right" vertical="center"/>
    </xf>
    <xf numFmtId="169" fontId="6" fillId="0" borderId="48" xfId="35" applyNumberFormat="1" applyFont="1" applyFill="1" applyBorder="1" applyAlignment="1">
      <alignment horizontal="right" vertical="center"/>
    </xf>
    <xf numFmtId="169" fontId="63" fillId="33" borderId="24" xfId="35" applyNumberFormat="1" applyFont="1" applyFill="1" applyBorder="1" applyAlignment="1">
      <alignment horizontal="right" vertical="center"/>
    </xf>
    <xf numFmtId="169" fontId="12" fillId="0" borderId="24" xfId="35" applyNumberFormat="1" applyFont="1" applyFill="1" applyBorder="1" applyAlignment="1">
      <alignment horizontal="right" vertical="center"/>
    </xf>
    <xf numFmtId="169" fontId="62" fillId="33" borderId="48" xfId="35" applyNumberFormat="1" applyFont="1" applyFill="1" applyBorder="1" applyAlignment="1">
      <alignment horizontal="right" vertical="center"/>
    </xf>
    <xf numFmtId="169" fontId="63" fillId="33" borderId="25" xfId="35" applyNumberFormat="1" applyFont="1" applyFill="1" applyBorder="1" applyAlignment="1">
      <alignment horizontal="right" vertical="center"/>
    </xf>
    <xf numFmtId="169" fontId="8" fillId="0" borderId="32" xfId="35" applyNumberFormat="1" applyFont="1" applyFill="1" applyBorder="1" applyAlignment="1">
      <alignment horizontal="right" vertical="center"/>
    </xf>
    <xf numFmtId="169" fontId="6" fillId="0" borderId="20" xfId="55" applyNumberFormat="1" applyFont="1" applyFill="1" applyBorder="1" applyAlignment="1">
      <alignment horizontal="right" vertical="center"/>
      <protection/>
    </xf>
    <xf numFmtId="169" fontId="62" fillId="33" borderId="21" xfId="35" applyNumberFormat="1" applyFont="1" applyFill="1" applyBorder="1" applyAlignment="1">
      <alignment horizontal="right" vertical="center"/>
    </xf>
    <xf numFmtId="169" fontId="12" fillId="0" borderId="24" xfId="55" applyNumberFormat="1" applyFont="1" applyFill="1" applyBorder="1" applyAlignment="1">
      <alignment horizontal="right" vertical="center"/>
      <protection/>
    </xf>
    <xf numFmtId="169" fontId="63" fillId="33" borderId="21" xfId="35" applyNumberFormat="1" applyFont="1" applyFill="1" applyBorder="1" applyAlignment="1">
      <alignment horizontal="right" vertical="center"/>
    </xf>
    <xf numFmtId="169" fontId="62" fillId="33" borderId="25" xfId="35" applyNumberFormat="1" applyFont="1" applyFill="1" applyBorder="1" applyAlignment="1">
      <alignment horizontal="right" vertical="center"/>
    </xf>
    <xf numFmtId="169" fontId="63" fillId="33" borderId="48" xfId="35" applyNumberFormat="1" applyFont="1" applyFill="1" applyBorder="1" applyAlignment="1">
      <alignment horizontal="right" vertical="center"/>
    </xf>
    <xf numFmtId="169" fontId="63" fillId="33" borderId="31" xfId="35" applyNumberFormat="1" applyFont="1" applyFill="1" applyBorder="1" applyAlignment="1">
      <alignment horizontal="right" vertical="center"/>
    </xf>
    <xf numFmtId="169" fontId="62" fillId="33" borderId="30" xfId="35" applyNumberFormat="1" applyFont="1" applyFill="1" applyBorder="1" applyAlignment="1">
      <alignment horizontal="right" vertical="center"/>
    </xf>
    <xf numFmtId="0" fontId="14" fillId="0" borderId="26" xfId="0" applyFont="1" applyBorder="1" applyAlignment="1">
      <alignment vertical="center" wrapText="1"/>
    </xf>
    <xf numFmtId="0" fontId="14" fillId="0" borderId="36" xfId="0" applyFont="1" applyBorder="1" applyAlignment="1">
      <alignment horizontal="right" vertical="center" wrapText="1"/>
    </xf>
    <xf numFmtId="4" fontId="14" fillId="0" borderId="36" xfId="0" applyNumberFormat="1" applyFont="1" applyBorder="1" applyAlignment="1">
      <alignment horizontal="right" vertical="center" wrapText="1"/>
    </xf>
    <xf numFmtId="4" fontId="14" fillId="0" borderId="49" xfId="0" applyNumberFormat="1" applyFont="1" applyBorder="1" applyAlignment="1">
      <alignment horizontal="right" vertical="center" wrapText="1"/>
    </xf>
    <xf numFmtId="0" fontId="15" fillId="0" borderId="50" xfId="0" applyFont="1" applyBorder="1" applyAlignment="1">
      <alignment vertical="center" wrapText="1"/>
    </xf>
    <xf numFmtId="0" fontId="15" fillId="0" borderId="45" xfId="0" applyFont="1" applyBorder="1" applyAlignment="1">
      <alignment horizontal="right" vertical="center" wrapText="1"/>
    </xf>
    <xf numFmtId="4" fontId="15" fillId="0" borderId="45" xfId="0" applyNumberFormat="1" applyFont="1" applyBorder="1" applyAlignment="1">
      <alignment horizontal="right" vertical="center" wrapText="1"/>
    </xf>
    <xf numFmtId="4" fontId="15" fillId="0" borderId="45" xfId="0" applyNumberFormat="1" applyFont="1" applyBorder="1" applyAlignment="1">
      <alignment vertical="center"/>
    </xf>
    <xf numFmtId="4" fontId="15" fillId="0" borderId="51" xfId="0" applyNumberFormat="1" applyFont="1" applyBorder="1" applyAlignment="1">
      <alignment vertical="center"/>
    </xf>
    <xf numFmtId="4" fontId="15" fillId="0" borderId="36" xfId="0" applyNumberFormat="1" applyFont="1" applyBorder="1" applyAlignment="1">
      <alignment horizontal="right" vertical="center" wrapText="1"/>
    </xf>
    <xf numFmtId="0" fontId="14" fillId="0" borderId="50" xfId="0" applyFont="1" applyBorder="1" applyAlignment="1">
      <alignment vertical="center" wrapText="1"/>
    </xf>
    <xf numFmtId="4" fontId="14" fillId="0" borderId="45" xfId="0" applyNumberFormat="1" applyFont="1" applyBorder="1" applyAlignment="1">
      <alignment horizontal="right" vertical="center" wrapText="1"/>
    </xf>
    <xf numFmtId="4" fontId="14" fillId="0" borderId="51" xfId="0" applyNumberFormat="1" applyFont="1" applyBorder="1" applyAlignment="1">
      <alignment horizontal="right" vertical="center" wrapText="1"/>
    </xf>
    <xf numFmtId="4" fontId="15" fillId="0" borderId="51" xfId="0" applyNumberFormat="1" applyFont="1" applyBorder="1" applyAlignment="1">
      <alignment horizontal="right" vertical="center" wrapText="1"/>
    </xf>
    <xf numFmtId="0" fontId="14" fillId="0" borderId="45" xfId="0" applyFont="1" applyBorder="1" applyAlignment="1">
      <alignment horizontal="right"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horizontal="right" vertical="center" wrapText="1"/>
    </xf>
    <xf numFmtId="4" fontId="15" fillId="0" borderId="53" xfId="0" applyNumberFormat="1" applyFont="1" applyBorder="1" applyAlignment="1">
      <alignment horizontal="right" vertical="center" wrapText="1"/>
    </xf>
    <xf numFmtId="4" fontId="15" fillId="0" borderId="54" xfId="0" applyNumberFormat="1" applyFont="1" applyBorder="1" applyAlignment="1">
      <alignment horizontal="right" vertical="center" wrapText="1"/>
    </xf>
    <xf numFmtId="0" fontId="14" fillId="0" borderId="15" xfId="0" applyFont="1" applyBorder="1" applyAlignment="1">
      <alignment vertical="center" wrapText="1"/>
    </xf>
    <xf numFmtId="0" fontId="14" fillId="0" borderId="13" xfId="0" applyFont="1" applyBorder="1" applyAlignment="1">
      <alignment horizontal="right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4" fontId="14" fillId="0" borderId="32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166" fontId="10" fillId="0" borderId="43" xfId="0" applyNumberFormat="1" applyFont="1" applyFill="1" applyBorder="1" applyAlignment="1">
      <alignment horizontal="right"/>
    </xf>
    <xf numFmtId="0" fontId="15" fillId="0" borderId="26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right" vertical="center" wrapText="1"/>
    </xf>
    <xf numFmtId="4" fontId="15" fillId="0" borderId="49" xfId="0" applyNumberFormat="1" applyFont="1" applyBorder="1" applyAlignment="1">
      <alignment horizontal="right" vertical="center" wrapText="1"/>
    </xf>
    <xf numFmtId="0" fontId="15" fillId="0" borderId="5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6" fillId="33" borderId="26" xfId="55" applyFont="1" applyFill="1" applyBorder="1" applyAlignment="1">
      <alignment horizontal="center" vertical="center"/>
      <protection/>
    </xf>
    <xf numFmtId="49" fontId="6" fillId="33" borderId="27" xfId="55" applyNumberFormat="1" applyFont="1" applyFill="1" applyBorder="1" applyAlignment="1">
      <alignment horizontal="center" vertical="center"/>
      <protection/>
    </xf>
    <xf numFmtId="49" fontId="6" fillId="33" borderId="30" xfId="55" applyNumberFormat="1" applyFont="1" applyFill="1" applyBorder="1" applyAlignment="1">
      <alignment horizontal="center" vertical="center"/>
      <protection/>
    </xf>
    <xf numFmtId="49" fontId="6" fillId="33" borderId="36" xfId="55" applyNumberFormat="1" applyFont="1" applyFill="1" applyBorder="1" applyAlignment="1">
      <alignment horizontal="center" vertical="center"/>
      <protection/>
    </xf>
    <xf numFmtId="0" fontId="6" fillId="33" borderId="37" xfId="55" applyFont="1" applyFill="1" applyBorder="1" applyAlignment="1">
      <alignment horizontal="center" vertical="center"/>
      <protection/>
    </xf>
    <xf numFmtId="0" fontId="6" fillId="33" borderId="36" xfId="55" applyFont="1" applyFill="1" applyBorder="1" applyAlignment="1">
      <alignment vertical="center" wrapText="1"/>
      <protection/>
    </xf>
    <xf numFmtId="169" fontId="6" fillId="33" borderId="30" xfId="55" applyNumberFormat="1" applyFont="1" applyFill="1" applyBorder="1" applyAlignment="1">
      <alignment horizontal="right" vertical="center"/>
      <protection/>
    </xf>
    <xf numFmtId="0" fontId="12" fillId="33" borderId="22" xfId="55" applyFont="1" applyFill="1" applyBorder="1" applyAlignment="1">
      <alignment horizontal="center" vertical="center"/>
      <protection/>
    </xf>
    <xf numFmtId="49" fontId="12" fillId="33" borderId="23" xfId="55" applyNumberFormat="1" applyFont="1" applyFill="1" applyBorder="1" applyAlignment="1">
      <alignment horizontal="center" vertical="center"/>
      <protection/>
    </xf>
    <xf numFmtId="49" fontId="12" fillId="33" borderId="24" xfId="55" applyNumberFormat="1" applyFont="1" applyFill="1" applyBorder="1" applyAlignment="1">
      <alignment horizontal="center" vertical="center"/>
      <protection/>
    </xf>
    <xf numFmtId="49" fontId="12" fillId="33" borderId="25" xfId="55" applyNumberFormat="1" applyFont="1" applyFill="1" applyBorder="1" applyAlignment="1">
      <alignment horizontal="center" vertical="center"/>
      <protection/>
    </xf>
    <xf numFmtId="0" fontId="12" fillId="33" borderId="34" xfId="55" applyFont="1" applyFill="1" applyBorder="1" applyAlignment="1">
      <alignment horizontal="center" vertical="center"/>
      <protection/>
    </xf>
    <xf numFmtId="0" fontId="12" fillId="33" borderId="25" xfId="55" applyFont="1" applyFill="1" applyBorder="1" applyAlignment="1">
      <alignment vertical="center"/>
      <protection/>
    </xf>
    <xf numFmtId="169" fontId="12" fillId="33" borderId="41" xfId="55" applyNumberFormat="1" applyFont="1" applyFill="1" applyBorder="1" applyAlignment="1">
      <alignment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49" fontId="62" fillId="33" borderId="27" xfId="55" applyNumberFormat="1" applyFont="1" applyFill="1" applyBorder="1" applyAlignment="1">
      <alignment horizontal="center" vertical="center"/>
      <protection/>
    </xf>
    <xf numFmtId="49" fontId="62" fillId="33" borderId="44" xfId="55" applyNumberFormat="1" applyFont="1" applyFill="1" applyBorder="1" applyAlignment="1">
      <alignment horizontal="center" vertical="center"/>
      <protection/>
    </xf>
    <xf numFmtId="0" fontId="62" fillId="33" borderId="36" xfId="55" applyFont="1" applyFill="1" applyBorder="1" applyAlignment="1">
      <alignment vertical="center" wrapText="1"/>
      <protection/>
    </xf>
    <xf numFmtId="49" fontId="63" fillId="33" borderId="36" xfId="55" applyNumberFormat="1" applyFont="1" applyFill="1" applyBorder="1" applyAlignment="1">
      <alignment horizontal="center" vertical="center"/>
      <protection/>
    </xf>
    <xf numFmtId="0" fontId="63" fillId="33" borderId="37" xfId="55" applyFont="1" applyFill="1" applyBorder="1" applyAlignment="1">
      <alignment horizontal="center" vertical="center"/>
      <protection/>
    </xf>
    <xf numFmtId="49" fontId="6" fillId="33" borderId="23" xfId="55" applyNumberFormat="1" applyFont="1" applyFill="1" applyBorder="1" applyAlignment="1">
      <alignment horizontal="center" vertical="center"/>
      <protection/>
    </xf>
    <xf numFmtId="49" fontId="6" fillId="33" borderId="24" xfId="55" applyNumberFormat="1" applyFont="1" applyFill="1" applyBorder="1" applyAlignment="1">
      <alignment horizontal="center" vertical="center"/>
      <protection/>
    </xf>
    <xf numFmtId="0" fontId="12" fillId="33" borderId="25" xfId="55" applyFont="1" applyFill="1" applyBorder="1" applyAlignment="1">
      <alignment vertical="center" wrapText="1"/>
      <protection/>
    </xf>
    <xf numFmtId="0" fontId="62" fillId="33" borderId="26" xfId="55" applyFont="1" applyFill="1" applyBorder="1" applyAlignment="1">
      <alignment horizontal="center" vertical="center"/>
      <protection/>
    </xf>
    <xf numFmtId="49" fontId="62" fillId="33" borderId="30" xfId="55" applyNumberFormat="1" applyFont="1" applyFill="1" applyBorder="1" applyAlignment="1">
      <alignment horizontal="center" vertical="center"/>
      <protection/>
    </xf>
    <xf numFmtId="49" fontId="62" fillId="33" borderId="36" xfId="55" applyNumberFormat="1" applyFont="1" applyFill="1" applyBorder="1" applyAlignment="1">
      <alignment horizontal="center" vertical="center"/>
      <protection/>
    </xf>
    <xf numFmtId="0" fontId="62" fillId="33" borderId="37" xfId="55" applyFont="1" applyFill="1" applyBorder="1" applyAlignment="1">
      <alignment horizontal="center" vertical="center"/>
      <protection/>
    </xf>
    <xf numFmtId="169" fontId="62" fillId="33" borderId="30" xfId="55" applyNumberFormat="1" applyFont="1" applyFill="1" applyBorder="1" applyAlignment="1">
      <alignment horizontal="right" vertical="center"/>
      <protection/>
    </xf>
    <xf numFmtId="0" fontId="63" fillId="33" borderId="22" xfId="55" applyFont="1" applyFill="1" applyBorder="1" applyAlignment="1">
      <alignment horizontal="center" vertical="center"/>
      <protection/>
    </xf>
    <xf numFmtId="49" fontId="63" fillId="33" borderId="23" xfId="55" applyNumberFormat="1" applyFont="1" applyFill="1" applyBorder="1" applyAlignment="1">
      <alignment horizontal="center" vertical="center"/>
      <protection/>
    </xf>
    <xf numFmtId="49" fontId="63" fillId="33" borderId="24" xfId="55" applyNumberFormat="1" applyFont="1" applyFill="1" applyBorder="1" applyAlignment="1">
      <alignment horizontal="center" vertical="center"/>
      <protection/>
    </xf>
    <xf numFmtId="49" fontId="63" fillId="33" borderId="25" xfId="55" applyNumberFormat="1" applyFont="1" applyFill="1" applyBorder="1" applyAlignment="1">
      <alignment horizontal="center" vertical="center"/>
      <protection/>
    </xf>
    <xf numFmtId="0" fontId="63" fillId="33" borderId="34" xfId="55" applyFont="1" applyFill="1" applyBorder="1" applyAlignment="1">
      <alignment horizontal="center" vertical="center"/>
      <protection/>
    </xf>
    <xf numFmtId="0" fontId="63" fillId="33" borderId="25" xfId="55" applyFont="1" applyFill="1" applyBorder="1" applyAlignment="1">
      <alignment vertical="center"/>
      <protection/>
    </xf>
    <xf numFmtId="169" fontId="63" fillId="33" borderId="31" xfId="55" applyNumberFormat="1" applyFont="1" applyFill="1" applyBorder="1" applyAlignment="1">
      <alignment horizontal="right" vertical="center"/>
      <protection/>
    </xf>
    <xf numFmtId="49" fontId="62" fillId="33" borderId="38" xfId="55" applyNumberFormat="1" applyFont="1" applyFill="1" applyBorder="1" applyAlignment="1">
      <alignment horizontal="center" vertical="center"/>
      <protection/>
    </xf>
    <xf numFmtId="49" fontId="62" fillId="33" borderId="20" xfId="55" applyNumberFormat="1" applyFont="1" applyFill="1" applyBorder="1" applyAlignment="1">
      <alignment horizontal="center" vertical="center"/>
      <protection/>
    </xf>
    <xf numFmtId="49" fontId="62" fillId="33" borderId="21" xfId="55" applyNumberFormat="1" applyFont="1" applyFill="1" applyBorder="1" applyAlignment="1">
      <alignment horizontal="center" vertical="center"/>
      <protection/>
    </xf>
    <xf numFmtId="0" fontId="62" fillId="33" borderId="33" xfId="55" applyFont="1" applyFill="1" applyBorder="1" applyAlignment="1">
      <alignment horizontal="center" vertical="center"/>
      <protection/>
    </xf>
    <xf numFmtId="0" fontId="62" fillId="33" borderId="21" xfId="55" applyFont="1" applyFill="1" applyBorder="1" applyAlignment="1">
      <alignment vertical="center" wrapText="1"/>
      <protection/>
    </xf>
    <xf numFmtId="0" fontId="6" fillId="33" borderId="18" xfId="54" applyFont="1" applyFill="1" applyBorder="1" applyAlignment="1">
      <alignment horizontal="center" vertical="center"/>
      <protection/>
    </xf>
    <xf numFmtId="0" fontId="0" fillId="33" borderId="24" xfId="0" applyFill="1" applyBorder="1" applyAlignment="1">
      <alignment/>
    </xf>
    <xf numFmtId="49" fontId="62" fillId="33" borderId="29" xfId="55" applyNumberFormat="1" applyFont="1" applyFill="1" applyBorder="1" applyAlignment="1">
      <alignment horizontal="center" vertical="center"/>
      <protection/>
    </xf>
    <xf numFmtId="49" fontId="62" fillId="33" borderId="24" xfId="55" applyNumberFormat="1" applyFont="1" applyFill="1" applyBorder="1" applyAlignment="1">
      <alignment horizontal="center" vertical="center"/>
      <protection/>
    </xf>
    <xf numFmtId="0" fontId="6" fillId="33" borderId="39" xfId="55" applyFont="1" applyFill="1" applyBorder="1" applyAlignment="1">
      <alignment horizontal="center" vertical="center"/>
      <protection/>
    </xf>
    <xf numFmtId="0" fontId="6" fillId="33" borderId="22" xfId="55" applyFont="1" applyFill="1" applyBorder="1" applyAlignment="1">
      <alignment horizontal="center" vertical="center"/>
      <protection/>
    </xf>
    <xf numFmtId="49" fontId="62" fillId="33" borderId="31" xfId="55" applyNumberFormat="1" applyFont="1" applyFill="1" applyBorder="1" applyAlignment="1">
      <alignment horizontal="center" vertical="center"/>
      <protection/>
    </xf>
    <xf numFmtId="49" fontId="6" fillId="33" borderId="19" xfId="55" applyNumberFormat="1" applyFont="1" applyFill="1" applyBorder="1" applyAlignment="1">
      <alignment horizontal="center" vertical="center"/>
      <protection/>
    </xf>
    <xf numFmtId="0" fontId="64" fillId="33" borderId="28" xfId="55" applyFont="1" applyFill="1" applyBorder="1" applyAlignment="1">
      <alignment horizontal="center" vertical="center"/>
      <protection/>
    </xf>
    <xf numFmtId="49" fontId="64" fillId="33" borderId="29" xfId="55" applyNumberFormat="1" applyFont="1" applyFill="1" applyBorder="1" applyAlignment="1">
      <alignment horizontal="center" vertical="center"/>
      <protection/>
    </xf>
    <xf numFmtId="0" fontId="16" fillId="33" borderId="25" xfId="55" applyFont="1" applyFill="1" applyBorder="1" applyAlignment="1">
      <alignment vertical="center"/>
      <protection/>
    </xf>
    <xf numFmtId="49" fontId="12" fillId="33" borderId="38" xfId="55" applyNumberFormat="1" applyFont="1" applyFill="1" applyBorder="1" applyAlignment="1">
      <alignment horizontal="center" vertical="center"/>
      <protection/>
    </xf>
    <xf numFmtId="49" fontId="6" fillId="33" borderId="20" xfId="55" applyNumberFormat="1" applyFont="1" applyFill="1" applyBorder="1" applyAlignment="1">
      <alignment horizontal="center" vertical="center"/>
      <protection/>
    </xf>
    <xf numFmtId="49" fontId="6" fillId="33" borderId="21" xfId="55" applyNumberFormat="1" applyFont="1" applyFill="1" applyBorder="1" applyAlignment="1">
      <alignment horizontal="center" vertical="center"/>
      <protection/>
    </xf>
    <xf numFmtId="0" fontId="6" fillId="33" borderId="33" xfId="55" applyFont="1" applyFill="1" applyBorder="1" applyAlignment="1">
      <alignment horizontal="center" vertical="center"/>
      <protection/>
    </xf>
    <xf numFmtId="0" fontId="6" fillId="33" borderId="21" xfId="55" applyFont="1" applyFill="1" applyBorder="1" applyAlignment="1">
      <alignment vertical="center" wrapText="1"/>
      <protection/>
    </xf>
    <xf numFmtId="169" fontId="6" fillId="33" borderId="20" xfId="55" applyNumberFormat="1" applyFont="1" applyFill="1" applyBorder="1" applyAlignment="1">
      <alignment horizontal="right" vertical="center"/>
      <protection/>
    </xf>
    <xf numFmtId="49" fontId="63" fillId="0" borderId="42" xfId="55" applyNumberFormat="1" applyFont="1" applyFill="1" applyBorder="1" applyAlignment="1">
      <alignment horizontal="center" vertical="center"/>
      <protection/>
    </xf>
    <xf numFmtId="4" fontId="8" fillId="0" borderId="17" xfId="35" applyNumberFormat="1" applyFont="1" applyFill="1" applyBorder="1" applyAlignment="1">
      <alignment horizontal="right" vertical="center"/>
    </xf>
    <xf numFmtId="4" fontId="8" fillId="0" borderId="14" xfId="35" applyNumberFormat="1" applyFont="1" applyFill="1" applyBorder="1" applyAlignment="1">
      <alignment horizontal="right" vertical="center"/>
    </xf>
    <xf numFmtId="4" fontId="6" fillId="33" borderId="30" xfId="55" applyNumberFormat="1" applyFont="1" applyFill="1" applyBorder="1" applyAlignment="1">
      <alignment horizontal="right" vertical="center"/>
      <protection/>
    </xf>
    <xf numFmtId="4" fontId="12" fillId="33" borderId="24" xfId="55" applyNumberFormat="1" applyFont="1" applyFill="1" applyBorder="1" applyAlignment="1">
      <alignment horizontal="right" vertical="center"/>
      <protection/>
    </xf>
    <xf numFmtId="4" fontId="12" fillId="33" borderId="41" xfId="55" applyNumberFormat="1" applyFont="1" applyFill="1" applyBorder="1" applyAlignment="1">
      <alignment vertical="center"/>
      <protection/>
    </xf>
    <xf numFmtId="4" fontId="63" fillId="33" borderId="55" xfId="35" applyNumberFormat="1" applyFont="1" applyFill="1" applyBorder="1" applyAlignment="1">
      <alignment horizontal="right" vertical="center"/>
    </xf>
    <xf numFmtId="4" fontId="6" fillId="0" borderId="48" xfId="35" applyNumberFormat="1" applyFont="1" applyFill="1" applyBorder="1" applyAlignment="1">
      <alignment horizontal="right" vertical="center"/>
    </xf>
    <xf numFmtId="4" fontId="12" fillId="0" borderId="24" xfId="35" applyNumberFormat="1" applyFont="1" applyFill="1" applyBorder="1" applyAlignment="1">
      <alignment horizontal="right" vertical="center"/>
    </xf>
    <xf numFmtId="4" fontId="6" fillId="0" borderId="20" xfId="55" applyNumberFormat="1" applyFont="1" applyFill="1" applyBorder="1" applyAlignment="1">
      <alignment horizontal="right" vertical="center"/>
      <protection/>
    </xf>
    <xf numFmtId="4" fontId="12" fillId="0" borderId="24" xfId="55" applyNumberFormat="1" applyFont="1" applyFill="1" applyBorder="1" applyAlignment="1">
      <alignment horizontal="right" vertical="center"/>
      <protection/>
    </xf>
    <xf numFmtId="4" fontId="6" fillId="33" borderId="20" xfId="55" applyNumberFormat="1" applyFont="1" applyFill="1" applyBorder="1" applyAlignment="1">
      <alignment horizontal="right" vertical="center"/>
      <protection/>
    </xf>
    <xf numFmtId="4" fontId="62" fillId="33" borderId="48" xfId="35" applyNumberFormat="1" applyFont="1" applyFill="1" applyBorder="1" applyAlignment="1">
      <alignment horizontal="right" vertical="center"/>
    </xf>
    <xf numFmtId="4" fontId="63" fillId="33" borderId="24" xfId="35" applyNumberFormat="1" applyFont="1" applyFill="1" applyBorder="1" applyAlignment="1">
      <alignment horizontal="right" vertical="center"/>
    </xf>
    <xf numFmtId="4" fontId="62" fillId="0" borderId="48" xfId="35" applyNumberFormat="1" applyFont="1" applyFill="1" applyBorder="1" applyAlignment="1">
      <alignment horizontal="right" vertical="center"/>
    </xf>
    <xf numFmtId="4" fontId="12" fillId="0" borderId="25" xfId="35" applyNumberFormat="1" applyFont="1" applyFill="1" applyBorder="1" applyAlignment="1">
      <alignment horizontal="right" vertical="center"/>
    </xf>
    <xf numFmtId="4" fontId="6" fillId="0" borderId="21" xfId="35" applyNumberFormat="1" applyFont="1" applyFill="1" applyBorder="1" applyAlignment="1">
      <alignment horizontal="right" vertical="center"/>
    </xf>
    <xf numFmtId="4" fontId="12" fillId="0" borderId="31" xfId="35" applyNumberFormat="1" applyFont="1" applyFill="1" applyBorder="1" applyAlignment="1">
      <alignment horizontal="right" vertical="center"/>
    </xf>
    <xf numFmtId="4" fontId="62" fillId="0" borderId="21" xfId="35" applyNumberFormat="1" applyFont="1" applyFill="1" applyBorder="1" applyAlignment="1">
      <alignment horizontal="right" vertical="center"/>
    </xf>
    <xf numFmtId="4" fontId="63" fillId="0" borderId="25" xfId="35" applyNumberFormat="1" applyFont="1" applyFill="1" applyBorder="1" applyAlignment="1">
      <alignment horizontal="right" vertical="center"/>
    </xf>
    <xf numFmtId="4" fontId="6" fillId="0" borderId="30" xfId="35" applyNumberFormat="1" applyFont="1" applyFill="1" applyBorder="1" applyAlignment="1">
      <alignment horizontal="right" vertical="center"/>
    </xf>
    <xf numFmtId="4" fontId="6" fillId="0" borderId="20" xfId="35" applyNumberFormat="1" applyFont="1" applyFill="1" applyBorder="1" applyAlignment="1">
      <alignment horizontal="right" vertical="center"/>
    </xf>
    <xf numFmtId="4" fontId="6" fillId="33" borderId="21" xfId="35" applyNumberFormat="1" applyFont="1" applyFill="1" applyBorder="1" applyAlignment="1">
      <alignment horizontal="right" vertical="center"/>
    </xf>
    <xf numFmtId="4" fontId="12" fillId="33" borderId="24" xfId="35" applyNumberFormat="1" applyFont="1" applyFill="1" applyBorder="1" applyAlignment="1">
      <alignment horizontal="right" vertical="center"/>
    </xf>
    <xf numFmtId="4" fontId="62" fillId="33" borderId="30" xfId="55" applyNumberFormat="1" applyFont="1" applyFill="1" applyBorder="1" applyAlignment="1">
      <alignment horizontal="right" vertical="center"/>
      <protection/>
    </xf>
    <xf numFmtId="4" fontId="63" fillId="33" borderId="24" xfId="55" applyNumberFormat="1" applyFont="1" applyFill="1" applyBorder="1" applyAlignment="1">
      <alignment horizontal="right" vertical="center"/>
      <protection/>
    </xf>
    <xf numFmtId="4" fontId="63" fillId="0" borderId="31" xfId="35" applyNumberFormat="1" applyFont="1" applyFill="1" applyBorder="1" applyAlignment="1">
      <alignment horizontal="right" vertical="center"/>
    </xf>
    <xf numFmtId="4" fontId="63" fillId="0" borderId="24" xfId="35" applyNumberFormat="1" applyFont="1" applyFill="1" applyBorder="1" applyAlignment="1">
      <alignment horizontal="right" vertical="center"/>
    </xf>
    <xf numFmtId="4" fontId="62" fillId="33" borderId="30" xfId="35" applyNumberFormat="1" applyFont="1" applyFill="1" applyBorder="1" applyAlignment="1">
      <alignment horizontal="right" vertical="center"/>
    </xf>
    <xf numFmtId="4" fontId="62" fillId="0" borderId="20" xfId="35" applyNumberFormat="1" applyFont="1" applyFill="1" applyBorder="1" applyAlignment="1">
      <alignment horizontal="right" vertical="center"/>
    </xf>
    <xf numFmtId="4" fontId="62" fillId="33" borderId="20" xfId="35" applyNumberFormat="1" applyFont="1" applyFill="1" applyBorder="1" applyAlignment="1">
      <alignment horizontal="right" vertical="center"/>
    </xf>
    <xf numFmtId="4" fontId="63" fillId="33" borderId="34" xfId="35" applyNumberFormat="1" applyFont="1" applyFill="1" applyBorder="1" applyAlignment="1">
      <alignment horizontal="right" vertical="center"/>
    </xf>
    <xf numFmtId="49" fontId="12" fillId="0" borderId="56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vertical="top" wrapText="1"/>
      <protection/>
    </xf>
    <xf numFmtId="0" fontId="6" fillId="33" borderId="36" xfId="55" applyFont="1" applyFill="1" applyBorder="1" applyAlignment="1">
      <alignment vertical="top" wrapText="1"/>
      <protection/>
    </xf>
    <xf numFmtId="0" fontId="62" fillId="33" borderId="36" xfId="55" applyFont="1" applyFill="1" applyBorder="1" applyAlignment="1">
      <alignment vertical="top" wrapText="1"/>
      <protection/>
    </xf>
    <xf numFmtId="0" fontId="17" fillId="33" borderId="36" xfId="55" applyFont="1" applyFill="1" applyBorder="1" applyAlignment="1">
      <alignment vertical="top" wrapText="1"/>
      <protection/>
    </xf>
    <xf numFmtId="0" fontId="66" fillId="33" borderId="36" xfId="55" applyFont="1" applyFill="1" applyBorder="1" applyAlignment="1">
      <alignment vertical="top" wrapText="1"/>
      <protection/>
    </xf>
    <xf numFmtId="0" fontId="62" fillId="0" borderId="36" xfId="55" applyFont="1" applyFill="1" applyBorder="1" applyAlignment="1">
      <alignment vertical="top" wrapText="1"/>
      <protection/>
    </xf>
    <xf numFmtId="4" fontId="63" fillId="33" borderId="25" xfId="35" applyNumberFormat="1" applyFont="1" applyFill="1" applyBorder="1" applyAlignment="1">
      <alignment horizontal="right" vertical="center"/>
    </xf>
    <xf numFmtId="4" fontId="62" fillId="33" borderId="20" xfId="55" applyNumberFormat="1" applyFont="1" applyFill="1" applyBorder="1" applyAlignment="1">
      <alignment horizontal="right" vertical="center"/>
      <protection/>
    </xf>
    <xf numFmtId="4" fontId="62" fillId="0" borderId="20" xfId="55" applyNumberFormat="1" applyFont="1" applyFill="1" applyBorder="1" applyAlignment="1">
      <alignment horizontal="right" vertical="center"/>
      <protection/>
    </xf>
    <xf numFmtId="4" fontId="6" fillId="0" borderId="30" xfId="55" applyNumberFormat="1" applyFont="1" applyFill="1" applyBorder="1" applyAlignment="1">
      <alignment horizontal="right" vertical="center"/>
      <protection/>
    </xf>
    <xf numFmtId="4" fontId="12" fillId="0" borderId="31" xfId="55" applyNumberFormat="1" applyFont="1" applyFill="1" applyBorder="1" applyAlignment="1">
      <alignment horizontal="right" vertical="center"/>
      <protection/>
    </xf>
    <xf numFmtId="4" fontId="6" fillId="0" borderId="21" xfId="55" applyNumberFormat="1" applyFont="1" applyFill="1" applyBorder="1" applyAlignment="1">
      <alignment horizontal="right" vertical="center"/>
      <protection/>
    </xf>
    <xf numFmtId="4" fontId="63" fillId="0" borderId="48" xfId="55" applyNumberFormat="1" applyFont="1" applyFill="1" applyBorder="1" applyAlignment="1">
      <alignment horizontal="right" vertical="center"/>
      <protection/>
    </xf>
    <xf numFmtId="4" fontId="62" fillId="0" borderId="30" xfId="55" applyNumberFormat="1" applyFont="1" applyFill="1" applyBorder="1" applyAlignment="1">
      <alignment horizontal="right" vertical="center"/>
      <protection/>
    </xf>
    <xf numFmtId="4" fontId="63" fillId="0" borderId="31" xfId="55" applyNumberFormat="1" applyFont="1" applyFill="1" applyBorder="1" applyAlignment="1">
      <alignment horizontal="right" vertical="center"/>
      <protection/>
    </xf>
    <xf numFmtId="4" fontId="63" fillId="0" borderId="24" xfId="55" applyNumberFormat="1" applyFont="1" applyFill="1" applyBorder="1" applyAlignment="1">
      <alignment horizontal="right" vertical="center"/>
      <protection/>
    </xf>
    <xf numFmtId="4" fontId="63" fillId="0" borderId="30" xfId="55" applyNumberFormat="1" applyFont="1" applyFill="1" applyBorder="1" applyAlignment="1">
      <alignment horizontal="right" vertical="center"/>
      <protection/>
    </xf>
    <xf numFmtId="164" fontId="62" fillId="33" borderId="57" xfId="35" applyNumberFormat="1" applyFont="1" applyFill="1" applyBorder="1" applyAlignment="1">
      <alignment horizontal="right" vertical="center"/>
    </xf>
    <xf numFmtId="164" fontId="63" fillId="33" borderId="55" xfId="35" applyNumberFormat="1" applyFont="1" applyFill="1" applyBorder="1" applyAlignment="1">
      <alignment horizontal="right" vertical="center"/>
    </xf>
    <xf numFmtId="4" fontId="62" fillId="33" borderId="57" xfId="35" applyNumberFormat="1" applyFont="1" applyFill="1" applyBorder="1" applyAlignment="1">
      <alignment horizontal="right" vertical="center"/>
    </xf>
    <xf numFmtId="4" fontId="6" fillId="0" borderId="58" xfId="55" applyNumberFormat="1" applyFont="1" applyFill="1" applyBorder="1" applyAlignment="1">
      <alignment horizontal="right" vertical="center"/>
      <protection/>
    </xf>
    <xf numFmtId="4" fontId="12" fillId="0" borderId="59" xfId="55" applyNumberFormat="1" applyFont="1" applyFill="1" applyBorder="1" applyAlignment="1">
      <alignment horizontal="right" vertical="center"/>
      <protection/>
    </xf>
    <xf numFmtId="4" fontId="6" fillId="33" borderId="58" xfId="55" applyNumberFormat="1" applyFont="1" applyFill="1" applyBorder="1" applyAlignment="1">
      <alignment horizontal="right" vertical="center"/>
      <protection/>
    </xf>
    <xf numFmtId="4" fontId="12" fillId="33" borderId="59" xfId="55" applyNumberFormat="1" applyFont="1" applyFill="1" applyBorder="1" applyAlignment="1">
      <alignment horizontal="right" vertical="center"/>
      <protection/>
    </xf>
    <xf numFmtId="4" fontId="62" fillId="33" borderId="58" xfId="35" applyNumberFormat="1" applyFont="1" applyFill="1" applyBorder="1" applyAlignment="1">
      <alignment horizontal="right" vertical="center"/>
    </xf>
    <xf numFmtId="4" fontId="63" fillId="33" borderId="59" xfId="35" applyNumberFormat="1" applyFont="1" applyFill="1" applyBorder="1" applyAlignment="1">
      <alignment horizontal="right" vertical="center"/>
    </xf>
    <xf numFmtId="4" fontId="63" fillId="33" borderId="60" xfId="35" applyNumberFormat="1" applyFont="1" applyFill="1" applyBorder="1" applyAlignment="1">
      <alignment horizontal="right" vertical="center"/>
    </xf>
    <xf numFmtId="4" fontId="62" fillId="33" borderId="61" xfId="35" applyNumberFormat="1" applyFont="1" applyFill="1" applyBorder="1" applyAlignment="1">
      <alignment horizontal="right" vertical="center"/>
    </xf>
    <xf numFmtId="4" fontId="62" fillId="33" borderId="49" xfId="35" applyNumberFormat="1" applyFont="1" applyFill="1" applyBorder="1" applyAlignment="1">
      <alignment horizontal="right" vertical="center"/>
    </xf>
    <xf numFmtId="4" fontId="63" fillId="33" borderId="62" xfId="35" applyNumberFormat="1" applyFont="1" applyFill="1" applyBorder="1" applyAlignment="1">
      <alignment horizontal="right" vertical="center"/>
    </xf>
    <xf numFmtId="4" fontId="63" fillId="33" borderId="60" xfId="55" applyNumberFormat="1" applyFont="1" applyFill="1" applyBorder="1" applyAlignment="1">
      <alignment horizontal="right" vertical="center"/>
      <protection/>
    </xf>
    <xf numFmtId="4" fontId="62" fillId="33" borderId="49" xfId="55" applyNumberFormat="1" applyFont="1" applyFill="1" applyBorder="1" applyAlignment="1">
      <alignment horizontal="right" vertical="center"/>
      <protection/>
    </xf>
    <xf numFmtId="4" fontId="63" fillId="33" borderId="63" xfId="35" applyNumberFormat="1" applyFont="1" applyFill="1" applyBorder="1" applyAlignment="1">
      <alignment horizontal="right" vertical="center"/>
    </xf>
    <xf numFmtId="4" fontId="62" fillId="33" borderId="33" xfId="35" applyNumberFormat="1" applyFont="1" applyFill="1" applyBorder="1" applyAlignment="1">
      <alignment horizontal="right" vertical="center"/>
    </xf>
    <xf numFmtId="4" fontId="63" fillId="33" borderId="43" xfId="55" applyNumberFormat="1" applyFont="1" applyFill="1" applyBorder="1" applyAlignment="1">
      <alignment horizontal="right" vertical="center"/>
      <protection/>
    </xf>
    <xf numFmtId="4" fontId="62" fillId="33" borderId="64" xfId="35" applyNumberFormat="1" applyFont="1" applyFill="1" applyBorder="1" applyAlignment="1">
      <alignment horizontal="right" vertical="center"/>
    </xf>
    <xf numFmtId="4" fontId="63" fillId="33" borderId="65" xfId="35" applyNumberFormat="1" applyFont="1" applyFill="1" applyBorder="1" applyAlignment="1">
      <alignment horizontal="right" vertical="center"/>
    </xf>
    <xf numFmtId="4" fontId="62" fillId="33" borderId="65" xfId="35" applyNumberFormat="1" applyFont="1" applyFill="1" applyBorder="1" applyAlignment="1">
      <alignment horizontal="right" vertical="center"/>
    </xf>
    <xf numFmtId="0" fontId="6" fillId="7" borderId="21" xfId="55" applyFont="1" applyFill="1" applyBorder="1" applyAlignment="1">
      <alignment vertical="top" wrapText="1"/>
      <protection/>
    </xf>
    <xf numFmtId="4" fontId="6" fillId="7" borderId="20" xfId="55" applyNumberFormat="1" applyFont="1" applyFill="1" applyBorder="1" applyAlignment="1">
      <alignment horizontal="right" vertical="center"/>
      <protection/>
    </xf>
    <xf numFmtId="4" fontId="6" fillId="7" borderId="58" xfId="55" applyNumberFormat="1" applyFont="1" applyFill="1" applyBorder="1" applyAlignment="1">
      <alignment horizontal="right" vertical="center"/>
      <protection/>
    </xf>
    <xf numFmtId="0" fontId="12" fillId="7" borderId="25" xfId="55" applyFont="1" applyFill="1" applyBorder="1" applyAlignment="1">
      <alignment vertical="center"/>
      <protection/>
    </xf>
    <xf numFmtId="4" fontId="12" fillId="7" borderId="24" xfId="55" applyNumberFormat="1" applyFont="1" applyFill="1" applyBorder="1" applyAlignment="1">
      <alignment horizontal="right" vertical="center"/>
      <protection/>
    </xf>
    <xf numFmtId="4" fontId="12" fillId="7" borderId="59" xfId="55" applyNumberFormat="1" applyFont="1" applyFill="1" applyBorder="1" applyAlignment="1">
      <alignment horizontal="right" vertical="center"/>
      <protection/>
    </xf>
    <xf numFmtId="4" fontId="63" fillId="7" borderId="24" xfId="35" applyNumberFormat="1" applyFont="1" applyFill="1" applyBorder="1" applyAlignment="1">
      <alignment horizontal="right" vertical="center"/>
    </xf>
    <xf numFmtId="0" fontId="6" fillId="33" borderId="66" xfId="55" applyFont="1" applyFill="1" applyBorder="1" applyAlignment="1">
      <alignment horizontal="center" vertical="center"/>
      <protection/>
    </xf>
    <xf numFmtId="0" fontId="12" fillId="33" borderId="67" xfId="55" applyFont="1" applyFill="1" applyBorder="1" applyAlignment="1">
      <alignment horizontal="center" vertical="center"/>
      <protection/>
    </xf>
    <xf numFmtId="0" fontId="0" fillId="0" borderId="68" xfId="0" applyBorder="1" applyAlignment="1">
      <alignment/>
    </xf>
    <xf numFmtId="49" fontId="12" fillId="0" borderId="69" xfId="55" applyNumberFormat="1" applyFont="1" applyFill="1" applyBorder="1" applyAlignment="1">
      <alignment horizontal="center" vertical="center"/>
      <protection/>
    </xf>
    <xf numFmtId="49" fontId="64" fillId="0" borderId="35" xfId="55" applyNumberFormat="1" applyFont="1" applyFill="1" applyBorder="1" applyAlignment="1">
      <alignment horizontal="center" vertical="center"/>
      <protection/>
    </xf>
    <xf numFmtId="0" fontId="62" fillId="7" borderId="36" xfId="55" applyFont="1" applyFill="1" applyBorder="1" applyAlignment="1">
      <alignment vertical="center" wrapText="1"/>
      <protection/>
    </xf>
    <xf numFmtId="4" fontId="62" fillId="7" borderId="20" xfId="35" applyNumberFormat="1" applyFont="1" applyFill="1" applyBorder="1" applyAlignment="1">
      <alignment horizontal="right" vertical="center"/>
    </xf>
    <xf numFmtId="4" fontId="62" fillId="7" borderId="57" xfId="35" applyNumberFormat="1" applyFont="1" applyFill="1" applyBorder="1" applyAlignment="1">
      <alignment horizontal="right" vertical="center"/>
    </xf>
    <xf numFmtId="4" fontId="63" fillId="7" borderId="34" xfId="35" applyNumberFormat="1" applyFont="1" applyFill="1" applyBorder="1" applyAlignment="1">
      <alignment horizontal="right" vertical="center"/>
    </xf>
    <xf numFmtId="4" fontId="63" fillId="7" borderId="55" xfId="35" applyNumberFormat="1" applyFont="1" applyFill="1" applyBorder="1" applyAlignment="1">
      <alignment horizontal="right" vertical="center"/>
    </xf>
    <xf numFmtId="4" fontId="63" fillId="7" borderId="25" xfId="35" applyNumberFormat="1" applyFont="1" applyFill="1" applyBorder="1" applyAlignment="1">
      <alignment horizontal="right" vertical="center"/>
    </xf>
    <xf numFmtId="0" fontId="2" fillId="33" borderId="0" xfId="55" applyFill="1">
      <alignment/>
      <protection/>
    </xf>
    <xf numFmtId="0" fontId="12" fillId="33" borderId="0" xfId="55" applyFont="1" applyFill="1">
      <alignment/>
      <protection/>
    </xf>
    <xf numFmtId="0" fontId="3" fillId="33" borderId="0" xfId="53" applyFill="1">
      <alignment/>
      <protection/>
    </xf>
    <xf numFmtId="0" fontId="2" fillId="33" borderId="0" xfId="48" applyFill="1">
      <alignment/>
      <protection/>
    </xf>
    <xf numFmtId="0" fontId="6" fillId="33" borderId="0" xfId="58" applyFont="1" applyFill="1" applyBorder="1" applyAlignment="1">
      <alignment horizontal="center"/>
      <protection/>
    </xf>
    <xf numFmtId="49" fontId="6" fillId="33" borderId="0" xfId="58" applyNumberFormat="1" applyFont="1" applyFill="1" applyBorder="1" applyAlignment="1">
      <alignment horizontal="center"/>
      <protection/>
    </xf>
    <xf numFmtId="0" fontId="12" fillId="33" borderId="0" xfId="58" applyFont="1" applyFill="1" applyBorder="1" applyAlignment="1">
      <alignment horizontal="center"/>
      <protection/>
    </xf>
    <xf numFmtId="0" fontId="5" fillId="33" borderId="0" xfId="58" applyFont="1" applyFill="1" applyBorder="1">
      <alignment/>
      <protection/>
    </xf>
    <xf numFmtId="4" fontId="12" fillId="33" borderId="0" xfId="58" applyNumberFormat="1" applyFont="1" applyFill="1" applyBorder="1">
      <alignment/>
      <protection/>
    </xf>
    <xf numFmtId="164" fontId="12" fillId="33" borderId="0" xfId="58" applyNumberFormat="1" applyFont="1" applyFill="1" applyBorder="1">
      <alignment/>
      <protection/>
    </xf>
    <xf numFmtId="0" fontId="2" fillId="33" borderId="0" xfId="55" applyFill="1" applyBorder="1">
      <alignment/>
      <protection/>
    </xf>
    <xf numFmtId="0" fontId="12" fillId="33" borderId="0" xfId="55" applyFont="1" applyFill="1" applyBorder="1">
      <alignment/>
      <protection/>
    </xf>
    <xf numFmtId="0" fontId="2" fillId="33" borderId="0" xfId="58" applyFill="1">
      <alignment/>
      <protection/>
    </xf>
    <xf numFmtId="4" fontId="2" fillId="33" borderId="0" xfId="58" applyNumberFormat="1" applyFill="1">
      <alignment/>
      <protection/>
    </xf>
    <xf numFmtId="0" fontId="6" fillId="33" borderId="0" xfId="58" applyFont="1" applyFill="1" applyAlignment="1">
      <alignment horizontal="center"/>
      <protection/>
    </xf>
    <xf numFmtId="0" fontId="6" fillId="33" borderId="10" xfId="58" applyFont="1" applyFill="1" applyBorder="1" applyAlignment="1">
      <alignment horizontal="center" vertical="center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6" fillId="33" borderId="12" xfId="58" applyFont="1" applyFill="1" applyBorder="1" applyAlignment="1">
      <alignment horizontal="center" vertical="center"/>
      <protection/>
    </xf>
    <xf numFmtId="0" fontId="6" fillId="33" borderId="70" xfId="49" applyFont="1" applyFill="1" applyBorder="1" applyAlignment="1">
      <alignment horizontal="center" vertical="center"/>
      <protection/>
    </xf>
    <xf numFmtId="0" fontId="6" fillId="33" borderId="70" xfId="49" applyFont="1" applyFill="1" applyBorder="1" applyAlignment="1">
      <alignment horizontal="center" vertical="center" wrapText="1"/>
      <protection/>
    </xf>
    <xf numFmtId="0" fontId="6" fillId="35" borderId="70" xfId="49" applyFont="1" applyFill="1" applyBorder="1" applyAlignment="1">
      <alignment horizontal="center" vertical="center" wrapText="1"/>
      <protection/>
    </xf>
    <xf numFmtId="0" fontId="6" fillId="33" borderId="12" xfId="58" applyFont="1" applyFill="1" applyBorder="1" applyAlignment="1">
      <alignment horizontal="left" vertical="center"/>
      <protection/>
    </xf>
    <xf numFmtId="164" fontId="6" fillId="33" borderId="71" xfId="58" applyNumberFormat="1" applyFont="1" applyFill="1" applyBorder="1" applyAlignment="1">
      <alignment/>
      <protection/>
    </xf>
    <xf numFmtId="164" fontId="6" fillId="33" borderId="71" xfId="55" applyNumberFormat="1" applyFont="1" applyFill="1" applyBorder="1" applyAlignment="1">
      <alignment/>
      <protection/>
    </xf>
    <xf numFmtId="164" fontId="6" fillId="33" borderId="71" xfId="55" applyNumberFormat="1" applyFont="1" applyFill="1" applyBorder="1" applyAlignment="1">
      <alignment/>
      <protection/>
    </xf>
    <xf numFmtId="164" fontId="6" fillId="33" borderId="70" xfId="55" applyNumberFormat="1" applyFont="1" applyFill="1" applyBorder="1">
      <alignment/>
      <protection/>
    </xf>
    <xf numFmtId="0" fontId="12" fillId="35" borderId="0" xfId="55" applyFont="1" applyFill="1" applyBorder="1">
      <alignment/>
      <protection/>
    </xf>
    <xf numFmtId="0" fontId="67" fillId="33" borderId="15" xfId="56" applyFont="1" applyFill="1" applyBorder="1" applyAlignment="1">
      <alignment horizontal="center" vertical="center"/>
      <protection/>
    </xf>
    <xf numFmtId="0" fontId="68" fillId="33" borderId="13" xfId="49" applyFont="1" applyFill="1" applyBorder="1" applyAlignment="1">
      <alignment horizontal="center" vertical="center"/>
      <protection/>
    </xf>
    <xf numFmtId="0" fontId="68" fillId="33" borderId="13" xfId="49" applyFont="1" applyFill="1" applyBorder="1" applyAlignment="1">
      <alignment horizontal="center" vertical="center"/>
      <protection/>
    </xf>
    <xf numFmtId="0" fontId="67" fillId="33" borderId="16" xfId="49" applyFont="1" applyFill="1" applyBorder="1" applyAlignment="1">
      <alignment horizontal="left" vertical="center"/>
      <protection/>
    </xf>
    <xf numFmtId="164" fontId="67" fillId="33" borderId="70" xfId="56" applyNumberFormat="1" applyFont="1" applyFill="1" applyBorder="1" applyAlignment="1">
      <alignment/>
      <protection/>
    </xf>
    <xf numFmtId="164" fontId="67" fillId="33" borderId="70" xfId="58" applyNumberFormat="1" applyFont="1" applyFill="1" applyBorder="1" applyAlignment="1">
      <alignment/>
      <protection/>
    </xf>
    <xf numFmtId="164" fontId="67" fillId="33" borderId="70" xfId="55" applyNumberFormat="1" applyFont="1" applyFill="1" applyBorder="1" applyAlignment="1">
      <alignment/>
      <protection/>
    </xf>
    <xf numFmtId="164" fontId="67" fillId="33" borderId="70" xfId="55" applyNumberFormat="1" applyFont="1" applyFill="1" applyBorder="1" applyAlignment="1">
      <alignment/>
      <protection/>
    </xf>
    <xf numFmtId="164" fontId="67" fillId="33" borderId="70" xfId="55" applyNumberFormat="1" applyFont="1" applyFill="1" applyBorder="1">
      <alignment/>
      <protection/>
    </xf>
    <xf numFmtId="0" fontId="12" fillId="33" borderId="28" xfId="56" applyFont="1" applyFill="1" applyBorder="1" applyAlignment="1">
      <alignment horizontal="center" vertical="center"/>
      <protection/>
    </xf>
    <xf numFmtId="0" fontId="12" fillId="33" borderId="41" xfId="56" applyFont="1" applyFill="1" applyBorder="1" applyAlignment="1">
      <alignment horizontal="center" vertical="center"/>
      <protection/>
    </xf>
    <xf numFmtId="0" fontId="12" fillId="33" borderId="29" xfId="56" applyFont="1" applyFill="1" applyBorder="1" applyAlignment="1">
      <alignment vertical="center"/>
      <protection/>
    </xf>
    <xf numFmtId="164" fontId="12" fillId="33" borderId="72" xfId="56" applyNumberFormat="1" applyFont="1" applyFill="1" applyBorder="1" applyAlignment="1">
      <alignment/>
      <protection/>
    </xf>
    <xf numFmtId="164" fontId="6" fillId="33" borderId="72" xfId="58" applyNumberFormat="1" applyFont="1" applyFill="1" applyBorder="1" applyAlignment="1">
      <alignment/>
      <protection/>
    </xf>
    <xf numFmtId="164" fontId="6" fillId="33" borderId="72" xfId="55" applyNumberFormat="1" applyFont="1" applyFill="1" applyBorder="1" applyAlignment="1">
      <alignment/>
      <protection/>
    </xf>
    <xf numFmtId="164" fontId="12" fillId="33" borderId="72" xfId="55" applyNumberFormat="1" applyFont="1" applyFill="1" applyBorder="1" applyAlignment="1">
      <alignment/>
      <protection/>
    </xf>
    <xf numFmtId="164" fontId="12" fillId="33" borderId="73" xfId="55" applyNumberFormat="1" applyFont="1" applyFill="1" applyBorder="1">
      <alignment/>
      <protection/>
    </xf>
    <xf numFmtId="0" fontId="67" fillId="33" borderId="28" xfId="58" applyFont="1" applyFill="1" applyBorder="1" applyAlignment="1">
      <alignment horizontal="center" vertical="center"/>
      <protection/>
    </xf>
    <xf numFmtId="0" fontId="67" fillId="33" borderId="41" xfId="58" applyFont="1" applyFill="1" applyBorder="1" applyAlignment="1">
      <alignment horizontal="center" vertical="center"/>
      <protection/>
    </xf>
    <xf numFmtId="0" fontId="67" fillId="33" borderId="29" xfId="58" applyFont="1" applyFill="1" applyBorder="1" applyAlignment="1">
      <alignment horizontal="center" vertical="center"/>
      <protection/>
    </xf>
    <xf numFmtId="0" fontId="67" fillId="33" borderId="29" xfId="58" applyFont="1" applyFill="1" applyBorder="1" applyAlignment="1">
      <alignment vertical="center"/>
      <protection/>
    </xf>
    <xf numFmtId="0" fontId="6" fillId="33" borderId="18" xfId="58" applyFont="1" applyFill="1" applyBorder="1" applyAlignment="1">
      <alignment horizontal="center" vertical="center"/>
      <protection/>
    </xf>
    <xf numFmtId="49" fontId="6" fillId="33" borderId="19" xfId="58" applyNumberFormat="1" applyFont="1" applyFill="1" applyBorder="1" applyAlignment="1">
      <alignment horizontal="center" vertical="center"/>
      <protection/>
    </xf>
    <xf numFmtId="49" fontId="6" fillId="33" borderId="20" xfId="58" applyNumberFormat="1" applyFont="1" applyFill="1" applyBorder="1" applyAlignment="1">
      <alignment horizontal="center" vertical="center"/>
      <protection/>
    </xf>
    <xf numFmtId="0" fontId="6" fillId="33" borderId="21" xfId="58" applyFont="1" applyFill="1" applyBorder="1" applyAlignment="1">
      <alignment horizontal="center" vertical="center"/>
      <protection/>
    </xf>
    <xf numFmtId="0" fontId="6" fillId="33" borderId="19" xfId="58" applyFont="1" applyFill="1" applyBorder="1" applyAlignment="1">
      <alignment horizontal="center" vertical="center"/>
      <protection/>
    </xf>
    <xf numFmtId="0" fontId="6" fillId="33" borderId="19" xfId="58" applyFont="1" applyFill="1" applyBorder="1" applyAlignment="1">
      <alignment vertical="center" wrapText="1"/>
      <protection/>
    </xf>
    <xf numFmtId="164" fontId="6" fillId="33" borderId="74" xfId="58" applyNumberFormat="1" applyFont="1" applyFill="1" applyBorder="1" applyAlignment="1">
      <alignment/>
      <protection/>
    </xf>
    <xf numFmtId="164" fontId="6" fillId="33" borderId="74" xfId="55" applyNumberFormat="1" applyFont="1" applyFill="1" applyBorder="1" applyAlignment="1">
      <alignment/>
      <protection/>
    </xf>
    <xf numFmtId="164" fontId="6" fillId="33" borderId="74" xfId="55" applyNumberFormat="1" applyFont="1" applyFill="1" applyBorder="1" applyAlignment="1">
      <alignment/>
      <protection/>
    </xf>
    <xf numFmtId="164" fontId="6" fillId="33" borderId="74" xfId="55" applyNumberFormat="1" applyFont="1" applyFill="1" applyBorder="1">
      <alignment/>
      <protection/>
    </xf>
    <xf numFmtId="0" fontId="12" fillId="33" borderId="50" xfId="58" applyFont="1" applyFill="1" applyBorder="1" applyAlignment="1">
      <alignment horizontal="center" vertical="center"/>
      <protection/>
    </xf>
    <xf numFmtId="49" fontId="12" fillId="33" borderId="38" xfId="58" applyNumberFormat="1" applyFont="1" applyFill="1" applyBorder="1" applyAlignment="1">
      <alignment horizontal="center" vertical="center"/>
      <protection/>
    </xf>
    <xf numFmtId="49" fontId="12" fillId="33" borderId="44" xfId="58" applyNumberFormat="1" applyFont="1" applyFill="1" applyBorder="1" applyAlignment="1">
      <alignment horizontal="center" vertical="center"/>
      <protection/>
    </xf>
    <xf numFmtId="0" fontId="12" fillId="33" borderId="45" xfId="58" applyFont="1" applyFill="1" applyBorder="1" applyAlignment="1">
      <alignment horizontal="center" vertical="center"/>
      <protection/>
    </xf>
    <xf numFmtId="0" fontId="12" fillId="33" borderId="38" xfId="58" applyFont="1" applyFill="1" applyBorder="1" applyAlignment="1">
      <alignment horizontal="center" vertical="center"/>
      <protection/>
    </xf>
    <xf numFmtId="0" fontId="12" fillId="33" borderId="69" xfId="58" applyFont="1" applyFill="1" applyBorder="1" applyAlignment="1">
      <alignment vertical="center"/>
      <protection/>
    </xf>
    <xf numFmtId="164" fontId="12" fillId="33" borderId="75" xfId="58" applyNumberFormat="1" applyFont="1" applyFill="1" applyBorder="1" applyAlignment="1">
      <alignment/>
      <protection/>
    </xf>
    <xf numFmtId="164" fontId="12" fillId="33" borderId="75" xfId="55" applyNumberFormat="1" applyFont="1" applyFill="1" applyBorder="1" applyAlignment="1">
      <alignment/>
      <protection/>
    </xf>
    <xf numFmtId="164" fontId="12" fillId="33" borderId="75" xfId="55" applyNumberFormat="1" applyFont="1" applyFill="1" applyBorder="1">
      <alignment/>
      <protection/>
    </xf>
    <xf numFmtId="0" fontId="6" fillId="33" borderId="26" xfId="58" applyFont="1" applyFill="1" applyBorder="1" applyAlignment="1">
      <alignment horizontal="center" vertical="center"/>
      <protection/>
    </xf>
    <xf numFmtId="49" fontId="6" fillId="33" borderId="27" xfId="58" applyNumberFormat="1" applyFont="1" applyFill="1" applyBorder="1" applyAlignment="1">
      <alignment horizontal="center" vertical="center"/>
      <protection/>
    </xf>
    <xf numFmtId="49" fontId="6" fillId="33" borderId="30" xfId="58" applyNumberFormat="1" applyFont="1" applyFill="1" applyBorder="1" applyAlignment="1">
      <alignment horizontal="center" vertical="center"/>
      <protection/>
    </xf>
    <xf numFmtId="0" fontId="6" fillId="33" borderId="36" xfId="58" applyFont="1" applyFill="1" applyBorder="1" applyAlignment="1">
      <alignment horizontal="center" vertical="center"/>
      <protection/>
    </xf>
    <xf numFmtId="0" fontId="6" fillId="33" borderId="27" xfId="58" applyFont="1" applyFill="1" applyBorder="1" applyAlignment="1">
      <alignment horizontal="center" vertical="center"/>
      <protection/>
    </xf>
    <xf numFmtId="0" fontId="6" fillId="33" borderId="38" xfId="58" applyFont="1" applyFill="1" applyBorder="1" applyAlignment="1">
      <alignment vertical="center" wrapText="1"/>
      <protection/>
    </xf>
    <xf numFmtId="164" fontId="6" fillId="33" borderId="75" xfId="58" applyNumberFormat="1" applyFont="1" applyFill="1" applyBorder="1" applyAlignment="1">
      <alignment/>
      <protection/>
    </xf>
    <xf numFmtId="164" fontId="6" fillId="33" borderId="75" xfId="55" applyNumberFormat="1" applyFont="1" applyFill="1" applyBorder="1" applyAlignment="1">
      <alignment/>
      <protection/>
    </xf>
    <xf numFmtId="164" fontId="6" fillId="33" borderId="75" xfId="55" applyNumberFormat="1" applyFont="1" applyFill="1" applyBorder="1" applyAlignment="1">
      <alignment/>
      <protection/>
    </xf>
    <xf numFmtId="164" fontId="6" fillId="33" borderId="75" xfId="55" applyNumberFormat="1" applyFont="1" applyFill="1" applyBorder="1">
      <alignment/>
      <protection/>
    </xf>
    <xf numFmtId="0" fontId="12" fillId="33" borderId="50" xfId="58" applyFont="1" applyFill="1" applyBorder="1" applyAlignment="1">
      <alignment horizontal="center" vertical="center"/>
      <protection/>
    </xf>
    <xf numFmtId="0" fontId="12" fillId="33" borderId="27" xfId="58" applyFont="1" applyFill="1" applyBorder="1" applyAlignment="1">
      <alignment horizontal="center" vertical="center"/>
      <protection/>
    </xf>
    <xf numFmtId="0" fontId="12" fillId="33" borderId="27" xfId="58" applyFont="1" applyFill="1" applyBorder="1" applyAlignment="1">
      <alignment vertical="center"/>
      <protection/>
    </xf>
    <xf numFmtId="0" fontId="12" fillId="33" borderId="38" xfId="58" applyFont="1" applyFill="1" applyBorder="1" applyAlignment="1">
      <alignment vertical="center"/>
      <protection/>
    </xf>
    <xf numFmtId="0" fontId="6" fillId="33" borderId="50" xfId="58" applyFont="1" applyFill="1" applyBorder="1" applyAlignment="1">
      <alignment horizontal="center" vertical="center"/>
      <protection/>
    </xf>
    <xf numFmtId="49" fontId="6" fillId="33" borderId="38" xfId="58" applyNumberFormat="1" applyFont="1" applyFill="1" applyBorder="1" applyAlignment="1">
      <alignment horizontal="center" vertical="center"/>
      <protection/>
    </xf>
    <xf numFmtId="49" fontId="6" fillId="33" borderId="44" xfId="58" applyNumberFormat="1" applyFont="1" applyFill="1" applyBorder="1" applyAlignment="1">
      <alignment horizontal="center" vertical="center"/>
      <protection/>
    </xf>
    <xf numFmtId="0" fontId="6" fillId="33" borderId="45" xfId="58" applyFont="1" applyFill="1" applyBorder="1" applyAlignment="1">
      <alignment horizontal="center"/>
      <protection/>
    </xf>
    <xf numFmtId="0" fontId="6" fillId="33" borderId="38" xfId="58" applyFont="1" applyFill="1" applyBorder="1" applyAlignment="1">
      <alignment wrapText="1"/>
      <protection/>
    </xf>
    <xf numFmtId="0" fontId="12" fillId="33" borderId="45" xfId="58" applyFont="1" applyFill="1" applyBorder="1" applyAlignment="1">
      <alignment horizontal="center"/>
      <protection/>
    </xf>
    <xf numFmtId="0" fontId="12" fillId="33" borderId="38" xfId="58" applyFont="1" applyFill="1" applyBorder="1" applyAlignment="1">
      <alignment wrapText="1"/>
      <protection/>
    </xf>
    <xf numFmtId="0" fontId="6" fillId="33" borderId="38" xfId="55" applyFont="1" applyFill="1" applyBorder="1" applyAlignment="1">
      <alignment vertical="center" wrapText="1"/>
      <protection/>
    </xf>
    <xf numFmtId="0" fontId="6" fillId="33" borderId="38" xfId="58" applyFont="1" applyFill="1" applyBorder="1" applyAlignment="1">
      <alignment horizontal="center"/>
      <protection/>
    </xf>
    <xf numFmtId="0" fontId="12" fillId="33" borderId="38" xfId="58" applyFont="1" applyFill="1" applyBorder="1" applyAlignment="1">
      <alignment horizontal="center"/>
      <protection/>
    </xf>
    <xf numFmtId="0" fontId="6" fillId="33" borderId="45" xfId="58" applyFont="1" applyFill="1" applyBorder="1" applyAlignment="1">
      <alignment horizontal="center" vertical="center"/>
      <protection/>
    </xf>
    <xf numFmtId="0" fontId="6" fillId="33" borderId="38" xfId="58" applyFont="1" applyFill="1" applyBorder="1" applyAlignment="1">
      <alignment horizontal="center" vertical="center"/>
      <protection/>
    </xf>
    <xf numFmtId="0" fontId="7" fillId="33" borderId="0" xfId="55" applyFont="1" applyFill="1" applyBorder="1">
      <alignment/>
      <protection/>
    </xf>
    <xf numFmtId="0" fontId="6" fillId="33" borderId="27" xfId="58" applyFont="1" applyFill="1" applyBorder="1" applyAlignment="1">
      <alignment vertical="center" wrapText="1"/>
      <protection/>
    </xf>
    <xf numFmtId="0" fontId="12" fillId="33" borderId="38" xfId="58" applyFont="1" applyFill="1" applyBorder="1" applyAlignment="1">
      <alignment vertical="center" wrapText="1"/>
      <protection/>
    </xf>
    <xf numFmtId="0" fontId="12" fillId="33" borderId="39" xfId="58" applyFont="1" applyFill="1" applyBorder="1" applyAlignment="1">
      <alignment horizontal="center" vertical="center"/>
      <protection/>
    </xf>
    <xf numFmtId="49" fontId="12" fillId="33" borderId="47" xfId="58" applyNumberFormat="1" applyFont="1" applyFill="1" applyBorder="1" applyAlignment="1">
      <alignment horizontal="center" vertical="center"/>
      <protection/>
    </xf>
    <xf numFmtId="49" fontId="12" fillId="33" borderId="48" xfId="58" applyNumberFormat="1" applyFont="1" applyFill="1" applyBorder="1" applyAlignment="1">
      <alignment horizontal="center" vertical="center"/>
      <protection/>
    </xf>
    <xf numFmtId="0" fontId="12" fillId="33" borderId="42" xfId="58" applyFont="1" applyFill="1" applyBorder="1" applyAlignment="1">
      <alignment horizontal="center" vertical="center"/>
      <protection/>
    </xf>
    <xf numFmtId="0" fontId="12" fillId="33" borderId="47" xfId="58" applyFont="1" applyFill="1" applyBorder="1" applyAlignment="1">
      <alignment horizontal="center" vertical="center"/>
      <protection/>
    </xf>
    <xf numFmtId="0" fontId="12" fillId="33" borderId="47" xfId="58" applyFont="1" applyFill="1" applyBorder="1" applyAlignment="1">
      <alignment vertical="center" wrapText="1"/>
      <protection/>
    </xf>
    <xf numFmtId="49" fontId="6" fillId="33" borderId="46" xfId="58" applyNumberFormat="1" applyFont="1" applyFill="1" applyBorder="1" applyAlignment="1">
      <alignment horizontal="center" vertical="center"/>
      <protection/>
    </xf>
    <xf numFmtId="0" fontId="6" fillId="33" borderId="39" xfId="58" applyFont="1" applyFill="1" applyBorder="1" applyAlignment="1">
      <alignment horizontal="center" vertical="center"/>
      <protection/>
    </xf>
    <xf numFmtId="49" fontId="6" fillId="33" borderId="0" xfId="58" applyNumberFormat="1" applyFont="1" applyFill="1" applyBorder="1" applyAlignment="1">
      <alignment horizontal="center" vertical="center"/>
      <protection/>
    </xf>
    <xf numFmtId="0" fontId="12" fillId="33" borderId="47" xfId="58" applyFont="1" applyFill="1" applyBorder="1" applyAlignment="1">
      <alignment vertical="center"/>
      <protection/>
    </xf>
    <xf numFmtId="0" fontId="6" fillId="33" borderId="76" xfId="58" applyFont="1" applyFill="1" applyBorder="1" applyAlignment="1">
      <alignment horizontal="center" vertical="center" wrapText="1"/>
      <protection/>
    </xf>
    <xf numFmtId="0" fontId="6" fillId="33" borderId="44" xfId="55" applyFont="1" applyFill="1" applyBorder="1" applyAlignment="1">
      <alignment horizontal="center" wrapText="1"/>
      <protection/>
    </xf>
    <xf numFmtId="0" fontId="6" fillId="33" borderId="45" xfId="55" applyFont="1" applyFill="1" applyBorder="1" applyAlignment="1">
      <alignment horizontal="center" wrapText="1"/>
      <protection/>
    </xf>
    <xf numFmtId="0" fontId="6" fillId="33" borderId="38" xfId="55" applyFont="1" applyFill="1" applyBorder="1" applyAlignment="1">
      <alignment wrapText="1"/>
      <protection/>
    </xf>
    <xf numFmtId="164" fontId="6" fillId="33" borderId="75" xfId="55" applyNumberFormat="1" applyFont="1" applyFill="1" applyBorder="1" applyAlignment="1">
      <alignment wrapText="1"/>
      <protection/>
    </xf>
    <xf numFmtId="164" fontId="6" fillId="33" borderId="75" xfId="58" applyNumberFormat="1" applyFont="1" applyFill="1" applyBorder="1" applyAlignment="1">
      <alignment wrapText="1"/>
      <protection/>
    </xf>
    <xf numFmtId="0" fontId="12" fillId="33" borderId="77" xfId="58" applyFont="1" applyFill="1" applyBorder="1" applyAlignment="1">
      <alignment horizontal="center" vertical="center" wrapText="1"/>
      <protection/>
    </xf>
    <xf numFmtId="0" fontId="12" fillId="33" borderId="69" xfId="55" applyFont="1" applyFill="1" applyBorder="1" applyAlignment="1">
      <alignment wrapText="1"/>
      <protection/>
    </xf>
    <xf numFmtId="0" fontId="12" fillId="33" borderId="56" xfId="55" applyFont="1" applyFill="1" applyBorder="1" applyAlignment="1">
      <alignment wrapText="1"/>
      <protection/>
    </xf>
    <xf numFmtId="0" fontId="12" fillId="33" borderId="56" xfId="55" applyFont="1" applyFill="1" applyBorder="1" applyAlignment="1">
      <alignment horizontal="center" wrapText="1"/>
      <protection/>
    </xf>
    <xf numFmtId="0" fontId="12" fillId="33" borderId="53" xfId="55" applyFont="1" applyFill="1" applyBorder="1" applyAlignment="1">
      <alignment horizontal="center" wrapText="1"/>
      <protection/>
    </xf>
    <xf numFmtId="164" fontId="12" fillId="33" borderId="75" xfId="55" applyNumberFormat="1" applyFont="1" applyFill="1" applyBorder="1" applyAlignment="1">
      <alignment wrapText="1"/>
      <protection/>
    </xf>
    <xf numFmtId="164" fontId="12" fillId="33" borderId="75" xfId="58" applyNumberFormat="1" applyFont="1" applyFill="1" applyBorder="1" applyAlignment="1">
      <alignment wrapText="1"/>
      <protection/>
    </xf>
    <xf numFmtId="0" fontId="6" fillId="33" borderId="77" xfId="58" applyFont="1" applyFill="1" applyBorder="1" applyAlignment="1">
      <alignment horizontal="center" vertical="center" wrapText="1"/>
      <protection/>
    </xf>
    <xf numFmtId="0" fontId="6" fillId="33" borderId="56" xfId="55" applyFont="1" applyFill="1" applyBorder="1" applyAlignment="1">
      <alignment horizontal="center" wrapText="1"/>
      <protection/>
    </xf>
    <xf numFmtId="0" fontId="6" fillId="33" borderId="53" xfId="55" applyFont="1" applyFill="1" applyBorder="1" applyAlignment="1">
      <alignment horizontal="center" wrapText="1"/>
      <protection/>
    </xf>
    <xf numFmtId="0" fontId="6" fillId="33" borderId="69" xfId="55" applyFont="1" applyFill="1" applyBorder="1" applyAlignment="1">
      <alignment wrapText="1"/>
      <protection/>
    </xf>
    <xf numFmtId="0" fontId="6" fillId="33" borderId="56" xfId="55" applyFont="1" applyFill="1" applyBorder="1" applyAlignment="1">
      <alignment wrapText="1"/>
      <protection/>
    </xf>
    <xf numFmtId="0" fontId="12" fillId="33" borderId="69" xfId="58" applyFont="1" applyFill="1" applyBorder="1" applyAlignment="1">
      <alignment horizontal="center" vertical="center"/>
      <protection/>
    </xf>
    <xf numFmtId="164" fontId="12" fillId="33" borderId="78" xfId="55" applyNumberFormat="1" applyFont="1" applyFill="1" applyBorder="1" applyAlignment="1">
      <alignment wrapText="1"/>
      <protection/>
    </xf>
    <xf numFmtId="164" fontId="12" fillId="33" borderId="78" xfId="58" applyNumberFormat="1" applyFont="1" applyFill="1" applyBorder="1" applyAlignment="1">
      <alignment/>
      <protection/>
    </xf>
    <xf numFmtId="164" fontId="12" fillId="33" borderId="78" xfId="55" applyNumberFormat="1" applyFont="1" applyFill="1" applyBorder="1" applyAlignment="1">
      <alignment/>
      <protection/>
    </xf>
    <xf numFmtId="164" fontId="12" fillId="33" borderId="78" xfId="58" applyNumberFormat="1" applyFont="1" applyFill="1" applyBorder="1" applyAlignment="1">
      <alignment wrapText="1"/>
      <protection/>
    </xf>
    <xf numFmtId="164" fontId="12" fillId="33" borderId="78" xfId="55" applyNumberFormat="1" applyFont="1" applyFill="1" applyBorder="1">
      <alignment/>
      <protection/>
    </xf>
    <xf numFmtId="0" fontId="67" fillId="33" borderId="15" xfId="58" applyFont="1" applyFill="1" applyBorder="1" applyAlignment="1">
      <alignment horizontal="center" vertical="center"/>
      <protection/>
    </xf>
    <xf numFmtId="0" fontId="67" fillId="33" borderId="13" xfId="58" applyFont="1" applyFill="1" applyBorder="1" applyAlignment="1">
      <alignment horizontal="center" vertical="center"/>
      <protection/>
    </xf>
    <xf numFmtId="0" fontId="67" fillId="33" borderId="16" xfId="58" applyFont="1" applyFill="1" applyBorder="1" applyAlignment="1">
      <alignment horizontal="center" vertical="center"/>
      <protection/>
    </xf>
    <xf numFmtId="0" fontId="67" fillId="33" borderId="16" xfId="58" applyFont="1" applyFill="1" applyBorder="1" applyAlignment="1">
      <alignment vertical="center"/>
      <protection/>
    </xf>
    <xf numFmtId="0" fontId="6" fillId="33" borderId="50" xfId="58" applyFont="1" applyFill="1" applyBorder="1" applyAlignment="1">
      <alignment horizontal="center" vertical="center"/>
      <protection/>
    </xf>
    <xf numFmtId="164" fontId="12" fillId="33" borderId="75" xfId="58" applyNumberFormat="1" applyFont="1" applyFill="1" applyBorder="1" applyAlignment="1">
      <alignment/>
      <protection/>
    </xf>
    <xf numFmtId="164" fontId="12" fillId="33" borderId="75" xfId="55" applyNumberFormat="1" applyFont="1" applyFill="1" applyBorder="1" applyAlignment="1">
      <alignment/>
      <protection/>
    </xf>
    <xf numFmtId="164" fontId="12" fillId="33" borderId="75" xfId="55" applyNumberFormat="1" applyFont="1" applyFill="1" applyBorder="1">
      <alignment/>
      <protection/>
    </xf>
    <xf numFmtId="164" fontId="6" fillId="33" borderId="75" xfId="58" applyNumberFormat="1" applyFont="1" applyFill="1" applyBorder="1" applyAlignment="1">
      <alignment/>
      <protection/>
    </xf>
    <xf numFmtId="164" fontId="6" fillId="33" borderId="75" xfId="55" applyNumberFormat="1" applyFont="1" applyFill="1" applyBorder="1" applyAlignment="1">
      <alignment/>
      <protection/>
    </xf>
    <xf numFmtId="164" fontId="6" fillId="33" borderId="75" xfId="55" applyNumberFormat="1" applyFont="1" applyFill="1" applyBorder="1" applyAlignment="1">
      <alignment/>
      <protection/>
    </xf>
    <xf numFmtId="164" fontId="6" fillId="33" borderId="75" xfId="55" applyNumberFormat="1" applyFont="1" applyFill="1" applyBorder="1">
      <alignment/>
      <protection/>
    </xf>
    <xf numFmtId="0" fontId="12" fillId="33" borderId="45" xfId="58" applyFont="1" applyFill="1" applyBorder="1" applyAlignment="1">
      <alignment horizontal="center" vertical="center"/>
      <protection/>
    </xf>
    <xf numFmtId="0" fontId="69" fillId="33" borderId="10" xfId="58" applyFont="1" applyFill="1" applyBorder="1" applyAlignment="1">
      <alignment horizontal="center" vertical="center"/>
      <protection/>
    </xf>
    <xf numFmtId="0" fontId="69" fillId="33" borderId="11" xfId="58" applyFont="1" applyFill="1" applyBorder="1" applyAlignment="1">
      <alignment horizontal="center" vertical="center"/>
      <protection/>
    </xf>
    <xf numFmtId="0" fontId="69" fillId="33" borderId="12" xfId="58" applyFont="1" applyFill="1" applyBorder="1" applyAlignment="1">
      <alignment horizontal="center" vertical="center"/>
      <protection/>
    </xf>
    <xf numFmtId="0" fontId="69" fillId="33" borderId="12" xfId="58" applyFont="1" applyFill="1" applyBorder="1" applyAlignment="1">
      <alignment vertical="center" wrapText="1"/>
      <protection/>
    </xf>
    <xf numFmtId="164" fontId="69" fillId="33" borderId="74" xfId="58" applyNumberFormat="1" applyFont="1" applyFill="1" applyBorder="1" applyAlignment="1">
      <alignment/>
      <protection/>
    </xf>
    <xf numFmtId="164" fontId="69" fillId="33" borderId="74" xfId="55" applyNumberFormat="1" applyFont="1" applyFill="1" applyBorder="1" applyAlignment="1">
      <alignment/>
      <protection/>
    </xf>
    <xf numFmtId="164" fontId="69" fillId="33" borderId="74" xfId="55" applyNumberFormat="1" applyFont="1" applyFill="1" applyBorder="1" applyAlignment="1">
      <alignment/>
      <protection/>
    </xf>
    <xf numFmtId="164" fontId="69" fillId="33" borderId="74" xfId="55" applyNumberFormat="1" applyFont="1" applyFill="1" applyBorder="1">
      <alignment/>
      <protection/>
    </xf>
    <xf numFmtId="0" fontId="12" fillId="33" borderId="52" xfId="58" applyFont="1" applyFill="1" applyBorder="1" applyAlignment="1">
      <alignment horizontal="center" vertical="center"/>
      <protection/>
    </xf>
    <xf numFmtId="49" fontId="12" fillId="33" borderId="69" xfId="58" applyNumberFormat="1" applyFont="1" applyFill="1" applyBorder="1" applyAlignment="1">
      <alignment horizontal="center" vertical="center"/>
      <protection/>
    </xf>
    <xf numFmtId="0" fontId="12" fillId="33" borderId="56" xfId="52" applyFont="1" applyFill="1" applyBorder="1" applyAlignment="1">
      <alignment horizontal="center" vertical="center"/>
      <protection/>
    </xf>
    <xf numFmtId="0" fontId="12" fillId="33" borderId="53" xfId="58" applyFont="1" applyFill="1" applyBorder="1" applyAlignment="1">
      <alignment horizontal="center" vertical="center"/>
      <protection/>
    </xf>
    <xf numFmtId="0" fontId="69" fillId="33" borderId="18" xfId="58" applyFont="1" applyFill="1" applyBorder="1" applyAlignment="1">
      <alignment horizontal="center" vertical="center"/>
      <protection/>
    </xf>
    <xf numFmtId="49" fontId="69" fillId="33" borderId="19" xfId="58" applyNumberFormat="1" applyFont="1" applyFill="1" applyBorder="1" applyAlignment="1">
      <alignment horizontal="center" vertical="center"/>
      <protection/>
    </xf>
    <xf numFmtId="49" fontId="69" fillId="33" borderId="20" xfId="58" applyNumberFormat="1" applyFont="1" applyFill="1" applyBorder="1" applyAlignment="1">
      <alignment horizontal="center" vertical="center"/>
      <protection/>
    </xf>
    <xf numFmtId="0" fontId="69" fillId="33" borderId="21" xfId="58" applyFont="1" applyFill="1" applyBorder="1" applyAlignment="1">
      <alignment horizontal="center" vertical="center"/>
      <protection/>
    </xf>
    <xf numFmtId="0" fontId="69" fillId="33" borderId="19" xfId="58" applyFont="1" applyFill="1" applyBorder="1" applyAlignment="1">
      <alignment horizontal="center" vertical="center"/>
      <protection/>
    </xf>
    <xf numFmtId="0" fontId="69" fillId="33" borderId="19" xfId="58" applyFont="1" applyFill="1" applyBorder="1" applyAlignment="1">
      <alignment vertical="center" wrapText="1"/>
      <protection/>
    </xf>
    <xf numFmtId="164" fontId="69" fillId="33" borderId="70" xfId="58" applyNumberFormat="1" applyFont="1" applyFill="1" applyBorder="1" applyAlignment="1">
      <alignment/>
      <protection/>
    </xf>
    <xf numFmtId="164" fontId="69" fillId="33" borderId="70" xfId="55" applyNumberFormat="1" applyFont="1" applyFill="1" applyBorder="1" applyAlignment="1">
      <alignment/>
      <protection/>
    </xf>
    <xf numFmtId="164" fontId="69" fillId="33" borderId="70" xfId="55" applyNumberFormat="1" applyFont="1" applyFill="1" applyBorder="1">
      <alignment/>
      <protection/>
    </xf>
    <xf numFmtId="0" fontId="12" fillId="33" borderId="22" xfId="58" applyFont="1" applyFill="1" applyBorder="1" applyAlignment="1">
      <alignment horizontal="center" vertical="center"/>
      <protection/>
    </xf>
    <xf numFmtId="49" fontId="12" fillId="33" borderId="23" xfId="58" applyNumberFormat="1" applyFont="1" applyFill="1" applyBorder="1" applyAlignment="1">
      <alignment horizontal="center" vertical="center"/>
      <protection/>
    </xf>
    <xf numFmtId="49" fontId="12" fillId="33" borderId="24" xfId="58" applyNumberFormat="1" applyFont="1" applyFill="1" applyBorder="1" applyAlignment="1">
      <alignment horizontal="center" vertical="center"/>
      <protection/>
    </xf>
    <xf numFmtId="0" fontId="12" fillId="33" borderId="25" xfId="58" applyFont="1" applyFill="1" applyBorder="1" applyAlignment="1">
      <alignment horizontal="center" vertical="center"/>
      <protection/>
    </xf>
    <xf numFmtId="0" fontId="12" fillId="33" borderId="25" xfId="58" applyFont="1" applyFill="1" applyBorder="1" applyAlignment="1">
      <alignment horizontal="center" vertical="center"/>
      <protection/>
    </xf>
    <xf numFmtId="0" fontId="12" fillId="33" borderId="23" xfId="58" applyFont="1" applyFill="1" applyBorder="1" applyAlignment="1">
      <alignment vertical="center"/>
      <protection/>
    </xf>
    <xf numFmtId="164" fontId="12" fillId="33" borderId="79" xfId="58" applyNumberFormat="1" applyFont="1" applyFill="1" applyBorder="1" applyAlignment="1">
      <alignment/>
      <protection/>
    </xf>
    <xf numFmtId="164" fontId="12" fillId="33" borderId="79" xfId="55" applyNumberFormat="1" applyFont="1" applyFill="1" applyBorder="1" applyAlignment="1">
      <alignment/>
      <protection/>
    </xf>
    <xf numFmtId="164" fontId="12" fillId="33" borderId="79" xfId="55" applyNumberFormat="1" applyFont="1" applyFill="1" applyBorder="1">
      <alignment/>
      <protection/>
    </xf>
    <xf numFmtId="0" fontId="69" fillId="33" borderId="15" xfId="58" applyFont="1" applyFill="1" applyBorder="1" applyAlignment="1">
      <alignment horizontal="center" vertical="center"/>
      <protection/>
    </xf>
    <xf numFmtId="49" fontId="69" fillId="33" borderId="16" xfId="58" applyNumberFormat="1" applyFont="1" applyFill="1" applyBorder="1" applyAlignment="1">
      <alignment horizontal="center" vertical="center"/>
      <protection/>
    </xf>
    <xf numFmtId="49" fontId="69" fillId="33" borderId="17" xfId="58" applyNumberFormat="1" applyFont="1" applyFill="1" applyBorder="1" applyAlignment="1">
      <alignment horizontal="center" vertical="center"/>
      <protection/>
    </xf>
    <xf numFmtId="0" fontId="69" fillId="33" borderId="13" xfId="58" applyFont="1" applyFill="1" applyBorder="1" applyAlignment="1">
      <alignment horizontal="center" vertical="center"/>
      <protection/>
    </xf>
    <xf numFmtId="0" fontId="69" fillId="33" borderId="16" xfId="58" applyFont="1" applyFill="1" applyBorder="1" applyAlignment="1">
      <alignment horizontal="center" vertical="center"/>
      <protection/>
    </xf>
    <xf numFmtId="0" fontId="69" fillId="33" borderId="16" xfId="58" applyFont="1" applyFill="1" applyBorder="1" applyAlignment="1">
      <alignment vertical="center" wrapText="1"/>
      <protection/>
    </xf>
    <xf numFmtId="0" fontId="6" fillId="33" borderId="27" xfId="55" applyFont="1" applyFill="1" applyBorder="1" applyAlignment="1">
      <alignment vertical="center" wrapText="1"/>
      <protection/>
    </xf>
    <xf numFmtId="0" fontId="63" fillId="33" borderId="69" xfId="57" applyFont="1" applyFill="1" applyBorder="1" applyAlignment="1">
      <alignment vertical="center" wrapText="1"/>
      <protection/>
    </xf>
    <xf numFmtId="0" fontId="70" fillId="33" borderId="0" xfId="55" applyFont="1" applyFill="1" applyBorder="1">
      <alignment/>
      <protection/>
    </xf>
    <xf numFmtId="0" fontId="6" fillId="33" borderId="38" xfId="57" applyFont="1" applyFill="1" applyBorder="1" applyAlignment="1">
      <alignment vertical="center" wrapText="1"/>
      <protection/>
    </xf>
    <xf numFmtId="0" fontId="63" fillId="33" borderId="38" xfId="57" applyFont="1" applyFill="1" applyBorder="1" applyAlignment="1">
      <alignment vertical="center" wrapText="1"/>
      <protection/>
    </xf>
    <xf numFmtId="0" fontId="2" fillId="35" borderId="0" xfId="55" applyFill="1" applyBorder="1">
      <alignment/>
      <protection/>
    </xf>
    <xf numFmtId="0" fontId="62" fillId="33" borderId="38" xfId="57" applyFont="1" applyFill="1" applyBorder="1" applyAlignment="1">
      <alignment vertical="center" wrapText="1"/>
      <protection/>
    </xf>
    <xf numFmtId="0" fontId="12" fillId="33" borderId="36" xfId="58" applyFont="1" applyFill="1" applyBorder="1" applyAlignment="1">
      <alignment horizontal="center" vertical="center"/>
      <protection/>
    </xf>
    <xf numFmtId="0" fontId="12" fillId="33" borderId="27" xfId="58" applyFont="1" applyFill="1" applyBorder="1" applyAlignment="1">
      <alignment vertical="center" wrapText="1"/>
      <protection/>
    </xf>
    <xf numFmtId="0" fontId="12" fillId="33" borderId="52" xfId="58" applyFont="1" applyFill="1" applyBorder="1" applyAlignment="1">
      <alignment horizontal="center" vertical="center"/>
      <protection/>
    </xf>
    <xf numFmtId="49" fontId="12" fillId="33" borderId="69" xfId="58" applyNumberFormat="1" applyFont="1" applyFill="1" applyBorder="1" applyAlignment="1">
      <alignment horizontal="center" vertical="center"/>
      <protection/>
    </xf>
    <xf numFmtId="49" fontId="12" fillId="33" borderId="56" xfId="58" applyNumberFormat="1" applyFont="1" applyFill="1" applyBorder="1" applyAlignment="1">
      <alignment horizontal="center" vertical="center"/>
      <protection/>
    </xf>
    <xf numFmtId="0" fontId="12" fillId="33" borderId="53" xfId="58" applyFont="1" applyFill="1" applyBorder="1" applyAlignment="1">
      <alignment horizontal="center" vertical="center"/>
      <protection/>
    </xf>
    <xf numFmtId="0" fontId="6" fillId="33" borderId="52" xfId="58" applyFont="1" applyFill="1" applyBorder="1" applyAlignment="1">
      <alignment horizontal="center" vertical="center"/>
      <protection/>
    </xf>
    <xf numFmtId="49" fontId="6" fillId="33" borderId="69" xfId="58" applyNumberFormat="1" applyFont="1" applyFill="1" applyBorder="1" applyAlignment="1">
      <alignment horizontal="center" vertical="center"/>
      <protection/>
    </xf>
    <xf numFmtId="49" fontId="6" fillId="33" borderId="56" xfId="58" applyNumberFormat="1" applyFont="1" applyFill="1" applyBorder="1" applyAlignment="1">
      <alignment horizontal="center" vertical="center"/>
      <protection/>
    </xf>
    <xf numFmtId="0" fontId="6" fillId="33" borderId="53" xfId="58" applyFont="1" applyFill="1" applyBorder="1" applyAlignment="1">
      <alignment horizontal="center" vertical="center"/>
      <protection/>
    </xf>
    <xf numFmtId="0" fontId="6" fillId="33" borderId="69" xfId="58" applyFont="1" applyFill="1" applyBorder="1" applyAlignment="1">
      <alignment horizontal="center" vertical="center"/>
      <protection/>
    </xf>
    <xf numFmtId="0" fontId="2" fillId="33" borderId="40" xfId="55" applyFill="1" applyBorder="1">
      <alignment/>
      <protection/>
    </xf>
    <xf numFmtId="0" fontId="6" fillId="33" borderId="76" xfId="51" applyFont="1" applyFill="1" applyBorder="1" applyAlignment="1">
      <alignment horizontal="center" wrapText="1"/>
      <protection/>
    </xf>
    <xf numFmtId="49" fontId="6" fillId="33" borderId="38" xfId="57" applyNumberFormat="1" applyFont="1" applyFill="1" applyBorder="1" applyAlignment="1">
      <alignment horizontal="center" wrapText="1"/>
      <protection/>
    </xf>
    <xf numFmtId="49" fontId="6" fillId="33" borderId="44" xfId="57" applyNumberFormat="1" applyFont="1" applyFill="1" applyBorder="1" applyAlignment="1">
      <alignment horizontal="center" wrapText="1"/>
      <protection/>
    </xf>
    <xf numFmtId="49" fontId="6" fillId="33" borderId="45" xfId="57" applyNumberFormat="1" applyFont="1" applyFill="1" applyBorder="1" applyAlignment="1">
      <alignment horizontal="center" wrapText="1"/>
      <protection/>
    </xf>
    <xf numFmtId="0" fontId="6" fillId="33" borderId="46" xfId="55" applyFont="1" applyFill="1" applyBorder="1" applyAlignment="1">
      <alignment wrapText="1"/>
      <protection/>
    </xf>
    <xf numFmtId="0" fontId="71" fillId="33" borderId="77" xfId="51" applyFont="1" applyFill="1" applyBorder="1" applyAlignment="1">
      <alignment horizontal="center" wrapText="1"/>
      <protection/>
    </xf>
    <xf numFmtId="49" fontId="6" fillId="33" borderId="69" xfId="57" applyNumberFormat="1" applyFont="1" applyFill="1" applyBorder="1" applyAlignment="1">
      <alignment horizontal="center" wrapText="1"/>
      <protection/>
    </xf>
    <xf numFmtId="49" fontId="6" fillId="33" borderId="56" xfId="57" applyNumberFormat="1" applyFont="1" applyFill="1" applyBorder="1" applyAlignment="1">
      <alignment horizontal="center" wrapText="1"/>
      <protection/>
    </xf>
    <xf numFmtId="49" fontId="12" fillId="33" borderId="53" xfId="57" applyNumberFormat="1" applyFont="1" applyFill="1" applyBorder="1" applyAlignment="1">
      <alignment horizontal="center" wrapText="1"/>
      <protection/>
    </xf>
    <xf numFmtId="0" fontId="12" fillId="33" borderId="80" xfId="57" applyFont="1" applyFill="1" applyBorder="1" applyAlignment="1">
      <alignment wrapText="1"/>
      <protection/>
    </xf>
    <xf numFmtId="0" fontId="6" fillId="33" borderId="76" xfId="55" applyFont="1" applyFill="1" applyBorder="1">
      <alignment/>
      <protection/>
    </xf>
    <xf numFmtId="0" fontId="6" fillId="33" borderId="44" xfId="55" applyFont="1" applyFill="1" applyBorder="1" applyAlignment="1">
      <alignment horizontal="center"/>
      <protection/>
    </xf>
    <xf numFmtId="0" fontId="6" fillId="33" borderId="45" xfId="55" applyFont="1" applyFill="1" applyBorder="1" applyAlignment="1">
      <alignment horizontal="center"/>
      <protection/>
    </xf>
    <xf numFmtId="0" fontId="6" fillId="33" borderId="38" xfId="55" applyFont="1" applyFill="1" applyBorder="1" applyAlignment="1">
      <alignment horizontal="left" vertical="center" wrapText="1"/>
      <protection/>
    </xf>
    <xf numFmtId="0" fontId="12" fillId="33" borderId="44" xfId="55" applyFont="1" applyFill="1" applyBorder="1" applyAlignment="1">
      <alignment horizontal="center"/>
      <protection/>
    </xf>
    <xf numFmtId="0" fontId="12" fillId="33" borderId="45" xfId="55" applyFont="1" applyFill="1" applyBorder="1" applyAlignment="1">
      <alignment horizontal="center"/>
      <protection/>
    </xf>
    <xf numFmtId="0" fontId="12" fillId="33" borderId="38" xfId="55" applyFont="1" applyFill="1" applyBorder="1" applyAlignment="1">
      <alignment horizontal="left" vertical="center" wrapText="1"/>
      <protection/>
    </xf>
    <xf numFmtId="0" fontId="12" fillId="33" borderId="81" xfId="55" applyFont="1" applyFill="1" applyBorder="1">
      <alignment/>
      <protection/>
    </xf>
    <xf numFmtId="0" fontId="12" fillId="33" borderId="29" xfId="55" applyFont="1" applyFill="1" applyBorder="1">
      <alignment/>
      <protection/>
    </xf>
    <xf numFmtId="0" fontId="12" fillId="33" borderId="31" xfId="55" applyFont="1" applyFill="1" applyBorder="1">
      <alignment/>
      <protection/>
    </xf>
    <xf numFmtId="0" fontId="12" fillId="33" borderId="31" xfId="55" applyFont="1" applyFill="1" applyBorder="1" applyAlignment="1">
      <alignment horizontal="center"/>
      <protection/>
    </xf>
    <xf numFmtId="0" fontId="12" fillId="33" borderId="41" xfId="55" applyFont="1" applyFill="1" applyBorder="1" applyAlignment="1">
      <alignment horizontal="center"/>
      <protection/>
    </xf>
    <xf numFmtId="0" fontId="12" fillId="33" borderId="29" xfId="55" applyFont="1" applyFill="1" applyBorder="1" applyAlignment="1">
      <alignment horizontal="left" vertical="center" wrapText="1"/>
      <protection/>
    </xf>
    <xf numFmtId="14" fontId="12" fillId="33" borderId="0" xfId="55" applyNumberFormat="1" applyFont="1" applyFill="1">
      <alignment/>
      <protection/>
    </xf>
    <xf numFmtId="4" fontId="2" fillId="33" borderId="0" xfId="55" applyNumberFormat="1" applyFill="1">
      <alignment/>
      <protection/>
    </xf>
    <xf numFmtId="0" fontId="6" fillId="35" borderId="13" xfId="47" applyFont="1" applyFill="1" applyBorder="1" applyAlignment="1">
      <alignment horizontal="center" vertical="center" wrapText="1"/>
      <protection/>
    </xf>
    <xf numFmtId="164" fontId="16" fillId="0" borderId="0" xfId="56" applyNumberFormat="1" applyFont="1">
      <alignment/>
      <protection/>
    </xf>
    <xf numFmtId="4" fontId="6" fillId="33" borderId="64" xfId="55" applyNumberFormat="1" applyFont="1" applyFill="1" applyBorder="1" applyAlignment="1">
      <alignment horizontal="right" vertical="center"/>
      <protection/>
    </xf>
    <xf numFmtId="0" fontId="68" fillId="33" borderId="13" xfId="49" applyFont="1" applyFill="1" applyBorder="1" applyAlignment="1">
      <alignment horizontal="center" vertical="center"/>
      <protection/>
    </xf>
    <xf numFmtId="49" fontId="6" fillId="33" borderId="29" xfId="56" applyNumberFormat="1" applyFont="1" applyFill="1" applyBorder="1" applyAlignment="1">
      <alignment horizontal="center" vertical="center"/>
      <protection/>
    </xf>
    <xf numFmtId="49" fontId="6" fillId="33" borderId="31" xfId="56" applyNumberFormat="1" applyFont="1" applyFill="1" applyBorder="1" applyAlignment="1">
      <alignment horizontal="center" vertical="center"/>
      <protection/>
    </xf>
    <xf numFmtId="49" fontId="67" fillId="33" borderId="29" xfId="58" applyNumberFormat="1" applyFont="1" applyFill="1" applyBorder="1" applyAlignment="1">
      <alignment horizontal="center" vertical="center"/>
      <protection/>
    </xf>
    <xf numFmtId="0" fontId="72" fillId="33" borderId="31" xfId="52" applyFont="1" applyFill="1" applyBorder="1" applyAlignment="1">
      <alignment horizontal="center" vertical="center"/>
      <protection/>
    </xf>
    <xf numFmtId="49" fontId="67" fillId="33" borderId="16" xfId="58" applyNumberFormat="1" applyFont="1" applyFill="1" applyBorder="1" applyAlignment="1">
      <alignment horizontal="center" vertical="center"/>
      <protection/>
    </xf>
    <xf numFmtId="0" fontId="72" fillId="33" borderId="17" xfId="52" applyFont="1" applyFill="1" applyBorder="1" applyAlignment="1">
      <alignment horizontal="center" vertical="center"/>
      <protection/>
    </xf>
    <xf numFmtId="49" fontId="69" fillId="33" borderId="12" xfId="58" applyNumberFormat="1" applyFont="1" applyFill="1" applyBorder="1" applyAlignment="1">
      <alignment horizontal="center" vertical="center"/>
      <protection/>
    </xf>
    <xf numFmtId="0" fontId="73" fillId="33" borderId="82" xfId="52" applyFont="1" applyFill="1" applyBorder="1" applyAlignment="1">
      <alignment horizontal="center" vertical="center"/>
      <protection/>
    </xf>
    <xf numFmtId="4" fontId="12" fillId="33" borderId="0" xfId="55" applyNumberFormat="1" applyFont="1" applyFill="1" applyAlignment="1">
      <alignment/>
      <protection/>
    </xf>
    <xf numFmtId="0" fontId="0" fillId="33" borderId="0" xfId="0" applyFill="1" applyAlignment="1">
      <alignment/>
    </xf>
    <xf numFmtId="0" fontId="5" fillId="33" borderId="0" xfId="48" applyFont="1" applyFill="1" applyAlignment="1">
      <alignment horizontal="center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82" xfId="52" applyFont="1" applyFill="1" applyBorder="1" applyAlignment="1">
      <alignment horizontal="center" vertical="center"/>
      <protection/>
    </xf>
    <xf numFmtId="0" fontId="6" fillId="33" borderId="12" xfId="58" applyFont="1" applyFill="1" applyBorder="1" applyAlignment="1">
      <alignment horizontal="center" vertical="center"/>
      <protection/>
    </xf>
    <xf numFmtId="0" fontId="6" fillId="33" borderId="82" xfId="58" applyFont="1" applyFill="1" applyBorder="1" applyAlignment="1">
      <alignment horizontal="center" vertical="center"/>
      <protection/>
    </xf>
    <xf numFmtId="0" fontId="4" fillId="33" borderId="0" xfId="53" applyFont="1" applyFill="1" applyAlignment="1">
      <alignment horizontal="center"/>
      <protection/>
    </xf>
    <xf numFmtId="49" fontId="13" fillId="0" borderId="23" xfId="55" applyNumberFormat="1" applyFont="1" applyFill="1" applyBorder="1" applyAlignment="1">
      <alignment horizontal="center" vertical="center"/>
      <protection/>
    </xf>
    <xf numFmtId="49" fontId="13" fillId="0" borderId="24" xfId="55" applyNumberFormat="1" applyFont="1" applyFill="1" applyBorder="1" applyAlignment="1">
      <alignment horizontal="center" vertical="center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/>
      <protection/>
    </xf>
    <xf numFmtId="0" fontId="6" fillId="0" borderId="17" xfId="54" applyFont="1" applyFill="1" applyBorder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3" fontId="5" fillId="0" borderId="0" xfId="47" applyNumberFormat="1" applyFont="1" applyAlignment="1">
      <alignment horizontal="center"/>
      <protection/>
    </xf>
    <xf numFmtId="0" fontId="5" fillId="0" borderId="0" xfId="47" applyFont="1" applyAlignment="1">
      <alignment horizontal="center"/>
      <protection/>
    </xf>
    <xf numFmtId="0" fontId="9" fillId="34" borderId="43" xfId="0" applyFont="1" applyFill="1" applyBorder="1" applyAlignment="1">
      <alignment horizontal="center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 2" xfId="48"/>
    <cellStyle name="Normální 3 2" xfId="49"/>
    <cellStyle name="Normální 4 2" xfId="50"/>
    <cellStyle name="normální_03. Ekonomický" xfId="51"/>
    <cellStyle name="normální_04 - OSMTVS" xfId="52"/>
    <cellStyle name="normální_2. Rozpočet 2007 - tabulky" xfId="53"/>
    <cellStyle name="normální_Rozpis výdajů 03 bez PO 2" xfId="54"/>
    <cellStyle name="normální_Rozpis výdajů 03 bez PO 2 2" xfId="55"/>
    <cellStyle name="normální_Rozpis výdajů 03 bez PO 3" xfId="56"/>
    <cellStyle name="normální_Rozpis výdajů 03 bez PO_03. Ekonomický" xfId="57"/>
    <cellStyle name="normální_Rozpis výdajů 03 bez PO_04 - OSMTVS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3"/>
  <sheetViews>
    <sheetView zoomScalePageLayoutView="0" workbookViewId="0" topLeftCell="A1">
      <selection activeCell="R66" sqref="R66"/>
    </sheetView>
  </sheetViews>
  <sheetFormatPr defaultColWidth="3.140625" defaultRowHeight="15"/>
  <cols>
    <col min="1" max="1" width="3.140625" style="315" customWidth="1"/>
    <col min="2" max="2" width="9.8515625" style="315" customWidth="1"/>
    <col min="3" max="4" width="4.7109375" style="315" customWidth="1"/>
    <col min="5" max="5" width="8.57421875" style="315" customWidth="1"/>
    <col min="6" max="6" width="44.00390625" style="315" bestFit="1" customWidth="1"/>
    <col min="7" max="7" width="8.7109375" style="538" customWidth="1"/>
    <col min="8" max="9" width="7.7109375" style="315" hidden="1" customWidth="1"/>
    <col min="10" max="10" width="9.00390625" style="315" hidden="1" customWidth="1"/>
    <col min="11" max="11" width="8.421875" style="315" hidden="1" customWidth="1"/>
    <col min="12" max="13" width="9.140625" style="315" hidden="1" customWidth="1"/>
    <col min="14" max="14" width="9.140625" style="316" hidden="1" customWidth="1"/>
    <col min="15" max="15" width="9.57421875" style="315" hidden="1" customWidth="1"/>
    <col min="16" max="16" width="9.140625" style="316" hidden="1" customWidth="1"/>
    <col min="17" max="17" width="9.7109375" style="316" customWidth="1"/>
    <col min="18" max="18" width="9.00390625" style="316" customWidth="1"/>
    <col min="19" max="19" width="9.140625" style="315" customWidth="1"/>
    <col min="20" max="20" width="11.8515625" style="315" customWidth="1"/>
    <col min="21" max="253" width="9.140625" style="315" customWidth="1"/>
    <col min="254" max="16384" width="3.140625" style="315" customWidth="1"/>
  </cols>
  <sheetData>
    <row r="1" spans="7:18" ht="15">
      <c r="G1" s="551"/>
      <c r="H1" s="552"/>
      <c r="I1" s="552"/>
      <c r="K1" s="551"/>
      <c r="L1" s="552"/>
      <c r="M1" s="552"/>
      <c r="R1" s="316" t="s">
        <v>547</v>
      </c>
    </row>
    <row r="2" spans="1:10" ht="18">
      <c r="A2" s="558" t="s">
        <v>549</v>
      </c>
      <c r="B2" s="558"/>
      <c r="C2" s="558"/>
      <c r="D2" s="558"/>
      <c r="E2" s="558"/>
      <c r="F2" s="558"/>
      <c r="G2" s="558"/>
      <c r="H2" s="558"/>
      <c r="I2" s="558"/>
      <c r="J2" s="558"/>
    </row>
    <row r="3" spans="1:9" ht="12" customHeight="1">
      <c r="A3" s="317"/>
      <c r="B3" s="317"/>
      <c r="C3" s="317"/>
      <c r="D3" s="317"/>
      <c r="E3" s="317"/>
      <c r="F3" s="317"/>
      <c r="G3" s="317"/>
      <c r="H3" s="318"/>
      <c r="I3" s="318"/>
    </row>
    <row r="4" spans="1:9" ht="15.75">
      <c r="A4" s="553" t="s">
        <v>550</v>
      </c>
      <c r="B4" s="553"/>
      <c r="C4" s="553"/>
      <c r="D4" s="553"/>
      <c r="E4" s="553"/>
      <c r="F4" s="553"/>
      <c r="G4" s="553"/>
      <c r="H4" s="553"/>
      <c r="I4" s="553"/>
    </row>
    <row r="5" spans="1:9" ht="12" customHeight="1">
      <c r="A5" s="317"/>
      <c r="B5" s="317"/>
      <c r="C5" s="317"/>
      <c r="D5" s="317"/>
      <c r="E5" s="317"/>
      <c r="F5" s="317"/>
      <c r="G5" s="317"/>
      <c r="H5" s="318"/>
      <c r="I5" s="318"/>
    </row>
    <row r="6" spans="1:18" s="325" customFormat="1" ht="15.75">
      <c r="A6" s="319"/>
      <c r="B6" s="320"/>
      <c r="C6" s="320"/>
      <c r="D6" s="321"/>
      <c r="E6" s="321"/>
      <c r="F6" s="322" t="s">
        <v>301</v>
      </c>
      <c r="G6" s="323"/>
      <c r="H6" s="324"/>
      <c r="I6" s="324"/>
      <c r="N6" s="326"/>
      <c r="P6" s="326"/>
      <c r="Q6" s="326"/>
      <c r="R6" s="326"/>
    </row>
    <row r="7" spans="1:19" s="325" customFormat="1" ht="13.5" thickBot="1">
      <c r="A7" s="327"/>
      <c r="B7" s="327"/>
      <c r="C7" s="327"/>
      <c r="D7" s="327"/>
      <c r="E7" s="327"/>
      <c r="F7" s="327"/>
      <c r="G7" s="328"/>
      <c r="H7" s="327"/>
      <c r="I7" s="329"/>
      <c r="J7" s="327"/>
      <c r="K7" s="329"/>
      <c r="M7" s="329"/>
      <c r="O7" s="329"/>
      <c r="Q7" s="329"/>
      <c r="S7" s="329" t="s">
        <v>1</v>
      </c>
    </row>
    <row r="8" spans="1:19" s="325" customFormat="1" ht="28.5" customHeight="1" thickBot="1">
      <c r="A8" s="330" t="s">
        <v>302</v>
      </c>
      <c r="B8" s="554" t="s">
        <v>3</v>
      </c>
      <c r="C8" s="555"/>
      <c r="D8" s="331" t="s">
        <v>4</v>
      </c>
      <c r="E8" s="332" t="s">
        <v>5</v>
      </c>
      <c r="F8" s="333" t="s">
        <v>303</v>
      </c>
      <c r="G8" s="334" t="s">
        <v>12</v>
      </c>
      <c r="H8" s="334" t="s">
        <v>304</v>
      </c>
      <c r="I8" s="334" t="s">
        <v>305</v>
      </c>
      <c r="J8" s="334" t="s">
        <v>306</v>
      </c>
      <c r="K8" s="334" t="s">
        <v>305</v>
      </c>
      <c r="L8" s="335" t="s">
        <v>307</v>
      </c>
      <c r="M8" s="334" t="s">
        <v>305</v>
      </c>
      <c r="N8" s="335" t="s">
        <v>308</v>
      </c>
      <c r="O8" s="334" t="s">
        <v>305</v>
      </c>
      <c r="P8" s="335" t="s">
        <v>309</v>
      </c>
      <c r="Q8" s="334" t="s">
        <v>554</v>
      </c>
      <c r="R8" s="336" t="s">
        <v>555</v>
      </c>
      <c r="S8" s="334" t="s">
        <v>553</v>
      </c>
    </row>
    <row r="9" spans="1:20" s="325" customFormat="1" ht="12.75" customHeight="1" thickBot="1">
      <c r="A9" s="330" t="s">
        <v>6</v>
      </c>
      <c r="B9" s="556" t="s">
        <v>7</v>
      </c>
      <c r="C9" s="557"/>
      <c r="D9" s="333" t="s">
        <v>7</v>
      </c>
      <c r="E9" s="333" t="s">
        <v>7</v>
      </c>
      <c r="F9" s="337" t="s">
        <v>310</v>
      </c>
      <c r="G9" s="338">
        <f>+G12+G52+G65</f>
        <v>21994.15</v>
      </c>
      <c r="H9" s="338">
        <f>+H12+H52+H65</f>
        <v>0</v>
      </c>
      <c r="I9" s="338">
        <f>+G9+H9</f>
        <v>21994.15</v>
      </c>
      <c r="J9" s="339">
        <f>+J12+J52+J65</f>
        <v>0</v>
      </c>
      <c r="K9" s="339">
        <f>+I9+J9</f>
        <v>21994.15</v>
      </c>
      <c r="L9" s="339">
        <f>+L12+L52+L65</f>
        <v>17371.426</v>
      </c>
      <c r="M9" s="339">
        <f>+K9+L9</f>
        <v>39365.576</v>
      </c>
      <c r="N9" s="339">
        <f>+N10+N12+N52+N65</f>
        <v>332.405</v>
      </c>
      <c r="O9" s="339">
        <f>+M9+N9</f>
        <v>39697.981</v>
      </c>
      <c r="P9" s="340">
        <f>+P10+P12+P52+P65</f>
        <v>22250</v>
      </c>
      <c r="Q9" s="340">
        <f>+O9+P9</f>
        <v>61947.981</v>
      </c>
      <c r="R9" s="341">
        <f>+R10+R12+R52+R65</f>
        <v>-100</v>
      </c>
      <c r="S9" s="341">
        <f>+Q9+R9</f>
        <v>61847.981</v>
      </c>
      <c r="T9" s="342" t="s">
        <v>546</v>
      </c>
    </row>
    <row r="10" spans="1:19" s="325" customFormat="1" ht="12.75" customHeight="1" thickBot="1">
      <c r="A10" s="343" t="s">
        <v>7</v>
      </c>
      <c r="B10" s="542" t="s">
        <v>7</v>
      </c>
      <c r="C10" s="542"/>
      <c r="D10" s="344" t="s">
        <v>7</v>
      </c>
      <c r="E10" s="345" t="s">
        <v>7</v>
      </c>
      <c r="F10" s="346" t="s">
        <v>311</v>
      </c>
      <c r="G10" s="347">
        <v>0</v>
      </c>
      <c r="H10" s="348"/>
      <c r="I10" s="348"/>
      <c r="J10" s="349"/>
      <c r="K10" s="349">
        <v>0</v>
      </c>
      <c r="L10" s="349"/>
      <c r="M10" s="349">
        <v>0</v>
      </c>
      <c r="N10" s="347">
        <f>+N11</f>
        <v>34.953</v>
      </c>
      <c r="O10" s="349">
        <f aca="true" t="shared" si="0" ref="O10:O77">+M10+N10</f>
        <v>34.953</v>
      </c>
      <c r="P10" s="350">
        <v>0</v>
      </c>
      <c r="Q10" s="350">
        <f aca="true" t="shared" si="1" ref="Q10:Q73">+O10+P10</f>
        <v>34.953</v>
      </c>
      <c r="R10" s="351">
        <v>0</v>
      </c>
      <c r="S10" s="351">
        <f aca="true" t="shared" si="2" ref="S10:S73">+Q10+R10</f>
        <v>34.953</v>
      </c>
    </row>
    <row r="11" spans="1:19" s="325" customFormat="1" ht="12.75" customHeight="1" hidden="1">
      <c r="A11" s="352"/>
      <c r="B11" s="543" t="s">
        <v>312</v>
      </c>
      <c r="C11" s="544"/>
      <c r="D11" s="353">
        <v>6402</v>
      </c>
      <c r="E11" s="353">
        <v>5364</v>
      </c>
      <c r="F11" s="354" t="s">
        <v>313</v>
      </c>
      <c r="G11" s="355">
        <v>0</v>
      </c>
      <c r="H11" s="356"/>
      <c r="I11" s="356"/>
      <c r="J11" s="357"/>
      <c r="K11" s="358">
        <v>0</v>
      </c>
      <c r="L11" s="358"/>
      <c r="M11" s="358">
        <v>0</v>
      </c>
      <c r="N11" s="355">
        <v>34.953</v>
      </c>
      <c r="O11" s="358">
        <f t="shared" si="0"/>
        <v>34.953</v>
      </c>
      <c r="P11" s="358">
        <v>0</v>
      </c>
      <c r="Q11" s="358">
        <f t="shared" si="1"/>
        <v>34.953</v>
      </c>
      <c r="R11" s="359">
        <v>0</v>
      </c>
      <c r="S11" s="359">
        <f t="shared" si="2"/>
        <v>34.953</v>
      </c>
    </row>
    <row r="12" spans="1:19" s="325" customFormat="1" ht="13.5" thickBot="1">
      <c r="A12" s="360" t="s">
        <v>6</v>
      </c>
      <c r="B12" s="545" t="s">
        <v>7</v>
      </c>
      <c r="C12" s="546"/>
      <c r="D12" s="361" t="s">
        <v>7</v>
      </c>
      <c r="E12" s="362" t="s">
        <v>7</v>
      </c>
      <c r="F12" s="363" t="s">
        <v>314</v>
      </c>
      <c r="G12" s="348">
        <f>+G13+G15+G29+G31+G33+G35+G37+G39+G41+G43</f>
        <v>4980</v>
      </c>
      <c r="H12" s="348">
        <f>+H15+H19+H21+H23+H25</f>
        <v>0</v>
      </c>
      <c r="I12" s="348">
        <f aca="true" t="shared" si="3" ref="I12:I100">+G12+H12</f>
        <v>4980</v>
      </c>
      <c r="J12" s="349">
        <f>+J15+J27</f>
        <v>0</v>
      </c>
      <c r="K12" s="349">
        <f aca="true" t="shared" si="4" ref="K12:K96">+I12+J12</f>
        <v>4980</v>
      </c>
      <c r="L12" s="349">
        <f>+L15+L27</f>
        <v>0</v>
      </c>
      <c r="M12" s="349">
        <f aca="true" t="shared" si="5" ref="M12:M96">+K12+L12</f>
        <v>4980</v>
      </c>
      <c r="N12" s="349">
        <f>+N45</f>
        <v>424.952</v>
      </c>
      <c r="O12" s="349">
        <f t="shared" si="0"/>
        <v>5404.952</v>
      </c>
      <c r="P12" s="350">
        <f>+P41+P48+P50</f>
        <v>250</v>
      </c>
      <c r="Q12" s="350">
        <f t="shared" si="1"/>
        <v>5654.952</v>
      </c>
      <c r="R12" s="351">
        <v>0</v>
      </c>
      <c r="S12" s="351">
        <f t="shared" si="2"/>
        <v>5654.952</v>
      </c>
    </row>
    <row r="13" spans="1:19" s="325" customFormat="1" ht="13.5" hidden="1" thickBot="1">
      <c r="A13" s="364" t="s">
        <v>6</v>
      </c>
      <c r="B13" s="365" t="s">
        <v>315</v>
      </c>
      <c r="C13" s="366" t="s">
        <v>9</v>
      </c>
      <c r="D13" s="367" t="s">
        <v>7</v>
      </c>
      <c r="E13" s="368" t="s">
        <v>7</v>
      </c>
      <c r="F13" s="369" t="s">
        <v>316</v>
      </c>
      <c r="G13" s="370">
        <f>+G14</f>
        <v>200</v>
      </c>
      <c r="H13" s="370">
        <v>0</v>
      </c>
      <c r="I13" s="370">
        <f t="shared" si="3"/>
        <v>200</v>
      </c>
      <c r="J13" s="371">
        <v>0</v>
      </c>
      <c r="K13" s="371">
        <f t="shared" si="4"/>
        <v>200</v>
      </c>
      <c r="L13" s="371">
        <v>0</v>
      </c>
      <c r="M13" s="371">
        <f t="shared" si="5"/>
        <v>200</v>
      </c>
      <c r="N13" s="371">
        <v>0</v>
      </c>
      <c r="O13" s="371">
        <f t="shared" si="0"/>
        <v>200</v>
      </c>
      <c r="P13" s="372">
        <v>0</v>
      </c>
      <c r="Q13" s="372">
        <f t="shared" si="1"/>
        <v>200</v>
      </c>
      <c r="R13" s="373">
        <v>0</v>
      </c>
      <c r="S13" s="373">
        <f t="shared" si="2"/>
        <v>200</v>
      </c>
    </row>
    <row r="14" spans="1:19" s="325" customFormat="1" ht="13.5" hidden="1" thickBot="1">
      <c r="A14" s="374"/>
      <c r="B14" s="375"/>
      <c r="C14" s="376"/>
      <c r="D14" s="377">
        <v>3299</v>
      </c>
      <c r="E14" s="378">
        <v>5321</v>
      </c>
      <c r="F14" s="379" t="s">
        <v>90</v>
      </c>
      <c r="G14" s="380">
        <v>200</v>
      </c>
      <c r="H14" s="380">
        <v>0</v>
      </c>
      <c r="I14" s="380">
        <f t="shared" si="3"/>
        <v>200</v>
      </c>
      <c r="J14" s="381">
        <v>0</v>
      </c>
      <c r="K14" s="381">
        <f t="shared" si="4"/>
        <v>200</v>
      </c>
      <c r="L14" s="381">
        <v>0</v>
      </c>
      <c r="M14" s="381">
        <f t="shared" si="5"/>
        <v>200</v>
      </c>
      <c r="N14" s="381">
        <v>0</v>
      </c>
      <c r="O14" s="381">
        <f t="shared" si="0"/>
        <v>200</v>
      </c>
      <c r="P14" s="381">
        <v>0</v>
      </c>
      <c r="Q14" s="381">
        <f t="shared" si="1"/>
        <v>200</v>
      </c>
      <c r="R14" s="382">
        <v>0</v>
      </c>
      <c r="S14" s="382">
        <f t="shared" si="2"/>
        <v>200</v>
      </c>
    </row>
    <row r="15" spans="1:19" s="325" customFormat="1" ht="13.5" hidden="1" thickBot="1">
      <c r="A15" s="383" t="s">
        <v>6</v>
      </c>
      <c r="B15" s="384" t="s">
        <v>317</v>
      </c>
      <c r="C15" s="385" t="s">
        <v>9</v>
      </c>
      <c r="D15" s="386" t="s">
        <v>7</v>
      </c>
      <c r="E15" s="387" t="s">
        <v>7</v>
      </c>
      <c r="F15" s="388" t="s">
        <v>318</v>
      </c>
      <c r="G15" s="389">
        <f>SUM(G16:G18)</f>
        <v>400</v>
      </c>
      <c r="H15" s="389">
        <f>SUM(H16:H18)</f>
        <v>-125</v>
      </c>
      <c r="I15" s="389">
        <f t="shared" si="3"/>
        <v>275</v>
      </c>
      <c r="J15" s="390">
        <f>SUM(J16:J18)</f>
        <v>-150</v>
      </c>
      <c r="K15" s="390">
        <f t="shared" si="4"/>
        <v>125</v>
      </c>
      <c r="L15" s="390">
        <v>0</v>
      </c>
      <c r="M15" s="390">
        <f t="shared" si="5"/>
        <v>125</v>
      </c>
      <c r="N15" s="390">
        <v>0</v>
      </c>
      <c r="O15" s="390">
        <f t="shared" si="0"/>
        <v>125</v>
      </c>
      <c r="P15" s="391">
        <v>0</v>
      </c>
      <c r="Q15" s="391">
        <f t="shared" si="1"/>
        <v>125</v>
      </c>
      <c r="R15" s="392">
        <v>0</v>
      </c>
      <c r="S15" s="392">
        <f t="shared" si="2"/>
        <v>125</v>
      </c>
    </row>
    <row r="16" spans="1:19" s="325" customFormat="1" ht="13.5" hidden="1" thickBot="1">
      <c r="A16" s="393"/>
      <c r="B16" s="375"/>
      <c r="C16" s="376"/>
      <c r="D16" s="377">
        <v>3113</v>
      </c>
      <c r="E16" s="394">
        <v>5321</v>
      </c>
      <c r="F16" s="395" t="s">
        <v>90</v>
      </c>
      <c r="G16" s="380">
        <v>15</v>
      </c>
      <c r="H16" s="380">
        <v>0</v>
      </c>
      <c r="I16" s="380">
        <f t="shared" si="3"/>
        <v>15</v>
      </c>
      <c r="J16" s="381">
        <v>0</v>
      </c>
      <c r="K16" s="381">
        <f t="shared" si="4"/>
        <v>15</v>
      </c>
      <c r="L16" s="381">
        <v>0</v>
      </c>
      <c r="M16" s="381">
        <f t="shared" si="5"/>
        <v>15</v>
      </c>
      <c r="N16" s="381">
        <v>0</v>
      </c>
      <c r="O16" s="381">
        <f t="shared" si="0"/>
        <v>15</v>
      </c>
      <c r="P16" s="381">
        <v>0</v>
      </c>
      <c r="Q16" s="381">
        <f t="shared" si="1"/>
        <v>15</v>
      </c>
      <c r="R16" s="382">
        <v>0</v>
      </c>
      <c r="S16" s="382">
        <f t="shared" si="2"/>
        <v>15</v>
      </c>
    </row>
    <row r="17" spans="1:19" s="325" customFormat="1" ht="13.5" hidden="1" thickBot="1">
      <c r="A17" s="393"/>
      <c r="B17" s="375"/>
      <c r="C17" s="376"/>
      <c r="D17" s="377">
        <v>3233</v>
      </c>
      <c r="E17" s="394">
        <v>5321</v>
      </c>
      <c r="F17" s="395" t="s">
        <v>90</v>
      </c>
      <c r="G17" s="380">
        <v>145</v>
      </c>
      <c r="H17" s="380">
        <v>-125</v>
      </c>
      <c r="I17" s="380">
        <f t="shared" si="3"/>
        <v>20</v>
      </c>
      <c r="J17" s="381">
        <v>0</v>
      </c>
      <c r="K17" s="381">
        <f t="shared" si="4"/>
        <v>20</v>
      </c>
      <c r="L17" s="381">
        <v>0</v>
      </c>
      <c r="M17" s="381">
        <f t="shared" si="5"/>
        <v>20</v>
      </c>
      <c r="N17" s="381">
        <v>0</v>
      </c>
      <c r="O17" s="381">
        <f t="shared" si="0"/>
        <v>20</v>
      </c>
      <c r="P17" s="381">
        <v>0</v>
      </c>
      <c r="Q17" s="381">
        <f t="shared" si="1"/>
        <v>20</v>
      </c>
      <c r="R17" s="382">
        <v>0</v>
      </c>
      <c r="S17" s="382">
        <f t="shared" si="2"/>
        <v>20</v>
      </c>
    </row>
    <row r="18" spans="1:19" s="325" customFormat="1" ht="13.5" hidden="1" thickBot="1">
      <c r="A18" s="393"/>
      <c r="B18" s="375"/>
      <c r="C18" s="376"/>
      <c r="D18" s="377">
        <v>3299</v>
      </c>
      <c r="E18" s="394">
        <v>5222</v>
      </c>
      <c r="F18" s="396" t="s">
        <v>11</v>
      </c>
      <c r="G18" s="380">
        <v>240</v>
      </c>
      <c r="H18" s="380">
        <v>0</v>
      </c>
      <c r="I18" s="380">
        <f t="shared" si="3"/>
        <v>240</v>
      </c>
      <c r="J18" s="381">
        <v>-150</v>
      </c>
      <c r="K18" s="381">
        <f t="shared" si="4"/>
        <v>90</v>
      </c>
      <c r="L18" s="381">
        <v>0</v>
      </c>
      <c r="M18" s="381">
        <f t="shared" si="5"/>
        <v>90</v>
      </c>
      <c r="N18" s="381">
        <v>0</v>
      </c>
      <c r="O18" s="381">
        <f t="shared" si="0"/>
        <v>90</v>
      </c>
      <c r="P18" s="381">
        <v>0</v>
      </c>
      <c r="Q18" s="381">
        <f t="shared" si="1"/>
        <v>90</v>
      </c>
      <c r="R18" s="382">
        <v>0</v>
      </c>
      <c r="S18" s="382">
        <f t="shared" si="2"/>
        <v>90</v>
      </c>
    </row>
    <row r="19" spans="1:19" s="325" customFormat="1" ht="23.25" hidden="1" thickBot="1">
      <c r="A19" s="397" t="s">
        <v>319</v>
      </c>
      <c r="B19" s="398" t="s">
        <v>320</v>
      </c>
      <c r="C19" s="399" t="s">
        <v>321</v>
      </c>
      <c r="D19" s="400" t="s">
        <v>7</v>
      </c>
      <c r="E19" s="400" t="s">
        <v>7</v>
      </c>
      <c r="F19" s="401" t="s">
        <v>322</v>
      </c>
      <c r="G19" s="389">
        <v>0</v>
      </c>
      <c r="H19" s="389">
        <f>+H20</f>
        <v>80</v>
      </c>
      <c r="I19" s="389">
        <f t="shared" si="3"/>
        <v>80</v>
      </c>
      <c r="J19" s="390">
        <v>0</v>
      </c>
      <c r="K19" s="390">
        <f t="shared" si="4"/>
        <v>80</v>
      </c>
      <c r="L19" s="390">
        <v>0</v>
      </c>
      <c r="M19" s="390">
        <f t="shared" si="5"/>
        <v>80</v>
      </c>
      <c r="N19" s="390">
        <v>0</v>
      </c>
      <c r="O19" s="390">
        <f t="shared" si="0"/>
        <v>80</v>
      </c>
      <c r="P19" s="391">
        <v>0</v>
      </c>
      <c r="Q19" s="391">
        <f t="shared" si="1"/>
        <v>80</v>
      </c>
      <c r="R19" s="392">
        <v>0</v>
      </c>
      <c r="S19" s="392">
        <f t="shared" si="2"/>
        <v>80</v>
      </c>
    </row>
    <row r="20" spans="1:19" s="325" customFormat="1" ht="13.5" hidden="1" thickBot="1">
      <c r="A20" s="397"/>
      <c r="B20" s="398"/>
      <c r="C20" s="399"/>
      <c r="D20" s="402">
        <v>3233</v>
      </c>
      <c r="E20" s="402">
        <v>5321</v>
      </c>
      <c r="F20" s="403" t="s">
        <v>90</v>
      </c>
      <c r="G20" s="380">
        <v>0</v>
      </c>
      <c r="H20" s="380">
        <v>80</v>
      </c>
      <c r="I20" s="380">
        <f t="shared" si="3"/>
        <v>80</v>
      </c>
      <c r="J20" s="381">
        <v>0</v>
      </c>
      <c r="K20" s="381">
        <f t="shared" si="4"/>
        <v>80</v>
      </c>
      <c r="L20" s="381">
        <v>0</v>
      </c>
      <c r="M20" s="381">
        <f t="shared" si="5"/>
        <v>80</v>
      </c>
      <c r="N20" s="381">
        <v>0</v>
      </c>
      <c r="O20" s="381">
        <f t="shared" si="0"/>
        <v>80</v>
      </c>
      <c r="P20" s="381">
        <v>0</v>
      </c>
      <c r="Q20" s="381">
        <f t="shared" si="1"/>
        <v>80</v>
      </c>
      <c r="R20" s="382">
        <v>0</v>
      </c>
      <c r="S20" s="382">
        <f t="shared" si="2"/>
        <v>80</v>
      </c>
    </row>
    <row r="21" spans="1:19" s="325" customFormat="1" ht="23.25" hidden="1" thickBot="1">
      <c r="A21" s="397" t="s">
        <v>319</v>
      </c>
      <c r="B21" s="398" t="s">
        <v>323</v>
      </c>
      <c r="C21" s="399" t="s">
        <v>324</v>
      </c>
      <c r="D21" s="400" t="s">
        <v>7</v>
      </c>
      <c r="E21" s="400" t="s">
        <v>7</v>
      </c>
      <c r="F21" s="401" t="s">
        <v>325</v>
      </c>
      <c r="G21" s="389">
        <v>0</v>
      </c>
      <c r="H21" s="389">
        <f>+H22</f>
        <v>15</v>
      </c>
      <c r="I21" s="389">
        <f t="shared" si="3"/>
        <v>15</v>
      </c>
      <c r="J21" s="390">
        <v>0</v>
      </c>
      <c r="K21" s="390">
        <f t="shared" si="4"/>
        <v>15</v>
      </c>
      <c r="L21" s="390">
        <v>0</v>
      </c>
      <c r="M21" s="390">
        <f t="shared" si="5"/>
        <v>15</v>
      </c>
      <c r="N21" s="390">
        <v>0</v>
      </c>
      <c r="O21" s="390">
        <f t="shared" si="0"/>
        <v>15</v>
      </c>
      <c r="P21" s="391">
        <v>0</v>
      </c>
      <c r="Q21" s="391">
        <f t="shared" si="1"/>
        <v>15</v>
      </c>
      <c r="R21" s="392">
        <v>0</v>
      </c>
      <c r="S21" s="392">
        <f t="shared" si="2"/>
        <v>15</v>
      </c>
    </row>
    <row r="22" spans="1:19" s="325" customFormat="1" ht="13.5" hidden="1" thickBot="1">
      <c r="A22" s="397"/>
      <c r="B22" s="398"/>
      <c r="C22" s="399"/>
      <c r="D22" s="402">
        <v>3233</v>
      </c>
      <c r="E22" s="402">
        <v>5321</v>
      </c>
      <c r="F22" s="403" t="s">
        <v>90</v>
      </c>
      <c r="G22" s="380">
        <v>0</v>
      </c>
      <c r="H22" s="380">
        <v>15</v>
      </c>
      <c r="I22" s="380">
        <f t="shared" si="3"/>
        <v>15</v>
      </c>
      <c r="J22" s="381">
        <v>0</v>
      </c>
      <c r="K22" s="381">
        <f t="shared" si="4"/>
        <v>15</v>
      </c>
      <c r="L22" s="381">
        <v>0</v>
      </c>
      <c r="M22" s="381">
        <f t="shared" si="5"/>
        <v>15</v>
      </c>
      <c r="N22" s="381">
        <v>0</v>
      </c>
      <c r="O22" s="381">
        <f t="shared" si="0"/>
        <v>15</v>
      </c>
      <c r="P22" s="381">
        <v>0</v>
      </c>
      <c r="Q22" s="381">
        <f t="shared" si="1"/>
        <v>15</v>
      </c>
      <c r="R22" s="382">
        <v>0</v>
      </c>
      <c r="S22" s="382">
        <f t="shared" si="2"/>
        <v>15</v>
      </c>
    </row>
    <row r="23" spans="1:19" s="325" customFormat="1" ht="34.5" hidden="1" thickBot="1">
      <c r="A23" s="397" t="s">
        <v>6</v>
      </c>
      <c r="B23" s="398" t="s">
        <v>326</v>
      </c>
      <c r="C23" s="399" t="s">
        <v>202</v>
      </c>
      <c r="D23" s="400" t="s">
        <v>7</v>
      </c>
      <c r="E23" s="400" t="s">
        <v>7</v>
      </c>
      <c r="F23" s="401" t="s">
        <v>327</v>
      </c>
      <c r="G23" s="389">
        <v>0</v>
      </c>
      <c r="H23" s="389">
        <f>+H24</f>
        <v>15</v>
      </c>
      <c r="I23" s="389">
        <f t="shared" si="3"/>
        <v>15</v>
      </c>
      <c r="J23" s="390">
        <v>0</v>
      </c>
      <c r="K23" s="390">
        <f t="shared" si="4"/>
        <v>15</v>
      </c>
      <c r="L23" s="390">
        <v>0</v>
      </c>
      <c r="M23" s="390">
        <f t="shared" si="5"/>
        <v>15</v>
      </c>
      <c r="N23" s="390">
        <v>0</v>
      </c>
      <c r="O23" s="390">
        <f t="shared" si="0"/>
        <v>15</v>
      </c>
      <c r="P23" s="391">
        <v>0</v>
      </c>
      <c r="Q23" s="391">
        <f t="shared" si="1"/>
        <v>15</v>
      </c>
      <c r="R23" s="392">
        <v>0</v>
      </c>
      <c r="S23" s="392">
        <f t="shared" si="2"/>
        <v>15</v>
      </c>
    </row>
    <row r="24" spans="1:19" s="325" customFormat="1" ht="13.5" hidden="1" thickBot="1">
      <c r="A24" s="397"/>
      <c r="B24" s="398"/>
      <c r="C24" s="399"/>
      <c r="D24" s="402">
        <v>3233</v>
      </c>
      <c r="E24" s="402">
        <v>5321</v>
      </c>
      <c r="F24" s="403" t="s">
        <v>90</v>
      </c>
      <c r="G24" s="380">
        <v>0</v>
      </c>
      <c r="H24" s="380">
        <v>15</v>
      </c>
      <c r="I24" s="380">
        <f t="shared" si="3"/>
        <v>15</v>
      </c>
      <c r="J24" s="381">
        <v>0</v>
      </c>
      <c r="K24" s="381">
        <f t="shared" si="4"/>
        <v>15</v>
      </c>
      <c r="L24" s="381">
        <v>0</v>
      </c>
      <c r="M24" s="381">
        <f t="shared" si="5"/>
        <v>15</v>
      </c>
      <c r="N24" s="381">
        <v>0</v>
      </c>
      <c r="O24" s="381">
        <f t="shared" si="0"/>
        <v>15</v>
      </c>
      <c r="P24" s="381">
        <v>0</v>
      </c>
      <c r="Q24" s="381">
        <f t="shared" si="1"/>
        <v>15</v>
      </c>
      <c r="R24" s="382">
        <v>0</v>
      </c>
      <c r="S24" s="382">
        <f t="shared" si="2"/>
        <v>15</v>
      </c>
    </row>
    <row r="25" spans="1:19" s="325" customFormat="1" ht="23.25" hidden="1" thickBot="1">
      <c r="A25" s="397" t="s">
        <v>6</v>
      </c>
      <c r="B25" s="398" t="s">
        <v>328</v>
      </c>
      <c r="C25" s="399" t="s">
        <v>329</v>
      </c>
      <c r="D25" s="400" t="s">
        <v>7</v>
      </c>
      <c r="E25" s="400" t="s">
        <v>7</v>
      </c>
      <c r="F25" s="404" t="s">
        <v>330</v>
      </c>
      <c r="G25" s="389">
        <v>0</v>
      </c>
      <c r="H25" s="389">
        <f>+H26</f>
        <v>15</v>
      </c>
      <c r="I25" s="389">
        <f t="shared" si="3"/>
        <v>15</v>
      </c>
      <c r="J25" s="390">
        <v>0</v>
      </c>
      <c r="K25" s="390">
        <f t="shared" si="4"/>
        <v>15</v>
      </c>
      <c r="L25" s="390">
        <v>0</v>
      </c>
      <c r="M25" s="390">
        <f t="shared" si="5"/>
        <v>15</v>
      </c>
      <c r="N25" s="390">
        <v>0</v>
      </c>
      <c r="O25" s="390">
        <f t="shared" si="0"/>
        <v>15</v>
      </c>
      <c r="P25" s="391">
        <v>0</v>
      </c>
      <c r="Q25" s="391">
        <f t="shared" si="1"/>
        <v>15</v>
      </c>
      <c r="R25" s="392">
        <v>0</v>
      </c>
      <c r="S25" s="392">
        <f t="shared" si="2"/>
        <v>15</v>
      </c>
    </row>
    <row r="26" spans="1:19" s="325" customFormat="1" ht="13.5" hidden="1" thickBot="1">
      <c r="A26" s="393"/>
      <c r="B26" s="375"/>
      <c r="C26" s="376"/>
      <c r="D26" s="402">
        <v>3113</v>
      </c>
      <c r="E26" s="402">
        <v>5321</v>
      </c>
      <c r="F26" s="403" t="s">
        <v>90</v>
      </c>
      <c r="G26" s="380">
        <v>0</v>
      </c>
      <c r="H26" s="380">
        <v>15</v>
      </c>
      <c r="I26" s="380">
        <f t="shared" si="3"/>
        <v>15</v>
      </c>
      <c r="J26" s="381">
        <v>0</v>
      </c>
      <c r="K26" s="381">
        <f t="shared" si="4"/>
        <v>15</v>
      </c>
      <c r="L26" s="381">
        <v>0</v>
      </c>
      <c r="M26" s="381">
        <f t="shared" si="5"/>
        <v>15</v>
      </c>
      <c r="N26" s="381">
        <v>0</v>
      </c>
      <c r="O26" s="381">
        <f t="shared" si="0"/>
        <v>15</v>
      </c>
      <c r="P26" s="381">
        <v>0</v>
      </c>
      <c r="Q26" s="381">
        <f t="shared" si="1"/>
        <v>15</v>
      </c>
      <c r="R26" s="382">
        <v>0</v>
      </c>
      <c r="S26" s="382">
        <f t="shared" si="2"/>
        <v>15</v>
      </c>
    </row>
    <row r="27" spans="1:19" s="325" customFormat="1" ht="34.5" hidden="1" thickBot="1">
      <c r="A27" s="397" t="s">
        <v>6</v>
      </c>
      <c r="B27" s="398" t="s">
        <v>331</v>
      </c>
      <c r="C27" s="399" t="s">
        <v>9</v>
      </c>
      <c r="D27" s="400" t="s">
        <v>7</v>
      </c>
      <c r="E27" s="405" t="s">
        <v>7</v>
      </c>
      <c r="F27" s="401" t="s">
        <v>332</v>
      </c>
      <c r="G27" s="389">
        <v>0</v>
      </c>
      <c r="H27" s="389"/>
      <c r="I27" s="389">
        <v>0</v>
      </c>
      <c r="J27" s="390">
        <f>+J28</f>
        <v>150</v>
      </c>
      <c r="K27" s="390">
        <f t="shared" si="4"/>
        <v>150</v>
      </c>
      <c r="L27" s="390">
        <f>+L28</f>
        <v>0</v>
      </c>
      <c r="M27" s="390">
        <f t="shared" si="5"/>
        <v>150</v>
      </c>
      <c r="N27" s="390">
        <v>0</v>
      </c>
      <c r="O27" s="390">
        <f t="shared" si="0"/>
        <v>150</v>
      </c>
      <c r="P27" s="391">
        <v>0</v>
      </c>
      <c r="Q27" s="391">
        <f t="shared" si="1"/>
        <v>150</v>
      </c>
      <c r="R27" s="392">
        <v>0</v>
      </c>
      <c r="S27" s="392">
        <f t="shared" si="2"/>
        <v>150</v>
      </c>
    </row>
    <row r="28" spans="1:19" s="325" customFormat="1" ht="13.5" hidden="1" thickBot="1">
      <c r="A28" s="393"/>
      <c r="B28" s="375"/>
      <c r="C28" s="376"/>
      <c r="D28" s="402">
        <v>3299</v>
      </c>
      <c r="E28" s="406">
        <v>5222</v>
      </c>
      <c r="F28" s="403" t="s">
        <v>11</v>
      </c>
      <c r="G28" s="380">
        <v>0</v>
      </c>
      <c r="H28" s="380"/>
      <c r="I28" s="380">
        <v>0</v>
      </c>
      <c r="J28" s="381">
        <v>150</v>
      </c>
      <c r="K28" s="381">
        <f t="shared" si="4"/>
        <v>150</v>
      </c>
      <c r="L28" s="381">
        <v>0</v>
      </c>
      <c r="M28" s="381">
        <f t="shared" si="5"/>
        <v>150</v>
      </c>
      <c r="N28" s="381">
        <v>0</v>
      </c>
      <c r="O28" s="381">
        <f t="shared" si="0"/>
        <v>150</v>
      </c>
      <c r="P28" s="381">
        <v>0</v>
      </c>
      <c r="Q28" s="381">
        <f t="shared" si="1"/>
        <v>150</v>
      </c>
      <c r="R28" s="382">
        <v>0</v>
      </c>
      <c r="S28" s="382">
        <f t="shared" si="2"/>
        <v>150</v>
      </c>
    </row>
    <row r="29" spans="1:20" s="325" customFormat="1" ht="23.25" hidden="1" thickBot="1">
      <c r="A29" s="397" t="s">
        <v>6</v>
      </c>
      <c r="B29" s="398" t="s">
        <v>333</v>
      </c>
      <c r="C29" s="399" t="s">
        <v>334</v>
      </c>
      <c r="D29" s="407" t="s">
        <v>7</v>
      </c>
      <c r="E29" s="408" t="s">
        <v>7</v>
      </c>
      <c r="F29" s="388" t="s">
        <v>335</v>
      </c>
      <c r="G29" s="389">
        <f>+G30</f>
        <v>50</v>
      </c>
      <c r="H29" s="389">
        <v>0</v>
      </c>
      <c r="I29" s="389">
        <f t="shared" si="3"/>
        <v>50</v>
      </c>
      <c r="J29" s="390">
        <v>0</v>
      </c>
      <c r="K29" s="390">
        <f t="shared" si="4"/>
        <v>50</v>
      </c>
      <c r="L29" s="390">
        <v>0</v>
      </c>
      <c r="M29" s="390">
        <f t="shared" si="5"/>
        <v>50</v>
      </c>
      <c r="N29" s="390">
        <v>0</v>
      </c>
      <c r="O29" s="390">
        <f t="shared" si="0"/>
        <v>50</v>
      </c>
      <c r="P29" s="391">
        <v>0</v>
      </c>
      <c r="Q29" s="391">
        <f t="shared" si="1"/>
        <v>50</v>
      </c>
      <c r="R29" s="392">
        <v>0</v>
      </c>
      <c r="S29" s="392">
        <f t="shared" si="2"/>
        <v>50</v>
      </c>
      <c r="T29" s="409"/>
    </row>
    <row r="30" spans="1:19" s="325" customFormat="1" ht="13.5" hidden="1" thickBot="1">
      <c r="A30" s="393"/>
      <c r="B30" s="375"/>
      <c r="C30" s="376"/>
      <c r="D30" s="377">
        <v>3299</v>
      </c>
      <c r="E30" s="378">
        <v>5332</v>
      </c>
      <c r="F30" s="396" t="s">
        <v>336</v>
      </c>
      <c r="G30" s="380">
        <v>50</v>
      </c>
      <c r="H30" s="380">
        <v>0</v>
      </c>
      <c r="I30" s="380">
        <f t="shared" si="3"/>
        <v>50</v>
      </c>
      <c r="J30" s="381">
        <v>0</v>
      </c>
      <c r="K30" s="381">
        <f t="shared" si="4"/>
        <v>50</v>
      </c>
      <c r="L30" s="381">
        <v>0</v>
      </c>
      <c r="M30" s="381">
        <f t="shared" si="5"/>
        <v>50</v>
      </c>
      <c r="N30" s="381">
        <v>0</v>
      </c>
      <c r="O30" s="381">
        <f t="shared" si="0"/>
        <v>50</v>
      </c>
      <c r="P30" s="381">
        <v>0</v>
      </c>
      <c r="Q30" s="381">
        <f t="shared" si="1"/>
        <v>50</v>
      </c>
      <c r="R30" s="382">
        <v>0</v>
      </c>
      <c r="S30" s="382">
        <f t="shared" si="2"/>
        <v>50</v>
      </c>
    </row>
    <row r="31" spans="1:19" s="325" customFormat="1" ht="23.25" hidden="1" thickBot="1">
      <c r="A31" s="397" t="s">
        <v>6</v>
      </c>
      <c r="B31" s="398" t="s">
        <v>337</v>
      </c>
      <c r="C31" s="399" t="s">
        <v>338</v>
      </c>
      <c r="D31" s="407" t="s">
        <v>7</v>
      </c>
      <c r="E31" s="408" t="s">
        <v>7</v>
      </c>
      <c r="F31" s="388" t="s">
        <v>339</v>
      </c>
      <c r="G31" s="389">
        <f>+G32</f>
        <v>100</v>
      </c>
      <c r="H31" s="389">
        <v>0</v>
      </c>
      <c r="I31" s="389">
        <f t="shared" si="3"/>
        <v>100</v>
      </c>
      <c r="J31" s="390">
        <v>0</v>
      </c>
      <c r="K31" s="390">
        <f t="shared" si="4"/>
        <v>100</v>
      </c>
      <c r="L31" s="390">
        <v>0</v>
      </c>
      <c r="M31" s="390">
        <f t="shared" si="5"/>
        <v>100</v>
      </c>
      <c r="N31" s="390">
        <v>0</v>
      </c>
      <c r="O31" s="390">
        <f t="shared" si="0"/>
        <v>100</v>
      </c>
      <c r="P31" s="391">
        <v>0</v>
      </c>
      <c r="Q31" s="391">
        <f t="shared" si="1"/>
        <v>100</v>
      </c>
      <c r="R31" s="392">
        <v>0</v>
      </c>
      <c r="S31" s="392">
        <f t="shared" si="2"/>
        <v>100</v>
      </c>
    </row>
    <row r="32" spans="1:19" s="325" customFormat="1" ht="13.5" hidden="1" thickBot="1">
      <c r="A32" s="393"/>
      <c r="B32" s="375"/>
      <c r="C32" s="376"/>
      <c r="D32" s="377">
        <v>3299</v>
      </c>
      <c r="E32" s="378">
        <v>5321</v>
      </c>
      <c r="F32" s="396" t="s">
        <v>90</v>
      </c>
      <c r="G32" s="380">
        <v>100</v>
      </c>
      <c r="H32" s="380">
        <v>0</v>
      </c>
      <c r="I32" s="380">
        <f t="shared" si="3"/>
        <v>100</v>
      </c>
      <c r="J32" s="381">
        <v>0</v>
      </c>
      <c r="K32" s="381">
        <f t="shared" si="4"/>
        <v>100</v>
      </c>
      <c r="L32" s="381">
        <v>0</v>
      </c>
      <c r="M32" s="381">
        <f t="shared" si="5"/>
        <v>100</v>
      </c>
      <c r="N32" s="381">
        <v>0</v>
      </c>
      <c r="O32" s="381">
        <f t="shared" si="0"/>
        <v>100</v>
      </c>
      <c r="P32" s="381">
        <v>0</v>
      </c>
      <c r="Q32" s="381">
        <f t="shared" si="1"/>
        <v>100</v>
      </c>
      <c r="R32" s="382">
        <v>0</v>
      </c>
      <c r="S32" s="382">
        <f t="shared" si="2"/>
        <v>100</v>
      </c>
    </row>
    <row r="33" spans="1:19" s="325" customFormat="1" ht="13.5" hidden="1" thickBot="1">
      <c r="A33" s="383" t="s">
        <v>6</v>
      </c>
      <c r="B33" s="384" t="s">
        <v>340</v>
      </c>
      <c r="C33" s="385" t="s">
        <v>9</v>
      </c>
      <c r="D33" s="386" t="s">
        <v>7</v>
      </c>
      <c r="E33" s="387" t="s">
        <v>7</v>
      </c>
      <c r="F33" s="410" t="s">
        <v>341</v>
      </c>
      <c r="G33" s="389">
        <f>+G34</f>
        <v>30</v>
      </c>
      <c r="H33" s="389">
        <v>0</v>
      </c>
      <c r="I33" s="389">
        <f t="shared" si="3"/>
        <v>30</v>
      </c>
      <c r="J33" s="390">
        <v>0</v>
      </c>
      <c r="K33" s="390">
        <f t="shared" si="4"/>
        <v>30</v>
      </c>
      <c r="L33" s="390">
        <v>0</v>
      </c>
      <c r="M33" s="390">
        <f t="shared" si="5"/>
        <v>30</v>
      </c>
      <c r="N33" s="390">
        <v>0</v>
      </c>
      <c r="O33" s="390">
        <f t="shared" si="0"/>
        <v>30</v>
      </c>
      <c r="P33" s="391">
        <v>0</v>
      </c>
      <c r="Q33" s="391">
        <f t="shared" si="1"/>
        <v>30</v>
      </c>
      <c r="R33" s="392">
        <v>0</v>
      </c>
      <c r="S33" s="392">
        <f t="shared" si="2"/>
        <v>30</v>
      </c>
    </row>
    <row r="34" spans="1:19" s="325" customFormat="1" ht="13.5" hidden="1" thickBot="1">
      <c r="A34" s="393"/>
      <c r="B34" s="375"/>
      <c r="C34" s="376"/>
      <c r="D34" s="377">
        <v>3299</v>
      </c>
      <c r="E34" s="378">
        <v>5222</v>
      </c>
      <c r="F34" s="396" t="s">
        <v>11</v>
      </c>
      <c r="G34" s="380">
        <v>30</v>
      </c>
      <c r="H34" s="380">
        <v>0</v>
      </c>
      <c r="I34" s="380">
        <f t="shared" si="3"/>
        <v>30</v>
      </c>
      <c r="J34" s="381">
        <v>0</v>
      </c>
      <c r="K34" s="381">
        <f t="shared" si="4"/>
        <v>30</v>
      </c>
      <c r="L34" s="381">
        <v>0</v>
      </c>
      <c r="M34" s="381">
        <f t="shared" si="5"/>
        <v>30</v>
      </c>
      <c r="N34" s="381">
        <v>0</v>
      </c>
      <c r="O34" s="381">
        <f t="shared" si="0"/>
        <v>30</v>
      </c>
      <c r="P34" s="381">
        <v>0</v>
      </c>
      <c r="Q34" s="381">
        <f t="shared" si="1"/>
        <v>30</v>
      </c>
      <c r="R34" s="382">
        <v>0</v>
      </c>
      <c r="S34" s="382">
        <f t="shared" si="2"/>
        <v>30</v>
      </c>
    </row>
    <row r="35" spans="1:19" s="325" customFormat="1" ht="23.25" hidden="1" thickBot="1">
      <c r="A35" s="397" t="s">
        <v>6</v>
      </c>
      <c r="B35" s="398" t="s">
        <v>342</v>
      </c>
      <c r="C35" s="399" t="s">
        <v>334</v>
      </c>
      <c r="D35" s="407" t="s">
        <v>7</v>
      </c>
      <c r="E35" s="408" t="s">
        <v>7</v>
      </c>
      <c r="F35" s="388" t="s">
        <v>343</v>
      </c>
      <c r="G35" s="389">
        <f>+G36</f>
        <v>500</v>
      </c>
      <c r="H35" s="389">
        <v>0</v>
      </c>
      <c r="I35" s="389">
        <f t="shared" si="3"/>
        <v>500</v>
      </c>
      <c r="J35" s="390">
        <v>0</v>
      </c>
      <c r="K35" s="390">
        <f t="shared" si="4"/>
        <v>500</v>
      </c>
      <c r="L35" s="390">
        <v>0</v>
      </c>
      <c r="M35" s="390">
        <f t="shared" si="5"/>
        <v>500</v>
      </c>
      <c r="N35" s="390">
        <v>0</v>
      </c>
      <c r="O35" s="390">
        <f t="shared" si="0"/>
        <v>500</v>
      </c>
      <c r="P35" s="391">
        <v>0</v>
      </c>
      <c r="Q35" s="391">
        <f t="shared" si="1"/>
        <v>500</v>
      </c>
      <c r="R35" s="392">
        <v>0</v>
      </c>
      <c r="S35" s="392">
        <f t="shared" si="2"/>
        <v>500</v>
      </c>
    </row>
    <row r="36" spans="1:19" s="325" customFormat="1" ht="13.5" hidden="1" thickBot="1">
      <c r="A36" s="393"/>
      <c r="B36" s="375"/>
      <c r="C36" s="376"/>
      <c r="D36" s="377">
        <v>3299</v>
      </c>
      <c r="E36" s="378">
        <v>5332</v>
      </c>
      <c r="F36" s="396" t="s">
        <v>336</v>
      </c>
      <c r="G36" s="380">
        <v>500</v>
      </c>
      <c r="H36" s="380">
        <v>0</v>
      </c>
      <c r="I36" s="380">
        <f t="shared" si="3"/>
        <v>500</v>
      </c>
      <c r="J36" s="381">
        <v>0</v>
      </c>
      <c r="K36" s="381">
        <f t="shared" si="4"/>
        <v>500</v>
      </c>
      <c r="L36" s="381">
        <v>0</v>
      </c>
      <c r="M36" s="381">
        <f t="shared" si="5"/>
        <v>500</v>
      </c>
      <c r="N36" s="381">
        <v>0</v>
      </c>
      <c r="O36" s="381">
        <f t="shared" si="0"/>
        <v>500</v>
      </c>
      <c r="P36" s="381">
        <v>0</v>
      </c>
      <c r="Q36" s="381">
        <f t="shared" si="1"/>
        <v>500</v>
      </c>
      <c r="R36" s="382">
        <v>0</v>
      </c>
      <c r="S36" s="382">
        <f t="shared" si="2"/>
        <v>500</v>
      </c>
    </row>
    <row r="37" spans="1:19" s="325" customFormat="1" ht="23.25" hidden="1" thickBot="1">
      <c r="A37" s="383" t="s">
        <v>6</v>
      </c>
      <c r="B37" s="384" t="s">
        <v>344</v>
      </c>
      <c r="C37" s="385" t="s">
        <v>9</v>
      </c>
      <c r="D37" s="386" t="s">
        <v>7</v>
      </c>
      <c r="E37" s="387" t="s">
        <v>7</v>
      </c>
      <c r="F37" s="410" t="s">
        <v>345</v>
      </c>
      <c r="G37" s="389">
        <f>+G38</f>
        <v>500</v>
      </c>
      <c r="H37" s="389">
        <v>0</v>
      </c>
      <c r="I37" s="389">
        <f t="shared" si="3"/>
        <v>500</v>
      </c>
      <c r="J37" s="390">
        <v>0</v>
      </c>
      <c r="K37" s="390">
        <f t="shared" si="4"/>
        <v>500</v>
      </c>
      <c r="L37" s="390">
        <v>0</v>
      </c>
      <c r="M37" s="390">
        <f t="shared" si="5"/>
        <v>500</v>
      </c>
      <c r="N37" s="390">
        <v>0</v>
      </c>
      <c r="O37" s="390">
        <f t="shared" si="0"/>
        <v>500</v>
      </c>
      <c r="P37" s="391">
        <v>0</v>
      </c>
      <c r="Q37" s="391">
        <f t="shared" si="1"/>
        <v>500</v>
      </c>
      <c r="R37" s="392">
        <v>0</v>
      </c>
      <c r="S37" s="392">
        <f t="shared" si="2"/>
        <v>500</v>
      </c>
    </row>
    <row r="38" spans="1:19" s="325" customFormat="1" ht="13.5" hidden="1" thickBot="1">
      <c r="A38" s="393"/>
      <c r="B38" s="375"/>
      <c r="C38" s="376"/>
      <c r="D38" s="377">
        <v>3299</v>
      </c>
      <c r="E38" s="378">
        <v>5221</v>
      </c>
      <c r="F38" s="396" t="s">
        <v>194</v>
      </c>
      <c r="G38" s="380">
        <v>500</v>
      </c>
      <c r="H38" s="380">
        <v>0</v>
      </c>
      <c r="I38" s="380">
        <f t="shared" si="3"/>
        <v>500</v>
      </c>
      <c r="J38" s="381">
        <v>0</v>
      </c>
      <c r="K38" s="381">
        <f t="shared" si="4"/>
        <v>500</v>
      </c>
      <c r="L38" s="381">
        <v>0</v>
      </c>
      <c r="M38" s="381">
        <f t="shared" si="5"/>
        <v>500</v>
      </c>
      <c r="N38" s="381">
        <v>0</v>
      </c>
      <c r="O38" s="381">
        <f t="shared" si="0"/>
        <v>500</v>
      </c>
      <c r="P38" s="381">
        <v>0</v>
      </c>
      <c r="Q38" s="381">
        <f t="shared" si="1"/>
        <v>500</v>
      </c>
      <c r="R38" s="382">
        <v>0</v>
      </c>
      <c r="S38" s="382">
        <f t="shared" si="2"/>
        <v>500</v>
      </c>
    </row>
    <row r="39" spans="1:19" s="325" customFormat="1" ht="34.5" hidden="1" thickBot="1">
      <c r="A39" s="397" t="s">
        <v>6</v>
      </c>
      <c r="B39" s="398" t="s">
        <v>346</v>
      </c>
      <c r="C39" s="399" t="s">
        <v>9</v>
      </c>
      <c r="D39" s="407" t="s">
        <v>7</v>
      </c>
      <c r="E39" s="408" t="s">
        <v>7</v>
      </c>
      <c r="F39" s="388" t="s">
        <v>347</v>
      </c>
      <c r="G39" s="389">
        <f>+G40</f>
        <v>100</v>
      </c>
      <c r="H39" s="389">
        <v>0</v>
      </c>
      <c r="I39" s="389">
        <f t="shared" si="3"/>
        <v>100</v>
      </c>
      <c r="J39" s="390">
        <v>0</v>
      </c>
      <c r="K39" s="390">
        <f t="shared" si="4"/>
        <v>100</v>
      </c>
      <c r="L39" s="390">
        <v>0</v>
      </c>
      <c r="M39" s="390">
        <f t="shared" si="5"/>
        <v>100</v>
      </c>
      <c r="N39" s="390">
        <v>0</v>
      </c>
      <c r="O39" s="390">
        <f t="shared" si="0"/>
        <v>100</v>
      </c>
      <c r="P39" s="391">
        <v>0</v>
      </c>
      <c r="Q39" s="391">
        <f t="shared" si="1"/>
        <v>100</v>
      </c>
      <c r="R39" s="392">
        <v>0</v>
      </c>
      <c r="S39" s="392">
        <f t="shared" si="2"/>
        <v>100</v>
      </c>
    </row>
    <row r="40" spans="1:19" s="325" customFormat="1" ht="13.5" hidden="1" thickBot="1">
      <c r="A40" s="393"/>
      <c r="B40" s="375"/>
      <c r="C40" s="376"/>
      <c r="D40" s="377">
        <v>3299</v>
      </c>
      <c r="E40" s="378">
        <v>5222</v>
      </c>
      <c r="F40" s="396" t="s">
        <v>11</v>
      </c>
      <c r="G40" s="380">
        <v>100</v>
      </c>
      <c r="H40" s="380">
        <v>0</v>
      </c>
      <c r="I40" s="380">
        <f t="shared" si="3"/>
        <v>100</v>
      </c>
      <c r="J40" s="381">
        <v>0</v>
      </c>
      <c r="K40" s="381">
        <f t="shared" si="4"/>
        <v>100</v>
      </c>
      <c r="L40" s="381">
        <v>0</v>
      </c>
      <c r="M40" s="381">
        <f t="shared" si="5"/>
        <v>100</v>
      </c>
      <c r="N40" s="381">
        <v>0</v>
      </c>
      <c r="O40" s="381">
        <f t="shared" si="0"/>
        <v>100</v>
      </c>
      <c r="P40" s="381">
        <v>0</v>
      </c>
      <c r="Q40" s="381">
        <f t="shared" si="1"/>
        <v>100</v>
      </c>
      <c r="R40" s="382">
        <v>0</v>
      </c>
      <c r="S40" s="382">
        <f t="shared" si="2"/>
        <v>100</v>
      </c>
    </row>
    <row r="41" spans="1:19" s="325" customFormat="1" ht="23.25" hidden="1" thickBot="1">
      <c r="A41" s="397" t="s">
        <v>6</v>
      </c>
      <c r="B41" s="398" t="s">
        <v>348</v>
      </c>
      <c r="C41" s="399" t="s">
        <v>9</v>
      </c>
      <c r="D41" s="407" t="s">
        <v>7</v>
      </c>
      <c r="E41" s="408" t="s">
        <v>7</v>
      </c>
      <c r="F41" s="388" t="s">
        <v>349</v>
      </c>
      <c r="G41" s="389">
        <f>+G42</f>
        <v>100</v>
      </c>
      <c r="H41" s="389">
        <v>0</v>
      </c>
      <c r="I41" s="389">
        <f t="shared" si="3"/>
        <v>100</v>
      </c>
      <c r="J41" s="390">
        <v>0</v>
      </c>
      <c r="K41" s="390">
        <f t="shared" si="4"/>
        <v>100</v>
      </c>
      <c r="L41" s="390">
        <v>0</v>
      </c>
      <c r="M41" s="390">
        <f t="shared" si="5"/>
        <v>100</v>
      </c>
      <c r="N41" s="390">
        <v>0</v>
      </c>
      <c r="O41" s="390">
        <f t="shared" si="0"/>
        <v>100</v>
      </c>
      <c r="P41" s="390">
        <f>+P42</f>
        <v>-100</v>
      </c>
      <c r="Q41" s="391">
        <f t="shared" si="1"/>
        <v>0</v>
      </c>
      <c r="R41" s="392">
        <v>0</v>
      </c>
      <c r="S41" s="392">
        <f t="shared" si="2"/>
        <v>0</v>
      </c>
    </row>
    <row r="42" spans="1:19" s="325" customFormat="1" ht="23.25" hidden="1" thickBot="1">
      <c r="A42" s="393"/>
      <c r="B42" s="375"/>
      <c r="C42" s="376"/>
      <c r="D42" s="377">
        <v>3299</v>
      </c>
      <c r="E42" s="378">
        <v>5229</v>
      </c>
      <c r="F42" s="411" t="s">
        <v>350</v>
      </c>
      <c r="G42" s="380">
        <v>100</v>
      </c>
      <c r="H42" s="380">
        <v>0</v>
      </c>
      <c r="I42" s="380">
        <f t="shared" si="3"/>
        <v>100</v>
      </c>
      <c r="J42" s="381">
        <v>0</v>
      </c>
      <c r="K42" s="381">
        <f t="shared" si="4"/>
        <v>100</v>
      </c>
      <c r="L42" s="381">
        <v>0</v>
      </c>
      <c r="M42" s="381">
        <f t="shared" si="5"/>
        <v>100</v>
      </c>
      <c r="N42" s="381">
        <v>0</v>
      </c>
      <c r="O42" s="381">
        <f t="shared" si="0"/>
        <v>100</v>
      </c>
      <c r="P42" s="381">
        <v>-100</v>
      </c>
      <c r="Q42" s="381">
        <f t="shared" si="1"/>
        <v>0</v>
      </c>
      <c r="R42" s="382">
        <v>0</v>
      </c>
      <c r="S42" s="382">
        <f t="shared" si="2"/>
        <v>0</v>
      </c>
    </row>
    <row r="43" spans="1:19" s="325" customFormat="1" ht="13.5" hidden="1" thickBot="1">
      <c r="A43" s="397" t="s">
        <v>6</v>
      </c>
      <c r="B43" s="398" t="s">
        <v>351</v>
      </c>
      <c r="C43" s="399" t="s">
        <v>9</v>
      </c>
      <c r="D43" s="407" t="s">
        <v>7</v>
      </c>
      <c r="E43" s="408" t="s">
        <v>7</v>
      </c>
      <c r="F43" s="388" t="s">
        <v>352</v>
      </c>
      <c r="G43" s="389">
        <f>+G44</f>
        <v>3000</v>
      </c>
      <c r="H43" s="389">
        <v>0</v>
      </c>
      <c r="I43" s="389">
        <f t="shared" si="3"/>
        <v>3000</v>
      </c>
      <c r="J43" s="390">
        <v>0</v>
      </c>
      <c r="K43" s="390">
        <f t="shared" si="4"/>
        <v>3000</v>
      </c>
      <c r="L43" s="390">
        <v>0</v>
      </c>
      <c r="M43" s="390">
        <f t="shared" si="5"/>
        <v>3000</v>
      </c>
      <c r="N43" s="390">
        <v>0</v>
      </c>
      <c r="O43" s="390">
        <f t="shared" si="0"/>
        <v>3000</v>
      </c>
      <c r="P43" s="391">
        <v>0</v>
      </c>
      <c r="Q43" s="391">
        <f t="shared" si="1"/>
        <v>3000</v>
      </c>
      <c r="R43" s="392">
        <v>0</v>
      </c>
      <c r="S43" s="392">
        <f t="shared" si="2"/>
        <v>3000</v>
      </c>
    </row>
    <row r="44" spans="1:19" s="325" customFormat="1" ht="13.5" hidden="1" thickBot="1">
      <c r="A44" s="412"/>
      <c r="B44" s="413"/>
      <c r="C44" s="414"/>
      <c r="D44" s="415">
        <v>3299</v>
      </c>
      <c r="E44" s="416">
        <v>5622</v>
      </c>
      <c r="F44" s="417" t="s">
        <v>353</v>
      </c>
      <c r="G44" s="380">
        <v>3000</v>
      </c>
      <c r="H44" s="380">
        <v>0</v>
      </c>
      <c r="I44" s="380">
        <f t="shared" si="3"/>
        <v>3000</v>
      </c>
      <c r="J44" s="381">
        <v>0</v>
      </c>
      <c r="K44" s="381">
        <f t="shared" si="4"/>
        <v>3000</v>
      </c>
      <c r="L44" s="381">
        <v>0</v>
      </c>
      <c r="M44" s="381">
        <f t="shared" si="5"/>
        <v>3000</v>
      </c>
      <c r="N44" s="381">
        <v>0</v>
      </c>
      <c r="O44" s="381">
        <f t="shared" si="0"/>
        <v>3000</v>
      </c>
      <c r="P44" s="381">
        <v>0</v>
      </c>
      <c r="Q44" s="381">
        <f t="shared" si="1"/>
        <v>3000</v>
      </c>
      <c r="R44" s="382">
        <v>0</v>
      </c>
      <c r="S44" s="382">
        <f t="shared" si="2"/>
        <v>3000</v>
      </c>
    </row>
    <row r="45" spans="1:19" s="325" customFormat="1" ht="23.25" hidden="1" thickBot="1">
      <c r="A45" s="397" t="s">
        <v>6</v>
      </c>
      <c r="B45" s="398" t="s">
        <v>354</v>
      </c>
      <c r="C45" s="399" t="s">
        <v>9</v>
      </c>
      <c r="D45" s="407" t="s">
        <v>7</v>
      </c>
      <c r="E45" s="408" t="s">
        <v>7</v>
      </c>
      <c r="F45" s="388" t="s">
        <v>355</v>
      </c>
      <c r="G45" s="389">
        <v>0</v>
      </c>
      <c r="H45" s="380"/>
      <c r="I45" s="380"/>
      <c r="J45" s="381"/>
      <c r="K45" s="390">
        <v>0</v>
      </c>
      <c r="L45" s="390"/>
      <c r="M45" s="390">
        <v>0</v>
      </c>
      <c r="N45" s="390">
        <f>SUM(N46:N47)</f>
        <v>424.952</v>
      </c>
      <c r="O45" s="390">
        <f t="shared" si="0"/>
        <v>424.952</v>
      </c>
      <c r="P45" s="391">
        <v>0</v>
      </c>
      <c r="Q45" s="391">
        <f t="shared" si="1"/>
        <v>424.952</v>
      </c>
      <c r="R45" s="392">
        <v>0</v>
      </c>
      <c r="S45" s="392">
        <f t="shared" si="2"/>
        <v>424.952</v>
      </c>
    </row>
    <row r="46" spans="1:19" s="325" customFormat="1" ht="13.5" hidden="1" thickBot="1">
      <c r="A46" s="397"/>
      <c r="B46" s="418" t="s">
        <v>356</v>
      </c>
      <c r="C46" s="418"/>
      <c r="D46" s="377">
        <v>3419</v>
      </c>
      <c r="E46" s="378">
        <v>5229</v>
      </c>
      <c r="F46" s="396" t="s">
        <v>357</v>
      </c>
      <c r="G46" s="380">
        <v>0</v>
      </c>
      <c r="H46" s="380"/>
      <c r="I46" s="380"/>
      <c r="J46" s="381"/>
      <c r="K46" s="381">
        <v>0</v>
      </c>
      <c r="L46" s="381"/>
      <c r="M46" s="381">
        <v>0</v>
      </c>
      <c r="N46" s="381">
        <v>127.5</v>
      </c>
      <c r="O46" s="381">
        <f t="shared" si="0"/>
        <v>127.5</v>
      </c>
      <c r="P46" s="381">
        <v>0</v>
      </c>
      <c r="Q46" s="381">
        <f t="shared" si="1"/>
        <v>127.5</v>
      </c>
      <c r="R46" s="382">
        <v>0</v>
      </c>
      <c r="S46" s="382">
        <f t="shared" si="2"/>
        <v>127.5</v>
      </c>
    </row>
    <row r="47" spans="1:19" s="325" customFormat="1" ht="13.5" hidden="1" thickBot="1">
      <c r="A47" s="419"/>
      <c r="B47" s="420" t="s">
        <v>358</v>
      </c>
      <c r="C47" s="420"/>
      <c r="D47" s="415">
        <v>3419</v>
      </c>
      <c r="E47" s="416">
        <v>5229</v>
      </c>
      <c r="F47" s="421" t="s">
        <v>357</v>
      </c>
      <c r="G47" s="380">
        <v>0</v>
      </c>
      <c r="H47" s="380"/>
      <c r="I47" s="380"/>
      <c r="J47" s="381"/>
      <c r="K47" s="381">
        <v>0</v>
      </c>
      <c r="L47" s="381"/>
      <c r="M47" s="381">
        <v>0</v>
      </c>
      <c r="N47" s="381">
        <v>297.452</v>
      </c>
      <c r="O47" s="381">
        <f t="shared" si="0"/>
        <v>297.452</v>
      </c>
      <c r="P47" s="381">
        <v>0</v>
      </c>
      <c r="Q47" s="381">
        <f t="shared" si="1"/>
        <v>297.452</v>
      </c>
      <c r="R47" s="382">
        <v>0</v>
      </c>
      <c r="S47" s="382">
        <f t="shared" si="2"/>
        <v>297.452</v>
      </c>
    </row>
    <row r="48" spans="1:19" s="325" customFormat="1" ht="23.25" hidden="1" thickBot="1">
      <c r="A48" s="422" t="s">
        <v>6</v>
      </c>
      <c r="B48" s="398" t="s">
        <v>359</v>
      </c>
      <c r="C48" s="399" t="s">
        <v>360</v>
      </c>
      <c r="D48" s="423" t="s">
        <v>7</v>
      </c>
      <c r="E48" s="424" t="s">
        <v>7</v>
      </c>
      <c r="F48" s="425" t="s">
        <v>361</v>
      </c>
      <c r="G48" s="426">
        <v>0</v>
      </c>
      <c r="H48" s="380"/>
      <c r="I48" s="380"/>
      <c r="J48" s="381"/>
      <c r="K48" s="381"/>
      <c r="L48" s="381"/>
      <c r="M48" s="426">
        <v>0</v>
      </c>
      <c r="N48" s="426">
        <v>0</v>
      </c>
      <c r="O48" s="426">
        <v>0</v>
      </c>
      <c r="P48" s="427">
        <v>200</v>
      </c>
      <c r="Q48" s="391">
        <f t="shared" si="1"/>
        <v>200</v>
      </c>
      <c r="R48" s="392">
        <v>0</v>
      </c>
      <c r="S48" s="392">
        <f t="shared" si="2"/>
        <v>200</v>
      </c>
    </row>
    <row r="49" spans="1:19" s="325" customFormat="1" ht="13.5" hidden="1" thickBot="1">
      <c r="A49" s="428"/>
      <c r="B49" s="429"/>
      <c r="C49" s="430"/>
      <c r="D49" s="431">
        <v>3231</v>
      </c>
      <c r="E49" s="432">
        <v>5321</v>
      </c>
      <c r="F49" s="396" t="s">
        <v>90</v>
      </c>
      <c r="G49" s="433">
        <v>0</v>
      </c>
      <c r="H49" s="380"/>
      <c r="I49" s="380"/>
      <c r="J49" s="381"/>
      <c r="K49" s="381"/>
      <c r="L49" s="381"/>
      <c r="M49" s="433">
        <v>0</v>
      </c>
      <c r="N49" s="433">
        <v>0</v>
      </c>
      <c r="O49" s="433">
        <v>0</v>
      </c>
      <c r="P49" s="434">
        <v>200</v>
      </c>
      <c r="Q49" s="381">
        <f t="shared" si="1"/>
        <v>200</v>
      </c>
      <c r="R49" s="382">
        <v>0</v>
      </c>
      <c r="S49" s="382">
        <f t="shared" si="2"/>
        <v>200</v>
      </c>
    </row>
    <row r="50" spans="1:19" s="325" customFormat="1" ht="23.25" hidden="1" thickBot="1">
      <c r="A50" s="435" t="s">
        <v>6</v>
      </c>
      <c r="B50" s="398" t="s">
        <v>362</v>
      </c>
      <c r="C50" s="399" t="s">
        <v>9</v>
      </c>
      <c r="D50" s="436" t="s">
        <v>7</v>
      </c>
      <c r="E50" s="437" t="s">
        <v>7</v>
      </c>
      <c r="F50" s="438" t="s">
        <v>363</v>
      </c>
      <c r="G50" s="426">
        <v>0</v>
      </c>
      <c r="H50" s="380"/>
      <c r="I50" s="380"/>
      <c r="J50" s="381"/>
      <c r="K50" s="381"/>
      <c r="L50" s="381"/>
      <c r="M50" s="426">
        <v>0</v>
      </c>
      <c r="N50" s="426">
        <v>0</v>
      </c>
      <c r="O50" s="426">
        <v>0</v>
      </c>
      <c r="P50" s="427">
        <v>150</v>
      </c>
      <c r="Q50" s="391">
        <f t="shared" si="1"/>
        <v>150</v>
      </c>
      <c r="R50" s="392">
        <v>0</v>
      </c>
      <c r="S50" s="392">
        <f t="shared" si="2"/>
        <v>150</v>
      </c>
    </row>
    <row r="51" spans="1:19" s="325" customFormat="1" ht="13.5" hidden="1" thickBot="1">
      <c r="A51" s="435"/>
      <c r="B51" s="438"/>
      <c r="C51" s="439"/>
      <c r="D51" s="431">
        <v>3299</v>
      </c>
      <c r="E51" s="440">
        <v>5222</v>
      </c>
      <c r="F51" s="379" t="s">
        <v>11</v>
      </c>
      <c r="G51" s="441">
        <v>0</v>
      </c>
      <c r="H51" s="442"/>
      <c r="I51" s="442"/>
      <c r="J51" s="443"/>
      <c r="K51" s="443"/>
      <c r="L51" s="443"/>
      <c r="M51" s="441">
        <v>0</v>
      </c>
      <c r="N51" s="441">
        <v>0</v>
      </c>
      <c r="O51" s="441">
        <v>0</v>
      </c>
      <c r="P51" s="444">
        <v>150</v>
      </c>
      <c r="Q51" s="443">
        <f t="shared" si="1"/>
        <v>150</v>
      </c>
      <c r="R51" s="445">
        <v>0</v>
      </c>
      <c r="S51" s="445">
        <f t="shared" si="2"/>
        <v>150</v>
      </c>
    </row>
    <row r="52" spans="1:19" s="325" customFormat="1" ht="13.5" thickBot="1">
      <c r="A52" s="446" t="s">
        <v>6</v>
      </c>
      <c r="B52" s="547" t="s">
        <v>7</v>
      </c>
      <c r="C52" s="548"/>
      <c r="D52" s="447" t="s">
        <v>7</v>
      </c>
      <c r="E52" s="448" t="s">
        <v>7</v>
      </c>
      <c r="F52" s="449" t="s">
        <v>364</v>
      </c>
      <c r="G52" s="348">
        <f>+G53+G59+G61+G63</f>
        <v>1764.1499999999999</v>
      </c>
      <c r="H52" s="348">
        <v>0</v>
      </c>
      <c r="I52" s="348">
        <f t="shared" si="3"/>
        <v>1764.1499999999999</v>
      </c>
      <c r="J52" s="349">
        <v>0</v>
      </c>
      <c r="K52" s="349">
        <f t="shared" si="4"/>
        <v>1764.1499999999999</v>
      </c>
      <c r="L52" s="349">
        <v>0</v>
      </c>
      <c r="M52" s="349">
        <f t="shared" si="5"/>
        <v>1764.1499999999999</v>
      </c>
      <c r="N52" s="349">
        <f>+N53+N55+N57</f>
        <v>-127.5</v>
      </c>
      <c r="O52" s="349">
        <f t="shared" si="0"/>
        <v>1636.6499999999999</v>
      </c>
      <c r="P52" s="349">
        <v>0</v>
      </c>
      <c r="Q52" s="349">
        <f t="shared" si="1"/>
        <v>1636.6499999999999</v>
      </c>
      <c r="R52" s="351">
        <v>0</v>
      </c>
      <c r="S52" s="351">
        <f t="shared" si="2"/>
        <v>1636.6499999999999</v>
      </c>
    </row>
    <row r="53" spans="1:19" s="325" customFormat="1" ht="23.25" hidden="1" thickBot="1">
      <c r="A53" s="450" t="s">
        <v>6</v>
      </c>
      <c r="B53" s="398" t="s">
        <v>365</v>
      </c>
      <c r="C53" s="399" t="s">
        <v>9</v>
      </c>
      <c r="D53" s="407" t="s">
        <v>7</v>
      </c>
      <c r="E53" s="407" t="s">
        <v>7</v>
      </c>
      <c r="F53" s="410" t="s">
        <v>366</v>
      </c>
      <c r="G53" s="370">
        <f>+G54</f>
        <v>900</v>
      </c>
      <c r="H53" s="370">
        <v>0</v>
      </c>
      <c r="I53" s="370">
        <f t="shared" si="3"/>
        <v>900</v>
      </c>
      <c r="J53" s="371">
        <v>0</v>
      </c>
      <c r="K53" s="371">
        <f t="shared" si="4"/>
        <v>900</v>
      </c>
      <c r="L53" s="371">
        <v>0</v>
      </c>
      <c r="M53" s="371">
        <f t="shared" si="5"/>
        <v>900</v>
      </c>
      <c r="N53" s="371">
        <f>+N54</f>
        <v>-267.5</v>
      </c>
      <c r="O53" s="371">
        <f t="shared" si="0"/>
        <v>632.5</v>
      </c>
      <c r="P53" s="372">
        <v>0</v>
      </c>
      <c r="Q53" s="372">
        <f t="shared" si="1"/>
        <v>632.5</v>
      </c>
      <c r="R53" s="373">
        <v>0</v>
      </c>
      <c r="S53" s="373">
        <f t="shared" si="2"/>
        <v>632.5</v>
      </c>
    </row>
    <row r="54" spans="1:19" s="325" customFormat="1" ht="13.5" hidden="1" thickBot="1">
      <c r="A54" s="374"/>
      <c r="B54" s="375"/>
      <c r="C54" s="376"/>
      <c r="D54" s="377">
        <v>3299</v>
      </c>
      <c r="E54" s="378">
        <v>5321</v>
      </c>
      <c r="F54" s="396" t="s">
        <v>90</v>
      </c>
      <c r="G54" s="451">
        <v>900</v>
      </c>
      <c r="H54" s="451">
        <v>0</v>
      </c>
      <c r="I54" s="451">
        <f t="shared" si="3"/>
        <v>900</v>
      </c>
      <c r="J54" s="452">
        <v>0</v>
      </c>
      <c r="K54" s="452">
        <f t="shared" si="4"/>
        <v>900</v>
      </c>
      <c r="L54" s="452">
        <v>0</v>
      </c>
      <c r="M54" s="452">
        <f t="shared" si="5"/>
        <v>900</v>
      </c>
      <c r="N54" s="452">
        <v>-267.5</v>
      </c>
      <c r="O54" s="452">
        <f t="shared" si="0"/>
        <v>632.5</v>
      </c>
      <c r="P54" s="452">
        <v>0</v>
      </c>
      <c r="Q54" s="452">
        <f t="shared" si="1"/>
        <v>632.5</v>
      </c>
      <c r="R54" s="453">
        <v>0</v>
      </c>
      <c r="S54" s="453">
        <f t="shared" si="2"/>
        <v>632.5</v>
      </c>
    </row>
    <row r="55" spans="1:19" s="325" customFormat="1" ht="34.5" hidden="1" thickBot="1">
      <c r="A55" s="450" t="s">
        <v>6</v>
      </c>
      <c r="B55" s="398" t="s">
        <v>367</v>
      </c>
      <c r="C55" s="399" t="s">
        <v>368</v>
      </c>
      <c r="D55" s="407" t="s">
        <v>7</v>
      </c>
      <c r="E55" s="408" t="s">
        <v>7</v>
      </c>
      <c r="F55" s="410" t="s">
        <v>369</v>
      </c>
      <c r="G55" s="454">
        <v>0</v>
      </c>
      <c r="H55" s="451"/>
      <c r="I55" s="451"/>
      <c r="J55" s="452"/>
      <c r="K55" s="455">
        <v>0</v>
      </c>
      <c r="L55" s="455"/>
      <c r="M55" s="455">
        <v>0</v>
      </c>
      <c r="N55" s="455">
        <f>+N56</f>
        <v>65</v>
      </c>
      <c r="O55" s="455">
        <f t="shared" si="0"/>
        <v>65</v>
      </c>
      <c r="P55" s="456">
        <v>0</v>
      </c>
      <c r="Q55" s="456">
        <f t="shared" si="1"/>
        <v>65</v>
      </c>
      <c r="R55" s="457">
        <v>0</v>
      </c>
      <c r="S55" s="457">
        <f t="shared" si="2"/>
        <v>65</v>
      </c>
    </row>
    <row r="56" spans="1:19" s="325" customFormat="1" ht="13.5" hidden="1" thickBot="1">
      <c r="A56" s="374"/>
      <c r="B56" s="375"/>
      <c r="C56" s="376"/>
      <c r="D56" s="377">
        <v>3299</v>
      </c>
      <c r="E56" s="378">
        <v>5321</v>
      </c>
      <c r="F56" s="396" t="s">
        <v>90</v>
      </c>
      <c r="G56" s="451">
        <v>0</v>
      </c>
      <c r="H56" s="451"/>
      <c r="I56" s="451"/>
      <c r="J56" s="452"/>
      <c r="K56" s="452">
        <v>0</v>
      </c>
      <c r="L56" s="452"/>
      <c r="M56" s="452">
        <v>0</v>
      </c>
      <c r="N56" s="452">
        <v>65</v>
      </c>
      <c r="O56" s="452">
        <f t="shared" si="0"/>
        <v>65</v>
      </c>
      <c r="P56" s="452">
        <v>0</v>
      </c>
      <c r="Q56" s="452">
        <f t="shared" si="1"/>
        <v>65</v>
      </c>
      <c r="R56" s="453">
        <v>0</v>
      </c>
      <c r="S56" s="453">
        <f t="shared" si="2"/>
        <v>65</v>
      </c>
    </row>
    <row r="57" spans="1:19" s="325" customFormat="1" ht="34.5" hidden="1" thickBot="1">
      <c r="A57" s="450" t="s">
        <v>6</v>
      </c>
      <c r="B57" s="398" t="s">
        <v>370</v>
      </c>
      <c r="C57" s="399" t="s">
        <v>371</v>
      </c>
      <c r="D57" s="407" t="s">
        <v>7</v>
      </c>
      <c r="E57" s="408" t="s">
        <v>7</v>
      </c>
      <c r="F57" s="410" t="s">
        <v>372</v>
      </c>
      <c r="G57" s="454">
        <v>0</v>
      </c>
      <c r="H57" s="451"/>
      <c r="I57" s="451"/>
      <c r="J57" s="452"/>
      <c r="K57" s="455">
        <v>0</v>
      </c>
      <c r="L57" s="455"/>
      <c r="M57" s="455">
        <v>0</v>
      </c>
      <c r="N57" s="455">
        <f>+N58</f>
        <v>75</v>
      </c>
      <c r="O57" s="455">
        <f t="shared" si="0"/>
        <v>75</v>
      </c>
      <c r="P57" s="456">
        <v>0</v>
      </c>
      <c r="Q57" s="456">
        <f t="shared" si="1"/>
        <v>75</v>
      </c>
      <c r="R57" s="457">
        <v>0</v>
      </c>
      <c r="S57" s="457">
        <f t="shared" si="2"/>
        <v>75</v>
      </c>
    </row>
    <row r="58" spans="1:19" s="325" customFormat="1" ht="13.5" hidden="1" thickBot="1">
      <c r="A58" s="374"/>
      <c r="B58" s="375"/>
      <c r="C58" s="376"/>
      <c r="D58" s="377">
        <v>3299</v>
      </c>
      <c r="E58" s="378">
        <v>5321</v>
      </c>
      <c r="F58" s="396" t="s">
        <v>90</v>
      </c>
      <c r="G58" s="451">
        <v>0</v>
      </c>
      <c r="H58" s="451"/>
      <c r="I58" s="451"/>
      <c r="J58" s="452"/>
      <c r="K58" s="452">
        <v>0</v>
      </c>
      <c r="L58" s="452"/>
      <c r="M58" s="452">
        <v>0</v>
      </c>
      <c r="N58" s="452">
        <v>75</v>
      </c>
      <c r="O58" s="452">
        <f t="shared" si="0"/>
        <v>75</v>
      </c>
      <c r="P58" s="452">
        <v>0</v>
      </c>
      <c r="Q58" s="452">
        <f t="shared" si="1"/>
        <v>75</v>
      </c>
      <c r="R58" s="453">
        <v>0</v>
      </c>
      <c r="S58" s="453">
        <f t="shared" si="2"/>
        <v>75</v>
      </c>
    </row>
    <row r="59" spans="1:19" s="325" customFormat="1" ht="34.5" hidden="1" thickBot="1">
      <c r="A59" s="450" t="s">
        <v>6</v>
      </c>
      <c r="B59" s="398" t="s">
        <v>373</v>
      </c>
      <c r="C59" s="399" t="s">
        <v>368</v>
      </c>
      <c r="D59" s="407" t="s">
        <v>7</v>
      </c>
      <c r="E59" s="407" t="s">
        <v>7</v>
      </c>
      <c r="F59" s="410" t="s">
        <v>374</v>
      </c>
      <c r="G59" s="454">
        <f>+G60</f>
        <v>224.04</v>
      </c>
      <c r="H59" s="454">
        <v>0</v>
      </c>
      <c r="I59" s="454">
        <f t="shared" si="3"/>
        <v>224.04</v>
      </c>
      <c r="J59" s="455">
        <v>0</v>
      </c>
      <c r="K59" s="455">
        <f t="shared" si="4"/>
        <v>224.04</v>
      </c>
      <c r="L59" s="455">
        <v>0</v>
      </c>
      <c r="M59" s="455">
        <f t="shared" si="5"/>
        <v>224.04</v>
      </c>
      <c r="N59" s="455">
        <v>0</v>
      </c>
      <c r="O59" s="455">
        <f t="shared" si="0"/>
        <v>224.04</v>
      </c>
      <c r="P59" s="456">
        <v>0</v>
      </c>
      <c r="Q59" s="456">
        <f t="shared" si="1"/>
        <v>224.04</v>
      </c>
      <c r="R59" s="457">
        <v>0</v>
      </c>
      <c r="S59" s="457">
        <f t="shared" si="2"/>
        <v>224.04</v>
      </c>
    </row>
    <row r="60" spans="1:19" s="325" customFormat="1" ht="13.5" hidden="1" thickBot="1">
      <c r="A60" s="374"/>
      <c r="B60" s="375"/>
      <c r="C60" s="376"/>
      <c r="D60" s="377">
        <v>3113</v>
      </c>
      <c r="E60" s="458">
        <v>5321</v>
      </c>
      <c r="F60" s="396" t="s">
        <v>90</v>
      </c>
      <c r="G60" s="451">
        <v>224.04</v>
      </c>
      <c r="H60" s="451">
        <v>0</v>
      </c>
      <c r="I60" s="451">
        <f t="shared" si="3"/>
        <v>224.04</v>
      </c>
      <c r="J60" s="452">
        <v>0</v>
      </c>
      <c r="K60" s="452">
        <f t="shared" si="4"/>
        <v>224.04</v>
      </c>
      <c r="L60" s="452">
        <v>0</v>
      </c>
      <c r="M60" s="452">
        <f t="shared" si="5"/>
        <v>224.04</v>
      </c>
      <c r="N60" s="452">
        <v>0</v>
      </c>
      <c r="O60" s="452">
        <f t="shared" si="0"/>
        <v>224.04</v>
      </c>
      <c r="P60" s="452">
        <v>0</v>
      </c>
      <c r="Q60" s="452">
        <f t="shared" si="1"/>
        <v>224.04</v>
      </c>
      <c r="R60" s="453">
        <v>0</v>
      </c>
      <c r="S60" s="453">
        <f t="shared" si="2"/>
        <v>224.04</v>
      </c>
    </row>
    <row r="61" spans="1:19" s="325" customFormat="1" ht="24.75" customHeight="1" hidden="1">
      <c r="A61" s="383" t="s">
        <v>6</v>
      </c>
      <c r="B61" s="384" t="s">
        <v>375</v>
      </c>
      <c r="C61" s="385" t="s">
        <v>371</v>
      </c>
      <c r="D61" s="386" t="s">
        <v>7</v>
      </c>
      <c r="E61" s="386" t="s">
        <v>7</v>
      </c>
      <c r="F61" s="410" t="s">
        <v>376</v>
      </c>
      <c r="G61" s="454">
        <f>+G62</f>
        <v>461.79</v>
      </c>
      <c r="H61" s="454">
        <v>0</v>
      </c>
      <c r="I61" s="454">
        <f t="shared" si="3"/>
        <v>461.79</v>
      </c>
      <c r="J61" s="455">
        <v>0</v>
      </c>
      <c r="K61" s="455">
        <f t="shared" si="4"/>
        <v>461.79</v>
      </c>
      <c r="L61" s="455">
        <v>0</v>
      </c>
      <c r="M61" s="455">
        <f t="shared" si="5"/>
        <v>461.79</v>
      </c>
      <c r="N61" s="455">
        <v>0</v>
      </c>
      <c r="O61" s="455">
        <f t="shared" si="0"/>
        <v>461.79</v>
      </c>
      <c r="P61" s="456">
        <v>0</v>
      </c>
      <c r="Q61" s="456">
        <f t="shared" si="1"/>
        <v>461.79</v>
      </c>
      <c r="R61" s="457">
        <v>0</v>
      </c>
      <c r="S61" s="457">
        <f t="shared" si="2"/>
        <v>461.79</v>
      </c>
    </row>
    <row r="62" spans="1:19" s="325" customFormat="1" ht="13.5" hidden="1" thickBot="1">
      <c r="A62" s="374"/>
      <c r="B62" s="375"/>
      <c r="C62" s="376"/>
      <c r="D62" s="377">
        <v>3113</v>
      </c>
      <c r="E62" s="458">
        <v>5321</v>
      </c>
      <c r="F62" s="396" t="s">
        <v>90</v>
      </c>
      <c r="G62" s="451">
        <v>461.79</v>
      </c>
      <c r="H62" s="451">
        <v>0</v>
      </c>
      <c r="I62" s="451">
        <f t="shared" si="3"/>
        <v>461.79</v>
      </c>
      <c r="J62" s="452">
        <v>0</v>
      </c>
      <c r="K62" s="452">
        <f t="shared" si="4"/>
        <v>461.79</v>
      </c>
      <c r="L62" s="452">
        <v>0</v>
      </c>
      <c r="M62" s="452">
        <f t="shared" si="5"/>
        <v>461.79</v>
      </c>
      <c r="N62" s="452">
        <v>0</v>
      </c>
      <c r="O62" s="452">
        <f t="shared" si="0"/>
        <v>461.79</v>
      </c>
      <c r="P62" s="452">
        <v>0</v>
      </c>
      <c r="Q62" s="452">
        <f t="shared" si="1"/>
        <v>461.79</v>
      </c>
      <c r="R62" s="453">
        <v>0</v>
      </c>
      <c r="S62" s="453">
        <f t="shared" si="2"/>
        <v>461.79</v>
      </c>
    </row>
    <row r="63" spans="1:19" s="325" customFormat="1" ht="27.75" customHeight="1" hidden="1">
      <c r="A63" s="450" t="s">
        <v>6</v>
      </c>
      <c r="B63" s="398" t="s">
        <v>377</v>
      </c>
      <c r="C63" s="399" t="s">
        <v>378</v>
      </c>
      <c r="D63" s="407" t="s">
        <v>7</v>
      </c>
      <c r="E63" s="407" t="s">
        <v>7</v>
      </c>
      <c r="F63" s="410" t="s">
        <v>379</v>
      </c>
      <c r="G63" s="454">
        <f>+G64</f>
        <v>178.32</v>
      </c>
      <c r="H63" s="454">
        <v>0</v>
      </c>
      <c r="I63" s="454">
        <f t="shared" si="3"/>
        <v>178.32</v>
      </c>
      <c r="J63" s="455">
        <v>0</v>
      </c>
      <c r="K63" s="455">
        <f t="shared" si="4"/>
        <v>178.32</v>
      </c>
      <c r="L63" s="455">
        <v>0</v>
      </c>
      <c r="M63" s="455">
        <f t="shared" si="5"/>
        <v>178.32</v>
      </c>
      <c r="N63" s="455">
        <v>0</v>
      </c>
      <c r="O63" s="455">
        <f t="shared" si="0"/>
        <v>178.32</v>
      </c>
      <c r="P63" s="456">
        <v>0</v>
      </c>
      <c r="Q63" s="456">
        <f t="shared" si="1"/>
        <v>178.32</v>
      </c>
      <c r="R63" s="457">
        <v>0</v>
      </c>
      <c r="S63" s="457">
        <f t="shared" si="2"/>
        <v>178.32</v>
      </c>
    </row>
    <row r="64" spans="1:19" s="325" customFormat="1" ht="13.5" hidden="1" thickBot="1">
      <c r="A64" s="374"/>
      <c r="B64" s="375"/>
      <c r="C64" s="376"/>
      <c r="D64" s="377">
        <v>3113</v>
      </c>
      <c r="E64" s="458">
        <v>5321</v>
      </c>
      <c r="F64" s="396" t="s">
        <v>90</v>
      </c>
      <c r="G64" s="442">
        <v>178.32</v>
      </c>
      <c r="H64" s="442">
        <v>0</v>
      </c>
      <c r="I64" s="442">
        <f t="shared" si="3"/>
        <v>178.32</v>
      </c>
      <c r="J64" s="443">
        <v>0</v>
      </c>
      <c r="K64" s="443">
        <f t="shared" si="4"/>
        <v>178.32</v>
      </c>
      <c r="L64" s="443">
        <v>0</v>
      </c>
      <c r="M64" s="443">
        <f t="shared" si="5"/>
        <v>178.32</v>
      </c>
      <c r="N64" s="443">
        <v>0</v>
      </c>
      <c r="O64" s="443">
        <f t="shared" si="0"/>
        <v>178.32</v>
      </c>
      <c r="P64" s="443">
        <v>0</v>
      </c>
      <c r="Q64" s="443">
        <f t="shared" si="1"/>
        <v>178.32</v>
      </c>
      <c r="R64" s="445">
        <v>0</v>
      </c>
      <c r="S64" s="445">
        <f t="shared" si="2"/>
        <v>178.32</v>
      </c>
    </row>
    <row r="65" spans="1:20" s="325" customFormat="1" ht="13.5" customHeight="1" thickBot="1">
      <c r="A65" s="446" t="s">
        <v>6</v>
      </c>
      <c r="B65" s="547" t="s">
        <v>7</v>
      </c>
      <c r="C65" s="548"/>
      <c r="D65" s="447" t="s">
        <v>7</v>
      </c>
      <c r="E65" s="448" t="s">
        <v>7</v>
      </c>
      <c r="F65" s="449" t="s">
        <v>380</v>
      </c>
      <c r="G65" s="348">
        <f>+G66+G83+G90</f>
        <v>15250</v>
      </c>
      <c r="H65" s="348">
        <v>0</v>
      </c>
      <c r="I65" s="348">
        <f t="shared" si="3"/>
        <v>15250</v>
      </c>
      <c r="J65" s="349">
        <v>0</v>
      </c>
      <c r="K65" s="349">
        <f t="shared" si="4"/>
        <v>15250</v>
      </c>
      <c r="L65" s="349">
        <f>L66+L90</f>
        <v>17371.426</v>
      </c>
      <c r="M65" s="349">
        <f t="shared" si="5"/>
        <v>32621.426</v>
      </c>
      <c r="N65" s="349">
        <f>+N66+N83+N90</f>
        <v>0</v>
      </c>
      <c r="O65" s="349">
        <f t="shared" si="0"/>
        <v>32621.426</v>
      </c>
      <c r="P65" s="349">
        <f>+P66+P83++P90</f>
        <v>22000</v>
      </c>
      <c r="Q65" s="349">
        <f t="shared" si="1"/>
        <v>54621.426</v>
      </c>
      <c r="R65" s="351">
        <f>+R66+R83+R90</f>
        <v>-100</v>
      </c>
      <c r="S65" s="351">
        <f t="shared" si="2"/>
        <v>54521.426</v>
      </c>
      <c r="T65" s="342" t="s">
        <v>546</v>
      </c>
    </row>
    <row r="66" spans="1:19" s="325" customFormat="1" ht="13.5" thickBot="1">
      <c r="A66" s="459" t="s">
        <v>7</v>
      </c>
      <c r="B66" s="549" t="s">
        <v>7</v>
      </c>
      <c r="C66" s="550"/>
      <c r="D66" s="460" t="s">
        <v>7</v>
      </c>
      <c r="E66" s="461" t="s">
        <v>7</v>
      </c>
      <c r="F66" s="462" t="s">
        <v>381</v>
      </c>
      <c r="G66" s="463">
        <f>+G67+G69+G71</f>
        <v>1600</v>
      </c>
      <c r="H66" s="463">
        <v>0</v>
      </c>
      <c r="I66" s="463">
        <f t="shared" si="3"/>
        <v>1600</v>
      </c>
      <c r="J66" s="464">
        <v>0</v>
      </c>
      <c r="K66" s="464">
        <f t="shared" si="4"/>
        <v>1600</v>
      </c>
      <c r="L66" s="464">
        <f>L73+L75+L77+L79+L81</f>
        <v>15120</v>
      </c>
      <c r="M66" s="464">
        <f t="shared" si="5"/>
        <v>16720</v>
      </c>
      <c r="N66" s="464">
        <v>0</v>
      </c>
      <c r="O66" s="464">
        <f t="shared" si="0"/>
        <v>16720</v>
      </c>
      <c r="P66" s="465">
        <v>0</v>
      </c>
      <c r="Q66" s="465">
        <f t="shared" si="1"/>
        <v>16720</v>
      </c>
      <c r="R66" s="466">
        <v>0</v>
      </c>
      <c r="S66" s="466">
        <f t="shared" si="2"/>
        <v>16720</v>
      </c>
    </row>
    <row r="67" spans="1:19" s="325" customFormat="1" ht="23.25" hidden="1" thickBot="1">
      <c r="A67" s="450" t="s">
        <v>6</v>
      </c>
      <c r="B67" s="398" t="s">
        <v>382</v>
      </c>
      <c r="C67" s="399" t="s">
        <v>9</v>
      </c>
      <c r="D67" s="407" t="s">
        <v>7</v>
      </c>
      <c r="E67" s="408" t="s">
        <v>7</v>
      </c>
      <c r="F67" s="388" t="s">
        <v>383</v>
      </c>
      <c r="G67" s="454">
        <f>+G68</f>
        <v>1000</v>
      </c>
      <c r="H67" s="454">
        <v>0</v>
      </c>
      <c r="I67" s="454">
        <f t="shared" si="3"/>
        <v>1000</v>
      </c>
      <c r="J67" s="455">
        <v>0</v>
      </c>
      <c r="K67" s="455">
        <f t="shared" si="4"/>
        <v>1000</v>
      </c>
      <c r="L67" s="455">
        <v>0</v>
      </c>
      <c r="M67" s="455">
        <f t="shared" si="5"/>
        <v>1000</v>
      </c>
      <c r="N67" s="455">
        <v>0</v>
      </c>
      <c r="O67" s="455">
        <f t="shared" si="0"/>
        <v>1000</v>
      </c>
      <c r="P67" s="456">
        <v>0</v>
      </c>
      <c r="Q67" s="456">
        <f t="shared" si="1"/>
        <v>1000</v>
      </c>
      <c r="R67" s="457">
        <v>0</v>
      </c>
      <c r="S67" s="457">
        <f t="shared" si="2"/>
        <v>1000</v>
      </c>
    </row>
    <row r="68" spans="1:19" s="325" customFormat="1" ht="13.5" hidden="1" thickBot="1">
      <c r="A68" s="374"/>
      <c r="B68" s="375"/>
      <c r="C68" s="376"/>
      <c r="D68" s="377">
        <v>3419</v>
      </c>
      <c r="E68" s="378">
        <v>5221</v>
      </c>
      <c r="F68" s="396" t="s">
        <v>384</v>
      </c>
      <c r="G68" s="451">
        <v>1000</v>
      </c>
      <c r="H68" s="451">
        <v>0</v>
      </c>
      <c r="I68" s="451">
        <f t="shared" si="3"/>
        <v>1000</v>
      </c>
      <c r="J68" s="452">
        <v>0</v>
      </c>
      <c r="K68" s="452">
        <f t="shared" si="4"/>
        <v>1000</v>
      </c>
      <c r="L68" s="452">
        <v>0</v>
      </c>
      <c r="M68" s="452">
        <f t="shared" si="5"/>
        <v>1000</v>
      </c>
      <c r="N68" s="452">
        <v>0</v>
      </c>
      <c r="O68" s="452">
        <f t="shared" si="0"/>
        <v>1000</v>
      </c>
      <c r="P68" s="452">
        <v>0</v>
      </c>
      <c r="Q68" s="452">
        <f t="shared" si="1"/>
        <v>1000</v>
      </c>
      <c r="R68" s="453">
        <v>0</v>
      </c>
      <c r="S68" s="453">
        <f t="shared" si="2"/>
        <v>1000</v>
      </c>
    </row>
    <row r="69" spans="1:19" s="325" customFormat="1" ht="34.5" hidden="1" thickBot="1">
      <c r="A69" s="450" t="s">
        <v>6</v>
      </c>
      <c r="B69" s="398" t="s">
        <v>385</v>
      </c>
      <c r="C69" s="399" t="s">
        <v>9</v>
      </c>
      <c r="D69" s="407" t="s">
        <v>7</v>
      </c>
      <c r="E69" s="408" t="s">
        <v>7</v>
      </c>
      <c r="F69" s="388" t="s">
        <v>386</v>
      </c>
      <c r="G69" s="454">
        <f>+G70</f>
        <v>400</v>
      </c>
      <c r="H69" s="454">
        <v>0</v>
      </c>
      <c r="I69" s="454">
        <f t="shared" si="3"/>
        <v>400</v>
      </c>
      <c r="J69" s="455">
        <v>0</v>
      </c>
      <c r="K69" s="455">
        <f t="shared" si="4"/>
        <v>400</v>
      </c>
      <c r="L69" s="455">
        <v>0</v>
      </c>
      <c r="M69" s="455">
        <f t="shared" si="5"/>
        <v>400</v>
      </c>
      <c r="N69" s="455">
        <v>0</v>
      </c>
      <c r="O69" s="455">
        <f t="shared" si="0"/>
        <v>400</v>
      </c>
      <c r="P69" s="456">
        <v>0</v>
      </c>
      <c r="Q69" s="456">
        <f t="shared" si="1"/>
        <v>400</v>
      </c>
      <c r="R69" s="457">
        <v>0</v>
      </c>
      <c r="S69" s="457">
        <f t="shared" si="2"/>
        <v>400</v>
      </c>
    </row>
    <row r="70" spans="1:19" s="325" customFormat="1" ht="13.5" hidden="1" thickBot="1">
      <c r="A70" s="374"/>
      <c r="B70" s="375" t="s">
        <v>104</v>
      </c>
      <c r="C70" s="376"/>
      <c r="D70" s="377">
        <v>3419</v>
      </c>
      <c r="E70" s="378">
        <v>5329</v>
      </c>
      <c r="F70" s="396" t="s">
        <v>387</v>
      </c>
      <c r="G70" s="451">
        <v>400</v>
      </c>
      <c r="H70" s="451">
        <v>0</v>
      </c>
      <c r="I70" s="451">
        <f t="shared" si="3"/>
        <v>400</v>
      </c>
      <c r="J70" s="452">
        <v>0</v>
      </c>
      <c r="K70" s="452">
        <f t="shared" si="4"/>
        <v>400</v>
      </c>
      <c r="L70" s="452">
        <v>0</v>
      </c>
      <c r="M70" s="452">
        <f t="shared" si="5"/>
        <v>400</v>
      </c>
      <c r="N70" s="452">
        <v>0</v>
      </c>
      <c r="O70" s="452">
        <f t="shared" si="0"/>
        <v>400</v>
      </c>
      <c r="P70" s="452">
        <v>0</v>
      </c>
      <c r="Q70" s="452">
        <f t="shared" si="1"/>
        <v>400</v>
      </c>
      <c r="R70" s="453">
        <v>0</v>
      </c>
      <c r="S70" s="453">
        <f t="shared" si="2"/>
        <v>400</v>
      </c>
    </row>
    <row r="71" spans="1:19" s="325" customFormat="1" ht="23.25" hidden="1" thickBot="1">
      <c r="A71" s="450" t="s">
        <v>6</v>
      </c>
      <c r="B71" s="398" t="s">
        <v>388</v>
      </c>
      <c r="C71" s="399" t="s">
        <v>389</v>
      </c>
      <c r="D71" s="407" t="s">
        <v>7</v>
      </c>
      <c r="E71" s="408" t="s">
        <v>7</v>
      </c>
      <c r="F71" s="388" t="s">
        <v>390</v>
      </c>
      <c r="G71" s="454">
        <f>+G72</f>
        <v>200</v>
      </c>
      <c r="H71" s="454">
        <v>0</v>
      </c>
      <c r="I71" s="454">
        <f t="shared" si="3"/>
        <v>200</v>
      </c>
      <c r="J71" s="455">
        <v>0</v>
      </c>
      <c r="K71" s="455">
        <f t="shared" si="4"/>
        <v>200</v>
      </c>
      <c r="L71" s="455">
        <v>0</v>
      </c>
      <c r="M71" s="455">
        <f t="shared" si="5"/>
        <v>200</v>
      </c>
      <c r="N71" s="455">
        <v>0</v>
      </c>
      <c r="O71" s="455">
        <f t="shared" si="0"/>
        <v>200</v>
      </c>
      <c r="P71" s="456">
        <v>0</v>
      </c>
      <c r="Q71" s="456">
        <f t="shared" si="1"/>
        <v>200</v>
      </c>
      <c r="R71" s="457">
        <v>0</v>
      </c>
      <c r="S71" s="457">
        <f t="shared" si="2"/>
        <v>200</v>
      </c>
    </row>
    <row r="72" spans="1:19" s="325" customFormat="1" ht="13.5" hidden="1" thickBot="1">
      <c r="A72" s="374"/>
      <c r="B72" s="375"/>
      <c r="C72" s="376"/>
      <c r="D72" s="377">
        <v>3419</v>
      </c>
      <c r="E72" s="378">
        <v>5329</v>
      </c>
      <c r="F72" s="396" t="s">
        <v>387</v>
      </c>
      <c r="G72" s="451">
        <v>200</v>
      </c>
      <c r="H72" s="451">
        <v>0</v>
      </c>
      <c r="I72" s="451">
        <f t="shared" si="3"/>
        <v>200</v>
      </c>
      <c r="J72" s="452">
        <v>0</v>
      </c>
      <c r="K72" s="452">
        <f t="shared" si="4"/>
        <v>200</v>
      </c>
      <c r="L72" s="452">
        <v>0</v>
      </c>
      <c r="M72" s="452">
        <f t="shared" si="5"/>
        <v>200</v>
      </c>
      <c r="N72" s="452">
        <v>0</v>
      </c>
      <c r="O72" s="452">
        <f t="shared" si="0"/>
        <v>200</v>
      </c>
      <c r="P72" s="452">
        <v>0</v>
      </c>
      <c r="Q72" s="452">
        <f t="shared" si="1"/>
        <v>200</v>
      </c>
      <c r="R72" s="453">
        <v>0</v>
      </c>
      <c r="S72" s="453">
        <f t="shared" si="2"/>
        <v>200</v>
      </c>
    </row>
    <row r="73" spans="1:19" s="325" customFormat="1" ht="23.25" hidden="1" thickBot="1">
      <c r="A73" s="450" t="s">
        <v>6</v>
      </c>
      <c r="B73" s="398" t="s">
        <v>391</v>
      </c>
      <c r="C73" s="399" t="s">
        <v>9</v>
      </c>
      <c r="D73" s="407" t="s">
        <v>7</v>
      </c>
      <c r="E73" s="408" t="s">
        <v>7</v>
      </c>
      <c r="F73" s="388" t="s">
        <v>383</v>
      </c>
      <c r="G73" s="454">
        <v>0</v>
      </c>
      <c r="H73" s="454"/>
      <c r="I73" s="454">
        <v>0</v>
      </c>
      <c r="J73" s="455">
        <v>0</v>
      </c>
      <c r="K73" s="455">
        <v>0</v>
      </c>
      <c r="L73" s="455">
        <v>60</v>
      </c>
      <c r="M73" s="455">
        <f aca="true" t="shared" si="6" ref="M73:M82">L73</f>
        <v>60</v>
      </c>
      <c r="N73" s="455">
        <v>0</v>
      </c>
      <c r="O73" s="455">
        <f t="shared" si="0"/>
        <v>60</v>
      </c>
      <c r="P73" s="456">
        <v>0</v>
      </c>
      <c r="Q73" s="456">
        <f t="shared" si="1"/>
        <v>60</v>
      </c>
      <c r="R73" s="457">
        <v>0</v>
      </c>
      <c r="S73" s="457">
        <f t="shared" si="2"/>
        <v>60</v>
      </c>
    </row>
    <row r="74" spans="1:19" s="325" customFormat="1" ht="13.5" hidden="1" thickBot="1">
      <c r="A74" s="374"/>
      <c r="B74" s="375"/>
      <c r="C74" s="376"/>
      <c r="D74" s="377">
        <v>3419</v>
      </c>
      <c r="E74" s="378">
        <v>5221</v>
      </c>
      <c r="F74" s="395" t="s">
        <v>384</v>
      </c>
      <c r="G74" s="451">
        <v>0</v>
      </c>
      <c r="H74" s="451"/>
      <c r="I74" s="451">
        <v>0</v>
      </c>
      <c r="J74" s="452">
        <v>0</v>
      </c>
      <c r="K74" s="452">
        <v>0</v>
      </c>
      <c r="L74" s="452">
        <v>60</v>
      </c>
      <c r="M74" s="452">
        <f t="shared" si="6"/>
        <v>60</v>
      </c>
      <c r="N74" s="452">
        <v>0</v>
      </c>
      <c r="O74" s="452">
        <f t="shared" si="0"/>
        <v>60</v>
      </c>
      <c r="P74" s="452">
        <v>0</v>
      </c>
      <c r="Q74" s="452">
        <f aca="true" t="shared" si="7" ref="Q74:Q137">+O74+P74</f>
        <v>60</v>
      </c>
      <c r="R74" s="453">
        <v>0</v>
      </c>
      <c r="S74" s="453">
        <f aca="true" t="shared" si="8" ref="S74:S137">+Q74+R74</f>
        <v>60</v>
      </c>
    </row>
    <row r="75" spans="1:19" s="325" customFormat="1" ht="34.5" hidden="1" thickBot="1">
      <c r="A75" s="450" t="s">
        <v>6</v>
      </c>
      <c r="B75" s="398" t="s">
        <v>392</v>
      </c>
      <c r="C75" s="399" t="s">
        <v>9</v>
      </c>
      <c r="D75" s="407" t="s">
        <v>7</v>
      </c>
      <c r="E75" s="408" t="s">
        <v>7</v>
      </c>
      <c r="F75" s="388" t="s">
        <v>386</v>
      </c>
      <c r="G75" s="454">
        <v>0</v>
      </c>
      <c r="H75" s="454"/>
      <c r="I75" s="454">
        <v>0</v>
      </c>
      <c r="J75" s="455">
        <v>0</v>
      </c>
      <c r="K75" s="455">
        <v>0</v>
      </c>
      <c r="L75" s="455">
        <v>40</v>
      </c>
      <c r="M75" s="455">
        <f t="shared" si="6"/>
        <v>40</v>
      </c>
      <c r="N75" s="455">
        <v>0</v>
      </c>
      <c r="O75" s="455">
        <f t="shared" si="0"/>
        <v>40</v>
      </c>
      <c r="P75" s="456">
        <v>0</v>
      </c>
      <c r="Q75" s="456">
        <f t="shared" si="7"/>
        <v>40</v>
      </c>
      <c r="R75" s="457">
        <v>0</v>
      </c>
      <c r="S75" s="457">
        <f t="shared" si="8"/>
        <v>40</v>
      </c>
    </row>
    <row r="76" spans="1:19" s="325" customFormat="1" ht="13.5" hidden="1" thickBot="1">
      <c r="A76" s="374"/>
      <c r="B76" s="375" t="s">
        <v>104</v>
      </c>
      <c r="C76" s="376"/>
      <c r="D76" s="377">
        <v>3419</v>
      </c>
      <c r="E76" s="378">
        <v>5329</v>
      </c>
      <c r="F76" s="396" t="s">
        <v>387</v>
      </c>
      <c r="G76" s="451">
        <v>0</v>
      </c>
      <c r="H76" s="451"/>
      <c r="I76" s="451">
        <v>0</v>
      </c>
      <c r="J76" s="452">
        <v>0</v>
      </c>
      <c r="K76" s="452">
        <v>0</v>
      </c>
      <c r="L76" s="452">
        <v>40</v>
      </c>
      <c r="M76" s="452">
        <f t="shared" si="6"/>
        <v>40</v>
      </c>
      <c r="N76" s="452">
        <v>0</v>
      </c>
      <c r="O76" s="452">
        <f t="shared" si="0"/>
        <v>40</v>
      </c>
      <c r="P76" s="452">
        <v>0</v>
      </c>
      <c r="Q76" s="452">
        <f t="shared" si="7"/>
        <v>40</v>
      </c>
      <c r="R76" s="453">
        <v>0</v>
      </c>
      <c r="S76" s="453">
        <f t="shared" si="8"/>
        <v>40</v>
      </c>
    </row>
    <row r="77" spans="1:19" s="325" customFormat="1" ht="23.25" hidden="1" thickBot="1">
      <c r="A77" s="450" t="s">
        <v>6</v>
      </c>
      <c r="B77" s="398" t="s">
        <v>393</v>
      </c>
      <c r="C77" s="399" t="s">
        <v>389</v>
      </c>
      <c r="D77" s="407" t="s">
        <v>7</v>
      </c>
      <c r="E77" s="408" t="s">
        <v>7</v>
      </c>
      <c r="F77" s="388" t="s">
        <v>390</v>
      </c>
      <c r="G77" s="454">
        <v>0</v>
      </c>
      <c r="H77" s="454"/>
      <c r="I77" s="454">
        <v>0</v>
      </c>
      <c r="J77" s="455">
        <v>0</v>
      </c>
      <c r="K77" s="455">
        <v>0</v>
      </c>
      <c r="L77" s="455">
        <v>20</v>
      </c>
      <c r="M77" s="455">
        <f t="shared" si="6"/>
        <v>20</v>
      </c>
      <c r="N77" s="455">
        <v>0</v>
      </c>
      <c r="O77" s="455">
        <f t="shared" si="0"/>
        <v>20</v>
      </c>
      <c r="P77" s="456">
        <v>0</v>
      </c>
      <c r="Q77" s="456">
        <f t="shared" si="7"/>
        <v>20</v>
      </c>
      <c r="R77" s="457">
        <v>0</v>
      </c>
      <c r="S77" s="457">
        <f t="shared" si="8"/>
        <v>20</v>
      </c>
    </row>
    <row r="78" spans="1:19" s="325" customFormat="1" ht="13.5" hidden="1" thickBot="1">
      <c r="A78" s="374"/>
      <c r="B78" s="375"/>
      <c r="C78" s="376"/>
      <c r="D78" s="377">
        <v>3419</v>
      </c>
      <c r="E78" s="378">
        <v>5329</v>
      </c>
      <c r="F78" s="395" t="s">
        <v>387</v>
      </c>
      <c r="G78" s="451">
        <v>0</v>
      </c>
      <c r="H78" s="451"/>
      <c r="I78" s="451">
        <v>0</v>
      </c>
      <c r="J78" s="452">
        <v>0</v>
      </c>
      <c r="K78" s="452">
        <v>0</v>
      </c>
      <c r="L78" s="452">
        <v>20</v>
      </c>
      <c r="M78" s="452">
        <f t="shared" si="6"/>
        <v>20</v>
      </c>
      <c r="N78" s="452">
        <v>0</v>
      </c>
      <c r="O78" s="452">
        <f aca="true" t="shared" si="9" ref="O78:O155">+M78+N78</f>
        <v>20</v>
      </c>
      <c r="P78" s="452">
        <v>0</v>
      </c>
      <c r="Q78" s="452">
        <f t="shared" si="7"/>
        <v>20</v>
      </c>
      <c r="R78" s="453">
        <v>0</v>
      </c>
      <c r="S78" s="453">
        <f t="shared" si="8"/>
        <v>20</v>
      </c>
    </row>
    <row r="79" spans="1:19" s="325" customFormat="1" ht="23.25" hidden="1" thickBot="1">
      <c r="A79" s="450" t="s">
        <v>6</v>
      </c>
      <c r="B79" s="398" t="s">
        <v>394</v>
      </c>
      <c r="C79" s="399" t="s">
        <v>239</v>
      </c>
      <c r="D79" s="407" t="s">
        <v>7</v>
      </c>
      <c r="E79" s="408" t="s">
        <v>7</v>
      </c>
      <c r="F79" s="388" t="s">
        <v>395</v>
      </c>
      <c r="G79" s="454">
        <v>0</v>
      </c>
      <c r="H79" s="454"/>
      <c r="I79" s="454">
        <v>0</v>
      </c>
      <c r="J79" s="455">
        <v>0</v>
      </c>
      <c r="K79" s="455">
        <v>0</v>
      </c>
      <c r="L79" s="455">
        <v>10000</v>
      </c>
      <c r="M79" s="455">
        <f t="shared" si="6"/>
        <v>10000</v>
      </c>
      <c r="N79" s="455">
        <v>0</v>
      </c>
      <c r="O79" s="455">
        <f t="shared" si="9"/>
        <v>10000</v>
      </c>
      <c r="P79" s="456">
        <v>0</v>
      </c>
      <c r="Q79" s="456">
        <f t="shared" si="7"/>
        <v>10000</v>
      </c>
      <c r="R79" s="457">
        <v>0</v>
      </c>
      <c r="S79" s="457">
        <f t="shared" si="8"/>
        <v>10000</v>
      </c>
    </row>
    <row r="80" spans="1:19" s="325" customFormat="1" ht="13.5" hidden="1" thickBot="1">
      <c r="A80" s="374"/>
      <c r="B80" s="375"/>
      <c r="C80" s="376"/>
      <c r="D80" s="377">
        <v>3419</v>
      </c>
      <c r="E80" s="378">
        <v>6341</v>
      </c>
      <c r="F80" s="396" t="s">
        <v>396</v>
      </c>
      <c r="G80" s="451">
        <v>0</v>
      </c>
      <c r="H80" s="451"/>
      <c r="I80" s="451">
        <v>0</v>
      </c>
      <c r="J80" s="452">
        <v>0</v>
      </c>
      <c r="K80" s="452">
        <v>0</v>
      </c>
      <c r="L80" s="452">
        <v>10000</v>
      </c>
      <c r="M80" s="452">
        <f t="shared" si="6"/>
        <v>10000</v>
      </c>
      <c r="N80" s="452">
        <v>0</v>
      </c>
      <c r="O80" s="452">
        <f t="shared" si="9"/>
        <v>10000</v>
      </c>
      <c r="P80" s="452">
        <v>0</v>
      </c>
      <c r="Q80" s="452">
        <f t="shared" si="7"/>
        <v>10000</v>
      </c>
      <c r="R80" s="453">
        <v>0</v>
      </c>
      <c r="S80" s="453">
        <f t="shared" si="8"/>
        <v>10000</v>
      </c>
    </row>
    <row r="81" spans="1:19" s="325" customFormat="1" ht="23.25" hidden="1" thickBot="1">
      <c r="A81" s="383" t="s">
        <v>6</v>
      </c>
      <c r="B81" s="384" t="s">
        <v>397</v>
      </c>
      <c r="C81" s="385" t="s">
        <v>398</v>
      </c>
      <c r="D81" s="386" t="s">
        <v>7</v>
      </c>
      <c r="E81" s="387" t="s">
        <v>7</v>
      </c>
      <c r="F81" s="410" t="s">
        <v>399</v>
      </c>
      <c r="G81" s="454">
        <v>0</v>
      </c>
      <c r="H81" s="454"/>
      <c r="I81" s="454"/>
      <c r="J81" s="455"/>
      <c r="K81" s="455">
        <v>0</v>
      </c>
      <c r="L81" s="455">
        <v>5000</v>
      </c>
      <c r="M81" s="455">
        <f t="shared" si="6"/>
        <v>5000</v>
      </c>
      <c r="N81" s="455">
        <v>0</v>
      </c>
      <c r="O81" s="455">
        <f t="shared" si="9"/>
        <v>5000</v>
      </c>
      <c r="P81" s="456">
        <v>0</v>
      </c>
      <c r="Q81" s="456">
        <f t="shared" si="7"/>
        <v>5000</v>
      </c>
      <c r="R81" s="457">
        <v>0</v>
      </c>
      <c r="S81" s="457">
        <f t="shared" si="8"/>
        <v>5000</v>
      </c>
    </row>
    <row r="82" spans="1:19" s="325" customFormat="1" ht="13.5" hidden="1" thickBot="1">
      <c r="A82" s="467"/>
      <c r="B82" s="468"/>
      <c r="C82" s="469"/>
      <c r="D82" s="470">
        <v>3419</v>
      </c>
      <c r="E82" s="440">
        <v>6341</v>
      </c>
      <c r="F82" s="379" t="s">
        <v>396</v>
      </c>
      <c r="G82" s="442">
        <v>0</v>
      </c>
      <c r="H82" s="442"/>
      <c r="I82" s="442"/>
      <c r="J82" s="443"/>
      <c r="K82" s="443">
        <v>0</v>
      </c>
      <c r="L82" s="443">
        <v>5000</v>
      </c>
      <c r="M82" s="443">
        <f t="shared" si="6"/>
        <v>5000</v>
      </c>
      <c r="N82" s="443">
        <v>0</v>
      </c>
      <c r="O82" s="443">
        <f t="shared" si="9"/>
        <v>5000</v>
      </c>
      <c r="P82" s="443">
        <v>0</v>
      </c>
      <c r="Q82" s="443">
        <f t="shared" si="7"/>
        <v>5000</v>
      </c>
      <c r="R82" s="445">
        <v>0</v>
      </c>
      <c r="S82" s="445">
        <f t="shared" si="8"/>
        <v>5000</v>
      </c>
    </row>
    <row r="83" spans="1:19" s="325" customFormat="1" ht="13.5" thickBot="1">
      <c r="A83" s="471" t="s">
        <v>7</v>
      </c>
      <c r="B83" s="472" t="s">
        <v>7</v>
      </c>
      <c r="C83" s="473" t="s">
        <v>7</v>
      </c>
      <c r="D83" s="474" t="s">
        <v>7</v>
      </c>
      <c r="E83" s="475" t="s">
        <v>7</v>
      </c>
      <c r="F83" s="476" t="s">
        <v>400</v>
      </c>
      <c r="G83" s="477">
        <f>+G84+G86+G88</f>
        <v>400</v>
      </c>
      <c r="H83" s="477">
        <v>0</v>
      </c>
      <c r="I83" s="477">
        <f t="shared" si="3"/>
        <v>400</v>
      </c>
      <c r="J83" s="478">
        <v>0</v>
      </c>
      <c r="K83" s="478">
        <f t="shared" si="4"/>
        <v>400</v>
      </c>
      <c r="L83" s="478">
        <v>0</v>
      </c>
      <c r="M83" s="478">
        <f t="shared" si="5"/>
        <v>400</v>
      </c>
      <c r="N83" s="478">
        <v>0</v>
      </c>
      <c r="O83" s="478">
        <f t="shared" si="9"/>
        <v>400</v>
      </c>
      <c r="P83" s="478">
        <v>0</v>
      </c>
      <c r="Q83" s="478">
        <f t="shared" si="7"/>
        <v>400</v>
      </c>
      <c r="R83" s="479">
        <v>0</v>
      </c>
      <c r="S83" s="479">
        <f t="shared" si="8"/>
        <v>400</v>
      </c>
    </row>
    <row r="84" spans="1:19" s="325" customFormat="1" ht="23.25" hidden="1" thickBot="1">
      <c r="A84" s="450" t="s">
        <v>6</v>
      </c>
      <c r="B84" s="398" t="s">
        <v>401</v>
      </c>
      <c r="C84" s="399" t="s">
        <v>9</v>
      </c>
      <c r="D84" s="407" t="s">
        <v>7</v>
      </c>
      <c r="E84" s="408" t="s">
        <v>7</v>
      </c>
      <c r="F84" s="388" t="s">
        <v>402</v>
      </c>
      <c r="G84" s="370">
        <f>+G85</f>
        <v>100</v>
      </c>
      <c r="H84" s="370">
        <v>0</v>
      </c>
      <c r="I84" s="370">
        <f t="shared" si="3"/>
        <v>100</v>
      </c>
      <c r="J84" s="371">
        <v>0</v>
      </c>
      <c r="K84" s="371">
        <f t="shared" si="4"/>
        <v>100</v>
      </c>
      <c r="L84" s="371">
        <v>0</v>
      </c>
      <c r="M84" s="371">
        <f t="shared" si="5"/>
        <v>100</v>
      </c>
      <c r="N84" s="371">
        <v>0</v>
      </c>
      <c r="O84" s="371">
        <f t="shared" si="9"/>
        <v>100</v>
      </c>
      <c r="P84" s="372">
        <v>0</v>
      </c>
      <c r="Q84" s="372">
        <f t="shared" si="7"/>
        <v>100</v>
      </c>
      <c r="R84" s="373">
        <v>0</v>
      </c>
      <c r="S84" s="373">
        <f t="shared" si="8"/>
        <v>100</v>
      </c>
    </row>
    <row r="85" spans="1:19" s="325" customFormat="1" ht="13.5" hidden="1" thickBot="1">
      <c r="A85" s="450"/>
      <c r="B85" s="418"/>
      <c r="C85" s="418"/>
      <c r="D85" s="377">
        <v>3419</v>
      </c>
      <c r="E85" s="378">
        <v>5222</v>
      </c>
      <c r="F85" s="396" t="s">
        <v>11</v>
      </c>
      <c r="G85" s="451">
        <v>100</v>
      </c>
      <c r="H85" s="451">
        <v>0</v>
      </c>
      <c r="I85" s="451">
        <f t="shared" si="3"/>
        <v>100</v>
      </c>
      <c r="J85" s="452">
        <v>0</v>
      </c>
      <c r="K85" s="452">
        <f t="shared" si="4"/>
        <v>100</v>
      </c>
      <c r="L85" s="452">
        <v>0</v>
      </c>
      <c r="M85" s="452">
        <f t="shared" si="5"/>
        <v>100</v>
      </c>
      <c r="N85" s="452">
        <v>0</v>
      </c>
      <c r="O85" s="452">
        <f t="shared" si="9"/>
        <v>100</v>
      </c>
      <c r="P85" s="452">
        <v>0</v>
      </c>
      <c r="Q85" s="452">
        <f t="shared" si="7"/>
        <v>100</v>
      </c>
      <c r="R85" s="453">
        <v>0</v>
      </c>
      <c r="S85" s="453">
        <f t="shared" si="8"/>
        <v>100</v>
      </c>
    </row>
    <row r="86" spans="1:19" s="325" customFormat="1" ht="34.5" hidden="1" thickBot="1">
      <c r="A86" s="383" t="s">
        <v>6</v>
      </c>
      <c r="B86" s="384" t="s">
        <v>403</v>
      </c>
      <c r="C86" s="385" t="s">
        <v>9</v>
      </c>
      <c r="D86" s="386" t="s">
        <v>7</v>
      </c>
      <c r="E86" s="387" t="s">
        <v>7</v>
      </c>
      <c r="F86" s="410" t="s">
        <v>404</v>
      </c>
      <c r="G86" s="454">
        <f>+G87</f>
        <v>100</v>
      </c>
      <c r="H86" s="454">
        <v>0</v>
      </c>
      <c r="I86" s="454">
        <f t="shared" si="3"/>
        <v>100</v>
      </c>
      <c r="J86" s="455">
        <v>0</v>
      </c>
      <c r="K86" s="455">
        <f t="shared" si="4"/>
        <v>100</v>
      </c>
      <c r="L86" s="455">
        <v>0</v>
      </c>
      <c r="M86" s="455">
        <f t="shared" si="5"/>
        <v>100</v>
      </c>
      <c r="N86" s="455">
        <v>0</v>
      </c>
      <c r="O86" s="455">
        <f t="shared" si="9"/>
        <v>100</v>
      </c>
      <c r="P86" s="456">
        <v>0</v>
      </c>
      <c r="Q86" s="456">
        <f t="shared" si="7"/>
        <v>100</v>
      </c>
      <c r="R86" s="457">
        <v>0</v>
      </c>
      <c r="S86" s="457">
        <f t="shared" si="8"/>
        <v>100</v>
      </c>
    </row>
    <row r="87" spans="1:19" s="325" customFormat="1" ht="13.5" hidden="1" thickBot="1">
      <c r="A87" s="450"/>
      <c r="B87" s="418"/>
      <c r="C87" s="418"/>
      <c r="D87" s="377">
        <v>3419</v>
      </c>
      <c r="E87" s="378">
        <v>5229</v>
      </c>
      <c r="F87" s="396" t="s">
        <v>405</v>
      </c>
      <c r="G87" s="451">
        <v>100</v>
      </c>
      <c r="H87" s="451">
        <v>0</v>
      </c>
      <c r="I87" s="451">
        <f t="shared" si="3"/>
        <v>100</v>
      </c>
      <c r="J87" s="452">
        <v>0</v>
      </c>
      <c r="K87" s="452">
        <f t="shared" si="4"/>
        <v>100</v>
      </c>
      <c r="L87" s="452">
        <v>0</v>
      </c>
      <c r="M87" s="452">
        <f t="shared" si="5"/>
        <v>100</v>
      </c>
      <c r="N87" s="452">
        <v>0</v>
      </c>
      <c r="O87" s="452">
        <f t="shared" si="9"/>
        <v>100</v>
      </c>
      <c r="P87" s="452">
        <v>0</v>
      </c>
      <c r="Q87" s="452">
        <f t="shared" si="7"/>
        <v>100</v>
      </c>
      <c r="R87" s="453">
        <v>0</v>
      </c>
      <c r="S87" s="453">
        <f t="shared" si="8"/>
        <v>100</v>
      </c>
    </row>
    <row r="88" spans="1:19" s="325" customFormat="1" ht="23.25" hidden="1" thickBot="1">
      <c r="A88" s="450" t="s">
        <v>6</v>
      </c>
      <c r="B88" s="398" t="s">
        <v>406</v>
      </c>
      <c r="C88" s="399" t="s">
        <v>9</v>
      </c>
      <c r="D88" s="407" t="s">
        <v>7</v>
      </c>
      <c r="E88" s="408" t="s">
        <v>7</v>
      </c>
      <c r="F88" s="388" t="s">
        <v>407</v>
      </c>
      <c r="G88" s="454">
        <f>+G89</f>
        <v>200</v>
      </c>
      <c r="H88" s="454">
        <v>0</v>
      </c>
      <c r="I88" s="454">
        <f t="shared" si="3"/>
        <v>200</v>
      </c>
      <c r="J88" s="455">
        <v>0</v>
      </c>
      <c r="K88" s="455">
        <f t="shared" si="4"/>
        <v>200</v>
      </c>
      <c r="L88" s="455">
        <v>0</v>
      </c>
      <c r="M88" s="455">
        <f t="shared" si="5"/>
        <v>200</v>
      </c>
      <c r="N88" s="455">
        <v>0</v>
      </c>
      <c r="O88" s="455">
        <f t="shared" si="9"/>
        <v>200</v>
      </c>
      <c r="P88" s="456">
        <v>0</v>
      </c>
      <c r="Q88" s="456">
        <f t="shared" si="7"/>
        <v>200</v>
      </c>
      <c r="R88" s="457">
        <v>0</v>
      </c>
      <c r="S88" s="457">
        <f t="shared" si="8"/>
        <v>200</v>
      </c>
    </row>
    <row r="89" spans="1:19" s="325" customFormat="1" ht="13.5" hidden="1" thickBot="1">
      <c r="A89" s="480"/>
      <c r="B89" s="481"/>
      <c r="C89" s="482"/>
      <c r="D89" s="483">
        <v>3419</v>
      </c>
      <c r="E89" s="484">
        <v>5222</v>
      </c>
      <c r="F89" s="485" t="s">
        <v>11</v>
      </c>
      <c r="G89" s="486">
        <v>200</v>
      </c>
      <c r="H89" s="486">
        <v>0</v>
      </c>
      <c r="I89" s="486">
        <f t="shared" si="3"/>
        <v>200</v>
      </c>
      <c r="J89" s="487">
        <v>0</v>
      </c>
      <c r="K89" s="487">
        <f t="shared" si="4"/>
        <v>200</v>
      </c>
      <c r="L89" s="487">
        <v>0</v>
      </c>
      <c r="M89" s="487">
        <f t="shared" si="5"/>
        <v>200</v>
      </c>
      <c r="N89" s="487">
        <v>0</v>
      </c>
      <c r="O89" s="487">
        <f t="shared" si="9"/>
        <v>200</v>
      </c>
      <c r="P89" s="487">
        <v>0</v>
      </c>
      <c r="Q89" s="487">
        <f t="shared" si="7"/>
        <v>200</v>
      </c>
      <c r="R89" s="488">
        <v>0</v>
      </c>
      <c r="S89" s="488">
        <f t="shared" si="8"/>
        <v>200</v>
      </c>
    </row>
    <row r="90" spans="1:20" s="325" customFormat="1" ht="13.5" thickBot="1">
      <c r="A90" s="489" t="s">
        <v>7</v>
      </c>
      <c r="B90" s="490" t="s">
        <v>7</v>
      </c>
      <c r="C90" s="491" t="s">
        <v>7</v>
      </c>
      <c r="D90" s="492" t="s">
        <v>7</v>
      </c>
      <c r="E90" s="493" t="s">
        <v>7</v>
      </c>
      <c r="F90" s="494" t="s">
        <v>408</v>
      </c>
      <c r="G90" s="477">
        <f>+G91+G93+G95+G97+G99</f>
        <v>13250</v>
      </c>
      <c r="H90" s="477">
        <v>0</v>
      </c>
      <c r="I90" s="477">
        <f t="shared" si="3"/>
        <v>13250</v>
      </c>
      <c r="J90" s="478">
        <v>0</v>
      </c>
      <c r="K90" s="478">
        <f t="shared" si="4"/>
        <v>13250</v>
      </c>
      <c r="L90" s="478">
        <f>L117+L119+L121+L123+L125+L127+L129+L131+L133+L135+L137+L139+L141+L143+L145+L147+L149+L151+L153+L155+L157+L159+L161+L163+L165+L167+L169+L171+L173+L175+L177+L179+L181+L183+L185+L187+L189+L191+L193+L195+L197+L199+L201+L203+L205+L207+L209+L211+L213+L93+L99+L115</f>
        <v>2251.426</v>
      </c>
      <c r="M90" s="478">
        <f t="shared" si="5"/>
        <v>15501.426</v>
      </c>
      <c r="N90" s="478">
        <v>0</v>
      </c>
      <c r="O90" s="478">
        <f t="shared" si="9"/>
        <v>15501.426</v>
      </c>
      <c r="P90" s="478">
        <f>+P99+P101+P103+P105+P107+P109+P111+P113+P215+P220</f>
        <v>22000</v>
      </c>
      <c r="Q90" s="478">
        <f t="shared" si="7"/>
        <v>37501.426</v>
      </c>
      <c r="R90" s="479">
        <f>+R99</f>
        <v>-100</v>
      </c>
      <c r="S90" s="479">
        <f t="shared" si="8"/>
        <v>37401.426</v>
      </c>
      <c r="T90" s="342" t="s">
        <v>546</v>
      </c>
    </row>
    <row r="91" spans="1:19" s="325" customFormat="1" ht="22.5">
      <c r="A91" s="383" t="s">
        <v>6</v>
      </c>
      <c r="B91" s="384" t="s">
        <v>409</v>
      </c>
      <c r="C91" s="385" t="s">
        <v>9</v>
      </c>
      <c r="D91" s="386" t="s">
        <v>7</v>
      </c>
      <c r="E91" s="387" t="s">
        <v>7</v>
      </c>
      <c r="F91" s="495" t="s">
        <v>410</v>
      </c>
      <c r="G91" s="370">
        <f>+G92</f>
        <v>1000</v>
      </c>
      <c r="H91" s="370">
        <v>0</v>
      </c>
      <c r="I91" s="370">
        <f t="shared" si="3"/>
        <v>1000</v>
      </c>
      <c r="J91" s="371">
        <v>0</v>
      </c>
      <c r="K91" s="371">
        <f t="shared" si="4"/>
        <v>1000</v>
      </c>
      <c r="L91" s="371">
        <v>0</v>
      </c>
      <c r="M91" s="371">
        <f t="shared" si="5"/>
        <v>1000</v>
      </c>
      <c r="N91" s="371">
        <v>0</v>
      </c>
      <c r="O91" s="371">
        <f t="shared" si="9"/>
        <v>1000</v>
      </c>
      <c r="P91" s="372">
        <v>0</v>
      </c>
      <c r="Q91" s="372">
        <f t="shared" si="7"/>
        <v>1000</v>
      </c>
      <c r="R91" s="373">
        <v>0</v>
      </c>
      <c r="S91" s="373">
        <f t="shared" si="8"/>
        <v>1000</v>
      </c>
    </row>
    <row r="92" spans="1:19" s="325" customFormat="1" ht="12.75">
      <c r="A92" s="450"/>
      <c r="B92" s="418"/>
      <c r="C92" s="418"/>
      <c r="D92" s="377">
        <v>3419</v>
      </c>
      <c r="E92" s="378">
        <v>5222</v>
      </c>
      <c r="F92" s="496" t="s">
        <v>11</v>
      </c>
      <c r="G92" s="451">
        <v>1000</v>
      </c>
      <c r="H92" s="451">
        <v>0</v>
      </c>
      <c r="I92" s="451">
        <f t="shared" si="3"/>
        <v>1000</v>
      </c>
      <c r="J92" s="452">
        <v>0</v>
      </c>
      <c r="K92" s="452">
        <f t="shared" si="4"/>
        <v>1000</v>
      </c>
      <c r="L92" s="452">
        <v>0</v>
      </c>
      <c r="M92" s="452">
        <f t="shared" si="5"/>
        <v>1000</v>
      </c>
      <c r="N92" s="452">
        <v>0</v>
      </c>
      <c r="O92" s="452">
        <f t="shared" si="9"/>
        <v>1000</v>
      </c>
      <c r="P92" s="452">
        <v>0</v>
      </c>
      <c r="Q92" s="452">
        <f t="shared" si="7"/>
        <v>1000</v>
      </c>
      <c r="R92" s="453">
        <v>0</v>
      </c>
      <c r="S92" s="453">
        <f t="shared" si="8"/>
        <v>1000</v>
      </c>
    </row>
    <row r="93" spans="1:19" s="325" customFormat="1" ht="22.5">
      <c r="A93" s="450" t="s">
        <v>6</v>
      </c>
      <c r="B93" s="398" t="s">
        <v>411</v>
      </c>
      <c r="C93" s="399" t="s">
        <v>9</v>
      </c>
      <c r="D93" s="407" t="s">
        <v>7</v>
      </c>
      <c r="E93" s="408" t="s">
        <v>7</v>
      </c>
      <c r="F93" s="404" t="s">
        <v>412</v>
      </c>
      <c r="G93" s="454">
        <f>+G94</f>
        <v>500</v>
      </c>
      <c r="H93" s="454">
        <v>0</v>
      </c>
      <c r="I93" s="454">
        <f t="shared" si="3"/>
        <v>500</v>
      </c>
      <c r="J93" s="455">
        <v>0</v>
      </c>
      <c r="K93" s="455">
        <f t="shared" si="4"/>
        <v>500</v>
      </c>
      <c r="L93" s="455">
        <f>+L94</f>
        <v>-500</v>
      </c>
      <c r="M93" s="455">
        <f t="shared" si="5"/>
        <v>0</v>
      </c>
      <c r="N93" s="455">
        <v>0</v>
      </c>
      <c r="O93" s="455">
        <f t="shared" si="9"/>
        <v>0</v>
      </c>
      <c r="P93" s="456">
        <v>0</v>
      </c>
      <c r="Q93" s="456">
        <f t="shared" si="7"/>
        <v>0</v>
      </c>
      <c r="R93" s="457">
        <v>0</v>
      </c>
      <c r="S93" s="457">
        <f t="shared" si="8"/>
        <v>0</v>
      </c>
    </row>
    <row r="94" spans="1:22" s="325" customFormat="1" ht="12.75">
      <c r="A94" s="450"/>
      <c r="B94" s="418"/>
      <c r="C94" s="418"/>
      <c r="D94" s="377">
        <v>3419</v>
      </c>
      <c r="E94" s="378">
        <v>5222</v>
      </c>
      <c r="F94" s="496" t="s">
        <v>11</v>
      </c>
      <c r="G94" s="451">
        <v>500</v>
      </c>
      <c r="H94" s="451">
        <v>0</v>
      </c>
      <c r="I94" s="451">
        <f t="shared" si="3"/>
        <v>500</v>
      </c>
      <c r="J94" s="452">
        <v>0</v>
      </c>
      <c r="K94" s="452">
        <f t="shared" si="4"/>
        <v>500</v>
      </c>
      <c r="L94" s="452">
        <v>-500</v>
      </c>
      <c r="M94" s="452">
        <f t="shared" si="5"/>
        <v>0</v>
      </c>
      <c r="N94" s="452">
        <v>0</v>
      </c>
      <c r="O94" s="452">
        <f t="shared" si="9"/>
        <v>0</v>
      </c>
      <c r="P94" s="452">
        <v>0</v>
      </c>
      <c r="Q94" s="452">
        <f t="shared" si="7"/>
        <v>0</v>
      </c>
      <c r="R94" s="453">
        <v>0</v>
      </c>
      <c r="S94" s="453">
        <f t="shared" si="8"/>
        <v>0</v>
      </c>
      <c r="V94" s="497"/>
    </row>
    <row r="95" spans="1:19" s="325" customFormat="1" ht="22.5">
      <c r="A95" s="450" t="s">
        <v>6</v>
      </c>
      <c r="B95" s="398" t="s">
        <v>413</v>
      </c>
      <c r="C95" s="399" t="s">
        <v>9</v>
      </c>
      <c r="D95" s="407" t="s">
        <v>7</v>
      </c>
      <c r="E95" s="408" t="s">
        <v>7</v>
      </c>
      <c r="F95" s="404" t="s">
        <v>414</v>
      </c>
      <c r="G95" s="454">
        <f>+G96</f>
        <v>500</v>
      </c>
      <c r="H95" s="454">
        <v>0</v>
      </c>
      <c r="I95" s="454">
        <f t="shared" si="3"/>
        <v>500</v>
      </c>
      <c r="J95" s="455">
        <v>0</v>
      </c>
      <c r="K95" s="455">
        <f t="shared" si="4"/>
        <v>500</v>
      </c>
      <c r="L95" s="455">
        <v>0</v>
      </c>
      <c r="M95" s="455">
        <f t="shared" si="5"/>
        <v>500</v>
      </c>
      <c r="N95" s="455">
        <v>0</v>
      </c>
      <c r="O95" s="455">
        <f t="shared" si="9"/>
        <v>500</v>
      </c>
      <c r="P95" s="456">
        <v>0</v>
      </c>
      <c r="Q95" s="456">
        <f t="shared" si="7"/>
        <v>500</v>
      </c>
      <c r="R95" s="457">
        <v>0</v>
      </c>
      <c r="S95" s="457">
        <f t="shared" si="8"/>
        <v>500</v>
      </c>
    </row>
    <row r="96" spans="1:19" s="325" customFormat="1" ht="12.75">
      <c r="A96" s="450"/>
      <c r="B96" s="418"/>
      <c r="C96" s="418"/>
      <c r="D96" s="377">
        <v>3419</v>
      </c>
      <c r="E96" s="378">
        <v>5222</v>
      </c>
      <c r="F96" s="496" t="s">
        <v>11</v>
      </c>
      <c r="G96" s="451">
        <v>500</v>
      </c>
      <c r="H96" s="451">
        <v>0</v>
      </c>
      <c r="I96" s="451">
        <f t="shared" si="3"/>
        <v>500</v>
      </c>
      <c r="J96" s="452">
        <v>0</v>
      </c>
      <c r="K96" s="452">
        <f t="shared" si="4"/>
        <v>500</v>
      </c>
      <c r="L96" s="452">
        <v>0</v>
      </c>
      <c r="M96" s="452">
        <f t="shared" si="5"/>
        <v>500</v>
      </c>
      <c r="N96" s="452">
        <v>0</v>
      </c>
      <c r="O96" s="455">
        <f t="shared" si="9"/>
        <v>500</v>
      </c>
      <c r="P96" s="452">
        <v>0</v>
      </c>
      <c r="Q96" s="452">
        <f t="shared" si="7"/>
        <v>500</v>
      </c>
      <c r="R96" s="453">
        <v>0</v>
      </c>
      <c r="S96" s="453">
        <f t="shared" si="8"/>
        <v>500</v>
      </c>
    </row>
    <row r="97" spans="1:19" s="325" customFormat="1" ht="22.5">
      <c r="A97" s="450" t="s">
        <v>6</v>
      </c>
      <c r="B97" s="398" t="s">
        <v>415</v>
      </c>
      <c r="C97" s="399" t="s">
        <v>9</v>
      </c>
      <c r="D97" s="407" t="s">
        <v>7</v>
      </c>
      <c r="E97" s="408" t="s">
        <v>7</v>
      </c>
      <c r="F97" s="404" t="s">
        <v>416</v>
      </c>
      <c r="G97" s="454">
        <f>+G98</f>
        <v>250</v>
      </c>
      <c r="H97" s="454">
        <v>0</v>
      </c>
      <c r="I97" s="454">
        <f t="shared" si="3"/>
        <v>250</v>
      </c>
      <c r="J97" s="455">
        <v>0</v>
      </c>
      <c r="K97" s="455">
        <f>+I97+J97</f>
        <v>250</v>
      </c>
      <c r="L97" s="455">
        <v>0</v>
      </c>
      <c r="M97" s="455">
        <f>+K97+L97</f>
        <v>250</v>
      </c>
      <c r="N97" s="455">
        <v>0</v>
      </c>
      <c r="O97" s="455">
        <f t="shared" si="9"/>
        <v>250</v>
      </c>
      <c r="P97" s="456">
        <v>0</v>
      </c>
      <c r="Q97" s="456">
        <f t="shared" si="7"/>
        <v>250</v>
      </c>
      <c r="R97" s="457">
        <v>0</v>
      </c>
      <c r="S97" s="457">
        <f t="shared" si="8"/>
        <v>250</v>
      </c>
    </row>
    <row r="98" spans="1:19" s="325" customFormat="1" ht="12.75">
      <c r="A98" s="450"/>
      <c r="B98" s="418"/>
      <c r="C98" s="418"/>
      <c r="D98" s="377">
        <v>3419</v>
      </c>
      <c r="E98" s="378">
        <v>5222</v>
      </c>
      <c r="F98" s="496" t="s">
        <v>11</v>
      </c>
      <c r="G98" s="451">
        <v>250</v>
      </c>
      <c r="H98" s="451">
        <v>0</v>
      </c>
      <c r="I98" s="451">
        <f t="shared" si="3"/>
        <v>250</v>
      </c>
      <c r="J98" s="452">
        <v>0</v>
      </c>
      <c r="K98" s="452">
        <f>+I98+J98</f>
        <v>250</v>
      </c>
      <c r="L98" s="452">
        <v>0</v>
      </c>
      <c r="M98" s="452">
        <f>+K98+L98</f>
        <v>250</v>
      </c>
      <c r="N98" s="452">
        <v>0</v>
      </c>
      <c r="O98" s="452">
        <f t="shared" si="9"/>
        <v>250</v>
      </c>
      <c r="P98" s="452">
        <v>0</v>
      </c>
      <c r="Q98" s="452">
        <f t="shared" si="7"/>
        <v>250</v>
      </c>
      <c r="R98" s="453">
        <v>0</v>
      </c>
      <c r="S98" s="453">
        <f t="shared" si="8"/>
        <v>250</v>
      </c>
    </row>
    <row r="99" spans="1:20" s="325" customFormat="1" ht="12.75">
      <c r="A99" s="450" t="s">
        <v>6</v>
      </c>
      <c r="B99" s="398" t="s">
        <v>417</v>
      </c>
      <c r="C99" s="399" t="s">
        <v>9</v>
      </c>
      <c r="D99" s="407" t="s">
        <v>7</v>
      </c>
      <c r="E99" s="408" t="s">
        <v>7</v>
      </c>
      <c r="F99" s="498" t="s">
        <v>418</v>
      </c>
      <c r="G99" s="454">
        <f>+G100</f>
        <v>11000</v>
      </c>
      <c r="H99" s="454">
        <v>0</v>
      </c>
      <c r="I99" s="454">
        <f t="shared" si="3"/>
        <v>11000</v>
      </c>
      <c r="J99" s="455">
        <v>0</v>
      </c>
      <c r="K99" s="455">
        <f>+I99+J99</f>
        <v>11000</v>
      </c>
      <c r="L99" s="455">
        <v>200</v>
      </c>
      <c r="M99" s="455">
        <f>+K99+L99</f>
        <v>11200</v>
      </c>
      <c r="N99" s="455">
        <v>0</v>
      </c>
      <c r="O99" s="455">
        <f t="shared" si="9"/>
        <v>11200</v>
      </c>
      <c r="P99" s="455">
        <f>+P100</f>
        <v>-775</v>
      </c>
      <c r="Q99" s="456">
        <f t="shared" si="7"/>
        <v>10425</v>
      </c>
      <c r="R99" s="457">
        <f>+R100</f>
        <v>-100</v>
      </c>
      <c r="S99" s="457">
        <f t="shared" si="8"/>
        <v>10325</v>
      </c>
      <c r="T99" s="342" t="s">
        <v>546</v>
      </c>
    </row>
    <row r="100" spans="1:20" s="325" customFormat="1" ht="12.75">
      <c r="A100" s="450"/>
      <c r="B100" s="418"/>
      <c r="C100" s="418"/>
      <c r="D100" s="377">
        <v>3419</v>
      </c>
      <c r="E100" s="378">
        <v>5222</v>
      </c>
      <c r="F100" s="499" t="s">
        <v>11</v>
      </c>
      <c r="G100" s="451">
        <v>11000</v>
      </c>
      <c r="H100" s="451">
        <v>0</v>
      </c>
      <c r="I100" s="451">
        <f t="shared" si="3"/>
        <v>11000</v>
      </c>
      <c r="J100" s="452">
        <v>0</v>
      </c>
      <c r="K100" s="452">
        <f>+I100+J100</f>
        <v>11000</v>
      </c>
      <c r="L100" s="452">
        <v>200</v>
      </c>
      <c r="M100" s="452">
        <f>+K100+L100</f>
        <v>11200</v>
      </c>
      <c r="N100" s="452">
        <v>0</v>
      </c>
      <c r="O100" s="452">
        <f t="shared" si="9"/>
        <v>11200</v>
      </c>
      <c r="P100" s="452">
        <v>-775</v>
      </c>
      <c r="Q100" s="452">
        <f t="shared" si="7"/>
        <v>10425</v>
      </c>
      <c r="R100" s="453">
        <v>-100</v>
      </c>
      <c r="S100" s="453">
        <f t="shared" si="8"/>
        <v>10325</v>
      </c>
      <c r="T100" s="500"/>
    </row>
    <row r="101" spans="1:19" s="325" customFormat="1" ht="33.75">
      <c r="A101" s="450" t="s">
        <v>6</v>
      </c>
      <c r="B101" s="398" t="s">
        <v>419</v>
      </c>
      <c r="C101" s="399" t="s">
        <v>9</v>
      </c>
      <c r="D101" s="407" t="s">
        <v>7</v>
      </c>
      <c r="E101" s="408" t="s">
        <v>7</v>
      </c>
      <c r="F101" s="498" t="s">
        <v>420</v>
      </c>
      <c r="G101" s="454">
        <v>0</v>
      </c>
      <c r="H101" s="451"/>
      <c r="I101" s="451"/>
      <c r="J101" s="452"/>
      <c r="K101" s="452"/>
      <c r="L101" s="452"/>
      <c r="M101" s="454">
        <v>0</v>
      </c>
      <c r="N101" s="454">
        <v>0</v>
      </c>
      <c r="O101" s="454">
        <v>0</v>
      </c>
      <c r="P101" s="455">
        <f>+P102</f>
        <v>100</v>
      </c>
      <c r="Q101" s="456">
        <f t="shared" si="7"/>
        <v>100</v>
      </c>
      <c r="R101" s="457">
        <v>0</v>
      </c>
      <c r="S101" s="457">
        <f t="shared" si="8"/>
        <v>100</v>
      </c>
    </row>
    <row r="102" spans="1:19" s="325" customFormat="1" ht="12.75">
      <c r="A102" s="450"/>
      <c r="B102" s="418"/>
      <c r="C102" s="418"/>
      <c r="D102" s="377">
        <v>3419</v>
      </c>
      <c r="E102" s="378">
        <v>5222</v>
      </c>
      <c r="F102" s="499" t="s">
        <v>11</v>
      </c>
      <c r="G102" s="451">
        <v>0</v>
      </c>
      <c r="H102" s="451"/>
      <c r="I102" s="451"/>
      <c r="J102" s="452"/>
      <c r="K102" s="452"/>
      <c r="L102" s="452"/>
      <c r="M102" s="451">
        <v>0</v>
      </c>
      <c r="N102" s="451">
        <v>0</v>
      </c>
      <c r="O102" s="451">
        <v>0</v>
      </c>
      <c r="P102" s="452">
        <v>100</v>
      </c>
      <c r="Q102" s="452">
        <f t="shared" si="7"/>
        <v>100</v>
      </c>
      <c r="R102" s="453">
        <v>0</v>
      </c>
      <c r="S102" s="453">
        <f t="shared" si="8"/>
        <v>100</v>
      </c>
    </row>
    <row r="103" spans="1:19" s="325" customFormat="1" ht="45">
      <c r="A103" s="450" t="s">
        <v>6</v>
      </c>
      <c r="B103" s="398" t="s">
        <v>421</v>
      </c>
      <c r="C103" s="399" t="s">
        <v>9</v>
      </c>
      <c r="D103" s="407" t="s">
        <v>7</v>
      </c>
      <c r="E103" s="408" t="s">
        <v>7</v>
      </c>
      <c r="F103" s="498" t="s">
        <v>422</v>
      </c>
      <c r="G103" s="454">
        <v>0</v>
      </c>
      <c r="H103" s="451"/>
      <c r="I103" s="451"/>
      <c r="J103" s="452"/>
      <c r="K103" s="452"/>
      <c r="L103" s="452"/>
      <c r="M103" s="454">
        <v>0</v>
      </c>
      <c r="N103" s="454">
        <v>0</v>
      </c>
      <c r="O103" s="454">
        <v>0</v>
      </c>
      <c r="P103" s="455">
        <f>+P104</f>
        <v>100</v>
      </c>
      <c r="Q103" s="456">
        <f t="shared" si="7"/>
        <v>100</v>
      </c>
      <c r="R103" s="457">
        <v>0</v>
      </c>
      <c r="S103" s="457">
        <f t="shared" si="8"/>
        <v>100</v>
      </c>
    </row>
    <row r="104" spans="1:19" s="325" customFormat="1" ht="12.75">
      <c r="A104" s="450"/>
      <c r="B104" s="418"/>
      <c r="C104" s="418"/>
      <c r="D104" s="377">
        <v>3419</v>
      </c>
      <c r="E104" s="378">
        <v>5222</v>
      </c>
      <c r="F104" s="499" t="s">
        <v>11</v>
      </c>
      <c r="G104" s="451">
        <v>0</v>
      </c>
      <c r="H104" s="451"/>
      <c r="I104" s="451"/>
      <c r="J104" s="452"/>
      <c r="K104" s="452"/>
      <c r="L104" s="452"/>
      <c r="M104" s="451">
        <v>0</v>
      </c>
      <c r="N104" s="451">
        <v>0</v>
      </c>
      <c r="O104" s="451">
        <v>0</v>
      </c>
      <c r="P104" s="452">
        <v>100</v>
      </c>
      <c r="Q104" s="452">
        <f t="shared" si="7"/>
        <v>100</v>
      </c>
      <c r="R104" s="453">
        <v>0</v>
      </c>
      <c r="S104" s="453">
        <f t="shared" si="8"/>
        <v>100</v>
      </c>
    </row>
    <row r="105" spans="1:19" s="325" customFormat="1" ht="33.75">
      <c r="A105" s="450" t="s">
        <v>6</v>
      </c>
      <c r="B105" s="398" t="s">
        <v>423</v>
      </c>
      <c r="C105" s="399" t="s">
        <v>9</v>
      </c>
      <c r="D105" s="407" t="s">
        <v>7</v>
      </c>
      <c r="E105" s="408" t="s">
        <v>7</v>
      </c>
      <c r="F105" s="498" t="s">
        <v>424</v>
      </c>
      <c r="G105" s="454">
        <v>0</v>
      </c>
      <c r="H105" s="451"/>
      <c r="I105" s="451"/>
      <c r="J105" s="452"/>
      <c r="K105" s="452"/>
      <c r="L105" s="452"/>
      <c r="M105" s="454">
        <v>0</v>
      </c>
      <c r="N105" s="454">
        <v>0</v>
      </c>
      <c r="O105" s="454">
        <v>0</v>
      </c>
      <c r="P105" s="455">
        <f>+P106</f>
        <v>100</v>
      </c>
      <c r="Q105" s="456">
        <f t="shared" si="7"/>
        <v>100</v>
      </c>
      <c r="R105" s="457">
        <v>0</v>
      </c>
      <c r="S105" s="457">
        <f t="shared" si="8"/>
        <v>100</v>
      </c>
    </row>
    <row r="106" spans="1:19" s="325" customFormat="1" ht="12.75">
      <c r="A106" s="450"/>
      <c r="B106" s="418"/>
      <c r="C106" s="418"/>
      <c r="D106" s="377">
        <v>3419</v>
      </c>
      <c r="E106" s="378">
        <v>5222</v>
      </c>
      <c r="F106" s="499" t="s">
        <v>11</v>
      </c>
      <c r="G106" s="451">
        <v>0</v>
      </c>
      <c r="H106" s="451"/>
      <c r="I106" s="451"/>
      <c r="J106" s="452"/>
      <c r="K106" s="452"/>
      <c r="L106" s="452"/>
      <c r="M106" s="451">
        <v>0</v>
      </c>
      <c r="N106" s="451">
        <v>0</v>
      </c>
      <c r="O106" s="451">
        <v>0</v>
      </c>
      <c r="P106" s="452">
        <v>100</v>
      </c>
      <c r="Q106" s="452">
        <f t="shared" si="7"/>
        <v>100</v>
      </c>
      <c r="R106" s="453">
        <v>0</v>
      </c>
      <c r="S106" s="453">
        <f t="shared" si="8"/>
        <v>100</v>
      </c>
    </row>
    <row r="107" spans="1:19" s="325" customFormat="1" ht="45">
      <c r="A107" s="450" t="s">
        <v>6</v>
      </c>
      <c r="B107" s="398" t="s">
        <v>425</v>
      </c>
      <c r="C107" s="399" t="s">
        <v>9</v>
      </c>
      <c r="D107" s="407" t="s">
        <v>7</v>
      </c>
      <c r="E107" s="408" t="s">
        <v>7</v>
      </c>
      <c r="F107" s="498" t="s">
        <v>426</v>
      </c>
      <c r="G107" s="454">
        <v>0</v>
      </c>
      <c r="H107" s="451"/>
      <c r="I107" s="451"/>
      <c r="J107" s="452"/>
      <c r="K107" s="452"/>
      <c r="L107" s="452"/>
      <c r="M107" s="454">
        <v>0</v>
      </c>
      <c r="N107" s="454">
        <v>0</v>
      </c>
      <c r="O107" s="454">
        <v>0</v>
      </c>
      <c r="P107" s="455">
        <f>+P108</f>
        <v>100</v>
      </c>
      <c r="Q107" s="456">
        <f t="shared" si="7"/>
        <v>100</v>
      </c>
      <c r="R107" s="457">
        <v>0</v>
      </c>
      <c r="S107" s="457">
        <f t="shared" si="8"/>
        <v>100</v>
      </c>
    </row>
    <row r="108" spans="1:19" s="325" customFormat="1" ht="12.75">
      <c r="A108" s="450"/>
      <c r="B108" s="418"/>
      <c r="C108" s="418"/>
      <c r="D108" s="377">
        <v>3419</v>
      </c>
      <c r="E108" s="378">
        <v>5222</v>
      </c>
      <c r="F108" s="499" t="s">
        <v>11</v>
      </c>
      <c r="G108" s="451">
        <v>0</v>
      </c>
      <c r="H108" s="451"/>
      <c r="I108" s="451"/>
      <c r="J108" s="452"/>
      <c r="K108" s="452"/>
      <c r="L108" s="452"/>
      <c r="M108" s="451">
        <v>0</v>
      </c>
      <c r="N108" s="451">
        <v>0</v>
      </c>
      <c r="O108" s="451">
        <v>0</v>
      </c>
      <c r="P108" s="452">
        <v>100</v>
      </c>
      <c r="Q108" s="452">
        <f t="shared" si="7"/>
        <v>100</v>
      </c>
      <c r="R108" s="453">
        <v>0</v>
      </c>
      <c r="S108" s="453">
        <f t="shared" si="8"/>
        <v>100</v>
      </c>
    </row>
    <row r="109" spans="1:19" s="325" customFormat="1" ht="33.75">
      <c r="A109" s="450" t="s">
        <v>6</v>
      </c>
      <c r="B109" s="398" t="s">
        <v>427</v>
      </c>
      <c r="C109" s="399" t="s">
        <v>9</v>
      </c>
      <c r="D109" s="407" t="s">
        <v>7</v>
      </c>
      <c r="E109" s="408" t="s">
        <v>7</v>
      </c>
      <c r="F109" s="498" t="s">
        <v>428</v>
      </c>
      <c r="G109" s="454">
        <v>0</v>
      </c>
      <c r="H109" s="451"/>
      <c r="I109" s="451"/>
      <c r="J109" s="452"/>
      <c r="K109" s="452"/>
      <c r="L109" s="452"/>
      <c r="M109" s="454">
        <v>0</v>
      </c>
      <c r="N109" s="454">
        <v>0</v>
      </c>
      <c r="O109" s="454">
        <v>0</v>
      </c>
      <c r="P109" s="455">
        <f>+P110</f>
        <v>200</v>
      </c>
      <c r="Q109" s="456">
        <f t="shared" si="7"/>
        <v>200</v>
      </c>
      <c r="R109" s="457">
        <v>0</v>
      </c>
      <c r="S109" s="457">
        <f t="shared" si="8"/>
        <v>200</v>
      </c>
    </row>
    <row r="110" spans="1:19" s="325" customFormat="1" ht="12.75">
      <c r="A110" s="450"/>
      <c r="B110" s="418"/>
      <c r="C110" s="418"/>
      <c r="D110" s="377">
        <v>3419</v>
      </c>
      <c r="E110" s="378">
        <v>5222</v>
      </c>
      <c r="F110" s="499" t="s">
        <v>11</v>
      </c>
      <c r="G110" s="451">
        <v>0</v>
      </c>
      <c r="H110" s="451"/>
      <c r="I110" s="451"/>
      <c r="J110" s="452"/>
      <c r="K110" s="452"/>
      <c r="L110" s="452"/>
      <c r="M110" s="451">
        <v>0</v>
      </c>
      <c r="N110" s="451">
        <v>0</v>
      </c>
      <c r="O110" s="451">
        <v>0</v>
      </c>
      <c r="P110" s="452">
        <v>200</v>
      </c>
      <c r="Q110" s="452">
        <f t="shared" si="7"/>
        <v>200</v>
      </c>
      <c r="R110" s="453">
        <v>0</v>
      </c>
      <c r="S110" s="453">
        <f t="shared" si="8"/>
        <v>200</v>
      </c>
    </row>
    <row r="111" spans="1:19" s="325" customFormat="1" ht="33.75">
      <c r="A111" s="450" t="s">
        <v>6</v>
      </c>
      <c r="B111" s="418" t="s">
        <v>429</v>
      </c>
      <c r="C111" s="418" t="s">
        <v>9</v>
      </c>
      <c r="D111" s="407" t="s">
        <v>7</v>
      </c>
      <c r="E111" s="408" t="s">
        <v>7</v>
      </c>
      <c r="F111" s="501" t="s">
        <v>430</v>
      </c>
      <c r="G111" s="454">
        <v>0</v>
      </c>
      <c r="H111" s="451"/>
      <c r="I111" s="451"/>
      <c r="J111" s="452"/>
      <c r="K111" s="452"/>
      <c r="L111" s="452"/>
      <c r="M111" s="454">
        <v>0</v>
      </c>
      <c r="N111" s="454">
        <v>0</v>
      </c>
      <c r="O111" s="454">
        <v>0</v>
      </c>
      <c r="P111" s="455">
        <f>+P112</f>
        <v>150</v>
      </c>
      <c r="Q111" s="456">
        <f t="shared" si="7"/>
        <v>150</v>
      </c>
      <c r="R111" s="457">
        <v>0</v>
      </c>
      <c r="S111" s="457">
        <f t="shared" si="8"/>
        <v>150</v>
      </c>
    </row>
    <row r="112" spans="1:19" s="325" customFormat="1" ht="12.75">
      <c r="A112" s="450"/>
      <c r="B112" s="418"/>
      <c r="C112" s="418"/>
      <c r="D112" s="377">
        <v>3419</v>
      </c>
      <c r="E112" s="378">
        <v>5222</v>
      </c>
      <c r="F112" s="499" t="s">
        <v>11</v>
      </c>
      <c r="G112" s="451">
        <v>0</v>
      </c>
      <c r="H112" s="451"/>
      <c r="I112" s="451"/>
      <c r="J112" s="452"/>
      <c r="K112" s="452"/>
      <c r="L112" s="452"/>
      <c r="M112" s="451">
        <v>0</v>
      </c>
      <c r="N112" s="451">
        <v>0</v>
      </c>
      <c r="O112" s="451">
        <v>0</v>
      </c>
      <c r="P112" s="452">
        <v>150</v>
      </c>
      <c r="Q112" s="452">
        <f t="shared" si="7"/>
        <v>150</v>
      </c>
      <c r="R112" s="453">
        <v>0</v>
      </c>
      <c r="S112" s="453">
        <f t="shared" si="8"/>
        <v>150</v>
      </c>
    </row>
    <row r="113" spans="1:19" s="325" customFormat="1" ht="45">
      <c r="A113" s="450" t="s">
        <v>6</v>
      </c>
      <c r="B113" s="398" t="s">
        <v>431</v>
      </c>
      <c r="C113" s="399" t="s">
        <v>9</v>
      </c>
      <c r="D113" s="407" t="s">
        <v>7</v>
      </c>
      <c r="E113" s="408" t="s">
        <v>7</v>
      </c>
      <c r="F113" s="498" t="s">
        <v>432</v>
      </c>
      <c r="G113" s="454">
        <v>0</v>
      </c>
      <c r="H113" s="451"/>
      <c r="I113" s="451"/>
      <c r="J113" s="452"/>
      <c r="K113" s="452"/>
      <c r="L113" s="452"/>
      <c r="M113" s="454">
        <v>0</v>
      </c>
      <c r="N113" s="454">
        <v>0</v>
      </c>
      <c r="O113" s="454">
        <v>0</v>
      </c>
      <c r="P113" s="455">
        <f>+P114</f>
        <v>25</v>
      </c>
      <c r="Q113" s="456">
        <f t="shared" si="7"/>
        <v>25</v>
      </c>
      <c r="R113" s="457">
        <v>0</v>
      </c>
      <c r="S113" s="457">
        <f t="shared" si="8"/>
        <v>25</v>
      </c>
    </row>
    <row r="114" spans="1:19" s="325" customFormat="1" ht="12.75">
      <c r="A114" s="450"/>
      <c r="B114" s="418"/>
      <c r="C114" s="418"/>
      <c r="D114" s="377">
        <v>3419</v>
      </c>
      <c r="E114" s="378">
        <v>5222</v>
      </c>
      <c r="F114" s="499" t="s">
        <v>11</v>
      </c>
      <c r="G114" s="451">
        <v>0</v>
      </c>
      <c r="H114" s="451"/>
      <c r="I114" s="451"/>
      <c r="J114" s="452"/>
      <c r="K114" s="452"/>
      <c r="L114" s="452"/>
      <c r="M114" s="451">
        <v>0</v>
      </c>
      <c r="N114" s="451">
        <v>0</v>
      </c>
      <c r="O114" s="451">
        <v>0</v>
      </c>
      <c r="P114" s="452">
        <v>25</v>
      </c>
      <c r="Q114" s="452">
        <f t="shared" si="7"/>
        <v>25</v>
      </c>
      <c r="R114" s="453">
        <v>0</v>
      </c>
      <c r="S114" s="453">
        <f t="shared" si="8"/>
        <v>25</v>
      </c>
    </row>
    <row r="115" spans="1:19" s="325" customFormat="1" ht="12.75">
      <c r="A115" s="450" t="s">
        <v>6</v>
      </c>
      <c r="B115" s="398" t="s">
        <v>433</v>
      </c>
      <c r="C115" s="399" t="s">
        <v>9</v>
      </c>
      <c r="D115" s="407" t="s">
        <v>7</v>
      </c>
      <c r="E115" s="408" t="s">
        <v>7</v>
      </c>
      <c r="F115" s="498" t="s">
        <v>434</v>
      </c>
      <c r="G115" s="454">
        <v>0</v>
      </c>
      <c r="H115" s="451"/>
      <c r="I115" s="451"/>
      <c r="J115" s="452"/>
      <c r="K115" s="455">
        <v>0</v>
      </c>
      <c r="L115" s="455">
        <f>+L116</f>
        <v>300</v>
      </c>
      <c r="M115" s="455">
        <f>+K115+L115</f>
        <v>300</v>
      </c>
      <c r="N115" s="455">
        <v>0</v>
      </c>
      <c r="O115" s="455">
        <f t="shared" si="9"/>
        <v>300</v>
      </c>
      <c r="P115" s="456">
        <v>0</v>
      </c>
      <c r="Q115" s="456">
        <f t="shared" si="7"/>
        <v>300</v>
      </c>
      <c r="R115" s="457">
        <v>0</v>
      </c>
      <c r="S115" s="457">
        <f t="shared" si="8"/>
        <v>300</v>
      </c>
    </row>
    <row r="116" spans="1:19" s="325" customFormat="1" ht="12.75">
      <c r="A116" s="450"/>
      <c r="B116" s="418"/>
      <c r="C116" s="418"/>
      <c r="D116" s="377">
        <v>3419</v>
      </c>
      <c r="E116" s="378">
        <v>5222</v>
      </c>
      <c r="F116" s="499" t="s">
        <v>11</v>
      </c>
      <c r="G116" s="451">
        <v>0</v>
      </c>
      <c r="H116" s="451"/>
      <c r="I116" s="451"/>
      <c r="J116" s="452"/>
      <c r="K116" s="452">
        <v>0</v>
      </c>
      <c r="L116" s="452">
        <v>300</v>
      </c>
      <c r="M116" s="452">
        <f>+K116+L116</f>
        <v>300</v>
      </c>
      <c r="N116" s="452">
        <v>0</v>
      </c>
      <c r="O116" s="452">
        <f t="shared" si="9"/>
        <v>300</v>
      </c>
      <c r="P116" s="452">
        <v>0</v>
      </c>
      <c r="Q116" s="452">
        <f t="shared" si="7"/>
        <v>300</v>
      </c>
      <c r="R116" s="453">
        <v>0</v>
      </c>
      <c r="S116" s="453">
        <f t="shared" si="8"/>
        <v>300</v>
      </c>
    </row>
    <row r="117" spans="1:19" s="325" customFormat="1" ht="22.5">
      <c r="A117" s="383" t="s">
        <v>6</v>
      </c>
      <c r="B117" s="384" t="s">
        <v>435</v>
      </c>
      <c r="C117" s="385" t="s">
        <v>9</v>
      </c>
      <c r="D117" s="386" t="s">
        <v>7</v>
      </c>
      <c r="E117" s="387" t="s">
        <v>7</v>
      </c>
      <c r="F117" s="410" t="s">
        <v>436</v>
      </c>
      <c r="G117" s="454">
        <v>0</v>
      </c>
      <c r="H117" s="454"/>
      <c r="I117" s="454">
        <v>0</v>
      </c>
      <c r="J117" s="455">
        <v>0</v>
      </c>
      <c r="K117" s="455">
        <v>0</v>
      </c>
      <c r="L117" s="455">
        <v>50</v>
      </c>
      <c r="M117" s="455">
        <f>K117+L117</f>
        <v>50</v>
      </c>
      <c r="N117" s="455">
        <v>0</v>
      </c>
      <c r="O117" s="455">
        <f t="shared" si="9"/>
        <v>50</v>
      </c>
      <c r="P117" s="456">
        <v>0</v>
      </c>
      <c r="Q117" s="456">
        <f t="shared" si="7"/>
        <v>50</v>
      </c>
      <c r="R117" s="457">
        <v>0</v>
      </c>
      <c r="S117" s="457">
        <f t="shared" si="8"/>
        <v>50</v>
      </c>
    </row>
    <row r="118" spans="1:19" s="325" customFormat="1" ht="12.75">
      <c r="A118" s="383"/>
      <c r="B118" s="384"/>
      <c r="C118" s="385"/>
      <c r="D118" s="502">
        <v>3419</v>
      </c>
      <c r="E118" s="394">
        <v>5213</v>
      </c>
      <c r="F118" s="395" t="s">
        <v>437</v>
      </c>
      <c r="G118" s="451">
        <v>0</v>
      </c>
      <c r="H118" s="451"/>
      <c r="I118" s="451">
        <v>0</v>
      </c>
      <c r="J118" s="452">
        <v>0</v>
      </c>
      <c r="K118" s="452">
        <v>0</v>
      </c>
      <c r="L118" s="452">
        <v>50</v>
      </c>
      <c r="M118" s="452">
        <f>K118+L118</f>
        <v>50</v>
      </c>
      <c r="N118" s="452">
        <v>0</v>
      </c>
      <c r="O118" s="452">
        <f t="shared" si="9"/>
        <v>50</v>
      </c>
      <c r="P118" s="452">
        <v>0</v>
      </c>
      <c r="Q118" s="452">
        <f t="shared" si="7"/>
        <v>50</v>
      </c>
      <c r="R118" s="453">
        <v>0</v>
      </c>
      <c r="S118" s="453">
        <f t="shared" si="8"/>
        <v>50</v>
      </c>
    </row>
    <row r="119" spans="1:19" s="325" customFormat="1" ht="22.5">
      <c r="A119" s="450" t="s">
        <v>6</v>
      </c>
      <c r="B119" s="398" t="s">
        <v>438</v>
      </c>
      <c r="C119" s="399" t="s">
        <v>9</v>
      </c>
      <c r="D119" s="407" t="s">
        <v>7</v>
      </c>
      <c r="E119" s="408" t="s">
        <v>7</v>
      </c>
      <c r="F119" s="388" t="s">
        <v>439</v>
      </c>
      <c r="G119" s="454">
        <v>0</v>
      </c>
      <c r="H119" s="454">
        <v>0</v>
      </c>
      <c r="I119" s="454">
        <v>0</v>
      </c>
      <c r="J119" s="454">
        <v>0</v>
      </c>
      <c r="K119" s="454">
        <v>0</v>
      </c>
      <c r="L119" s="455">
        <v>12.5</v>
      </c>
      <c r="M119" s="455">
        <f>K119+L119</f>
        <v>12.5</v>
      </c>
      <c r="N119" s="455">
        <v>0</v>
      </c>
      <c r="O119" s="455">
        <f t="shared" si="9"/>
        <v>12.5</v>
      </c>
      <c r="P119" s="456">
        <v>0</v>
      </c>
      <c r="Q119" s="456">
        <f t="shared" si="7"/>
        <v>12.5</v>
      </c>
      <c r="R119" s="457">
        <v>0</v>
      </c>
      <c r="S119" s="457">
        <f t="shared" si="8"/>
        <v>12.5</v>
      </c>
    </row>
    <row r="120" spans="1:19" s="325" customFormat="1" ht="12.75">
      <c r="A120" s="450"/>
      <c r="B120" s="418"/>
      <c r="C120" s="418"/>
      <c r="D120" s="377">
        <v>3419</v>
      </c>
      <c r="E120" s="378">
        <v>5222</v>
      </c>
      <c r="F120" s="411" t="s">
        <v>11</v>
      </c>
      <c r="G120" s="451">
        <v>0</v>
      </c>
      <c r="H120" s="451">
        <v>0</v>
      </c>
      <c r="I120" s="451">
        <v>0</v>
      </c>
      <c r="J120" s="451">
        <v>0</v>
      </c>
      <c r="K120" s="451">
        <v>0</v>
      </c>
      <c r="L120" s="452">
        <v>12.5</v>
      </c>
      <c r="M120" s="452">
        <f>K120+L120</f>
        <v>12.5</v>
      </c>
      <c r="N120" s="452">
        <v>0</v>
      </c>
      <c r="O120" s="452">
        <f t="shared" si="9"/>
        <v>12.5</v>
      </c>
      <c r="P120" s="452">
        <v>0</v>
      </c>
      <c r="Q120" s="452">
        <f t="shared" si="7"/>
        <v>12.5</v>
      </c>
      <c r="R120" s="453">
        <v>0</v>
      </c>
      <c r="S120" s="453">
        <f t="shared" si="8"/>
        <v>12.5</v>
      </c>
    </row>
    <row r="121" spans="1:19" s="325" customFormat="1" ht="33.75">
      <c r="A121" s="450" t="s">
        <v>6</v>
      </c>
      <c r="B121" s="398" t="s">
        <v>440</v>
      </c>
      <c r="C121" s="399" t="s">
        <v>9</v>
      </c>
      <c r="D121" s="407" t="s">
        <v>7</v>
      </c>
      <c r="E121" s="408" t="s">
        <v>7</v>
      </c>
      <c r="F121" s="388" t="s">
        <v>441</v>
      </c>
      <c r="G121" s="454">
        <v>0</v>
      </c>
      <c r="H121" s="454">
        <v>0</v>
      </c>
      <c r="I121" s="454">
        <v>0</v>
      </c>
      <c r="J121" s="454">
        <v>0</v>
      </c>
      <c r="K121" s="454">
        <v>0</v>
      </c>
      <c r="L121" s="455">
        <v>10.6</v>
      </c>
      <c r="M121" s="455">
        <f aca="true" t="shared" si="10" ref="M121:M212">K121+L121</f>
        <v>10.6</v>
      </c>
      <c r="N121" s="455">
        <v>0</v>
      </c>
      <c r="O121" s="455">
        <f t="shared" si="9"/>
        <v>10.6</v>
      </c>
      <c r="P121" s="456">
        <v>0</v>
      </c>
      <c r="Q121" s="456">
        <f t="shared" si="7"/>
        <v>10.6</v>
      </c>
      <c r="R121" s="457">
        <v>0</v>
      </c>
      <c r="S121" s="457">
        <f t="shared" si="8"/>
        <v>10.6</v>
      </c>
    </row>
    <row r="122" spans="1:19" s="325" customFormat="1" ht="12.75">
      <c r="A122" s="450"/>
      <c r="B122" s="418"/>
      <c r="C122" s="418"/>
      <c r="D122" s="377">
        <v>3419</v>
      </c>
      <c r="E122" s="378">
        <v>5222</v>
      </c>
      <c r="F122" s="503" t="s">
        <v>11</v>
      </c>
      <c r="G122" s="451">
        <v>0</v>
      </c>
      <c r="H122" s="451">
        <v>0</v>
      </c>
      <c r="I122" s="451">
        <v>0</v>
      </c>
      <c r="J122" s="451">
        <v>0</v>
      </c>
      <c r="K122" s="451">
        <v>0</v>
      </c>
      <c r="L122" s="452">
        <v>10.6</v>
      </c>
      <c r="M122" s="452">
        <f t="shared" si="10"/>
        <v>10.6</v>
      </c>
      <c r="N122" s="452">
        <v>0</v>
      </c>
      <c r="O122" s="452">
        <f t="shared" si="9"/>
        <v>10.6</v>
      </c>
      <c r="P122" s="452">
        <v>0</v>
      </c>
      <c r="Q122" s="452">
        <f t="shared" si="7"/>
        <v>10.6</v>
      </c>
      <c r="R122" s="453">
        <v>0</v>
      </c>
      <c r="S122" s="453">
        <f t="shared" si="8"/>
        <v>10.6</v>
      </c>
    </row>
    <row r="123" spans="1:19" s="325" customFormat="1" ht="33.75">
      <c r="A123" s="450" t="s">
        <v>6</v>
      </c>
      <c r="B123" s="398" t="s">
        <v>442</v>
      </c>
      <c r="C123" s="399" t="s">
        <v>9</v>
      </c>
      <c r="D123" s="407" t="s">
        <v>7</v>
      </c>
      <c r="E123" s="408" t="s">
        <v>7</v>
      </c>
      <c r="F123" s="388" t="s">
        <v>443</v>
      </c>
      <c r="G123" s="454">
        <v>0</v>
      </c>
      <c r="H123" s="454">
        <v>0</v>
      </c>
      <c r="I123" s="454">
        <v>0</v>
      </c>
      <c r="J123" s="454">
        <v>0</v>
      </c>
      <c r="K123" s="454">
        <v>0</v>
      </c>
      <c r="L123" s="455">
        <v>100</v>
      </c>
      <c r="M123" s="455">
        <f t="shared" si="10"/>
        <v>100</v>
      </c>
      <c r="N123" s="455">
        <v>0</v>
      </c>
      <c r="O123" s="455">
        <f t="shared" si="9"/>
        <v>100</v>
      </c>
      <c r="P123" s="456">
        <v>0</v>
      </c>
      <c r="Q123" s="456">
        <f t="shared" si="7"/>
        <v>100</v>
      </c>
      <c r="R123" s="457">
        <v>0</v>
      </c>
      <c r="S123" s="457">
        <f t="shared" si="8"/>
        <v>100</v>
      </c>
    </row>
    <row r="124" spans="1:19" s="325" customFormat="1" ht="12.75">
      <c r="A124" s="450"/>
      <c r="B124" s="418"/>
      <c r="C124" s="418"/>
      <c r="D124" s="377">
        <v>3419</v>
      </c>
      <c r="E124" s="378">
        <v>5222</v>
      </c>
      <c r="F124" s="411" t="s">
        <v>11</v>
      </c>
      <c r="G124" s="451">
        <v>0</v>
      </c>
      <c r="H124" s="451">
        <v>0</v>
      </c>
      <c r="I124" s="451">
        <v>0</v>
      </c>
      <c r="J124" s="451">
        <v>0</v>
      </c>
      <c r="K124" s="451">
        <v>0</v>
      </c>
      <c r="L124" s="452">
        <v>100</v>
      </c>
      <c r="M124" s="452">
        <f t="shared" si="10"/>
        <v>100</v>
      </c>
      <c r="N124" s="452">
        <v>0</v>
      </c>
      <c r="O124" s="452">
        <f t="shared" si="9"/>
        <v>100</v>
      </c>
      <c r="P124" s="452">
        <v>0</v>
      </c>
      <c r="Q124" s="452">
        <f t="shared" si="7"/>
        <v>100</v>
      </c>
      <c r="R124" s="453">
        <v>0</v>
      </c>
      <c r="S124" s="453">
        <f t="shared" si="8"/>
        <v>100</v>
      </c>
    </row>
    <row r="125" spans="1:19" s="325" customFormat="1" ht="22.5">
      <c r="A125" s="450" t="s">
        <v>6</v>
      </c>
      <c r="B125" s="398" t="s">
        <v>444</v>
      </c>
      <c r="C125" s="399" t="s">
        <v>9</v>
      </c>
      <c r="D125" s="407" t="s">
        <v>7</v>
      </c>
      <c r="E125" s="408" t="s">
        <v>7</v>
      </c>
      <c r="F125" s="388" t="s">
        <v>445</v>
      </c>
      <c r="G125" s="454">
        <v>0</v>
      </c>
      <c r="H125" s="454">
        <v>0</v>
      </c>
      <c r="I125" s="454">
        <v>0</v>
      </c>
      <c r="J125" s="454">
        <v>0</v>
      </c>
      <c r="K125" s="454">
        <v>0</v>
      </c>
      <c r="L125" s="455">
        <v>100</v>
      </c>
      <c r="M125" s="455">
        <f t="shared" si="10"/>
        <v>100</v>
      </c>
      <c r="N125" s="455">
        <v>0</v>
      </c>
      <c r="O125" s="455">
        <f t="shared" si="9"/>
        <v>100</v>
      </c>
      <c r="P125" s="456">
        <v>0</v>
      </c>
      <c r="Q125" s="456">
        <f t="shared" si="7"/>
        <v>100</v>
      </c>
      <c r="R125" s="457">
        <v>0</v>
      </c>
      <c r="S125" s="457">
        <f t="shared" si="8"/>
        <v>100</v>
      </c>
    </row>
    <row r="126" spans="1:19" s="325" customFormat="1" ht="12.75">
      <c r="A126" s="450"/>
      <c r="B126" s="418"/>
      <c r="C126" s="418"/>
      <c r="D126" s="377">
        <v>3419</v>
      </c>
      <c r="E126" s="378">
        <v>5222</v>
      </c>
      <c r="F126" s="411" t="s">
        <v>11</v>
      </c>
      <c r="G126" s="451">
        <v>0</v>
      </c>
      <c r="H126" s="451">
        <v>0</v>
      </c>
      <c r="I126" s="451">
        <v>0</v>
      </c>
      <c r="J126" s="451">
        <v>0</v>
      </c>
      <c r="K126" s="451">
        <v>0</v>
      </c>
      <c r="L126" s="452">
        <v>100</v>
      </c>
      <c r="M126" s="452">
        <f t="shared" si="10"/>
        <v>100</v>
      </c>
      <c r="N126" s="452">
        <v>0</v>
      </c>
      <c r="O126" s="452">
        <f t="shared" si="9"/>
        <v>100</v>
      </c>
      <c r="P126" s="452">
        <v>0</v>
      </c>
      <c r="Q126" s="452">
        <f t="shared" si="7"/>
        <v>100</v>
      </c>
      <c r="R126" s="453">
        <v>0</v>
      </c>
      <c r="S126" s="453">
        <f t="shared" si="8"/>
        <v>100</v>
      </c>
    </row>
    <row r="127" spans="1:19" s="325" customFormat="1" ht="12.75">
      <c r="A127" s="450" t="s">
        <v>6</v>
      </c>
      <c r="B127" s="398" t="s">
        <v>446</v>
      </c>
      <c r="C127" s="399" t="s">
        <v>9</v>
      </c>
      <c r="D127" s="407" t="s">
        <v>7</v>
      </c>
      <c r="E127" s="408" t="s">
        <v>7</v>
      </c>
      <c r="F127" s="388" t="s">
        <v>447</v>
      </c>
      <c r="G127" s="454">
        <v>0</v>
      </c>
      <c r="H127" s="454">
        <v>0</v>
      </c>
      <c r="I127" s="454">
        <v>0</v>
      </c>
      <c r="J127" s="454">
        <v>0</v>
      </c>
      <c r="K127" s="454">
        <v>0</v>
      </c>
      <c r="L127" s="455">
        <v>50</v>
      </c>
      <c r="M127" s="455">
        <f t="shared" si="10"/>
        <v>50</v>
      </c>
      <c r="N127" s="455">
        <v>0</v>
      </c>
      <c r="O127" s="455">
        <f t="shared" si="9"/>
        <v>50</v>
      </c>
      <c r="P127" s="456">
        <v>0</v>
      </c>
      <c r="Q127" s="456">
        <f t="shared" si="7"/>
        <v>50</v>
      </c>
      <c r="R127" s="457">
        <v>0</v>
      </c>
      <c r="S127" s="457">
        <f t="shared" si="8"/>
        <v>50</v>
      </c>
    </row>
    <row r="128" spans="1:19" s="325" customFormat="1" ht="12.75">
      <c r="A128" s="374"/>
      <c r="B128" s="375"/>
      <c r="C128" s="376"/>
      <c r="D128" s="377">
        <v>3419</v>
      </c>
      <c r="E128" s="378">
        <v>5222</v>
      </c>
      <c r="F128" s="396" t="s">
        <v>11</v>
      </c>
      <c r="G128" s="451">
        <v>0</v>
      </c>
      <c r="H128" s="451">
        <v>0</v>
      </c>
      <c r="I128" s="451">
        <v>0</v>
      </c>
      <c r="J128" s="451">
        <v>0</v>
      </c>
      <c r="K128" s="451">
        <v>0</v>
      </c>
      <c r="L128" s="452">
        <v>50</v>
      </c>
      <c r="M128" s="452">
        <f t="shared" si="10"/>
        <v>50</v>
      </c>
      <c r="N128" s="452">
        <v>0</v>
      </c>
      <c r="O128" s="452">
        <f t="shared" si="9"/>
        <v>50</v>
      </c>
      <c r="P128" s="452">
        <v>0</v>
      </c>
      <c r="Q128" s="452">
        <f t="shared" si="7"/>
        <v>50</v>
      </c>
      <c r="R128" s="453">
        <v>0</v>
      </c>
      <c r="S128" s="453">
        <f t="shared" si="8"/>
        <v>50</v>
      </c>
    </row>
    <row r="129" spans="1:20" s="325" customFormat="1" ht="22.5">
      <c r="A129" s="450" t="s">
        <v>6</v>
      </c>
      <c r="B129" s="398" t="s">
        <v>448</v>
      </c>
      <c r="C129" s="399" t="s">
        <v>9</v>
      </c>
      <c r="D129" s="407" t="s">
        <v>7</v>
      </c>
      <c r="E129" s="408" t="s">
        <v>7</v>
      </c>
      <c r="F129" s="388" t="s">
        <v>449</v>
      </c>
      <c r="G129" s="454">
        <v>0</v>
      </c>
      <c r="H129" s="454">
        <v>0</v>
      </c>
      <c r="I129" s="454">
        <v>0</v>
      </c>
      <c r="J129" s="454">
        <v>0</v>
      </c>
      <c r="K129" s="454">
        <v>0</v>
      </c>
      <c r="L129" s="455">
        <v>15</v>
      </c>
      <c r="M129" s="455">
        <f t="shared" si="10"/>
        <v>15</v>
      </c>
      <c r="N129" s="455">
        <v>0</v>
      </c>
      <c r="O129" s="455">
        <f t="shared" si="9"/>
        <v>15</v>
      </c>
      <c r="P129" s="456">
        <v>0</v>
      </c>
      <c r="Q129" s="456">
        <f t="shared" si="7"/>
        <v>15</v>
      </c>
      <c r="R129" s="457">
        <v>0</v>
      </c>
      <c r="S129" s="457">
        <f t="shared" si="8"/>
        <v>15</v>
      </c>
      <c r="T129" s="409"/>
    </row>
    <row r="130" spans="1:19" s="325" customFormat="1" ht="12.75">
      <c r="A130" s="504"/>
      <c r="B130" s="505"/>
      <c r="C130" s="506"/>
      <c r="D130" s="507">
        <v>3419</v>
      </c>
      <c r="E130" s="440">
        <v>5222</v>
      </c>
      <c r="F130" s="379" t="s">
        <v>11</v>
      </c>
      <c r="G130" s="451">
        <v>0</v>
      </c>
      <c r="H130" s="451">
        <v>0</v>
      </c>
      <c r="I130" s="451">
        <v>0</v>
      </c>
      <c r="J130" s="451">
        <v>0</v>
      </c>
      <c r="K130" s="451">
        <v>0</v>
      </c>
      <c r="L130" s="452">
        <v>15</v>
      </c>
      <c r="M130" s="452">
        <f t="shared" si="10"/>
        <v>15</v>
      </c>
      <c r="N130" s="452">
        <v>0</v>
      </c>
      <c r="O130" s="452">
        <f t="shared" si="9"/>
        <v>15</v>
      </c>
      <c r="P130" s="452">
        <v>0</v>
      </c>
      <c r="Q130" s="452">
        <f t="shared" si="7"/>
        <v>15</v>
      </c>
      <c r="R130" s="453">
        <v>0</v>
      </c>
      <c r="S130" s="453">
        <f t="shared" si="8"/>
        <v>15</v>
      </c>
    </row>
    <row r="131" spans="1:19" s="325" customFormat="1" ht="33.75">
      <c r="A131" s="450" t="s">
        <v>6</v>
      </c>
      <c r="B131" s="398" t="s">
        <v>450</v>
      </c>
      <c r="C131" s="399" t="s">
        <v>9</v>
      </c>
      <c r="D131" s="407" t="s">
        <v>7</v>
      </c>
      <c r="E131" s="408" t="s">
        <v>7</v>
      </c>
      <c r="F131" s="388" t="s">
        <v>451</v>
      </c>
      <c r="G131" s="454">
        <v>0</v>
      </c>
      <c r="H131" s="454">
        <v>0</v>
      </c>
      <c r="I131" s="454">
        <v>0</v>
      </c>
      <c r="J131" s="454">
        <v>0</v>
      </c>
      <c r="K131" s="454">
        <v>0</v>
      </c>
      <c r="L131" s="455">
        <v>22</v>
      </c>
      <c r="M131" s="455">
        <f t="shared" si="10"/>
        <v>22</v>
      </c>
      <c r="N131" s="455">
        <v>0</v>
      </c>
      <c r="O131" s="455">
        <f t="shared" si="9"/>
        <v>22</v>
      </c>
      <c r="P131" s="456">
        <v>0</v>
      </c>
      <c r="Q131" s="456">
        <f t="shared" si="7"/>
        <v>22</v>
      </c>
      <c r="R131" s="457">
        <v>0</v>
      </c>
      <c r="S131" s="457">
        <f t="shared" si="8"/>
        <v>22</v>
      </c>
    </row>
    <row r="132" spans="1:19" s="325" customFormat="1" ht="12.75">
      <c r="A132" s="504"/>
      <c r="B132" s="505"/>
      <c r="C132" s="506"/>
      <c r="D132" s="507">
        <v>3419</v>
      </c>
      <c r="E132" s="440">
        <v>5222</v>
      </c>
      <c r="F132" s="379" t="s">
        <v>11</v>
      </c>
      <c r="G132" s="451">
        <v>0</v>
      </c>
      <c r="H132" s="451">
        <v>0</v>
      </c>
      <c r="I132" s="451">
        <v>0</v>
      </c>
      <c r="J132" s="451">
        <v>0</v>
      </c>
      <c r="K132" s="451">
        <v>0</v>
      </c>
      <c r="L132" s="452">
        <v>22</v>
      </c>
      <c r="M132" s="452">
        <f t="shared" si="10"/>
        <v>22</v>
      </c>
      <c r="N132" s="452">
        <v>0</v>
      </c>
      <c r="O132" s="452">
        <f t="shared" si="9"/>
        <v>22</v>
      </c>
      <c r="P132" s="452">
        <v>0</v>
      </c>
      <c r="Q132" s="452">
        <f t="shared" si="7"/>
        <v>22</v>
      </c>
      <c r="R132" s="453">
        <v>0</v>
      </c>
      <c r="S132" s="453">
        <f t="shared" si="8"/>
        <v>22</v>
      </c>
    </row>
    <row r="133" spans="1:19" s="325" customFormat="1" ht="22.5">
      <c r="A133" s="450" t="s">
        <v>6</v>
      </c>
      <c r="B133" s="398" t="s">
        <v>452</v>
      </c>
      <c r="C133" s="399" t="s">
        <v>9</v>
      </c>
      <c r="D133" s="407" t="s">
        <v>7</v>
      </c>
      <c r="E133" s="408" t="s">
        <v>7</v>
      </c>
      <c r="F133" s="388" t="s">
        <v>453</v>
      </c>
      <c r="G133" s="454">
        <v>0</v>
      </c>
      <c r="H133" s="454">
        <v>0</v>
      </c>
      <c r="I133" s="454">
        <v>0</v>
      </c>
      <c r="J133" s="454">
        <v>0</v>
      </c>
      <c r="K133" s="454">
        <v>0</v>
      </c>
      <c r="L133" s="455">
        <v>18</v>
      </c>
      <c r="M133" s="455">
        <f t="shared" si="10"/>
        <v>18</v>
      </c>
      <c r="N133" s="455">
        <v>0</v>
      </c>
      <c r="O133" s="455">
        <f t="shared" si="9"/>
        <v>18</v>
      </c>
      <c r="P133" s="456">
        <v>0</v>
      </c>
      <c r="Q133" s="456">
        <f t="shared" si="7"/>
        <v>18</v>
      </c>
      <c r="R133" s="457">
        <v>0</v>
      </c>
      <c r="S133" s="457">
        <f t="shared" si="8"/>
        <v>18</v>
      </c>
    </row>
    <row r="134" spans="1:19" s="325" customFormat="1" ht="12.75">
      <c r="A134" s="374"/>
      <c r="B134" s="375"/>
      <c r="C134" s="376"/>
      <c r="D134" s="377">
        <v>3419</v>
      </c>
      <c r="E134" s="378">
        <v>5221</v>
      </c>
      <c r="F134" s="396" t="s">
        <v>194</v>
      </c>
      <c r="G134" s="451">
        <v>0</v>
      </c>
      <c r="H134" s="451">
        <v>0</v>
      </c>
      <c r="I134" s="451">
        <v>0</v>
      </c>
      <c r="J134" s="451">
        <v>0</v>
      </c>
      <c r="K134" s="451">
        <v>0</v>
      </c>
      <c r="L134" s="452">
        <v>18</v>
      </c>
      <c r="M134" s="452">
        <f t="shared" si="10"/>
        <v>18</v>
      </c>
      <c r="N134" s="452">
        <v>0</v>
      </c>
      <c r="O134" s="452">
        <f t="shared" si="9"/>
        <v>18</v>
      </c>
      <c r="P134" s="452">
        <v>0</v>
      </c>
      <c r="Q134" s="452">
        <f t="shared" si="7"/>
        <v>18</v>
      </c>
      <c r="R134" s="453">
        <v>0</v>
      </c>
      <c r="S134" s="453">
        <f t="shared" si="8"/>
        <v>18</v>
      </c>
    </row>
    <row r="135" spans="1:19" s="325" customFormat="1" ht="12.75">
      <c r="A135" s="450" t="s">
        <v>6</v>
      </c>
      <c r="B135" s="398" t="s">
        <v>454</v>
      </c>
      <c r="C135" s="399" t="s">
        <v>9</v>
      </c>
      <c r="D135" s="407" t="s">
        <v>7</v>
      </c>
      <c r="E135" s="408" t="s">
        <v>7</v>
      </c>
      <c r="F135" s="388" t="s">
        <v>455</v>
      </c>
      <c r="G135" s="454">
        <v>0</v>
      </c>
      <c r="H135" s="454">
        <v>0</v>
      </c>
      <c r="I135" s="454">
        <v>0</v>
      </c>
      <c r="J135" s="454">
        <v>0</v>
      </c>
      <c r="K135" s="454">
        <v>0</v>
      </c>
      <c r="L135" s="455">
        <v>10.5</v>
      </c>
      <c r="M135" s="455">
        <f t="shared" si="10"/>
        <v>10.5</v>
      </c>
      <c r="N135" s="455">
        <v>0</v>
      </c>
      <c r="O135" s="455">
        <f t="shared" si="9"/>
        <v>10.5</v>
      </c>
      <c r="P135" s="456">
        <v>0</v>
      </c>
      <c r="Q135" s="456">
        <f t="shared" si="7"/>
        <v>10.5</v>
      </c>
      <c r="R135" s="457">
        <v>0</v>
      </c>
      <c r="S135" s="457">
        <f t="shared" si="8"/>
        <v>10.5</v>
      </c>
    </row>
    <row r="136" spans="1:19" s="325" customFormat="1" ht="12.75">
      <c r="A136" s="374"/>
      <c r="B136" s="375"/>
      <c r="C136" s="376"/>
      <c r="D136" s="377">
        <v>3419</v>
      </c>
      <c r="E136" s="378">
        <v>5222</v>
      </c>
      <c r="F136" s="396" t="s">
        <v>11</v>
      </c>
      <c r="G136" s="451">
        <v>0</v>
      </c>
      <c r="H136" s="451">
        <v>0</v>
      </c>
      <c r="I136" s="451">
        <v>0</v>
      </c>
      <c r="J136" s="451">
        <v>0</v>
      </c>
      <c r="K136" s="451">
        <v>0</v>
      </c>
      <c r="L136" s="452">
        <v>10.5</v>
      </c>
      <c r="M136" s="452">
        <f t="shared" si="10"/>
        <v>10.5</v>
      </c>
      <c r="N136" s="452">
        <v>0</v>
      </c>
      <c r="O136" s="452">
        <f t="shared" si="9"/>
        <v>10.5</v>
      </c>
      <c r="P136" s="452">
        <v>0</v>
      </c>
      <c r="Q136" s="452">
        <f t="shared" si="7"/>
        <v>10.5</v>
      </c>
      <c r="R136" s="453">
        <v>0</v>
      </c>
      <c r="S136" s="453">
        <f t="shared" si="8"/>
        <v>10.5</v>
      </c>
    </row>
    <row r="137" spans="1:19" s="325" customFormat="1" ht="22.5">
      <c r="A137" s="450" t="s">
        <v>6</v>
      </c>
      <c r="B137" s="398" t="s">
        <v>456</v>
      </c>
      <c r="C137" s="399" t="s">
        <v>9</v>
      </c>
      <c r="D137" s="407" t="s">
        <v>7</v>
      </c>
      <c r="E137" s="408" t="s">
        <v>7</v>
      </c>
      <c r="F137" s="388" t="s">
        <v>457</v>
      </c>
      <c r="G137" s="454">
        <v>0</v>
      </c>
      <c r="H137" s="454">
        <v>0</v>
      </c>
      <c r="I137" s="454">
        <v>0</v>
      </c>
      <c r="J137" s="454">
        <v>0</v>
      </c>
      <c r="K137" s="454">
        <v>0</v>
      </c>
      <c r="L137" s="455">
        <v>20</v>
      </c>
      <c r="M137" s="455">
        <f t="shared" si="10"/>
        <v>20</v>
      </c>
      <c r="N137" s="455">
        <v>0</v>
      </c>
      <c r="O137" s="455">
        <f t="shared" si="9"/>
        <v>20</v>
      </c>
      <c r="P137" s="456">
        <v>0</v>
      </c>
      <c r="Q137" s="456">
        <f t="shared" si="7"/>
        <v>20</v>
      </c>
      <c r="R137" s="457">
        <v>0</v>
      </c>
      <c r="S137" s="457">
        <f t="shared" si="8"/>
        <v>20</v>
      </c>
    </row>
    <row r="138" spans="1:19" s="325" customFormat="1" ht="12.75">
      <c r="A138" s="374"/>
      <c r="B138" s="375"/>
      <c r="C138" s="376"/>
      <c r="D138" s="377">
        <v>3419</v>
      </c>
      <c r="E138" s="378">
        <v>5213</v>
      </c>
      <c r="F138" s="396" t="s">
        <v>458</v>
      </c>
      <c r="G138" s="451">
        <v>0</v>
      </c>
      <c r="H138" s="451">
        <v>0</v>
      </c>
      <c r="I138" s="451">
        <v>0</v>
      </c>
      <c r="J138" s="451">
        <v>0</v>
      </c>
      <c r="K138" s="451">
        <v>0</v>
      </c>
      <c r="L138" s="452">
        <v>20</v>
      </c>
      <c r="M138" s="452">
        <f t="shared" si="10"/>
        <v>20</v>
      </c>
      <c r="N138" s="452">
        <v>0</v>
      </c>
      <c r="O138" s="452">
        <f t="shared" si="9"/>
        <v>20</v>
      </c>
      <c r="P138" s="452">
        <v>0</v>
      </c>
      <c r="Q138" s="452">
        <f aca="true" t="shared" si="11" ref="Q138:Q201">+O138+P138</f>
        <v>20</v>
      </c>
      <c r="R138" s="453">
        <v>0</v>
      </c>
      <c r="S138" s="453">
        <f aca="true" t="shared" si="12" ref="S138:S201">+Q138+R138</f>
        <v>20</v>
      </c>
    </row>
    <row r="139" spans="1:19" s="325" customFormat="1" ht="33.75">
      <c r="A139" s="450" t="s">
        <v>6</v>
      </c>
      <c r="B139" s="398" t="s">
        <v>459</v>
      </c>
      <c r="C139" s="399" t="s">
        <v>9</v>
      </c>
      <c r="D139" s="407" t="s">
        <v>7</v>
      </c>
      <c r="E139" s="408" t="s">
        <v>7</v>
      </c>
      <c r="F139" s="388" t="s">
        <v>460</v>
      </c>
      <c r="G139" s="454">
        <v>0</v>
      </c>
      <c r="H139" s="454">
        <v>0</v>
      </c>
      <c r="I139" s="454">
        <v>0</v>
      </c>
      <c r="J139" s="454">
        <v>0</v>
      </c>
      <c r="K139" s="454">
        <v>0</v>
      </c>
      <c r="L139" s="455">
        <v>30</v>
      </c>
      <c r="M139" s="455">
        <f t="shared" si="10"/>
        <v>30</v>
      </c>
      <c r="N139" s="455">
        <v>0</v>
      </c>
      <c r="O139" s="455">
        <f t="shared" si="9"/>
        <v>30</v>
      </c>
      <c r="P139" s="456">
        <v>0</v>
      </c>
      <c r="Q139" s="456">
        <f t="shared" si="11"/>
        <v>30</v>
      </c>
      <c r="R139" s="457">
        <v>0</v>
      </c>
      <c r="S139" s="457">
        <f t="shared" si="12"/>
        <v>30</v>
      </c>
    </row>
    <row r="140" spans="1:19" s="325" customFormat="1" ht="12.75">
      <c r="A140" s="374"/>
      <c r="B140" s="375"/>
      <c r="C140" s="376"/>
      <c r="D140" s="377">
        <v>3419</v>
      </c>
      <c r="E140" s="378">
        <v>5222</v>
      </c>
      <c r="F140" s="395" t="s">
        <v>11</v>
      </c>
      <c r="G140" s="451">
        <v>0</v>
      </c>
      <c r="H140" s="451">
        <v>0</v>
      </c>
      <c r="I140" s="451">
        <v>0</v>
      </c>
      <c r="J140" s="451">
        <v>0</v>
      </c>
      <c r="K140" s="451">
        <v>0</v>
      </c>
      <c r="L140" s="452">
        <v>30</v>
      </c>
      <c r="M140" s="452">
        <f t="shared" si="10"/>
        <v>30</v>
      </c>
      <c r="N140" s="452">
        <v>0</v>
      </c>
      <c r="O140" s="452">
        <f t="shared" si="9"/>
        <v>30</v>
      </c>
      <c r="P140" s="452">
        <v>0</v>
      </c>
      <c r="Q140" s="452">
        <f t="shared" si="11"/>
        <v>30</v>
      </c>
      <c r="R140" s="453">
        <v>0</v>
      </c>
      <c r="S140" s="453">
        <f t="shared" si="12"/>
        <v>30</v>
      </c>
    </row>
    <row r="141" spans="1:19" s="325" customFormat="1" ht="22.5">
      <c r="A141" s="450" t="s">
        <v>6</v>
      </c>
      <c r="B141" s="398" t="s">
        <v>461</v>
      </c>
      <c r="C141" s="399" t="s">
        <v>9</v>
      </c>
      <c r="D141" s="407" t="s">
        <v>7</v>
      </c>
      <c r="E141" s="408" t="s">
        <v>7</v>
      </c>
      <c r="F141" s="410" t="s">
        <v>462</v>
      </c>
      <c r="G141" s="454">
        <v>0</v>
      </c>
      <c r="H141" s="454">
        <v>0</v>
      </c>
      <c r="I141" s="454">
        <v>0</v>
      </c>
      <c r="J141" s="454">
        <v>0</v>
      </c>
      <c r="K141" s="454">
        <v>0</v>
      </c>
      <c r="L141" s="455">
        <v>28</v>
      </c>
      <c r="M141" s="455">
        <f t="shared" si="10"/>
        <v>28</v>
      </c>
      <c r="N141" s="455">
        <v>0</v>
      </c>
      <c r="O141" s="455">
        <f t="shared" si="9"/>
        <v>28</v>
      </c>
      <c r="P141" s="456">
        <v>0</v>
      </c>
      <c r="Q141" s="456">
        <f t="shared" si="11"/>
        <v>28</v>
      </c>
      <c r="R141" s="457">
        <v>0</v>
      </c>
      <c r="S141" s="457">
        <f t="shared" si="12"/>
        <v>28</v>
      </c>
    </row>
    <row r="142" spans="1:19" s="325" customFormat="1" ht="12.75">
      <c r="A142" s="374"/>
      <c r="B142" s="375"/>
      <c r="C142" s="376"/>
      <c r="D142" s="377">
        <v>3419</v>
      </c>
      <c r="E142" s="378">
        <v>5222</v>
      </c>
      <c r="F142" s="395" t="s">
        <v>11</v>
      </c>
      <c r="G142" s="451">
        <v>0</v>
      </c>
      <c r="H142" s="451">
        <v>0</v>
      </c>
      <c r="I142" s="451">
        <v>0</v>
      </c>
      <c r="J142" s="451">
        <v>0</v>
      </c>
      <c r="K142" s="451">
        <v>0</v>
      </c>
      <c r="L142" s="452">
        <v>28</v>
      </c>
      <c r="M142" s="452">
        <f t="shared" si="10"/>
        <v>28</v>
      </c>
      <c r="N142" s="452">
        <v>0</v>
      </c>
      <c r="O142" s="452">
        <f t="shared" si="9"/>
        <v>28</v>
      </c>
      <c r="P142" s="452">
        <v>0</v>
      </c>
      <c r="Q142" s="452">
        <f t="shared" si="11"/>
        <v>28</v>
      </c>
      <c r="R142" s="453">
        <v>0</v>
      </c>
      <c r="S142" s="453">
        <f t="shared" si="12"/>
        <v>28</v>
      </c>
    </row>
    <row r="143" spans="1:19" s="325" customFormat="1" ht="22.5">
      <c r="A143" s="508" t="s">
        <v>6</v>
      </c>
      <c r="B143" s="509" t="s">
        <v>463</v>
      </c>
      <c r="C143" s="510" t="s">
        <v>9</v>
      </c>
      <c r="D143" s="511" t="s">
        <v>7</v>
      </c>
      <c r="E143" s="512" t="s">
        <v>7</v>
      </c>
      <c r="F143" s="410" t="s">
        <v>464</v>
      </c>
      <c r="G143" s="454">
        <v>0</v>
      </c>
      <c r="H143" s="454">
        <v>0</v>
      </c>
      <c r="I143" s="454">
        <v>0</v>
      </c>
      <c r="J143" s="454">
        <v>0</v>
      </c>
      <c r="K143" s="454">
        <v>0</v>
      </c>
      <c r="L143" s="455">
        <v>260</v>
      </c>
      <c r="M143" s="455">
        <f t="shared" si="10"/>
        <v>260</v>
      </c>
      <c r="N143" s="455">
        <v>0</v>
      </c>
      <c r="O143" s="455">
        <f t="shared" si="9"/>
        <v>260</v>
      </c>
      <c r="P143" s="456">
        <v>0</v>
      </c>
      <c r="Q143" s="456">
        <f t="shared" si="11"/>
        <v>260</v>
      </c>
      <c r="R143" s="457">
        <v>0</v>
      </c>
      <c r="S143" s="457">
        <f t="shared" si="12"/>
        <v>260</v>
      </c>
    </row>
    <row r="144" spans="1:19" s="325" customFormat="1" ht="12.75">
      <c r="A144" s="504"/>
      <c r="B144" s="505"/>
      <c r="C144" s="506"/>
      <c r="D144" s="507">
        <v>3419</v>
      </c>
      <c r="E144" s="440">
        <v>5213</v>
      </c>
      <c r="F144" s="395" t="s">
        <v>465</v>
      </c>
      <c r="G144" s="451">
        <v>0</v>
      </c>
      <c r="H144" s="451">
        <v>0</v>
      </c>
      <c r="I144" s="451">
        <v>0</v>
      </c>
      <c r="J144" s="451">
        <v>0</v>
      </c>
      <c r="K144" s="451">
        <v>0</v>
      </c>
      <c r="L144" s="452">
        <v>260</v>
      </c>
      <c r="M144" s="452">
        <f t="shared" si="10"/>
        <v>260</v>
      </c>
      <c r="N144" s="452">
        <v>0</v>
      </c>
      <c r="O144" s="452">
        <f t="shared" si="9"/>
        <v>260</v>
      </c>
      <c r="P144" s="452">
        <v>0</v>
      </c>
      <c r="Q144" s="452">
        <f t="shared" si="11"/>
        <v>260</v>
      </c>
      <c r="R144" s="453">
        <v>0</v>
      </c>
      <c r="S144" s="453">
        <f t="shared" si="12"/>
        <v>260</v>
      </c>
    </row>
    <row r="145" spans="1:19" s="325" customFormat="1" ht="22.5">
      <c r="A145" s="450" t="s">
        <v>6</v>
      </c>
      <c r="B145" s="398" t="s">
        <v>466</v>
      </c>
      <c r="C145" s="399" t="s">
        <v>9</v>
      </c>
      <c r="D145" s="407" t="s">
        <v>7</v>
      </c>
      <c r="E145" s="408" t="s">
        <v>7</v>
      </c>
      <c r="F145" s="410" t="s">
        <v>467</v>
      </c>
      <c r="G145" s="454">
        <v>0</v>
      </c>
      <c r="H145" s="454">
        <v>0</v>
      </c>
      <c r="I145" s="454">
        <v>0</v>
      </c>
      <c r="J145" s="454">
        <v>0</v>
      </c>
      <c r="K145" s="454">
        <v>0</v>
      </c>
      <c r="L145" s="455">
        <v>10.5</v>
      </c>
      <c r="M145" s="455">
        <f t="shared" si="10"/>
        <v>10.5</v>
      </c>
      <c r="N145" s="455">
        <v>0</v>
      </c>
      <c r="O145" s="455">
        <f t="shared" si="9"/>
        <v>10.5</v>
      </c>
      <c r="P145" s="456">
        <v>0</v>
      </c>
      <c r="Q145" s="456">
        <f t="shared" si="11"/>
        <v>10.5</v>
      </c>
      <c r="R145" s="457">
        <v>0</v>
      </c>
      <c r="S145" s="457">
        <f t="shared" si="12"/>
        <v>10.5</v>
      </c>
    </row>
    <row r="146" spans="1:19" s="325" customFormat="1" ht="12.75">
      <c r="A146" s="504"/>
      <c r="B146" s="505" t="s">
        <v>468</v>
      </c>
      <c r="C146" s="506"/>
      <c r="D146" s="507">
        <v>3419</v>
      </c>
      <c r="E146" s="440">
        <v>5212</v>
      </c>
      <c r="F146" s="395" t="s">
        <v>469</v>
      </c>
      <c r="G146" s="451">
        <v>0</v>
      </c>
      <c r="H146" s="451">
        <v>0</v>
      </c>
      <c r="I146" s="451">
        <v>0</v>
      </c>
      <c r="J146" s="451">
        <v>0</v>
      </c>
      <c r="K146" s="451">
        <v>0</v>
      </c>
      <c r="L146" s="452">
        <v>10.5</v>
      </c>
      <c r="M146" s="452">
        <f t="shared" si="10"/>
        <v>10.5</v>
      </c>
      <c r="N146" s="452">
        <v>0</v>
      </c>
      <c r="O146" s="452">
        <f t="shared" si="9"/>
        <v>10.5</v>
      </c>
      <c r="P146" s="452">
        <v>0</v>
      </c>
      <c r="Q146" s="452">
        <f t="shared" si="11"/>
        <v>10.5</v>
      </c>
      <c r="R146" s="453">
        <v>0</v>
      </c>
      <c r="S146" s="453">
        <f t="shared" si="12"/>
        <v>10.5</v>
      </c>
    </row>
    <row r="147" spans="1:19" s="325" customFormat="1" ht="22.5">
      <c r="A147" s="450" t="s">
        <v>6</v>
      </c>
      <c r="B147" s="398" t="s">
        <v>470</v>
      </c>
      <c r="C147" s="399" t="s">
        <v>9</v>
      </c>
      <c r="D147" s="407" t="s">
        <v>7</v>
      </c>
      <c r="E147" s="408" t="s">
        <v>7</v>
      </c>
      <c r="F147" s="388" t="s">
        <v>471</v>
      </c>
      <c r="G147" s="454">
        <v>0</v>
      </c>
      <c r="H147" s="454">
        <v>0</v>
      </c>
      <c r="I147" s="454">
        <v>0</v>
      </c>
      <c r="J147" s="454">
        <v>0</v>
      </c>
      <c r="K147" s="454">
        <v>0</v>
      </c>
      <c r="L147" s="455">
        <v>10.5</v>
      </c>
      <c r="M147" s="455">
        <f t="shared" si="10"/>
        <v>10.5</v>
      </c>
      <c r="N147" s="455">
        <v>0</v>
      </c>
      <c r="O147" s="455">
        <f t="shared" si="9"/>
        <v>10.5</v>
      </c>
      <c r="P147" s="456">
        <v>0</v>
      </c>
      <c r="Q147" s="456">
        <f t="shared" si="11"/>
        <v>10.5</v>
      </c>
      <c r="R147" s="457">
        <v>0</v>
      </c>
      <c r="S147" s="457">
        <f t="shared" si="12"/>
        <v>10.5</v>
      </c>
    </row>
    <row r="148" spans="1:19" s="325" customFormat="1" ht="12.75">
      <c r="A148" s="504"/>
      <c r="B148" s="505" t="s">
        <v>468</v>
      </c>
      <c r="C148" s="506"/>
      <c r="D148" s="507">
        <v>3419</v>
      </c>
      <c r="E148" s="440">
        <v>5222</v>
      </c>
      <c r="F148" s="395" t="s">
        <v>11</v>
      </c>
      <c r="G148" s="451">
        <v>0</v>
      </c>
      <c r="H148" s="451">
        <v>0</v>
      </c>
      <c r="I148" s="451">
        <v>0</v>
      </c>
      <c r="J148" s="451">
        <v>0</v>
      </c>
      <c r="K148" s="451">
        <v>0</v>
      </c>
      <c r="L148" s="452">
        <v>10.5</v>
      </c>
      <c r="M148" s="452">
        <f t="shared" si="10"/>
        <v>10.5</v>
      </c>
      <c r="N148" s="452">
        <v>0</v>
      </c>
      <c r="O148" s="452">
        <f t="shared" si="9"/>
        <v>10.5</v>
      </c>
      <c r="P148" s="452">
        <v>0</v>
      </c>
      <c r="Q148" s="452">
        <f t="shared" si="11"/>
        <v>10.5</v>
      </c>
      <c r="R148" s="453">
        <v>0</v>
      </c>
      <c r="S148" s="453">
        <f t="shared" si="12"/>
        <v>10.5</v>
      </c>
    </row>
    <row r="149" spans="1:19" s="325" customFormat="1" ht="22.5">
      <c r="A149" s="450" t="s">
        <v>6</v>
      </c>
      <c r="B149" s="398" t="s">
        <v>472</v>
      </c>
      <c r="C149" s="399" t="s">
        <v>9</v>
      </c>
      <c r="D149" s="407" t="s">
        <v>7</v>
      </c>
      <c r="E149" s="408" t="s">
        <v>7</v>
      </c>
      <c r="F149" s="410" t="s">
        <v>473</v>
      </c>
      <c r="G149" s="454">
        <v>0</v>
      </c>
      <c r="H149" s="454">
        <v>0</v>
      </c>
      <c r="I149" s="454">
        <v>0</v>
      </c>
      <c r="J149" s="454">
        <v>0</v>
      </c>
      <c r="K149" s="454">
        <v>0</v>
      </c>
      <c r="L149" s="455">
        <v>10.5</v>
      </c>
      <c r="M149" s="455">
        <f t="shared" si="10"/>
        <v>10.5</v>
      </c>
      <c r="N149" s="455">
        <v>0</v>
      </c>
      <c r="O149" s="455">
        <f t="shared" si="9"/>
        <v>10.5</v>
      </c>
      <c r="P149" s="456">
        <v>0</v>
      </c>
      <c r="Q149" s="456">
        <f t="shared" si="11"/>
        <v>10.5</v>
      </c>
      <c r="R149" s="457">
        <v>0</v>
      </c>
      <c r="S149" s="457">
        <f t="shared" si="12"/>
        <v>10.5</v>
      </c>
    </row>
    <row r="150" spans="1:19" s="325" customFormat="1" ht="12.75">
      <c r="A150" s="504"/>
      <c r="B150" s="505" t="s">
        <v>468</v>
      </c>
      <c r="C150" s="506"/>
      <c r="D150" s="507">
        <v>3419</v>
      </c>
      <c r="E150" s="440">
        <v>5212</v>
      </c>
      <c r="F150" s="395" t="s">
        <v>469</v>
      </c>
      <c r="G150" s="451">
        <v>0</v>
      </c>
      <c r="H150" s="451">
        <v>0</v>
      </c>
      <c r="I150" s="451">
        <v>0</v>
      </c>
      <c r="J150" s="451">
        <v>0</v>
      </c>
      <c r="K150" s="451">
        <v>0</v>
      </c>
      <c r="L150" s="452">
        <v>10.5</v>
      </c>
      <c r="M150" s="452">
        <f t="shared" si="10"/>
        <v>10.5</v>
      </c>
      <c r="N150" s="452">
        <v>0</v>
      </c>
      <c r="O150" s="452">
        <f t="shared" si="9"/>
        <v>10.5</v>
      </c>
      <c r="P150" s="452">
        <v>0</v>
      </c>
      <c r="Q150" s="452">
        <f t="shared" si="11"/>
        <v>10.5</v>
      </c>
      <c r="R150" s="453">
        <v>0</v>
      </c>
      <c r="S150" s="453">
        <f t="shared" si="12"/>
        <v>10.5</v>
      </c>
    </row>
    <row r="151" spans="1:19" s="325" customFormat="1" ht="22.5">
      <c r="A151" s="450" t="s">
        <v>6</v>
      </c>
      <c r="B151" s="398" t="s">
        <v>474</v>
      </c>
      <c r="C151" s="399" t="s">
        <v>9</v>
      </c>
      <c r="D151" s="407" t="s">
        <v>7</v>
      </c>
      <c r="E151" s="408" t="s">
        <v>7</v>
      </c>
      <c r="F151" s="410" t="s">
        <v>475</v>
      </c>
      <c r="G151" s="454">
        <v>0</v>
      </c>
      <c r="H151" s="454">
        <v>0</v>
      </c>
      <c r="I151" s="454">
        <v>0</v>
      </c>
      <c r="J151" s="454">
        <v>0</v>
      </c>
      <c r="K151" s="454">
        <v>0</v>
      </c>
      <c r="L151" s="455">
        <v>10.5</v>
      </c>
      <c r="M151" s="455">
        <f t="shared" si="10"/>
        <v>10.5</v>
      </c>
      <c r="N151" s="455">
        <v>0</v>
      </c>
      <c r="O151" s="455">
        <f t="shared" si="9"/>
        <v>10.5</v>
      </c>
      <c r="P151" s="456">
        <v>0</v>
      </c>
      <c r="Q151" s="456">
        <f t="shared" si="11"/>
        <v>10.5</v>
      </c>
      <c r="R151" s="457">
        <v>0</v>
      </c>
      <c r="S151" s="457">
        <f t="shared" si="12"/>
        <v>10.5</v>
      </c>
    </row>
    <row r="152" spans="1:19" s="325" customFormat="1" ht="12.75">
      <c r="A152" s="504"/>
      <c r="B152" s="505" t="s">
        <v>468</v>
      </c>
      <c r="C152" s="506"/>
      <c r="D152" s="507">
        <v>3419</v>
      </c>
      <c r="E152" s="440">
        <v>5222</v>
      </c>
      <c r="F152" s="395" t="s">
        <v>11</v>
      </c>
      <c r="G152" s="451">
        <v>0</v>
      </c>
      <c r="H152" s="451">
        <v>0</v>
      </c>
      <c r="I152" s="451">
        <v>0</v>
      </c>
      <c r="J152" s="451">
        <v>0</v>
      </c>
      <c r="K152" s="451">
        <v>0</v>
      </c>
      <c r="L152" s="452">
        <v>10.5</v>
      </c>
      <c r="M152" s="452">
        <f t="shared" si="10"/>
        <v>10.5</v>
      </c>
      <c r="N152" s="452">
        <v>0</v>
      </c>
      <c r="O152" s="452">
        <f t="shared" si="9"/>
        <v>10.5</v>
      </c>
      <c r="P152" s="452">
        <v>0</v>
      </c>
      <c r="Q152" s="452">
        <f t="shared" si="11"/>
        <v>10.5</v>
      </c>
      <c r="R152" s="453">
        <v>0</v>
      </c>
      <c r="S152" s="453">
        <f t="shared" si="12"/>
        <v>10.5</v>
      </c>
    </row>
    <row r="153" spans="1:19" s="325" customFormat="1" ht="22.5">
      <c r="A153" s="450" t="s">
        <v>6</v>
      </c>
      <c r="B153" s="398" t="s">
        <v>476</v>
      </c>
      <c r="C153" s="399" t="s">
        <v>9</v>
      </c>
      <c r="D153" s="407" t="s">
        <v>7</v>
      </c>
      <c r="E153" s="408" t="s">
        <v>7</v>
      </c>
      <c r="F153" s="410" t="s">
        <v>477</v>
      </c>
      <c r="G153" s="454">
        <v>0</v>
      </c>
      <c r="H153" s="454">
        <v>0</v>
      </c>
      <c r="I153" s="454">
        <v>0</v>
      </c>
      <c r="J153" s="454">
        <v>0</v>
      </c>
      <c r="K153" s="454">
        <v>0</v>
      </c>
      <c r="L153" s="455">
        <v>10.5</v>
      </c>
      <c r="M153" s="455">
        <f t="shared" si="10"/>
        <v>10.5</v>
      </c>
      <c r="N153" s="455">
        <v>0</v>
      </c>
      <c r="O153" s="455">
        <f t="shared" si="9"/>
        <v>10.5</v>
      </c>
      <c r="P153" s="456">
        <v>0</v>
      </c>
      <c r="Q153" s="456">
        <f t="shared" si="11"/>
        <v>10.5</v>
      </c>
      <c r="R153" s="457">
        <v>0</v>
      </c>
      <c r="S153" s="457">
        <f t="shared" si="12"/>
        <v>10.5</v>
      </c>
    </row>
    <row r="154" spans="1:19" s="325" customFormat="1" ht="12.75">
      <c r="A154" s="504"/>
      <c r="B154" s="505" t="s">
        <v>468</v>
      </c>
      <c r="C154" s="506"/>
      <c r="D154" s="507">
        <v>3419</v>
      </c>
      <c r="E154" s="440">
        <v>5222</v>
      </c>
      <c r="F154" s="395" t="s">
        <v>11</v>
      </c>
      <c r="G154" s="451">
        <v>0</v>
      </c>
      <c r="H154" s="451">
        <v>0</v>
      </c>
      <c r="I154" s="451">
        <v>0</v>
      </c>
      <c r="J154" s="451">
        <v>0</v>
      </c>
      <c r="K154" s="451">
        <v>0</v>
      </c>
      <c r="L154" s="452">
        <v>10.5</v>
      </c>
      <c r="M154" s="452">
        <f t="shared" si="10"/>
        <v>10.5</v>
      </c>
      <c r="N154" s="452">
        <v>0</v>
      </c>
      <c r="O154" s="452">
        <f t="shared" si="9"/>
        <v>10.5</v>
      </c>
      <c r="P154" s="452">
        <v>0</v>
      </c>
      <c r="Q154" s="452">
        <f t="shared" si="11"/>
        <v>10.5</v>
      </c>
      <c r="R154" s="453">
        <v>0</v>
      </c>
      <c r="S154" s="453">
        <f t="shared" si="12"/>
        <v>10.5</v>
      </c>
    </row>
    <row r="155" spans="1:19" s="325" customFormat="1" ht="22.5">
      <c r="A155" s="450" t="s">
        <v>6</v>
      </c>
      <c r="B155" s="398" t="s">
        <v>478</v>
      </c>
      <c r="C155" s="399" t="s">
        <v>9</v>
      </c>
      <c r="D155" s="407" t="s">
        <v>7</v>
      </c>
      <c r="E155" s="408" t="s">
        <v>7</v>
      </c>
      <c r="F155" s="410" t="s">
        <v>479</v>
      </c>
      <c r="G155" s="454">
        <v>0</v>
      </c>
      <c r="H155" s="454">
        <v>0</v>
      </c>
      <c r="I155" s="454">
        <v>0</v>
      </c>
      <c r="J155" s="454">
        <v>0</v>
      </c>
      <c r="K155" s="454">
        <v>0</v>
      </c>
      <c r="L155" s="455">
        <v>10.5</v>
      </c>
      <c r="M155" s="455">
        <f t="shared" si="10"/>
        <v>10.5</v>
      </c>
      <c r="N155" s="455">
        <v>0</v>
      </c>
      <c r="O155" s="455">
        <f t="shared" si="9"/>
        <v>10.5</v>
      </c>
      <c r="P155" s="456">
        <v>0</v>
      </c>
      <c r="Q155" s="456">
        <f t="shared" si="11"/>
        <v>10.5</v>
      </c>
      <c r="R155" s="457">
        <v>0</v>
      </c>
      <c r="S155" s="457">
        <f t="shared" si="12"/>
        <v>10.5</v>
      </c>
    </row>
    <row r="156" spans="1:19" s="325" customFormat="1" ht="12.75">
      <c r="A156" s="504"/>
      <c r="B156" s="505" t="s">
        <v>468</v>
      </c>
      <c r="C156" s="506"/>
      <c r="D156" s="507">
        <v>3419</v>
      </c>
      <c r="E156" s="440">
        <v>5222</v>
      </c>
      <c r="F156" s="395" t="s">
        <v>11</v>
      </c>
      <c r="G156" s="451">
        <v>0</v>
      </c>
      <c r="H156" s="451">
        <v>0</v>
      </c>
      <c r="I156" s="451">
        <v>0</v>
      </c>
      <c r="J156" s="451">
        <v>0</v>
      </c>
      <c r="K156" s="451">
        <v>0</v>
      </c>
      <c r="L156" s="452">
        <v>10.5</v>
      </c>
      <c r="M156" s="452">
        <f t="shared" si="10"/>
        <v>10.5</v>
      </c>
      <c r="N156" s="452">
        <v>0</v>
      </c>
      <c r="O156" s="452">
        <f aca="true" t="shared" si="13" ref="O156:O214">+M156+N156</f>
        <v>10.5</v>
      </c>
      <c r="P156" s="452">
        <v>0</v>
      </c>
      <c r="Q156" s="452">
        <f t="shared" si="11"/>
        <v>10.5</v>
      </c>
      <c r="R156" s="453">
        <v>0</v>
      </c>
      <c r="S156" s="453">
        <f t="shared" si="12"/>
        <v>10.5</v>
      </c>
    </row>
    <row r="157" spans="1:19" s="325" customFormat="1" ht="22.5">
      <c r="A157" s="450" t="s">
        <v>6</v>
      </c>
      <c r="B157" s="398" t="s">
        <v>480</v>
      </c>
      <c r="C157" s="399" t="s">
        <v>9</v>
      </c>
      <c r="D157" s="407" t="s">
        <v>7</v>
      </c>
      <c r="E157" s="408" t="s">
        <v>7</v>
      </c>
      <c r="F157" s="410" t="s">
        <v>481</v>
      </c>
      <c r="G157" s="454">
        <v>0</v>
      </c>
      <c r="H157" s="454">
        <v>0</v>
      </c>
      <c r="I157" s="454">
        <v>0</v>
      </c>
      <c r="J157" s="454">
        <v>0</v>
      </c>
      <c r="K157" s="454">
        <v>0</v>
      </c>
      <c r="L157" s="455">
        <v>10.1</v>
      </c>
      <c r="M157" s="455">
        <f t="shared" si="10"/>
        <v>10.1</v>
      </c>
      <c r="N157" s="455">
        <v>0</v>
      </c>
      <c r="O157" s="455">
        <f t="shared" si="13"/>
        <v>10.1</v>
      </c>
      <c r="P157" s="456">
        <v>0</v>
      </c>
      <c r="Q157" s="456">
        <f t="shared" si="11"/>
        <v>10.1</v>
      </c>
      <c r="R157" s="457">
        <v>0</v>
      </c>
      <c r="S157" s="457">
        <f t="shared" si="12"/>
        <v>10.1</v>
      </c>
    </row>
    <row r="158" spans="1:19" s="325" customFormat="1" ht="12.75">
      <c r="A158" s="504"/>
      <c r="B158" s="505" t="s">
        <v>468</v>
      </c>
      <c r="C158" s="506"/>
      <c r="D158" s="507">
        <v>3419</v>
      </c>
      <c r="E158" s="440">
        <v>5222</v>
      </c>
      <c r="F158" s="395" t="s">
        <v>11</v>
      </c>
      <c r="G158" s="451">
        <v>0</v>
      </c>
      <c r="H158" s="451">
        <v>0</v>
      </c>
      <c r="I158" s="451">
        <v>0</v>
      </c>
      <c r="J158" s="451">
        <v>0</v>
      </c>
      <c r="K158" s="451">
        <v>0</v>
      </c>
      <c r="L158" s="452">
        <v>10.1</v>
      </c>
      <c r="M158" s="452">
        <f t="shared" si="10"/>
        <v>10.1</v>
      </c>
      <c r="N158" s="452">
        <v>0</v>
      </c>
      <c r="O158" s="452">
        <f t="shared" si="13"/>
        <v>10.1</v>
      </c>
      <c r="P158" s="452">
        <v>0</v>
      </c>
      <c r="Q158" s="452">
        <f t="shared" si="11"/>
        <v>10.1</v>
      </c>
      <c r="R158" s="453">
        <v>0</v>
      </c>
      <c r="S158" s="453">
        <f t="shared" si="12"/>
        <v>10.1</v>
      </c>
    </row>
    <row r="159" spans="1:19" s="325" customFormat="1" ht="12.75">
      <c r="A159" s="450" t="s">
        <v>6</v>
      </c>
      <c r="B159" s="398" t="s">
        <v>482</v>
      </c>
      <c r="C159" s="399" t="s">
        <v>9</v>
      </c>
      <c r="D159" s="407" t="s">
        <v>7</v>
      </c>
      <c r="E159" s="408" t="s">
        <v>7</v>
      </c>
      <c r="F159" s="410" t="s">
        <v>483</v>
      </c>
      <c r="G159" s="454">
        <v>0</v>
      </c>
      <c r="H159" s="454">
        <v>0</v>
      </c>
      <c r="I159" s="454">
        <v>0</v>
      </c>
      <c r="J159" s="454">
        <v>0</v>
      </c>
      <c r="K159" s="454">
        <v>0</v>
      </c>
      <c r="L159" s="455">
        <v>10.5</v>
      </c>
      <c r="M159" s="455">
        <f t="shared" si="10"/>
        <v>10.5</v>
      </c>
      <c r="N159" s="455">
        <v>0</v>
      </c>
      <c r="O159" s="455">
        <f t="shared" si="13"/>
        <v>10.5</v>
      </c>
      <c r="P159" s="456">
        <v>0</v>
      </c>
      <c r="Q159" s="456">
        <f t="shared" si="11"/>
        <v>10.5</v>
      </c>
      <c r="R159" s="457">
        <v>0</v>
      </c>
      <c r="S159" s="457">
        <f t="shared" si="12"/>
        <v>10.5</v>
      </c>
    </row>
    <row r="160" spans="1:19" s="325" customFormat="1" ht="12.75">
      <c r="A160" s="504"/>
      <c r="B160" s="505" t="s">
        <v>468</v>
      </c>
      <c r="C160" s="506"/>
      <c r="D160" s="507">
        <v>3419</v>
      </c>
      <c r="E160" s="440">
        <v>5222</v>
      </c>
      <c r="F160" s="395" t="s">
        <v>11</v>
      </c>
      <c r="G160" s="451">
        <v>0</v>
      </c>
      <c r="H160" s="451">
        <v>0</v>
      </c>
      <c r="I160" s="451">
        <v>0</v>
      </c>
      <c r="J160" s="451">
        <v>0</v>
      </c>
      <c r="K160" s="451">
        <v>0</v>
      </c>
      <c r="L160" s="452">
        <v>10.5</v>
      </c>
      <c r="M160" s="452">
        <f t="shared" si="10"/>
        <v>10.5</v>
      </c>
      <c r="N160" s="452">
        <v>0</v>
      </c>
      <c r="O160" s="452">
        <f t="shared" si="13"/>
        <v>10.5</v>
      </c>
      <c r="P160" s="452">
        <v>0</v>
      </c>
      <c r="Q160" s="452">
        <f t="shared" si="11"/>
        <v>10.5</v>
      </c>
      <c r="R160" s="453">
        <v>0</v>
      </c>
      <c r="S160" s="453">
        <f t="shared" si="12"/>
        <v>10.5</v>
      </c>
    </row>
    <row r="161" spans="1:19" s="325" customFormat="1" ht="12.75">
      <c r="A161" s="450" t="s">
        <v>6</v>
      </c>
      <c r="B161" s="398" t="s">
        <v>484</v>
      </c>
      <c r="C161" s="399" t="s">
        <v>9</v>
      </c>
      <c r="D161" s="407" t="s">
        <v>7</v>
      </c>
      <c r="E161" s="408" t="s">
        <v>7</v>
      </c>
      <c r="F161" s="410" t="s">
        <v>485</v>
      </c>
      <c r="G161" s="454">
        <v>0</v>
      </c>
      <c r="H161" s="454">
        <v>0</v>
      </c>
      <c r="I161" s="454">
        <v>0</v>
      </c>
      <c r="J161" s="454">
        <v>0</v>
      </c>
      <c r="K161" s="454">
        <v>0</v>
      </c>
      <c r="L161" s="455">
        <v>10.5</v>
      </c>
      <c r="M161" s="455">
        <f t="shared" si="10"/>
        <v>10.5</v>
      </c>
      <c r="N161" s="455">
        <v>0</v>
      </c>
      <c r="O161" s="455">
        <f t="shared" si="13"/>
        <v>10.5</v>
      </c>
      <c r="P161" s="456">
        <v>0</v>
      </c>
      <c r="Q161" s="456">
        <f t="shared" si="11"/>
        <v>10.5</v>
      </c>
      <c r="R161" s="457">
        <v>0</v>
      </c>
      <c r="S161" s="457">
        <f t="shared" si="12"/>
        <v>10.5</v>
      </c>
    </row>
    <row r="162" spans="1:19" s="325" customFormat="1" ht="12.75">
      <c r="A162" s="504"/>
      <c r="B162" s="505" t="s">
        <v>468</v>
      </c>
      <c r="C162" s="506"/>
      <c r="D162" s="507">
        <v>3419</v>
      </c>
      <c r="E162" s="440">
        <v>5222</v>
      </c>
      <c r="F162" s="395" t="s">
        <v>11</v>
      </c>
      <c r="G162" s="451">
        <v>0</v>
      </c>
      <c r="H162" s="451">
        <v>0</v>
      </c>
      <c r="I162" s="451">
        <v>0</v>
      </c>
      <c r="J162" s="451">
        <v>0</v>
      </c>
      <c r="K162" s="451">
        <v>0</v>
      </c>
      <c r="L162" s="452">
        <v>10.5</v>
      </c>
      <c r="M162" s="452">
        <f t="shared" si="10"/>
        <v>10.5</v>
      </c>
      <c r="N162" s="452">
        <v>0</v>
      </c>
      <c r="O162" s="452">
        <f t="shared" si="13"/>
        <v>10.5</v>
      </c>
      <c r="P162" s="452">
        <v>0</v>
      </c>
      <c r="Q162" s="452">
        <f t="shared" si="11"/>
        <v>10.5</v>
      </c>
      <c r="R162" s="453">
        <v>0</v>
      </c>
      <c r="S162" s="453">
        <f t="shared" si="12"/>
        <v>10.5</v>
      </c>
    </row>
    <row r="163" spans="1:19" s="325" customFormat="1" ht="22.5">
      <c r="A163" s="450" t="s">
        <v>6</v>
      </c>
      <c r="B163" s="398" t="s">
        <v>486</v>
      </c>
      <c r="C163" s="399" t="s">
        <v>487</v>
      </c>
      <c r="D163" s="407" t="s">
        <v>7</v>
      </c>
      <c r="E163" s="408" t="s">
        <v>7</v>
      </c>
      <c r="F163" s="410" t="s">
        <v>488</v>
      </c>
      <c r="G163" s="454">
        <v>0</v>
      </c>
      <c r="H163" s="454">
        <v>0</v>
      </c>
      <c r="I163" s="454">
        <v>0</v>
      </c>
      <c r="J163" s="454">
        <v>0</v>
      </c>
      <c r="K163" s="454">
        <v>0</v>
      </c>
      <c r="L163" s="455">
        <v>10.5</v>
      </c>
      <c r="M163" s="455">
        <f t="shared" si="10"/>
        <v>10.5</v>
      </c>
      <c r="N163" s="455">
        <v>0</v>
      </c>
      <c r="O163" s="455">
        <f t="shared" si="13"/>
        <v>10.5</v>
      </c>
      <c r="P163" s="456">
        <v>0</v>
      </c>
      <c r="Q163" s="456">
        <f t="shared" si="11"/>
        <v>10.5</v>
      </c>
      <c r="R163" s="457">
        <v>0</v>
      </c>
      <c r="S163" s="457">
        <f t="shared" si="12"/>
        <v>10.5</v>
      </c>
    </row>
    <row r="164" spans="1:19" s="325" customFormat="1" ht="12.75">
      <c r="A164" s="504"/>
      <c r="B164" s="505" t="s">
        <v>468</v>
      </c>
      <c r="C164" s="506"/>
      <c r="D164" s="507">
        <v>3419</v>
      </c>
      <c r="E164" s="440">
        <v>5321</v>
      </c>
      <c r="F164" s="395" t="s">
        <v>90</v>
      </c>
      <c r="G164" s="451">
        <v>0</v>
      </c>
      <c r="H164" s="451">
        <v>0</v>
      </c>
      <c r="I164" s="451">
        <v>0</v>
      </c>
      <c r="J164" s="451">
        <v>0</v>
      </c>
      <c r="K164" s="451">
        <v>0</v>
      </c>
      <c r="L164" s="452">
        <v>10.5</v>
      </c>
      <c r="M164" s="452">
        <f t="shared" si="10"/>
        <v>10.5</v>
      </c>
      <c r="N164" s="452">
        <v>0</v>
      </c>
      <c r="O164" s="452">
        <f t="shared" si="13"/>
        <v>10.5</v>
      </c>
      <c r="P164" s="452">
        <v>0</v>
      </c>
      <c r="Q164" s="452">
        <f t="shared" si="11"/>
        <v>10.5</v>
      </c>
      <c r="R164" s="453">
        <v>0</v>
      </c>
      <c r="S164" s="453">
        <f t="shared" si="12"/>
        <v>10.5</v>
      </c>
    </row>
    <row r="165" spans="1:19" s="325" customFormat="1" ht="45">
      <c r="A165" s="450" t="s">
        <v>6</v>
      </c>
      <c r="B165" s="398" t="s">
        <v>489</v>
      </c>
      <c r="C165" s="399" t="s">
        <v>9</v>
      </c>
      <c r="D165" s="407" t="s">
        <v>7</v>
      </c>
      <c r="E165" s="408" t="s">
        <v>7</v>
      </c>
      <c r="F165" s="410" t="s">
        <v>490</v>
      </c>
      <c r="G165" s="454">
        <v>0</v>
      </c>
      <c r="H165" s="454">
        <v>0</v>
      </c>
      <c r="I165" s="454">
        <v>0</v>
      </c>
      <c r="J165" s="454">
        <v>0</v>
      </c>
      <c r="K165" s="454">
        <v>0</v>
      </c>
      <c r="L165" s="455">
        <v>105</v>
      </c>
      <c r="M165" s="455">
        <f t="shared" si="10"/>
        <v>105</v>
      </c>
      <c r="N165" s="455">
        <v>0</v>
      </c>
      <c r="O165" s="455">
        <f t="shared" si="13"/>
        <v>105</v>
      </c>
      <c r="P165" s="456">
        <v>0</v>
      </c>
      <c r="Q165" s="456">
        <f t="shared" si="11"/>
        <v>105</v>
      </c>
      <c r="R165" s="457">
        <v>0</v>
      </c>
      <c r="S165" s="457">
        <f t="shared" si="12"/>
        <v>105</v>
      </c>
    </row>
    <row r="166" spans="1:19" s="325" customFormat="1" ht="12.75">
      <c r="A166" s="374"/>
      <c r="B166" s="375" t="s">
        <v>468</v>
      </c>
      <c r="C166" s="376"/>
      <c r="D166" s="377">
        <v>3419</v>
      </c>
      <c r="E166" s="458">
        <v>5222</v>
      </c>
      <c r="F166" s="395" t="s">
        <v>11</v>
      </c>
      <c r="G166" s="451">
        <v>0</v>
      </c>
      <c r="H166" s="451">
        <v>0</v>
      </c>
      <c r="I166" s="451">
        <v>0</v>
      </c>
      <c r="J166" s="451">
        <v>0</v>
      </c>
      <c r="K166" s="451">
        <v>0</v>
      </c>
      <c r="L166" s="452">
        <v>105</v>
      </c>
      <c r="M166" s="452">
        <f t="shared" si="10"/>
        <v>105</v>
      </c>
      <c r="N166" s="452">
        <v>0</v>
      </c>
      <c r="O166" s="452">
        <f t="shared" si="13"/>
        <v>105</v>
      </c>
      <c r="P166" s="452">
        <v>0</v>
      </c>
      <c r="Q166" s="452">
        <f t="shared" si="11"/>
        <v>105</v>
      </c>
      <c r="R166" s="453">
        <v>0</v>
      </c>
      <c r="S166" s="453">
        <f t="shared" si="12"/>
        <v>105</v>
      </c>
    </row>
    <row r="167" spans="1:19" s="325" customFormat="1" ht="22.5">
      <c r="A167" s="450" t="s">
        <v>6</v>
      </c>
      <c r="B167" s="398" t="s">
        <v>491</v>
      </c>
      <c r="C167" s="399" t="s">
        <v>9</v>
      </c>
      <c r="D167" s="407" t="s">
        <v>7</v>
      </c>
      <c r="E167" s="408" t="s">
        <v>7</v>
      </c>
      <c r="F167" s="388" t="s">
        <v>492</v>
      </c>
      <c r="G167" s="454">
        <v>0</v>
      </c>
      <c r="H167" s="454">
        <v>0</v>
      </c>
      <c r="I167" s="454">
        <v>0</v>
      </c>
      <c r="J167" s="454">
        <v>0</v>
      </c>
      <c r="K167" s="454">
        <v>0</v>
      </c>
      <c r="L167" s="455">
        <v>10.5</v>
      </c>
      <c r="M167" s="455">
        <f t="shared" si="10"/>
        <v>10.5</v>
      </c>
      <c r="N167" s="455">
        <v>0</v>
      </c>
      <c r="O167" s="455">
        <f t="shared" si="13"/>
        <v>10.5</v>
      </c>
      <c r="P167" s="456">
        <v>0</v>
      </c>
      <c r="Q167" s="456">
        <f t="shared" si="11"/>
        <v>10.5</v>
      </c>
      <c r="R167" s="457">
        <v>0</v>
      </c>
      <c r="S167" s="457">
        <f t="shared" si="12"/>
        <v>10.5</v>
      </c>
    </row>
    <row r="168" spans="1:19" s="325" customFormat="1" ht="12.75">
      <c r="A168" s="504"/>
      <c r="B168" s="505" t="s">
        <v>468</v>
      </c>
      <c r="C168" s="506"/>
      <c r="D168" s="507">
        <v>3419</v>
      </c>
      <c r="E168" s="440">
        <v>5222</v>
      </c>
      <c r="F168" s="379" t="s">
        <v>11</v>
      </c>
      <c r="G168" s="451">
        <v>0</v>
      </c>
      <c r="H168" s="451">
        <v>0</v>
      </c>
      <c r="I168" s="451">
        <v>0</v>
      </c>
      <c r="J168" s="451">
        <v>0</v>
      </c>
      <c r="K168" s="451">
        <v>0</v>
      </c>
      <c r="L168" s="452">
        <v>10.5</v>
      </c>
      <c r="M168" s="452">
        <f t="shared" si="10"/>
        <v>10.5</v>
      </c>
      <c r="N168" s="452">
        <v>0</v>
      </c>
      <c r="O168" s="452">
        <f t="shared" si="13"/>
        <v>10.5</v>
      </c>
      <c r="P168" s="452">
        <v>0</v>
      </c>
      <c r="Q168" s="452">
        <f t="shared" si="11"/>
        <v>10.5</v>
      </c>
      <c r="R168" s="453">
        <v>0</v>
      </c>
      <c r="S168" s="453">
        <f t="shared" si="12"/>
        <v>10.5</v>
      </c>
    </row>
    <row r="169" spans="1:19" s="325" customFormat="1" ht="22.5">
      <c r="A169" s="450" t="s">
        <v>6</v>
      </c>
      <c r="B169" s="398" t="s">
        <v>493</v>
      </c>
      <c r="C169" s="399" t="s">
        <v>9</v>
      </c>
      <c r="D169" s="407" t="s">
        <v>7</v>
      </c>
      <c r="E169" s="408" t="s">
        <v>7</v>
      </c>
      <c r="F169" s="388" t="s">
        <v>494</v>
      </c>
      <c r="G169" s="454">
        <v>0</v>
      </c>
      <c r="H169" s="454">
        <v>0</v>
      </c>
      <c r="I169" s="454">
        <v>0</v>
      </c>
      <c r="J169" s="454">
        <v>0</v>
      </c>
      <c r="K169" s="454">
        <v>0</v>
      </c>
      <c r="L169" s="455">
        <v>10.5</v>
      </c>
      <c r="M169" s="455">
        <f t="shared" si="10"/>
        <v>10.5</v>
      </c>
      <c r="N169" s="455">
        <v>0</v>
      </c>
      <c r="O169" s="455">
        <f t="shared" si="13"/>
        <v>10.5</v>
      </c>
      <c r="P169" s="456">
        <v>0</v>
      </c>
      <c r="Q169" s="456">
        <f t="shared" si="11"/>
        <v>10.5</v>
      </c>
      <c r="R169" s="457">
        <v>0</v>
      </c>
      <c r="S169" s="457">
        <f t="shared" si="12"/>
        <v>10.5</v>
      </c>
    </row>
    <row r="170" spans="1:19" s="325" customFormat="1" ht="12.75">
      <c r="A170" s="504"/>
      <c r="B170" s="505" t="s">
        <v>468</v>
      </c>
      <c r="C170" s="506"/>
      <c r="D170" s="507">
        <v>3419</v>
      </c>
      <c r="E170" s="440">
        <v>5222</v>
      </c>
      <c r="F170" s="379" t="s">
        <v>11</v>
      </c>
      <c r="G170" s="451">
        <v>0</v>
      </c>
      <c r="H170" s="451">
        <v>0</v>
      </c>
      <c r="I170" s="451">
        <v>0</v>
      </c>
      <c r="J170" s="451">
        <v>0</v>
      </c>
      <c r="K170" s="451">
        <v>0</v>
      </c>
      <c r="L170" s="452">
        <v>10.5</v>
      </c>
      <c r="M170" s="452">
        <f t="shared" si="10"/>
        <v>10.5</v>
      </c>
      <c r="N170" s="452">
        <v>0</v>
      </c>
      <c r="O170" s="452">
        <f t="shared" si="13"/>
        <v>10.5</v>
      </c>
      <c r="P170" s="452">
        <v>0</v>
      </c>
      <c r="Q170" s="452">
        <f t="shared" si="11"/>
        <v>10.5</v>
      </c>
      <c r="R170" s="453">
        <v>0</v>
      </c>
      <c r="S170" s="453">
        <f t="shared" si="12"/>
        <v>10.5</v>
      </c>
    </row>
    <row r="171" spans="1:19" s="325" customFormat="1" ht="22.5">
      <c r="A171" s="450" t="s">
        <v>6</v>
      </c>
      <c r="B171" s="398" t="s">
        <v>495</v>
      </c>
      <c r="C171" s="399" t="s">
        <v>9</v>
      </c>
      <c r="D171" s="407" t="s">
        <v>7</v>
      </c>
      <c r="E171" s="408" t="s">
        <v>7</v>
      </c>
      <c r="F171" s="388" t="s">
        <v>496</v>
      </c>
      <c r="G171" s="454">
        <v>0</v>
      </c>
      <c r="H171" s="454">
        <v>0</v>
      </c>
      <c r="I171" s="454">
        <v>0</v>
      </c>
      <c r="J171" s="454">
        <v>0</v>
      </c>
      <c r="K171" s="454">
        <v>0</v>
      </c>
      <c r="L171" s="455">
        <v>10.5</v>
      </c>
      <c r="M171" s="455">
        <f t="shared" si="10"/>
        <v>10.5</v>
      </c>
      <c r="N171" s="455">
        <v>0</v>
      </c>
      <c r="O171" s="455">
        <f t="shared" si="13"/>
        <v>10.5</v>
      </c>
      <c r="P171" s="456">
        <v>0</v>
      </c>
      <c r="Q171" s="456">
        <f t="shared" si="11"/>
        <v>10.5</v>
      </c>
      <c r="R171" s="457">
        <v>0</v>
      </c>
      <c r="S171" s="457">
        <f t="shared" si="12"/>
        <v>10.5</v>
      </c>
    </row>
    <row r="172" spans="1:19" s="325" customFormat="1" ht="12.75">
      <c r="A172" s="504"/>
      <c r="B172" s="505" t="s">
        <v>468</v>
      </c>
      <c r="C172" s="506"/>
      <c r="D172" s="507">
        <v>3419</v>
      </c>
      <c r="E172" s="440">
        <v>5222</v>
      </c>
      <c r="F172" s="379" t="s">
        <v>11</v>
      </c>
      <c r="G172" s="451">
        <v>0</v>
      </c>
      <c r="H172" s="451">
        <v>0</v>
      </c>
      <c r="I172" s="451">
        <v>0</v>
      </c>
      <c r="J172" s="451">
        <v>0</v>
      </c>
      <c r="K172" s="451">
        <v>0</v>
      </c>
      <c r="L172" s="452">
        <v>10.5</v>
      </c>
      <c r="M172" s="452">
        <f t="shared" si="10"/>
        <v>10.5</v>
      </c>
      <c r="N172" s="452">
        <v>0</v>
      </c>
      <c r="O172" s="452">
        <f t="shared" si="13"/>
        <v>10.5</v>
      </c>
      <c r="P172" s="452">
        <v>0</v>
      </c>
      <c r="Q172" s="452">
        <f t="shared" si="11"/>
        <v>10.5</v>
      </c>
      <c r="R172" s="453">
        <v>0</v>
      </c>
      <c r="S172" s="453">
        <f t="shared" si="12"/>
        <v>10.5</v>
      </c>
    </row>
    <row r="173" spans="1:19" s="325" customFormat="1" ht="22.5">
      <c r="A173" s="450" t="s">
        <v>6</v>
      </c>
      <c r="B173" s="398" t="s">
        <v>497</v>
      </c>
      <c r="C173" s="399" t="s">
        <v>9</v>
      </c>
      <c r="D173" s="407" t="s">
        <v>7</v>
      </c>
      <c r="E173" s="408" t="s">
        <v>7</v>
      </c>
      <c r="F173" s="388" t="s">
        <v>498</v>
      </c>
      <c r="G173" s="454">
        <v>0</v>
      </c>
      <c r="H173" s="454">
        <v>0</v>
      </c>
      <c r="I173" s="454">
        <v>0</v>
      </c>
      <c r="J173" s="454">
        <v>0</v>
      </c>
      <c r="K173" s="454">
        <v>0</v>
      </c>
      <c r="L173" s="455">
        <v>100</v>
      </c>
      <c r="M173" s="455">
        <f t="shared" si="10"/>
        <v>100</v>
      </c>
      <c r="N173" s="455">
        <v>0</v>
      </c>
      <c r="O173" s="455">
        <f t="shared" si="13"/>
        <v>100</v>
      </c>
      <c r="P173" s="456">
        <v>0</v>
      </c>
      <c r="Q173" s="456">
        <f t="shared" si="11"/>
        <v>100</v>
      </c>
      <c r="R173" s="457">
        <v>0</v>
      </c>
      <c r="S173" s="457">
        <f t="shared" si="12"/>
        <v>100</v>
      </c>
    </row>
    <row r="174" spans="1:19" s="325" customFormat="1" ht="12.75">
      <c r="A174" s="504"/>
      <c r="B174" s="505" t="s">
        <v>468</v>
      </c>
      <c r="C174" s="506"/>
      <c r="D174" s="507">
        <v>3419</v>
      </c>
      <c r="E174" s="440">
        <v>5222</v>
      </c>
      <c r="F174" s="379" t="s">
        <v>11</v>
      </c>
      <c r="G174" s="451">
        <v>0</v>
      </c>
      <c r="H174" s="451">
        <v>0</v>
      </c>
      <c r="I174" s="451">
        <v>0</v>
      </c>
      <c r="J174" s="451">
        <v>0</v>
      </c>
      <c r="K174" s="451">
        <v>0</v>
      </c>
      <c r="L174" s="452">
        <v>100</v>
      </c>
      <c r="M174" s="452">
        <f t="shared" si="10"/>
        <v>100</v>
      </c>
      <c r="N174" s="452">
        <v>0</v>
      </c>
      <c r="O174" s="452">
        <f t="shared" si="13"/>
        <v>100</v>
      </c>
      <c r="P174" s="452">
        <v>0</v>
      </c>
      <c r="Q174" s="452">
        <f t="shared" si="11"/>
        <v>100</v>
      </c>
      <c r="R174" s="453">
        <v>0</v>
      </c>
      <c r="S174" s="453">
        <f t="shared" si="12"/>
        <v>100</v>
      </c>
    </row>
    <row r="175" spans="1:19" s="325" customFormat="1" ht="22.5">
      <c r="A175" s="450" t="s">
        <v>6</v>
      </c>
      <c r="B175" s="398" t="s">
        <v>499</v>
      </c>
      <c r="C175" s="399" t="s">
        <v>9</v>
      </c>
      <c r="D175" s="407" t="s">
        <v>7</v>
      </c>
      <c r="E175" s="408" t="s">
        <v>7</v>
      </c>
      <c r="F175" s="388" t="s">
        <v>500</v>
      </c>
      <c r="G175" s="454">
        <v>0</v>
      </c>
      <c r="H175" s="454">
        <v>0</v>
      </c>
      <c r="I175" s="454">
        <v>0</v>
      </c>
      <c r="J175" s="454">
        <v>0</v>
      </c>
      <c r="K175" s="454">
        <v>0</v>
      </c>
      <c r="L175" s="455">
        <v>20</v>
      </c>
      <c r="M175" s="455">
        <f t="shared" si="10"/>
        <v>20</v>
      </c>
      <c r="N175" s="455">
        <v>0</v>
      </c>
      <c r="O175" s="455">
        <f t="shared" si="13"/>
        <v>20</v>
      </c>
      <c r="P175" s="456">
        <v>0</v>
      </c>
      <c r="Q175" s="456">
        <f t="shared" si="11"/>
        <v>20</v>
      </c>
      <c r="R175" s="457">
        <v>0</v>
      </c>
      <c r="S175" s="457">
        <f t="shared" si="12"/>
        <v>20</v>
      </c>
    </row>
    <row r="176" spans="1:19" s="325" customFormat="1" ht="12.75">
      <c r="A176" s="374"/>
      <c r="B176" s="375" t="s">
        <v>468</v>
      </c>
      <c r="C176" s="376"/>
      <c r="D176" s="377">
        <v>3419</v>
      </c>
      <c r="E176" s="378">
        <v>5222</v>
      </c>
      <c r="F176" s="396" t="s">
        <v>11</v>
      </c>
      <c r="G176" s="451">
        <v>0</v>
      </c>
      <c r="H176" s="451">
        <v>0</v>
      </c>
      <c r="I176" s="451">
        <v>0</v>
      </c>
      <c r="J176" s="451">
        <v>0</v>
      </c>
      <c r="K176" s="451">
        <v>0</v>
      </c>
      <c r="L176" s="452">
        <v>20</v>
      </c>
      <c r="M176" s="452">
        <f t="shared" si="10"/>
        <v>20</v>
      </c>
      <c r="N176" s="452">
        <v>0</v>
      </c>
      <c r="O176" s="452">
        <f t="shared" si="13"/>
        <v>20</v>
      </c>
      <c r="P176" s="452">
        <v>0</v>
      </c>
      <c r="Q176" s="452">
        <f t="shared" si="11"/>
        <v>20</v>
      </c>
      <c r="R176" s="453">
        <v>0</v>
      </c>
      <c r="S176" s="453">
        <f t="shared" si="12"/>
        <v>20</v>
      </c>
    </row>
    <row r="177" spans="1:19" s="325" customFormat="1" ht="22.5">
      <c r="A177" s="450" t="s">
        <v>6</v>
      </c>
      <c r="B177" s="398" t="s">
        <v>501</v>
      </c>
      <c r="C177" s="399" t="s">
        <v>9</v>
      </c>
      <c r="D177" s="407" t="s">
        <v>7</v>
      </c>
      <c r="E177" s="408" t="s">
        <v>7</v>
      </c>
      <c r="F177" s="388" t="s">
        <v>502</v>
      </c>
      <c r="G177" s="454">
        <v>0</v>
      </c>
      <c r="H177" s="454">
        <v>0</v>
      </c>
      <c r="I177" s="454">
        <v>0</v>
      </c>
      <c r="J177" s="454">
        <v>0</v>
      </c>
      <c r="K177" s="454">
        <v>0</v>
      </c>
      <c r="L177" s="455">
        <v>15</v>
      </c>
      <c r="M177" s="455">
        <f t="shared" si="10"/>
        <v>15</v>
      </c>
      <c r="N177" s="455">
        <v>0</v>
      </c>
      <c r="O177" s="455">
        <f t="shared" si="13"/>
        <v>15</v>
      </c>
      <c r="P177" s="456">
        <v>0</v>
      </c>
      <c r="Q177" s="456">
        <f t="shared" si="11"/>
        <v>15</v>
      </c>
      <c r="R177" s="457">
        <v>0</v>
      </c>
      <c r="S177" s="457">
        <f t="shared" si="12"/>
        <v>15</v>
      </c>
    </row>
    <row r="178" spans="1:19" s="325" customFormat="1" ht="12.75">
      <c r="A178" s="374"/>
      <c r="B178" s="375" t="s">
        <v>468</v>
      </c>
      <c r="C178" s="376"/>
      <c r="D178" s="377">
        <v>3419</v>
      </c>
      <c r="E178" s="378">
        <v>5222</v>
      </c>
      <c r="F178" s="396" t="s">
        <v>11</v>
      </c>
      <c r="G178" s="451">
        <v>0</v>
      </c>
      <c r="H178" s="451">
        <v>0</v>
      </c>
      <c r="I178" s="451">
        <v>0</v>
      </c>
      <c r="J178" s="451">
        <v>0</v>
      </c>
      <c r="K178" s="451">
        <v>0</v>
      </c>
      <c r="L178" s="452">
        <v>15</v>
      </c>
      <c r="M178" s="452">
        <f t="shared" si="10"/>
        <v>15</v>
      </c>
      <c r="N178" s="452">
        <v>0</v>
      </c>
      <c r="O178" s="452">
        <f t="shared" si="13"/>
        <v>15</v>
      </c>
      <c r="P178" s="452">
        <v>0</v>
      </c>
      <c r="Q178" s="452">
        <f t="shared" si="11"/>
        <v>15</v>
      </c>
      <c r="R178" s="453">
        <v>0</v>
      </c>
      <c r="S178" s="453">
        <f t="shared" si="12"/>
        <v>15</v>
      </c>
    </row>
    <row r="179" spans="1:19" s="325" customFormat="1" ht="22.5">
      <c r="A179" s="450" t="s">
        <v>6</v>
      </c>
      <c r="B179" s="398" t="s">
        <v>503</v>
      </c>
      <c r="C179" s="399" t="s">
        <v>9</v>
      </c>
      <c r="D179" s="407" t="s">
        <v>7</v>
      </c>
      <c r="E179" s="408" t="s">
        <v>7</v>
      </c>
      <c r="F179" s="388" t="s">
        <v>504</v>
      </c>
      <c r="G179" s="454">
        <v>0</v>
      </c>
      <c r="H179" s="454">
        <v>0</v>
      </c>
      <c r="I179" s="454">
        <v>0</v>
      </c>
      <c r="J179" s="454">
        <v>0</v>
      </c>
      <c r="K179" s="454">
        <v>0</v>
      </c>
      <c r="L179" s="455">
        <v>30</v>
      </c>
      <c r="M179" s="455">
        <f t="shared" si="10"/>
        <v>30</v>
      </c>
      <c r="N179" s="455">
        <v>0</v>
      </c>
      <c r="O179" s="455">
        <f t="shared" si="13"/>
        <v>30</v>
      </c>
      <c r="P179" s="456">
        <v>0</v>
      </c>
      <c r="Q179" s="456">
        <f t="shared" si="11"/>
        <v>30</v>
      </c>
      <c r="R179" s="457">
        <v>0</v>
      </c>
      <c r="S179" s="457">
        <f t="shared" si="12"/>
        <v>30</v>
      </c>
    </row>
    <row r="180" spans="1:19" s="325" customFormat="1" ht="12.75">
      <c r="A180" s="374"/>
      <c r="B180" s="375" t="s">
        <v>468</v>
      </c>
      <c r="C180" s="376"/>
      <c r="D180" s="377">
        <v>3419</v>
      </c>
      <c r="E180" s="378">
        <v>5222</v>
      </c>
      <c r="F180" s="396" t="s">
        <v>11</v>
      </c>
      <c r="G180" s="451">
        <v>0</v>
      </c>
      <c r="H180" s="451">
        <v>0</v>
      </c>
      <c r="I180" s="451">
        <v>0</v>
      </c>
      <c r="J180" s="451">
        <v>0</v>
      </c>
      <c r="K180" s="451">
        <v>0</v>
      </c>
      <c r="L180" s="452">
        <v>30</v>
      </c>
      <c r="M180" s="452">
        <f t="shared" si="10"/>
        <v>30</v>
      </c>
      <c r="N180" s="452">
        <v>0</v>
      </c>
      <c r="O180" s="452">
        <f t="shared" si="13"/>
        <v>30</v>
      </c>
      <c r="P180" s="452">
        <v>0</v>
      </c>
      <c r="Q180" s="452">
        <f t="shared" si="11"/>
        <v>30</v>
      </c>
      <c r="R180" s="453">
        <v>0</v>
      </c>
      <c r="S180" s="453">
        <f t="shared" si="12"/>
        <v>30</v>
      </c>
    </row>
    <row r="181" spans="1:19" s="325" customFormat="1" ht="22.5">
      <c r="A181" s="450" t="s">
        <v>6</v>
      </c>
      <c r="B181" s="398" t="s">
        <v>505</v>
      </c>
      <c r="C181" s="399" t="s">
        <v>9</v>
      </c>
      <c r="D181" s="407" t="s">
        <v>7</v>
      </c>
      <c r="E181" s="408" t="s">
        <v>7</v>
      </c>
      <c r="F181" s="388" t="s">
        <v>506</v>
      </c>
      <c r="G181" s="454">
        <v>0</v>
      </c>
      <c r="H181" s="454">
        <v>0</v>
      </c>
      <c r="I181" s="454">
        <v>0</v>
      </c>
      <c r="J181" s="454">
        <v>0</v>
      </c>
      <c r="K181" s="454">
        <v>0</v>
      </c>
      <c r="L181" s="455">
        <v>30</v>
      </c>
      <c r="M181" s="455">
        <f t="shared" si="10"/>
        <v>30</v>
      </c>
      <c r="N181" s="455">
        <v>0</v>
      </c>
      <c r="O181" s="455">
        <f t="shared" si="13"/>
        <v>30</v>
      </c>
      <c r="P181" s="456">
        <v>0</v>
      </c>
      <c r="Q181" s="456">
        <f t="shared" si="11"/>
        <v>30</v>
      </c>
      <c r="R181" s="457">
        <v>0</v>
      </c>
      <c r="S181" s="457">
        <f t="shared" si="12"/>
        <v>30</v>
      </c>
    </row>
    <row r="182" spans="1:19" s="325" customFormat="1" ht="12.75">
      <c r="A182" s="374"/>
      <c r="B182" s="375" t="s">
        <v>468</v>
      </c>
      <c r="C182" s="376"/>
      <c r="D182" s="377">
        <v>3419</v>
      </c>
      <c r="E182" s="378">
        <v>5222</v>
      </c>
      <c r="F182" s="396" t="s">
        <v>11</v>
      </c>
      <c r="G182" s="451">
        <v>0</v>
      </c>
      <c r="H182" s="451">
        <v>0</v>
      </c>
      <c r="I182" s="451">
        <v>0</v>
      </c>
      <c r="J182" s="451">
        <v>0</v>
      </c>
      <c r="K182" s="451">
        <v>0</v>
      </c>
      <c r="L182" s="452">
        <v>30</v>
      </c>
      <c r="M182" s="452">
        <f t="shared" si="10"/>
        <v>30</v>
      </c>
      <c r="N182" s="452">
        <v>0</v>
      </c>
      <c r="O182" s="452">
        <f t="shared" si="13"/>
        <v>30</v>
      </c>
      <c r="P182" s="452">
        <v>0</v>
      </c>
      <c r="Q182" s="452">
        <f t="shared" si="11"/>
        <v>30</v>
      </c>
      <c r="R182" s="453">
        <v>0</v>
      </c>
      <c r="S182" s="453">
        <f t="shared" si="12"/>
        <v>30</v>
      </c>
    </row>
    <row r="183" spans="1:19" s="325" customFormat="1" ht="12.75">
      <c r="A183" s="450" t="s">
        <v>6</v>
      </c>
      <c r="B183" s="398" t="s">
        <v>507</v>
      </c>
      <c r="C183" s="399" t="s">
        <v>9</v>
      </c>
      <c r="D183" s="407" t="s">
        <v>7</v>
      </c>
      <c r="E183" s="408" t="s">
        <v>7</v>
      </c>
      <c r="F183" s="388" t="s">
        <v>508</v>
      </c>
      <c r="G183" s="454">
        <v>0</v>
      </c>
      <c r="H183" s="454">
        <v>0</v>
      </c>
      <c r="I183" s="454">
        <v>0</v>
      </c>
      <c r="J183" s="454">
        <v>0</v>
      </c>
      <c r="K183" s="454">
        <v>0</v>
      </c>
      <c r="L183" s="455">
        <v>260</v>
      </c>
      <c r="M183" s="455">
        <f t="shared" si="10"/>
        <v>260</v>
      </c>
      <c r="N183" s="455">
        <v>0</v>
      </c>
      <c r="O183" s="455">
        <f t="shared" si="13"/>
        <v>260</v>
      </c>
      <c r="P183" s="456">
        <v>0</v>
      </c>
      <c r="Q183" s="456">
        <f t="shared" si="11"/>
        <v>260</v>
      </c>
      <c r="R183" s="457">
        <v>0</v>
      </c>
      <c r="S183" s="457">
        <f t="shared" si="12"/>
        <v>260</v>
      </c>
    </row>
    <row r="184" spans="1:19" s="325" customFormat="1" ht="12.75">
      <c r="A184" s="374"/>
      <c r="B184" s="375" t="s">
        <v>468</v>
      </c>
      <c r="C184" s="376"/>
      <c r="D184" s="377">
        <v>3419</v>
      </c>
      <c r="E184" s="378">
        <v>5222</v>
      </c>
      <c r="F184" s="396" t="s">
        <v>11</v>
      </c>
      <c r="G184" s="451">
        <v>0</v>
      </c>
      <c r="H184" s="451">
        <v>0</v>
      </c>
      <c r="I184" s="451">
        <v>0</v>
      </c>
      <c r="J184" s="451">
        <v>0</v>
      </c>
      <c r="K184" s="451">
        <v>0</v>
      </c>
      <c r="L184" s="452">
        <v>260</v>
      </c>
      <c r="M184" s="452">
        <f t="shared" si="10"/>
        <v>260</v>
      </c>
      <c r="N184" s="452">
        <v>0</v>
      </c>
      <c r="O184" s="452">
        <f t="shared" si="13"/>
        <v>260</v>
      </c>
      <c r="P184" s="452">
        <v>0</v>
      </c>
      <c r="Q184" s="452">
        <f t="shared" si="11"/>
        <v>260</v>
      </c>
      <c r="R184" s="453">
        <v>0</v>
      </c>
      <c r="S184" s="453">
        <f t="shared" si="12"/>
        <v>260</v>
      </c>
    </row>
    <row r="185" spans="1:19" s="325" customFormat="1" ht="22.5">
      <c r="A185" s="450" t="s">
        <v>6</v>
      </c>
      <c r="B185" s="398" t="s">
        <v>509</v>
      </c>
      <c r="C185" s="399" t="s">
        <v>9</v>
      </c>
      <c r="D185" s="407" t="s">
        <v>7</v>
      </c>
      <c r="E185" s="408" t="s">
        <v>7</v>
      </c>
      <c r="F185" s="388" t="s">
        <v>510</v>
      </c>
      <c r="G185" s="454">
        <v>0</v>
      </c>
      <c r="H185" s="454">
        <v>0</v>
      </c>
      <c r="I185" s="454">
        <v>0</v>
      </c>
      <c r="J185" s="454">
        <v>0</v>
      </c>
      <c r="K185" s="454">
        <v>0</v>
      </c>
      <c r="L185" s="455">
        <v>80</v>
      </c>
      <c r="M185" s="455">
        <f t="shared" si="10"/>
        <v>80</v>
      </c>
      <c r="N185" s="455">
        <v>0</v>
      </c>
      <c r="O185" s="455">
        <f t="shared" si="13"/>
        <v>80</v>
      </c>
      <c r="P185" s="456">
        <v>0</v>
      </c>
      <c r="Q185" s="456">
        <f t="shared" si="11"/>
        <v>80</v>
      </c>
      <c r="R185" s="457">
        <v>0</v>
      </c>
      <c r="S185" s="457">
        <f t="shared" si="12"/>
        <v>80</v>
      </c>
    </row>
    <row r="186" spans="1:19" s="325" customFormat="1" ht="12.75">
      <c r="A186" s="374"/>
      <c r="B186" s="375" t="s">
        <v>468</v>
      </c>
      <c r="C186" s="376"/>
      <c r="D186" s="377">
        <v>3419</v>
      </c>
      <c r="E186" s="378">
        <v>5213</v>
      </c>
      <c r="F186" s="396" t="s">
        <v>437</v>
      </c>
      <c r="G186" s="451">
        <v>0</v>
      </c>
      <c r="H186" s="451">
        <v>0</v>
      </c>
      <c r="I186" s="451">
        <v>0</v>
      </c>
      <c r="J186" s="451">
        <v>0</v>
      </c>
      <c r="K186" s="451">
        <v>0</v>
      </c>
      <c r="L186" s="452">
        <v>80</v>
      </c>
      <c r="M186" s="452">
        <f t="shared" si="10"/>
        <v>80</v>
      </c>
      <c r="N186" s="452">
        <v>0</v>
      </c>
      <c r="O186" s="452">
        <f t="shared" si="13"/>
        <v>80</v>
      </c>
      <c r="P186" s="452">
        <v>0</v>
      </c>
      <c r="Q186" s="452">
        <f t="shared" si="11"/>
        <v>80</v>
      </c>
      <c r="R186" s="453">
        <v>0</v>
      </c>
      <c r="S186" s="453">
        <f t="shared" si="12"/>
        <v>80</v>
      </c>
    </row>
    <row r="187" spans="1:19" s="325" customFormat="1" ht="22.5">
      <c r="A187" s="450" t="s">
        <v>6</v>
      </c>
      <c r="B187" s="398" t="s">
        <v>511</v>
      </c>
      <c r="C187" s="399" t="s">
        <v>9</v>
      </c>
      <c r="D187" s="407" t="s">
        <v>7</v>
      </c>
      <c r="E187" s="408" t="s">
        <v>7</v>
      </c>
      <c r="F187" s="388" t="s">
        <v>512</v>
      </c>
      <c r="G187" s="454">
        <v>0</v>
      </c>
      <c r="H187" s="454">
        <v>0</v>
      </c>
      <c r="I187" s="454">
        <v>0</v>
      </c>
      <c r="J187" s="454">
        <v>0</v>
      </c>
      <c r="K187" s="454">
        <v>0</v>
      </c>
      <c r="L187" s="455">
        <v>15</v>
      </c>
      <c r="M187" s="455">
        <f t="shared" si="10"/>
        <v>15</v>
      </c>
      <c r="N187" s="455">
        <v>0</v>
      </c>
      <c r="O187" s="455">
        <f t="shared" si="13"/>
        <v>15</v>
      </c>
      <c r="P187" s="456">
        <v>0</v>
      </c>
      <c r="Q187" s="456">
        <f t="shared" si="11"/>
        <v>15</v>
      </c>
      <c r="R187" s="457">
        <v>0</v>
      </c>
      <c r="S187" s="457">
        <f t="shared" si="12"/>
        <v>15</v>
      </c>
    </row>
    <row r="188" spans="1:19" s="325" customFormat="1" ht="12.75">
      <c r="A188" s="374"/>
      <c r="B188" s="375" t="s">
        <v>468</v>
      </c>
      <c r="C188" s="376"/>
      <c r="D188" s="377">
        <v>3419</v>
      </c>
      <c r="E188" s="378">
        <v>5222</v>
      </c>
      <c r="F188" s="396" t="s">
        <v>11</v>
      </c>
      <c r="G188" s="451">
        <v>0</v>
      </c>
      <c r="H188" s="451">
        <v>0</v>
      </c>
      <c r="I188" s="451">
        <v>0</v>
      </c>
      <c r="J188" s="451">
        <v>0</v>
      </c>
      <c r="K188" s="451">
        <v>0</v>
      </c>
      <c r="L188" s="452">
        <v>15</v>
      </c>
      <c r="M188" s="452">
        <f t="shared" si="10"/>
        <v>15</v>
      </c>
      <c r="N188" s="455">
        <v>0</v>
      </c>
      <c r="O188" s="452">
        <f t="shared" si="13"/>
        <v>15</v>
      </c>
      <c r="P188" s="452">
        <v>0</v>
      </c>
      <c r="Q188" s="452">
        <f t="shared" si="11"/>
        <v>15</v>
      </c>
      <c r="R188" s="453">
        <v>0</v>
      </c>
      <c r="S188" s="453">
        <f t="shared" si="12"/>
        <v>15</v>
      </c>
    </row>
    <row r="189" spans="1:19" s="325" customFormat="1" ht="33.75">
      <c r="A189" s="450" t="s">
        <v>6</v>
      </c>
      <c r="B189" s="398" t="s">
        <v>513</v>
      </c>
      <c r="C189" s="399" t="s">
        <v>9</v>
      </c>
      <c r="D189" s="407" t="s">
        <v>7</v>
      </c>
      <c r="E189" s="408" t="s">
        <v>7</v>
      </c>
      <c r="F189" s="388" t="s">
        <v>514</v>
      </c>
      <c r="G189" s="454">
        <v>0</v>
      </c>
      <c r="H189" s="454">
        <v>0</v>
      </c>
      <c r="I189" s="454">
        <v>0</v>
      </c>
      <c r="J189" s="454">
        <v>0</v>
      </c>
      <c r="K189" s="454">
        <v>0</v>
      </c>
      <c r="L189" s="455">
        <v>15</v>
      </c>
      <c r="M189" s="455">
        <f t="shared" si="10"/>
        <v>15</v>
      </c>
      <c r="N189" s="455">
        <v>0</v>
      </c>
      <c r="O189" s="455">
        <f t="shared" si="13"/>
        <v>15</v>
      </c>
      <c r="P189" s="456">
        <v>0</v>
      </c>
      <c r="Q189" s="456">
        <f t="shared" si="11"/>
        <v>15</v>
      </c>
      <c r="R189" s="457">
        <v>0</v>
      </c>
      <c r="S189" s="457">
        <f t="shared" si="12"/>
        <v>15</v>
      </c>
    </row>
    <row r="190" spans="1:19" s="325" customFormat="1" ht="12.75">
      <c r="A190" s="374"/>
      <c r="B190" s="375" t="s">
        <v>468</v>
      </c>
      <c r="C190" s="376"/>
      <c r="D190" s="377">
        <v>3419</v>
      </c>
      <c r="E190" s="378">
        <v>5222</v>
      </c>
      <c r="F190" s="396" t="s">
        <v>11</v>
      </c>
      <c r="G190" s="451">
        <v>0</v>
      </c>
      <c r="H190" s="451">
        <v>0</v>
      </c>
      <c r="I190" s="451">
        <v>0</v>
      </c>
      <c r="J190" s="451">
        <v>0</v>
      </c>
      <c r="K190" s="451">
        <v>0</v>
      </c>
      <c r="L190" s="452">
        <v>15</v>
      </c>
      <c r="M190" s="452">
        <f t="shared" si="10"/>
        <v>15</v>
      </c>
      <c r="N190" s="452">
        <v>0</v>
      </c>
      <c r="O190" s="452">
        <f t="shared" si="13"/>
        <v>15</v>
      </c>
      <c r="P190" s="452">
        <v>0</v>
      </c>
      <c r="Q190" s="452">
        <f t="shared" si="11"/>
        <v>15</v>
      </c>
      <c r="R190" s="453">
        <v>0</v>
      </c>
      <c r="S190" s="453">
        <f t="shared" si="12"/>
        <v>15</v>
      </c>
    </row>
    <row r="191" spans="1:19" s="325" customFormat="1" ht="22.5">
      <c r="A191" s="450" t="s">
        <v>6</v>
      </c>
      <c r="B191" s="398" t="s">
        <v>515</v>
      </c>
      <c r="C191" s="399" t="s">
        <v>9</v>
      </c>
      <c r="D191" s="407" t="s">
        <v>7</v>
      </c>
      <c r="E191" s="408" t="s">
        <v>7</v>
      </c>
      <c r="F191" s="388" t="s">
        <v>516</v>
      </c>
      <c r="G191" s="454">
        <v>0</v>
      </c>
      <c r="H191" s="454">
        <v>0</v>
      </c>
      <c r="I191" s="454">
        <v>0</v>
      </c>
      <c r="J191" s="454">
        <v>0</v>
      </c>
      <c r="K191" s="454">
        <v>0</v>
      </c>
      <c r="L191" s="455">
        <v>270</v>
      </c>
      <c r="M191" s="455">
        <f t="shared" si="10"/>
        <v>270</v>
      </c>
      <c r="N191" s="455">
        <v>0</v>
      </c>
      <c r="O191" s="455">
        <f t="shared" si="13"/>
        <v>270</v>
      </c>
      <c r="P191" s="456">
        <v>0</v>
      </c>
      <c r="Q191" s="456">
        <f t="shared" si="11"/>
        <v>270</v>
      </c>
      <c r="R191" s="457">
        <v>0</v>
      </c>
      <c r="S191" s="457">
        <f t="shared" si="12"/>
        <v>270</v>
      </c>
    </row>
    <row r="192" spans="1:19" s="325" customFormat="1" ht="12.75">
      <c r="A192" s="374"/>
      <c r="B192" s="375" t="s">
        <v>468</v>
      </c>
      <c r="C192" s="376"/>
      <c r="D192" s="377">
        <v>3419</v>
      </c>
      <c r="E192" s="378">
        <v>5222</v>
      </c>
      <c r="F192" s="396" t="s">
        <v>11</v>
      </c>
      <c r="G192" s="451">
        <v>0</v>
      </c>
      <c r="H192" s="451">
        <v>0</v>
      </c>
      <c r="I192" s="451">
        <v>0</v>
      </c>
      <c r="J192" s="451">
        <v>0</v>
      </c>
      <c r="K192" s="451">
        <v>0</v>
      </c>
      <c r="L192" s="452">
        <v>270</v>
      </c>
      <c r="M192" s="452">
        <f t="shared" si="10"/>
        <v>270</v>
      </c>
      <c r="N192" s="452">
        <v>0</v>
      </c>
      <c r="O192" s="452">
        <f t="shared" si="13"/>
        <v>270</v>
      </c>
      <c r="P192" s="452">
        <v>0</v>
      </c>
      <c r="Q192" s="452">
        <f t="shared" si="11"/>
        <v>270</v>
      </c>
      <c r="R192" s="453">
        <v>0</v>
      </c>
      <c r="S192" s="453">
        <f t="shared" si="12"/>
        <v>270</v>
      </c>
    </row>
    <row r="193" spans="1:19" s="325" customFormat="1" ht="22.5">
      <c r="A193" s="450" t="s">
        <v>6</v>
      </c>
      <c r="B193" s="398" t="s">
        <v>517</v>
      </c>
      <c r="C193" s="399" t="s">
        <v>9</v>
      </c>
      <c r="D193" s="407" t="s">
        <v>7</v>
      </c>
      <c r="E193" s="408" t="s">
        <v>7</v>
      </c>
      <c r="F193" s="388" t="s">
        <v>518</v>
      </c>
      <c r="G193" s="454">
        <v>0</v>
      </c>
      <c r="H193" s="454">
        <v>0</v>
      </c>
      <c r="I193" s="454">
        <v>0</v>
      </c>
      <c r="J193" s="454">
        <v>0</v>
      </c>
      <c r="K193" s="454">
        <v>0</v>
      </c>
      <c r="L193" s="455">
        <v>15</v>
      </c>
      <c r="M193" s="455">
        <f t="shared" si="10"/>
        <v>15</v>
      </c>
      <c r="N193" s="455">
        <v>0</v>
      </c>
      <c r="O193" s="455">
        <f t="shared" si="13"/>
        <v>15</v>
      </c>
      <c r="P193" s="456">
        <v>0</v>
      </c>
      <c r="Q193" s="456">
        <f t="shared" si="11"/>
        <v>15</v>
      </c>
      <c r="R193" s="457">
        <v>0</v>
      </c>
      <c r="S193" s="457">
        <f t="shared" si="12"/>
        <v>15</v>
      </c>
    </row>
    <row r="194" spans="1:19" s="325" customFormat="1" ht="12.75">
      <c r="A194" s="374"/>
      <c r="B194" s="375" t="s">
        <v>468</v>
      </c>
      <c r="C194" s="376"/>
      <c r="D194" s="377">
        <v>3419</v>
      </c>
      <c r="E194" s="378">
        <v>5222</v>
      </c>
      <c r="F194" s="396" t="s">
        <v>11</v>
      </c>
      <c r="G194" s="451">
        <v>0</v>
      </c>
      <c r="H194" s="451">
        <v>0</v>
      </c>
      <c r="I194" s="451">
        <v>0</v>
      </c>
      <c r="J194" s="451">
        <v>0</v>
      </c>
      <c r="K194" s="451">
        <v>0</v>
      </c>
      <c r="L194" s="452">
        <v>15</v>
      </c>
      <c r="M194" s="452">
        <f t="shared" si="10"/>
        <v>15</v>
      </c>
      <c r="N194" s="452">
        <v>0</v>
      </c>
      <c r="O194" s="452">
        <f t="shared" si="13"/>
        <v>15</v>
      </c>
      <c r="P194" s="452">
        <v>0</v>
      </c>
      <c r="Q194" s="452">
        <f t="shared" si="11"/>
        <v>15</v>
      </c>
      <c r="R194" s="453">
        <v>0</v>
      </c>
      <c r="S194" s="453">
        <f t="shared" si="12"/>
        <v>15</v>
      </c>
    </row>
    <row r="195" spans="1:19" s="325" customFormat="1" ht="22.5">
      <c r="A195" s="450" t="s">
        <v>6</v>
      </c>
      <c r="B195" s="398" t="s">
        <v>519</v>
      </c>
      <c r="C195" s="399" t="s">
        <v>9</v>
      </c>
      <c r="D195" s="407" t="s">
        <v>7</v>
      </c>
      <c r="E195" s="408" t="s">
        <v>7</v>
      </c>
      <c r="F195" s="388" t="s">
        <v>520</v>
      </c>
      <c r="G195" s="454">
        <v>0</v>
      </c>
      <c r="H195" s="454">
        <v>0</v>
      </c>
      <c r="I195" s="454">
        <v>0</v>
      </c>
      <c r="J195" s="454">
        <v>0</v>
      </c>
      <c r="K195" s="454">
        <v>0</v>
      </c>
      <c r="L195" s="455">
        <v>260</v>
      </c>
      <c r="M195" s="455">
        <f t="shared" si="10"/>
        <v>260</v>
      </c>
      <c r="N195" s="455">
        <v>0</v>
      </c>
      <c r="O195" s="455">
        <f t="shared" si="13"/>
        <v>260</v>
      </c>
      <c r="P195" s="456">
        <v>0</v>
      </c>
      <c r="Q195" s="456">
        <f t="shared" si="11"/>
        <v>260</v>
      </c>
      <c r="R195" s="457">
        <v>0</v>
      </c>
      <c r="S195" s="457">
        <f t="shared" si="12"/>
        <v>260</v>
      </c>
    </row>
    <row r="196" spans="1:19" s="325" customFormat="1" ht="12.75">
      <c r="A196" s="513"/>
      <c r="B196" s="375" t="s">
        <v>468</v>
      </c>
      <c r="C196" s="376"/>
      <c r="D196" s="377">
        <v>3419</v>
      </c>
      <c r="E196" s="378">
        <v>5222</v>
      </c>
      <c r="F196" s="396" t="s">
        <v>11</v>
      </c>
      <c r="G196" s="451">
        <v>0</v>
      </c>
      <c r="H196" s="451">
        <v>0</v>
      </c>
      <c r="I196" s="451">
        <v>0</v>
      </c>
      <c r="J196" s="451">
        <v>0</v>
      </c>
      <c r="K196" s="451">
        <v>0</v>
      </c>
      <c r="L196" s="452">
        <v>260</v>
      </c>
      <c r="M196" s="452">
        <f t="shared" si="10"/>
        <v>260</v>
      </c>
      <c r="N196" s="452">
        <v>0</v>
      </c>
      <c r="O196" s="452">
        <f t="shared" si="13"/>
        <v>260</v>
      </c>
      <c r="P196" s="452">
        <v>0</v>
      </c>
      <c r="Q196" s="452">
        <f t="shared" si="11"/>
        <v>260</v>
      </c>
      <c r="R196" s="453">
        <v>0</v>
      </c>
      <c r="S196" s="453">
        <f t="shared" si="12"/>
        <v>260</v>
      </c>
    </row>
    <row r="197" spans="1:19" s="325" customFormat="1" ht="22.5">
      <c r="A197" s="450" t="s">
        <v>6</v>
      </c>
      <c r="B197" s="398" t="s">
        <v>521</v>
      </c>
      <c r="C197" s="399" t="s">
        <v>9</v>
      </c>
      <c r="D197" s="407" t="s">
        <v>7</v>
      </c>
      <c r="E197" s="408" t="s">
        <v>7</v>
      </c>
      <c r="F197" s="388" t="s">
        <v>522</v>
      </c>
      <c r="G197" s="454">
        <v>0</v>
      </c>
      <c r="H197" s="454">
        <v>0</v>
      </c>
      <c r="I197" s="454">
        <v>0</v>
      </c>
      <c r="J197" s="454">
        <v>0</v>
      </c>
      <c r="K197" s="454">
        <v>0</v>
      </c>
      <c r="L197" s="455">
        <v>15</v>
      </c>
      <c r="M197" s="455">
        <f t="shared" si="10"/>
        <v>15</v>
      </c>
      <c r="N197" s="455">
        <v>0</v>
      </c>
      <c r="O197" s="455">
        <f t="shared" si="13"/>
        <v>15</v>
      </c>
      <c r="P197" s="456">
        <v>0</v>
      </c>
      <c r="Q197" s="456">
        <f t="shared" si="11"/>
        <v>15</v>
      </c>
      <c r="R197" s="457">
        <v>0</v>
      </c>
      <c r="S197" s="457">
        <f t="shared" si="12"/>
        <v>15</v>
      </c>
    </row>
    <row r="198" spans="1:19" s="325" customFormat="1" ht="12.75">
      <c r="A198" s="374"/>
      <c r="B198" s="375" t="s">
        <v>468</v>
      </c>
      <c r="C198" s="376"/>
      <c r="D198" s="377">
        <v>3419</v>
      </c>
      <c r="E198" s="378">
        <v>5222</v>
      </c>
      <c r="F198" s="396" t="s">
        <v>11</v>
      </c>
      <c r="G198" s="451">
        <v>0</v>
      </c>
      <c r="H198" s="451">
        <v>0</v>
      </c>
      <c r="I198" s="451">
        <v>0</v>
      </c>
      <c r="J198" s="451">
        <v>0</v>
      </c>
      <c r="K198" s="451">
        <v>0</v>
      </c>
      <c r="L198" s="452">
        <v>15</v>
      </c>
      <c r="M198" s="452">
        <f t="shared" si="10"/>
        <v>15</v>
      </c>
      <c r="N198" s="452">
        <v>0</v>
      </c>
      <c r="O198" s="452">
        <f t="shared" si="13"/>
        <v>15</v>
      </c>
      <c r="P198" s="452">
        <v>0</v>
      </c>
      <c r="Q198" s="452">
        <f t="shared" si="11"/>
        <v>15</v>
      </c>
      <c r="R198" s="453">
        <v>0</v>
      </c>
      <c r="S198" s="453">
        <f t="shared" si="12"/>
        <v>15</v>
      </c>
    </row>
    <row r="199" spans="1:19" s="325" customFormat="1" ht="33.75">
      <c r="A199" s="450" t="s">
        <v>6</v>
      </c>
      <c r="B199" s="398" t="s">
        <v>523</v>
      </c>
      <c r="C199" s="399" t="s">
        <v>9</v>
      </c>
      <c r="D199" s="407" t="s">
        <v>7</v>
      </c>
      <c r="E199" s="408" t="s">
        <v>7</v>
      </c>
      <c r="F199" s="388" t="s">
        <v>524</v>
      </c>
      <c r="G199" s="454">
        <v>0</v>
      </c>
      <c r="H199" s="454">
        <v>0</v>
      </c>
      <c r="I199" s="454">
        <v>0</v>
      </c>
      <c r="J199" s="454">
        <v>0</v>
      </c>
      <c r="K199" s="454">
        <v>0</v>
      </c>
      <c r="L199" s="455">
        <v>20</v>
      </c>
      <c r="M199" s="455">
        <f t="shared" si="10"/>
        <v>20</v>
      </c>
      <c r="N199" s="455">
        <v>0</v>
      </c>
      <c r="O199" s="455">
        <f t="shared" si="13"/>
        <v>20</v>
      </c>
      <c r="P199" s="456">
        <v>0</v>
      </c>
      <c r="Q199" s="456">
        <f t="shared" si="11"/>
        <v>20</v>
      </c>
      <c r="R199" s="457">
        <v>0</v>
      </c>
      <c r="S199" s="457">
        <f t="shared" si="12"/>
        <v>20</v>
      </c>
    </row>
    <row r="200" spans="1:19" s="325" customFormat="1" ht="12.75">
      <c r="A200" s="374"/>
      <c r="B200" s="375" t="s">
        <v>468</v>
      </c>
      <c r="C200" s="376"/>
      <c r="D200" s="377">
        <v>3419</v>
      </c>
      <c r="E200" s="378">
        <v>5222</v>
      </c>
      <c r="F200" s="396" t="s">
        <v>11</v>
      </c>
      <c r="G200" s="451">
        <v>0</v>
      </c>
      <c r="H200" s="451">
        <v>0</v>
      </c>
      <c r="I200" s="451">
        <v>0</v>
      </c>
      <c r="J200" s="451">
        <v>0</v>
      </c>
      <c r="K200" s="451">
        <v>0</v>
      </c>
      <c r="L200" s="452">
        <v>20</v>
      </c>
      <c r="M200" s="452">
        <f t="shared" si="10"/>
        <v>20</v>
      </c>
      <c r="N200" s="452">
        <v>0</v>
      </c>
      <c r="O200" s="452">
        <f t="shared" si="13"/>
        <v>20</v>
      </c>
      <c r="P200" s="452">
        <v>0</v>
      </c>
      <c r="Q200" s="452">
        <f t="shared" si="11"/>
        <v>20</v>
      </c>
      <c r="R200" s="453">
        <v>0</v>
      </c>
      <c r="S200" s="453">
        <f t="shared" si="12"/>
        <v>20</v>
      </c>
    </row>
    <row r="201" spans="1:19" s="325" customFormat="1" ht="22.5">
      <c r="A201" s="450" t="s">
        <v>6</v>
      </c>
      <c r="B201" s="398" t="s">
        <v>525</v>
      </c>
      <c r="C201" s="399" t="s">
        <v>9</v>
      </c>
      <c r="D201" s="407" t="s">
        <v>7</v>
      </c>
      <c r="E201" s="408" t="s">
        <v>7</v>
      </c>
      <c r="F201" s="388" t="s">
        <v>526</v>
      </c>
      <c r="G201" s="454">
        <v>0</v>
      </c>
      <c r="H201" s="454">
        <v>0</v>
      </c>
      <c r="I201" s="454">
        <v>0</v>
      </c>
      <c r="J201" s="454">
        <v>0</v>
      </c>
      <c r="K201" s="454">
        <v>0</v>
      </c>
      <c r="L201" s="455">
        <v>20</v>
      </c>
      <c r="M201" s="455">
        <f t="shared" si="10"/>
        <v>20</v>
      </c>
      <c r="N201" s="455">
        <v>0</v>
      </c>
      <c r="O201" s="455">
        <f t="shared" si="13"/>
        <v>20</v>
      </c>
      <c r="P201" s="456">
        <v>0</v>
      </c>
      <c r="Q201" s="456">
        <f t="shared" si="11"/>
        <v>20</v>
      </c>
      <c r="R201" s="457">
        <v>0</v>
      </c>
      <c r="S201" s="457">
        <f t="shared" si="12"/>
        <v>20</v>
      </c>
    </row>
    <row r="202" spans="1:19" s="325" customFormat="1" ht="12.75">
      <c r="A202" s="374"/>
      <c r="B202" s="375" t="s">
        <v>468</v>
      </c>
      <c r="C202" s="376"/>
      <c r="D202" s="377">
        <v>3419</v>
      </c>
      <c r="E202" s="378">
        <v>5222</v>
      </c>
      <c r="F202" s="396" t="s">
        <v>11</v>
      </c>
      <c r="G202" s="451">
        <v>0</v>
      </c>
      <c r="H202" s="451">
        <v>0</v>
      </c>
      <c r="I202" s="451">
        <v>0</v>
      </c>
      <c r="J202" s="451">
        <v>0</v>
      </c>
      <c r="K202" s="451">
        <v>0</v>
      </c>
      <c r="L202" s="452">
        <v>20</v>
      </c>
      <c r="M202" s="452">
        <f t="shared" si="10"/>
        <v>20</v>
      </c>
      <c r="N202" s="452">
        <v>0</v>
      </c>
      <c r="O202" s="452">
        <f t="shared" si="13"/>
        <v>20</v>
      </c>
      <c r="P202" s="452">
        <v>0</v>
      </c>
      <c r="Q202" s="452">
        <f aca="true" t="shared" si="14" ref="Q202:Q222">+O202+P202</f>
        <v>20</v>
      </c>
      <c r="R202" s="453">
        <v>0</v>
      </c>
      <c r="S202" s="453">
        <f aca="true" t="shared" si="15" ref="S202:S222">+Q202+R202</f>
        <v>20</v>
      </c>
    </row>
    <row r="203" spans="1:19" s="325" customFormat="1" ht="22.5">
      <c r="A203" s="450" t="s">
        <v>6</v>
      </c>
      <c r="B203" s="398" t="s">
        <v>527</v>
      </c>
      <c r="C203" s="399" t="s">
        <v>9</v>
      </c>
      <c r="D203" s="407" t="s">
        <v>7</v>
      </c>
      <c r="E203" s="408" t="s">
        <v>7</v>
      </c>
      <c r="F203" s="388" t="s">
        <v>528</v>
      </c>
      <c r="G203" s="454">
        <v>0</v>
      </c>
      <c r="H203" s="454">
        <v>0</v>
      </c>
      <c r="I203" s="454">
        <v>0</v>
      </c>
      <c r="J203" s="454">
        <v>0</v>
      </c>
      <c r="K203" s="454">
        <v>0</v>
      </c>
      <c r="L203" s="455">
        <v>15</v>
      </c>
      <c r="M203" s="455">
        <f t="shared" si="10"/>
        <v>15</v>
      </c>
      <c r="N203" s="455">
        <v>0</v>
      </c>
      <c r="O203" s="455">
        <f t="shared" si="13"/>
        <v>15</v>
      </c>
      <c r="P203" s="456">
        <v>0</v>
      </c>
      <c r="Q203" s="456">
        <f t="shared" si="14"/>
        <v>15</v>
      </c>
      <c r="R203" s="457">
        <v>0</v>
      </c>
      <c r="S203" s="457">
        <f t="shared" si="15"/>
        <v>15</v>
      </c>
    </row>
    <row r="204" spans="1:19" s="325" customFormat="1" ht="12.75">
      <c r="A204" s="374"/>
      <c r="B204" s="375" t="s">
        <v>468</v>
      </c>
      <c r="C204" s="376"/>
      <c r="D204" s="377">
        <v>3419</v>
      </c>
      <c r="E204" s="378">
        <v>5222</v>
      </c>
      <c r="F204" s="396" t="s">
        <v>11</v>
      </c>
      <c r="G204" s="451">
        <v>0</v>
      </c>
      <c r="H204" s="451">
        <v>0</v>
      </c>
      <c r="I204" s="451">
        <v>0</v>
      </c>
      <c r="J204" s="451">
        <v>0</v>
      </c>
      <c r="K204" s="451">
        <v>0</v>
      </c>
      <c r="L204" s="452">
        <v>15</v>
      </c>
      <c r="M204" s="452">
        <f t="shared" si="10"/>
        <v>15</v>
      </c>
      <c r="N204" s="452">
        <v>0</v>
      </c>
      <c r="O204" s="452">
        <f t="shared" si="13"/>
        <v>15</v>
      </c>
      <c r="P204" s="452">
        <v>0</v>
      </c>
      <c r="Q204" s="452">
        <f t="shared" si="14"/>
        <v>15</v>
      </c>
      <c r="R204" s="453">
        <v>0</v>
      </c>
      <c r="S204" s="453">
        <f t="shared" si="15"/>
        <v>15</v>
      </c>
    </row>
    <row r="205" spans="1:19" s="325" customFormat="1" ht="22.5">
      <c r="A205" s="450" t="s">
        <v>6</v>
      </c>
      <c r="B205" s="398" t="s">
        <v>529</v>
      </c>
      <c r="C205" s="399" t="s">
        <v>9</v>
      </c>
      <c r="D205" s="407" t="s">
        <v>7</v>
      </c>
      <c r="E205" s="408" t="s">
        <v>7</v>
      </c>
      <c r="F205" s="388" t="s">
        <v>530</v>
      </c>
      <c r="G205" s="454">
        <v>0</v>
      </c>
      <c r="H205" s="454">
        <v>0</v>
      </c>
      <c r="I205" s="454">
        <v>0</v>
      </c>
      <c r="J205" s="454">
        <v>0</v>
      </c>
      <c r="K205" s="454">
        <v>0</v>
      </c>
      <c r="L205" s="455">
        <v>30</v>
      </c>
      <c r="M205" s="455">
        <f t="shared" si="10"/>
        <v>30</v>
      </c>
      <c r="N205" s="455">
        <v>0</v>
      </c>
      <c r="O205" s="455">
        <f t="shared" si="13"/>
        <v>30</v>
      </c>
      <c r="P205" s="456">
        <v>0</v>
      </c>
      <c r="Q205" s="456">
        <f t="shared" si="14"/>
        <v>30</v>
      </c>
      <c r="R205" s="457">
        <v>0</v>
      </c>
      <c r="S205" s="457">
        <f t="shared" si="15"/>
        <v>30</v>
      </c>
    </row>
    <row r="206" spans="1:19" s="325" customFormat="1" ht="12.75">
      <c r="A206" s="374"/>
      <c r="B206" s="375" t="s">
        <v>468</v>
      </c>
      <c r="C206" s="376"/>
      <c r="D206" s="377">
        <v>3419</v>
      </c>
      <c r="E206" s="378">
        <v>5222</v>
      </c>
      <c r="F206" s="396" t="s">
        <v>11</v>
      </c>
      <c r="G206" s="451">
        <v>0</v>
      </c>
      <c r="H206" s="451">
        <v>0</v>
      </c>
      <c r="I206" s="451">
        <v>0</v>
      </c>
      <c r="J206" s="451">
        <v>0</v>
      </c>
      <c r="K206" s="451">
        <v>0</v>
      </c>
      <c r="L206" s="452">
        <v>30</v>
      </c>
      <c r="M206" s="452">
        <f t="shared" si="10"/>
        <v>30</v>
      </c>
      <c r="N206" s="452">
        <v>0</v>
      </c>
      <c r="O206" s="452">
        <f t="shared" si="13"/>
        <v>30</v>
      </c>
      <c r="P206" s="452">
        <v>0</v>
      </c>
      <c r="Q206" s="452">
        <f t="shared" si="14"/>
        <v>30</v>
      </c>
      <c r="R206" s="453">
        <v>0</v>
      </c>
      <c r="S206" s="453">
        <f t="shared" si="15"/>
        <v>30</v>
      </c>
    </row>
    <row r="207" spans="1:19" s="325" customFormat="1" ht="12.75">
      <c r="A207" s="450" t="s">
        <v>6</v>
      </c>
      <c r="B207" s="398" t="s">
        <v>531</v>
      </c>
      <c r="C207" s="399" t="s">
        <v>9</v>
      </c>
      <c r="D207" s="407" t="s">
        <v>7</v>
      </c>
      <c r="E207" s="408" t="s">
        <v>7</v>
      </c>
      <c r="F207" s="388" t="s">
        <v>532</v>
      </c>
      <c r="G207" s="454">
        <v>0</v>
      </c>
      <c r="H207" s="454">
        <v>0</v>
      </c>
      <c r="I207" s="454">
        <v>0</v>
      </c>
      <c r="J207" s="454">
        <v>0</v>
      </c>
      <c r="K207" s="454">
        <v>0</v>
      </c>
      <c r="L207" s="455">
        <v>20</v>
      </c>
      <c r="M207" s="455">
        <f t="shared" si="10"/>
        <v>20</v>
      </c>
      <c r="N207" s="455">
        <v>0</v>
      </c>
      <c r="O207" s="455">
        <f t="shared" si="13"/>
        <v>20</v>
      </c>
      <c r="P207" s="456">
        <v>0</v>
      </c>
      <c r="Q207" s="456">
        <f t="shared" si="14"/>
        <v>20</v>
      </c>
      <c r="R207" s="457">
        <v>0</v>
      </c>
      <c r="S207" s="457">
        <f t="shared" si="15"/>
        <v>20</v>
      </c>
    </row>
    <row r="208" spans="1:19" s="325" customFormat="1" ht="12.75">
      <c r="A208" s="374"/>
      <c r="B208" s="375" t="s">
        <v>468</v>
      </c>
      <c r="C208" s="376"/>
      <c r="D208" s="377">
        <v>3419</v>
      </c>
      <c r="E208" s="378">
        <v>5222</v>
      </c>
      <c r="F208" s="396" t="s">
        <v>11</v>
      </c>
      <c r="G208" s="451">
        <v>0</v>
      </c>
      <c r="H208" s="451">
        <v>0</v>
      </c>
      <c r="I208" s="451">
        <v>0</v>
      </c>
      <c r="J208" s="451">
        <v>0</v>
      </c>
      <c r="K208" s="451">
        <v>0</v>
      </c>
      <c r="L208" s="452">
        <v>20</v>
      </c>
      <c r="M208" s="452">
        <f t="shared" si="10"/>
        <v>20</v>
      </c>
      <c r="N208" s="452">
        <v>0</v>
      </c>
      <c r="O208" s="452">
        <f t="shared" si="13"/>
        <v>20</v>
      </c>
      <c r="P208" s="452">
        <v>0</v>
      </c>
      <c r="Q208" s="452">
        <f t="shared" si="14"/>
        <v>20</v>
      </c>
      <c r="R208" s="453">
        <v>0</v>
      </c>
      <c r="S208" s="453">
        <f t="shared" si="15"/>
        <v>20</v>
      </c>
    </row>
    <row r="209" spans="1:19" s="325" customFormat="1" ht="22.5">
      <c r="A209" s="450" t="s">
        <v>6</v>
      </c>
      <c r="B209" s="398" t="s">
        <v>533</v>
      </c>
      <c r="C209" s="399" t="s">
        <v>9</v>
      </c>
      <c r="D209" s="407" t="s">
        <v>7</v>
      </c>
      <c r="E209" s="408" t="s">
        <v>7</v>
      </c>
      <c r="F209" s="388" t="s">
        <v>534</v>
      </c>
      <c r="G209" s="454">
        <v>0</v>
      </c>
      <c r="H209" s="454">
        <v>0</v>
      </c>
      <c r="I209" s="454">
        <v>0</v>
      </c>
      <c r="J209" s="454">
        <v>0</v>
      </c>
      <c r="K209" s="454">
        <v>0</v>
      </c>
      <c r="L209" s="455">
        <v>20</v>
      </c>
      <c r="M209" s="455">
        <f t="shared" si="10"/>
        <v>20</v>
      </c>
      <c r="N209" s="455">
        <v>0</v>
      </c>
      <c r="O209" s="455">
        <f t="shared" si="13"/>
        <v>20</v>
      </c>
      <c r="P209" s="456">
        <v>0</v>
      </c>
      <c r="Q209" s="456">
        <f t="shared" si="14"/>
        <v>20</v>
      </c>
      <c r="R209" s="457">
        <v>0</v>
      </c>
      <c r="S209" s="457">
        <f t="shared" si="15"/>
        <v>20</v>
      </c>
    </row>
    <row r="210" spans="1:19" s="325" customFormat="1" ht="12.75">
      <c r="A210" s="374"/>
      <c r="B210" s="375" t="s">
        <v>468</v>
      </c>
      <c r="C210" s="376"/>
      <c r="D210" s="377">
        <v>3419</v>
      </c>
      <c r="E210" s="378">
        <v>5222</v>
      </c>
      <c r="F210" s="396" t="s">
        <v>11</v>
      </c>
      <c r="G210" s="451">
        <v>0</v>
      </c>
      <c r="H210" s="451">
        <v>0</v>
      </c>
      <c r="I210" s="451">
        <v>0</v>
      </c>
      <c r="J210" s="451">
        <v>0</v>
      </c>
      <c r="K210" s="451">
        <v>0</v>
      </c>
      <c r="L210" s="452">
        <v>20</v>
      </c>
      <c r="M210" s="452">
        <f t="shared" si="10"/>
        <v>20</v>
      </c>
      <c r="N210" s="452">
        <v>0</v>
      </c>
      <c r="O210" s="452">
        <f t="shared" si="13"/>
        <v>20</v>
      </c>
      <c r="P210" s="452">
        <v>0</v>
      </c>
      <c r="Q210" s="452">
        <f t="shared" si="14"/>
        <v>20</v>
      </c>
      <c r="R210" s="453">
        <v>0</v>
      </c>
      <c r="S210" s="453">
        <f t="shared" si="15"/>
        <v>20</v>
      </c>
    </row>
    <row r="211" spans="1:19" s="325" customFormat="1" ht="22.5">
      <c r="A211" s="450" t="s">
        <v>6</v>
      </c>
      <c r="B211" s="398" t="s">
        <v>535</v>
      </c>
      <c r="C211" s="399" t="s">
        <v>9</v>
      </c>
      <c r="D211" s="407" t="s">
        <v>7</v>
      </c>
      <c r="E211" s="408" t="s">
        <v>7</v>
      </c>
      <c r="F211" s="388" t="s">
        <v>536</v>
      </c>
      <c r="G211" s="454">
        <v>0</v>
      </c>
      <c r="H211" s="454">
        <v>0</v>
      </c>
      <c r="I211" s="454">
        <v>0</v>
      </c>
      <c r="J211" s="454">
        <v>0</v>
      </c>
      <c r="K211" s="454">
        <v>0</v>
      </c>
      <c r="L211" s="455">
        <v>20</v>
      </c>
      <c r="M211" s="455">
        <f t="shared" si="10"/>
        <v>20</v>
      </c>
      <c r="N211" s="455">
        <v>0</v>
      </c>
      <c r="O211" s="455">
        <f t="shared" si="13"/>
        <v>20</v>
      </c>
      <c r="P211" s="456">
        <v>0</v>
      </c>
      <c r="Q211" s="456">
        <f t="shared" si="14"/>
        <v>20</v>
      </c>
      <c r="R211" s="457">
        <v>0</v>
      </c>
      <c r="S211" s="457">
        <f t="shared" si="15"/>
        <v>20</v>
      </c>
    </row>
    <row r="212" spans="1:19" s="325" customFormat="1" ht="12.75">
      <c r="A212" s="374"/>
      <c r="B212" s="375" t="s">
        <v>468</v>
      </c>
      <c r="C212" s="376"/>
      <c r="D212" s="377">
        <v>3419</v>
      </c>
      <c r="E212" s="378">
        <v>5222</v>
      </c>
      <c r="F212" s="396" t="s">
        <v>11</v>
      </c>
      <c r="G212" s="451">
        <v>0</v>
      </c>
      <c r="H212" s="451">
        <v>0</v>
      </c>
      <c r="I212" s="451">
        <v>0</v>
      </c>
      <c r="J212" s="451">
        <v>0</v>
      </c>
      <c r="K212" s="451">
        <v>0</v>
      </c>
      <c r="L212" s="452">
        <v>20</v>
      </c>
      <c r="M212" s="452">
        <f t="shared" si="10"/>
        <v>20</v>
      </c>
      <c r="N212" s="452">
        <v>0</v>
      </c>
      <c r="O212" s="452">
        <f t="shared" si="13"/>
        <v>20</v>
      </c>
      <c r="P212" s="452">
        <v>0</v>
      </c>
      <c r="Q212" s="452">
        <f t="shared" si="14"/>
        <v>20</v>
      </c>
      <c r="R212" s="453">
        <v>0</v>
      </c>
      <c r="S212" s="453">
        <f t="shared" si="15"/>
        <v>20</v>
      </c>
    </row>
    <row r="213" spans="1:19" ht="22.5">
      <c r="A213" s="514" t="s">
        <v>6</v>
      </c>
      <c r="B213" s="515" t="s">
        <v>537</v>
      </c>
      <c r="C213" s="516" t="s">
        <v>9</v>
      </c>
      <c r="D213" s="517" t="s">
        <v>7</v>
      </c>
      <c r="E213" s="517" t="s">
        <v>7</v>
      </c>
      <c r="F213" s="518" t="s">
        <v>538</v>
      </c>
      <c r="G213" s="454">
        <v>0</v>
      </c>
      <c r="H213" s="454">
        <v>0</v>
      </c>
      <c r="I213" s="454">
        <v>0</v>
      </c>
      <c r="J213" s="454">
        <v>0</v>
      </c>
      <c r="K213" s="454">
        <v>0</v>
      </c>
      <c r="L213" s="455">
        <v>13.726</v>
      </c>
      <c r="M213" s="455">
        <f>K213+L213</f>
        <v>13.726</v>
      </c>
      <c r="N213" s="455">
        <v>0</v>
      </c>
      <c r="O213" s="455">
        <f t="shared" si="13"/>
        <v>13.726</v>
      </c>
      <c r="P213" s="456">
        <v>0</v>
      </c>
      <c r="Q213" s="456">
        <f t="shared" si="14"/>
        <v>13.726</v>
      </c>
      <c r="R213" s="457">
        <v>0</v>
      </c>
      <c r="S213" s="457">
        <f t="shared" si="15"/>
        <v>13.726</v>
      </c>
    </row>
    <row r="214" spans="1:19" ht="12.75">
      <c r="A214" s="519"/>
      <c r="B214" s="520"/>
      <c r="C214" s="521"/>
      <c r="D214" s="522" t="s">
        <v>539</v>
      </c>
      <c r="E214" s="522" t="s">
        <v>540</v>
      </c>
      <c r="F214" s="523" t="s">
        <v>11</v>
      </c>
      <c r="G214" s="442">
        <v>0</v>
      </c>
      <c r="H214" s="442">
        <v>0</v>
      </c>
      <c r="I214" s="442">
        <v>0</v>
      </c>
      <c r="J214" s="442">
        <v>0</v>
      </c>
      <c r="K214" s="442">
        <v>0</v>
      </c>
      <c r="L214" s="443">
        <v>13.726</v>
      </c>
      <c r="M214" s="443">
        <f>K214+L214</f>
        <v>13.726</v>
      </c>
      <c r="N214" s="443">
        <v>0</v>
      </c>
      <c r="O214" s="443">
        <f t="shared" si="13"/>
        <v>13.726</v>
      </c>
      <c r="P214" s="443">
        <v>0</v>
      </c>
      <c r="Q214" s="443">
        <f t="shared" si="14"/>
        <v>13.726</v>
      </c>
      <c r="R214" s="453">
        <v>0</v>
      </c>
      <c r="S214" s="453">
        <f t="shared" si="15"/>
        <v>13.726</v>
      </c>
    </row>
    <row r="215" spans="1:19" ht="12.75">
      <c r="A215" s="524" t="s">
        <v>6</v>
      </c>
      <c r="B215" s="398" t="s">
        <v>541</v>
      </c>
      <c r="C215" s="399" t="s">
        <v>9</v>
      </c>
      <c r="D215" s="525" t="s">
        <v>7</v>
      </c>
      <c r="E215" s="526" t="s">
        <v>7</v>
      </c>
      <c r="F215" s="527" t="s">
        <v>542</v>
      </c>
      <c r="G215" s="455">
        <v>0</v>
      </c>
      <c r="H215" s="452"/>
      <c r="I215" s="452"/>
      <c r="J215" s="452"/>
      <c r="K215" s="452"/>
      <c r="L215" s="452"/>
      <c r="M215" s="455">
        <v>0</v>
      </c>
      <c r="N215" s="455">
        <v>0</v>
      </c>
      <c r="O215" s="455">
        <v>0</v>
      </c>
      <c r="P215" s="455">
        <f>SUM(P216:P219)</f>
        <v>17000</v>
      </c>
      <c r="Q215" s="456">
        <f t="shared" si="14"/>
        <v>17000</v>
      </c>
      <c r="R215" s="457">
        <v>0</v>
      </c>
      <c r="S215" s="457">
        <f t="shared" si="15"/>
        <v>17000</v>
      </c>
    </row>
    <row r="216" spans="1:19" ht="12.75">
      <c r="A216" s="524"/>
      <c r="B216" s="398"/>
      <c r="C216" s="399"/>
      <c r="D216" s="528">
        <v>3419</v>
      </c>
      <c r="E216" s="529">
        <v>5222</v>
      </c>
      <c r="F216" s="523" t="s">
        <v>11</v>
      </c>
      <c r="G216" s="452">
        <v>0</v>
      </c>
      <c r="H216" s="452"/>
      <c r="I216" s="452"/>
      <c r="J216" s="452"/>
      <c r="K216" s="452"/>
      <c r="L216" s="452"/>
      <c r="M216" s="452">
        <v>0</v>
      </c>
      <c r="N216" s="452">
        <v>0</v>
      </c>
      <c r="O216" s="452">
        <v>0</v>
      </c>
      <c r="P216" s="452">
        <v>6000</v>
      </c>
      <c r="Q216" s="452">
        <f t="shared" si="14"/>
        <v>6000</v>
      </c>
      <c r="R216" s="453">
        <v>0</v>
      </c>
      <c r="S216" s="453">
        <f t="shared" si="15"/>
        <v>6000</v>
      </c>
    </row>
    <row r="217" spans="1:19" ht="12.75">
      <c r="A217" s="524"/>
      <c r="B217" s="398"/>
      <c r="C217" s="399"/>
      <c r="D217" s="528">
        <v>3419</v>
      </c>
      <c r="E217" s="529">
        <v>5213</v>
      </c>
      <c r="F217" s="530" t="s">
        <v>465</v>
      </c>
      <c r="G217" s="452">
        <v>0</v>
      </c>
      <c r="H217" s="452"/>
      <c r="I217" s="452"/>
      <c r="J217" s="452"/>
      <c r="K217" s="452"/>
      <c r="L217" s="452"/>
      <c r="M217" s="452">
        <v>0</v>
      </c>
      <c r="N217" s="452">
        <v>0</v>
      </c>
      <c r="O217" s="452">
        <v>0</v>
      </c>
      <c r="P217" s="452">
        <v>6000</v>
      </c>
      <c r="Q217" s="452">
        <f t="shared" si="14"/>
        <v>6000</v>
      </c>
      <c r="R217" s="453">
        <v>0</v>
      </c>
      <c r="S217" s="453">
        <f t="shared" si="15"/>
        <v>6000</v>
      </c>
    </row>
    <row r="218" spans="1:19" ht="12.75">
      <c r="A218" s="524"/>
      <c r="B218" s="398"/>
      <c r="C218" s="399"/>
      <c r="D218" s="528">
        <v>3419</v>
      </c>
      <c r="E218" s="529">
        <v>6322</v>
      </c>
      <c r="F218" s="530" t="s">
        <v>167</v>
      </c>
      <c r="G218" s="452">
        <v>0</v>
      </c>
      <c r="H218" s="452"/>
      <c r="I218" s="452"/>
      <c r="J218" s="452"/>
      <c r="K218" s="452"/>
      <c r="L218" s="452"/>
      <c r="M218" s="452">
        <v>0</v>
      </c>
      <c r="N218" s="452">
        <v>0</v>
      </c>
      <c r="O218" s="452">
        <v>0</v>
      </c>
      <c r="P218" s="452">
        <v>2500</v>
      </c>
      <c r="Q218" s="452">
        <f t="shared" si="14"/>
        <v>2500</v>
      </c>
      <c r="R218" s="453">
        <v>0</v>
      </c>
      <c r="S218" s="453">
        <f t="shared" si="15"/>
        <v>2500</v>
      </c>
    </row>
    <row r="219" spans="1:19" ht="12.75">
      <c r="A219" s="524"/>
      <c r="B219" s="398"/>
      <c r="C219" s="399"/>
      <c r="D219" s="528">
        <v>3419</v>
      </c>
      <c r="E219" s="529">
        <v>6313</v>
      </c>
      <c r="F219" s="530" t="s">
        <v>543</v>
      </c>
      <c r="G219" s="452">
        <v>0</v>
      </c>
      <c r="H219" s="452"/>
      <c r="I219" s="452"/>
      <c r="J219" s="452"/>
      <c r="K219" s="452"/>
      <c r="L219" s="452"/>
      <c r="M219" s="452">
        <v>0</v>
      </c>
      <c r="N219" s="452">
        <v>0</v>
      </c>
      <c r="O219" s="452">
        <v>0</v>
      </c>
      <c r="P219" s="452">
        <v>2500</v>
      </c>
      <c r="Q219" s="452">
        <f t="shared" si="14"/>
        <v>2500</v>
      </c>
      <c r="R219" s="453">
        <v>0</v>
      </c>
      <c r="S219" s="453">
        <f t="shared" si="15"/>
        <v>2500</v>
      </c>
    </row>
    <row r="220" spans="1:19" ht="12.75">
      <c r="A220" s="524" t="s">
        <v>6</v>
      </c>
      <c r="B220" s="398" t="s">
        <v>544</v>
      </c>
      <c r="C220" s="399" t="s">
        <v>9</v>
      </c>
      <c r="D220" s="525" t="s">
        <v>7</v>
      </c>
      <c r="E220" s="526" t="s">
        <v>7</v>
      </c>
      <c r="F220" s="527" t="s">
        <v>545</v>
      </c>
      <c r="G220" s="455">
        <v>0</v>
      </c>
      <c r="H220" s="452"/>
      <c r="I220" s="452"/>
      <c r="J220" s="452"/>
      <c r="K220" s="452"/>
      <c r="L220" s="452"/>
      <c r="M220" s="455">
        <v>0</v>
      </c>
      <c r="N220" s="455">
        <v>0</v>
      </c>
      <c r="O220" s="455">
        <v>0</v>
      </c>
      <c r="P220" s="455">
        <f>SUM(P221:P222)</f>
        <v>5000</v>
      </c>
      <c r="Q220" s="456">
        <f t="shared" si="14"/>
        <v>5000</v>
      </c>
      <c r="R220" s="457">
        <v>0</v>
      </c>
      <c r="S220" s="457">
        <f t="shared" si="15"/>
        <v>5000</v>
      </c>
    </row>
    <row r="221" spans="1:19" ht="12.75">
      <c r="A221" s="524"/>
      <c r="B221" s="398"/>
      <c r="C221" s="399"/>
      <c r="D221" s="528">
        <v>3419</v>
      </c>
      <c r="E221" s="529">
        <v>6322</v>
      </c>
      <c r="F221" s="530" t="s">
        <v>167</v>
      </c>
      <c r="G221" s="452">
        <v>0</v>
      </c>
      <c r="H221" s="452"/>
      <c r="I221" s="452"/>
      <c r="J221" s="452"/>
      <c r="K221" s="452"/>
      <c r="L221" s="452"/>
      <c r="M221" s="452">
        <v>0</v>
      </c>
      <c r="N221" s="452">
        <v>0</v>
      </c>
      <c r="O221" s="452">
        <v>0</v>
      </c>
      <c r="P221" s="452">
        <v>2000</v>
      </c>
      <c r="Q221" s="452">
        <f t="shared" si="14"/>
        <v>2000</v>
      </c>
      <c r="R221" s="453">
        <v>0</v>
      </c>
      <c r="S221" s="453">
        <f t="shared" si="15"/>
        <v>2000</v>
      </c>
    </row>
    <row r="222" spans="1:19" ht="13.5" thickBot="1">
      <c r="A222" s="531"/>
      <c r="B222" s="532"/>
      <c r="C222" s="533"/>
      <c r="D222" s="534">
        <v>3419</v>
      </c>
      <c r="E222" s="535">
        <v>6341</v>
      </c>
      <c r="F222" s="536" t="s">
        <v>396</v>
      </c>
      <c r="G222" s="487">
        <v>0</v>
      </c>
      <c r="H222" s="487"/>
      <c r="I222" s="487"/>
      <c r="J222" s="487"/>
      <c r="K222" s="487"/>
      <c r="L222" s="487"/>
      <c r="M222" s="487">
        <v>0</v>
      </c>
      <c r="N222" s="487">
        <v>0</v>
      </c>
      <c r="O222" s="487">
        <v>0</v>
      </c>
      <c r="P222" s="487">
        <v>3000</v>
      </c>
      <c r="Q222" s="487">
        <f t="shared" si="14"/>
        <v>3000</v>
      </c>
      <c r="R222" s="488">
        <v>0</v>
      </c>
      <c r="S222" s="488">
        <f t="shared" si="15"/>
        <v>3000</v>
      </c>
    </row>
    <row r="223" ht="12.75">
      <c r="F223" s="537"/>
    </row>
  </sheetData>
  <sheetProtection/>
  <mergeCells count="12">
    <mergeCell ref="G1:I1"/>
    <mergeCell ref="K1:M1"/>
    <mergeCell ref="A4:I4"/>
    <mergeCell ref="B8:C8"/>
    <mergeCell ref="B9:C9"/>
    <mergeCell ref="A2:J2"/>
    <mergeCell ref="B10:C10"/>
    <mergeCell ref="B11:C11"/>
    <mergeCell ref="B12:C12"/>
    <mergeCell ref="B52:C52"/>
    <mergeCell ref="B65:C65"/>
    <mergeCell ref="B66:C6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177"/>
  <sheetViews>
    <sheetView tabSelected="1" zoomScale="110" zoomScaleNormal="110" zoomScalePageLayoutView="0" workbookViewId="0" topLeftCell="A127">
      <selection activeCell="C137" sqref="C137"/>
    </sheetView>
  </sheetViews>
  <sheetFormatPr defaultColWidth="9.140625" defaultRowHeight="15"/>
  <cols>
    <col min="1" max="1" width="3.00390625" style="0" customWidth="1"/>
    <col min="2" max="2" width="6.00390625" style="0" customWidth="1"/>
    <col min="3" max="3" width="4.421875" style="0" customWidth="1"/>
    <col min="4" max="5" width="4.28125" style="0" customWidth="1"/>
    <col min="6" max="6" width="42.421875" style="0" customWidth="1"/>
    <col min="7" max="7" width="9.28125" style="0" customWidth="1"/>
    <col min="8" max="8" width="10.57421875" style="0" customWidth="1"/>
    <col min="9" max="9" width="7.28125" style="0" customWidth="1"/>
    <col min="10" max="10" width="10.00390625" style="0" customWidth="1"/>
    <col min="13" max="13" width="17.00390625" style="0" bestFit="1" customWidth="1"/>
    <col min="14" max="14" width="9.140625" style="0" customWidth="1"/>
    <col min="15" max="15" width="12.57421875" style="0" bestFit="1" customWidth="1"/>
    <col min="16" max="16" width="9.140625" style="0" customWidth="1"/>
  </cols>
  <sheetData>
    <row r="1" spans="1:10" ht="15">
      <c r="A1" s="1"/>
      <c r="B1" s="1"/>
      <c r="C1" s="1"/>
      <c r="D1" s="1"/>
      <c r="E1" s="1"/>
      <c r="F1" s="3"/>
      <c r="G1" s="1"/>
      <c r="H1" s="1"/>
      <c r="I1" s="540" t="s">
        <v>547</v>
      </c>
      <c r="J1" s="2"/>
    </row>
    <row r="2" spans="1:10" ht="18">
      <c r="A2" s="558" t="s">
        <v>548</v>
      </c>
      <c r="B2" s="558"/>
      <c r="C2" s="558"/>
      <c r="D2" s="558"/>
      <c r="E2" s="558"/>
      <c r="F2" s="558"/>
      <c r="G2" s="558"/>
      <c r="H2" s="558"/>
      <c r="I2" s="558"/>
      <c r="J2" s="558"/>
    </row>
    <row r="3" spans="1:10" ht="15">
      <c r="A3" s="4"/>
      <c r="B3" s="4"/>
      <c r="C3" s="4"/>
      <c r="D3" s="4"/>
      <c r="E3" s="4"/>
      <c r="F3" s="4"/>
      <c r="G3" s="4"/>
      <c r="H3" s="4"/>
      <c r="I3" s="5"/>
      <c r="J3" s="5"/>
    </row>
    <row r="4" spans="1:10" ht="15.75">
      <c r="A4" s="565" t="s">
        <v>0</v>
      </c>
      <c r="B4" s="565"/>
      <c r="C4" s="565"/>
      <c r="D4" s="565"/>
      <c r="E4" s="565"/>
      <c r="F4" s="565"/>
      <c r="G4" s="565"/>
      <c r="H4" s="565"/>
      <c r="I4" s="565"/>
      <c r="J4" s="565"/>
    </row>
    <row r="5" spans="1:10" ht="15">
      <c r="A5" s="4"/>
      <c r="B5" s="4"/>
      <c r="C5" s="4"/>
      <c r="D5" s="4"/>
      <c r="E5" s="4"/>
      <c r="F5" s="4"/>
      <c r="G5" s="4"/>
      <c r="H5" s="4"/>
      <c r="I5" s="5"/>
      <c r="J5" s="5"/>
    </row>
    <row r="6" spans="1:10" ht="15.75">
      <c r="A6" s="566" t="s">
        <v>79</v>
      </c>
      <c r="B6" s="567"/>
      <c r="C6" s="567"/>
      <c r="D6" s="567"/>
      <c r="E6" s="567"/>
      <c r="F6" s="567"/>
      <c r="G6" s="567"/>
      <c r="H6" s="567"/>
      <c r="I6" s="567"/>
      <c r="J6" s="567"/>
    </row>
    <row r="7" spans="1:10" ht="15">
      <c r="A7" s="4"/>
      <c r="B7" s="4"/>
      <c r="C7" s="4"/>
      <c r="D7" s="4"/>
      <c r="E7" s="6"/>
      <c r="F7" s="6"/>
      <c r="G7" s="7"/>
      <c r="H7" s="7"/>
      <c r="I7" s="5"/>
      <c r="J7" s="8"/>
    </row>
    <row r="8" spans="1:10" ht="15.75" thickBot="1">
      <c r="A8" s="9"/>
      <c r="B8" s="9"/>
      <c r="C8" s="9"/>
      <c r="D8" s="9"/>
      <c r="E8" s="9"/>
      <c r="F8" s="9"/>
      <c r="G8" s="10"/>
      <c r="H8" s="10"/>
      <c r="I8" s="11"/>
      <c r="J8" s="11" t="s">
        <v>1</v>
      </c>
    </row>
    <row r="9" spans="1:10" ht="21.75" customHeight="1" thickBot="1">
      <c r="A9" s="12" t="s">
        <v>2</v>
      </c>
      <c r="B9" s="561" t="s">
        <v>3</v>
      </c>
      <c r="C9" s="562"/>
      <c r="D9" s="13" t="s">
        <v>4</v>
      </c>
      <c r="E9" s="14" t="s">
        <v>5</v>
      </c>
      <c r="F9" s="13" t="s">
        <v>79</v>
      </c>
      <c r="G9" s="15" t="s">
        <v>12</v>
      </c>
      <c r="H9" s="15" t="s">
        <v>552</v>
      </c>
      <c r="I9" s="539" t="s">
        <v>551</v>
      </c>
      <c r="J9" s="16" t="s">
        <v>269</v>
      </c>
    </row>
    <row r="10" spans="1:10" ht="21.75" customHeight="1" thickBot="1">
      <c r="A10" s="17" t="s">
        <v>6</v>
      </c>
      <c r="B10" s="563" t="s">
        <v>7</v>
      </c>
      <c r="C10" s="564"/>
      <c r="D10" s="18" t="s">
        <v>7</v>
      </c>
      <c r="E10" s="49" t="s">
        <v>7</v>
      </c>
      <c r="F10" s="19" t="s">
        <v>8</v>
      </c>
      <c r="G10" s="120">
        <v>9926</v>
      </c>
      <c r="H10" s="120">
        <f>H12+H19+H24+H139+H144+H149+H152</f>
        <v>17394</v>
      </c>
      <c r="I10" s="120">
        <v>0</v>
      </c>
      <c r="J10" s="121">
        <f>J12+J19+J24+J139+J144+J149+J152</f>
        <v>17344</v>
      </c>
    </row>
    <row r="11" spans="1:10" ht="21.75" customHeight="1" thickBot="1">
      <c r="A11" s="17"/>
      <c r="B11" s="49"/>
      <c r="C11" s="50"/>
      <c r="D11" s="18"/>
      <c r="E11" s="49"/>
      <c r="F11" s="18" t="s">
        <v>76</v>
      </c>
      <c r="G11" s="120"/>
      <c r="H11" s="120"/>
      <c r="I11" s="120"/>
      <c r="J11" s="121"/>
    </row>
    <row r="12" spans="1:10" ht="12.75" customHeight="1" thickBot="1">
      <c r="A12" s="20" t="s">
        <v>6</v>
      </c>
      <c r="B12" s="21"/>
      <c r="C12" s="22"/>
      <c r="D12" s="23" t="s">
        <v>7</v>
      </c>
      <c r="E12" s="24" t="s">
        <v>7</v>
      </c>
      <c r="F12" s="25" t="s">
        <v>80</v>
      </c>
      <c r="G12" s="122">
        <f>G13+G15+G17</f>
        <v>3660</v>
      </c>
      <c r="H12" s="122">
        <f>H13+H15+H17</f>
        <v>3752</v>
      </c>
      <c r="I12" s="122">
        <v>0</v>
      </c>
      <c r="J12" s="123">
        <f>H12</f>
        <v>3752</v>
      </c>
    </row>
    <row r="13" spans="1:15" ht="12.75" customHeight="1">
      <c r="A13" s="26" t="s">
        <v>6</v>
      </c>
      <c r="B13" s="27" t="s">
        <v>81</v>
      </c>
      <c r="C13" s="28" t="s">
        <v>83</v>
      </c>
      <c r="D13" s="58" t="s">
        <v>7</v>
      </c>
      <c r="E13" s="59" t="s">
        <v>7</v>
      </c>
      <c r="F13" s="31" t="s">
        <v>86</v>
      </c>
      <c r="G13" s="256">
        <v>1020</v>
      </c>
      <c r="H13" s="233">
        <v>1042</v>
      </c>
      <c r="I13" s="124"/>
      <c r="J13" s="296">
        <f>H13+I13</f>
        <v>1042</v>
      </c>
      <c r="O13" s="51"/>
    </row>
    <row r="14" spans="1:15" ht="12.75" customHeight="1" thickBot="1">
      <c r="A14" s="32"/>
      <c r="B14" s="33"/>
      <c r="C14" s="34"/>
      <c r="D14" s="35">
        <v>3314</v>
      </c>
      <c r="E14" s="36">
        <v>5321</v>
      </c>
      <c r="F14" s="37" t="s">
        <v>90</v>
      </c>
      <c r="G14" s="239">
        <f>G13</f>
        <v>1020</v>
      </c>
      <c r="H14" s="234">
        <f>H13</f>
        <v>1042</v>
      </c>
      <c r="I14" s="126"/>
      <c r="J14" s="232">
        <f>J13</f>
        <v>1042</v>
      </c>
      <c r="O14" s="51"/>
    </row>
    <row r="15" spans="1:15" ht="12.75" customHeight="1">
      <c r="A15" s="38" t="s">
        <v>6</v>
      </c>
      <c r="B15" s="39" t="s">
        <v>82</v>
      </c>
      <c r="C15" s="28" t="s">
        <v>84</v>
      </c>
      <c r="D15" s="29" t="s">
        <v>7</v>
      </c>
      <c r="E15" s="30" t="s">
        <v>7</v>
      </c>
      <c r="F15" s="31" t="s">
        <v>85</v>
      </c>
      <c r="G15" s="256">
        <v>1330</v>
      </c>
      <c r="H15" s="233">
        <v>1364</v>
      </c>
      <c r="I15" s="128"/>
      <c r="J15" s="296">
        <f>H15</f>
        <v>1364</v>
      </c>
      <c r="O15" s="51"/>
    </row>
    <row r="16" spans="1:15" ht="12.75" customHeight="1" thickBot="1">
      <c r="A16" s="40"/>
      <c r="B16" s="41"/>
      <c r="C16" s="34"/>
      <c r="D16" s="35">
        <v>3314</v>
      </c>
      <c r="E16" s="36">
        <v>5321</v>
      </c>
      <c r="F16" s="37" t="s">
        <v>90</v>
      </c>
      <c r="G16" s="239">
        <f>G15</f>
        <v>1330</v>
      </c>
      <c r="H16" s="234">
        <f>H15</f>
        <v>1364</v>
      </c>
      <c r="I16" s="126"/>
      <c r="J16" s="232">
        <f>J15</f>
        <v>1364</v>
      </c>
      <c r="O16" s="51"/>
    </row>
    <row r="17" spans="1:10" ht="12.75" customHeight="1">
      <c r="A17" s="38" t="s">
        <v>6</v>
      </c>
      <c r="B17" s="39" t="s">
        <v>184</v>
      </c>
      <c r="C17" s="42" t="s">
        <v>87</v>
      </c>
      <c r="D17" s="29" t="s">
        <v>7</v>
      </c>
      <c r="E17" s="30" t="s">
        <v>7</v>
      </c>
      <c r="F17" s="31" t="s">
        <v>88</v>
      </c>
      <c r="G17" s="256">
        <v>1310</v>
      </c>
      <c r="H17" s="233">
        <v>1346</v>
      </c>
      <c r="I17" s="128"/>
      <c r="J17" s="296">
        <f>H17</f>
        <v>1346</v>
      </c>
    </row>
    <row r="18" spans="1:10" ht="12.75" customHeight="1" thickBot="1">
      <c r="A18" s="40"/>
      <c r="B18" s="41"/>
      <c r="C18" s="43"/>
      <c r="D18" s="35">
        <v>3314</v>
      </c>
      <c r="E18" s="36">
        <v>5321</v>
      </c>
      <c r="F18" s="37" t="s">
        <v>90</v>
      </c>
      <c r="G18" s="239">
        <f>G17</f>
        <v>1310</v>
      </c>
      <c r="H18" s="234">
        <f>H17</f>
        <v>1346</v>
      </c>
      <c r="I18" s="126"/>
      <c r="J18" s="232">
        <f>J17</f>
        <v>1346</v>
      </c>
    </row>
    <row r="19" spans="1:10" ht="15" customHeight="1" thickBot="1">
      <c r="A19" s="20" t="s">
        <v>6</v>
      </c>
      <c r="B19" s="21"/>
      <c r="C19" s="22"/>
      <c r="D19" s="23" t="s">
        <v>7</v>
      </c>
      <c r="E19" s="24" t="s">
        <v>7</v>
      </c>
      <c r="F19" s="25" t="s">
        <v>89</v>
      </c>
      <c r="G19" s="122">
        <v>1700</v>
      </c>
      <c r="H19" s="122">
        <v>1700</v>
      </c>
      <c r="I19" s="122">
        <v>0</v>
      </c>
      <c r="J19" s="123">
        <v>1700</v>
      </c>
    </row>
    <row r="20" spans="1:10" ht="12.75" customHeight="1">
      <c r="A20" s="38" t="s">
        <v>6</v>
      </c>
      <c r="B20" s="39" t="s">
        <v>91</v>
      </c>
      <c r="C20" s="42" t="s">
        <v>92</v>
      </c>
      <c r="D20" s="29" t="s">
        <v>7</v>
      </c>
      <c r="E20" s="30" t="s">
        <v>7</v>
      </c>
      <c r="F20" s="31" t="s">
        <v>93</v>
      </c>
      <c r="G20" s="238">
        <v>1200</v>
      </c>
      <c r="H20" s="233">
        <v>1200</v>
      </c>
      <c r="I20" s="128"/>
      <c r="J20" s="296">
        <v>1200</v>
      </c>
    </row>
    <row r="21" spans="1:10" ht="12.75" customHeight="1" thickBot="1">
      <c r="A21" s="40"/>
      <c r="B21" s="41"/>
      <c r="C21" s="53"/>
      <c r="D21" s="35">
        <v>3311</v>
      </c>
      <c r="E21" s="52">
        <v>5321</v>
      </c>
      <c r="F21" s="54" t="s">
        <v>90</v>
      </c>
      <c r="G21" s="265">
        <v>1200</v>
      </c>
      <c r="H21" s="234">
        <v>1200</v>
      </c>
      <c r="I21" s="126"/>
      <c r="J21" s="232">
        <v>1200</v>
      </c>
    </row>
    <row r="22" spans="1:10" ht="12.75" customHeight="1">
      <c r="A22" s="38" t="s">
        <v>233</v>
      </c>
      <c r="B22" s="39" t="s">
        <v>95</v>
      </c>
      <c r="C22" s="42" t="s">
        <v>96</v>
      </c>
      <c r="D22" s="29" t="s">
        <v>7</v>
      </c>
      <c r="E22" s="30" t="s">
        <v>7</v>
      </c>
      <c r="F22" s="31" t="s">
        <v>94</v>
      </c>
      <c r="G22" s="256">
        <v>500</v>
      </c>
      <c r="H22" s="233">
        <v>500</v>
      </c>
      <c r="I22" s="128"/>
      <c r="J22" s="296">
        <v>500</v>
      </c>
    </row>
    <row r="23" spans="1:10" ht="12.75" customHeight="1" thickBot="1">
      <c r="A23" s="40"/>
      <c r="B23" s="41"/>
      <c r="C23" s="43"/>
      <c r="D23" s="35">
        <v>3311</v>
      </c>
      <c r="E23" s="36">
        <v>5321</v>
      </c>
      <c r="F23" s="37" t="s">
        <v>90</v>
      </c>
      <c r="G23" s="239">
        <v>500</v>
      </c>
      <c r="H23" s="234">
        <v>500</v>
      </c>
      <c r="I23" s="126"/>
      <c r="J23" s="232">
        <v>500</v>
      </c>
    </row>
    <row r="24" spans="1:10" ht="15" customHeight="1" thickBot="1">
      <c r="A24" s="20" t="s">
        <v>6</v>
      </c>
      <c r="B24" s="21"/>
      <c r="C24" s="22"/>
      <c r="D24" s="23" t="s">
        <v>7</v>
      </c>
      <c r="E24" s="24" t="s">
        <v>7</v>
      </c>
      <c r="F24" s="25" t="s">
        <v>97</v>
      </c>
      <c r="G24" s="122">
        <v>4566</v>
      </c>
      <c r="H24" s="122">
        <f>H25+H27+H29+H31+H33+H35+H37+H39+H41+H43+H45+H47+H49+H51+H53+H55+H57+H59+H61+H63+H65+H67+H69+H71+H73+H75+H77+H79+H81+H83+H85+H87+H89+H91+H93+H95+H97+H99+H101+H103+H105+H107+H109+H111+H113+H115+H117+H119+H121+H123+H125+H127+H129+H131+H133+H135</f>
        <v>7946</v>
      </c>
      <c r="I24" s="122">
        <v>0</v>
      </c>
      <c r="J24" s="130">
        <f>J25+J29+J27+J31+J33+J35+J37+J41+J43+J45+J47+J49+J51+J53+J55+J57+J59+J61+J63+J65+J67+J95+J101+J105+J107+J109+J111+J113+J115+J117+J119+J121+J123+J69+J71+J73+J75+J77+J79+J81+J83+J85+J87+J89+J91+J93+J97+J99+J103+J125+J127+J129+J131+J133+J135</f>
        <v>7896</v>
      </c>
    </row>
    <row r="25" spans="1:10" ht="12.75" customHeight="1">
      <c r="A25" s="55" t="s">
        <v>6</v>
      </c>
      <c r="B25" s="56" t="s">
        <v>98</v>
      </c>
      <c r="C25" s="57" t="s">
        <v>9</v>
      </c>
      <c r="D25" s="58" t="s">
        <v>7</v>
      </c>
      <c r="E25" s="59" t="s">
        <v>7</v>
      </c>
      <c r="F25" s="60" t="s">
        <v>270</v>
      </c>
      <c r="G25" s="235">
        <v>400</v>
      </c>
      <c r="H25" s="235">
        <v>400</v>
      </c>
      <c r="I25" s="132"/>
      <c r="J25" s="279">
        <v>400</v>
      </c>
    </row>
    <row r="26" spans="1:10" ht="12.75" customHeight="1" thickBot="1">
      <c r="A26" s="61"/>
      <c r="B26" s="62"/>
      <c r="C26" s="63"/>
      <c r="D26" s="64" t="s">
        <v>99</v>
      </c>
      <c r="E26" s="65">
        <v>5229</v>
      </c>
      <c r="F26" s="66" t="s">
        <v>100</v>
      </c>
      <c r="G26" s="236">
        <v>400</v>
      </c>
      <c r="H26" s="236">
        <v>400</v>
      </c>
      <c r="I26" s="128"/>
      <c r="J26" s="280">
        <v>400</v>
      </c>
    </row>
    <row r="27" spans="1:10" ht="12.75" customHeight="1">
      <c r="A27" s="55" t="s">
        <v>6</v>
      </c>
      <c r="B27" s="56" t="s">
        <v>101</v>
      </c>
      <c r="C27" s="57" t="s">
        <v>9</v>
      </c>
      <c r="D27" s="58" t="s">
        <v>7</v>
      </c>
      <c r="E27" s="59" t="s">
        <v>7</v>
      </c>
      <c r="F27" s="60" t="s">
        <v>271</v>
      </c>
      <c r="G27" s="235">
        <v>400</v>
      </c>
      <c r="H27" s="235">
        <v>400</v>
      </c>
      <c r="I27" s="134"/>
      <c r="J27" s="279">
        <v>400</v>
      </c>
    </row>
    <row r="28" spans="1:10" ht="12.75" customHeight="1" thickBot="1">
      <c r="A28" s="61"/>
      <c r="B28" s="62"/>
      <c r="C28" s="63"/>
      <c r="D28" s="64" t="s">
        <v>99</v>
      </c>
      <c r="E28" s="65">
        <v>5229</v>
      </c>
      <c r="F28" s="66" t="s">
        <v>100</v>
      </c>
      <c r="G28" s="236">
        <v>400</v>
      </c>
      <c r="H28" s="236">
        <v>400</v>
      </c>
      <c r="I28" s="135"/>
      <c r="J28" s="280">
        <v>400</v>
      </c>
    </row>
    <row r="29" spans="1:10" ht="12.75" customHeight="1">
      <c r="A29" s="55" t="s">
        <v>6</v>
      </c>
      <c r="B29" s="56" t="s">
        <v>102</v>
      </c>
      <c r="C29" s="57" t="s">
        <v>9</v>
      </c>
      <c r="D29" s="58" t="s">
        <v>7</v>
      </c>
      <c r="E29" s="59" t="s">
        <v>7</v>
      </c>
      <c r="F29" s="60" t="s">
        <v>272</v>
      </c>
      <c r="G29" s="235">
        <v>400</v>
      </c>
      <c r="H29" s="235">
        <v>400</v>
      </c>
      <c r="I29" s="136"/>
      <c r="J29" s="279">
        <v>400</v>
      </c>
    </row>
    <row r="30" spans="1:10" ht="12.75" customHeight="1" thickBot="1">
      <c r="A30" s="61"/>
      <c r="B30" s="62"/>
      <c r="C30" s="63"/>
      <c r="D30" s="64" t="s">
        <v>99</v>
      </c>
      <c r="E30" s="65">
        <v>5229</v>
      </c>
      <c r="F30" s="66" t="s">
        <v>100</v>
      </c>
      <c r="G30" s="236">
        <v>400</v>
      </c>
      <c r="H30" s="236">
        <v>400</v>
      </c>
      <c r="I30" s="135"/>
      <c r="J30" s="280">
        <v>400</v>
      </c>
    </row>
    <row r="31" spans="1:10" ht="12.75" customHeight="1">
      <c r="A31" s="55" t="s">
        <v>6</v>
      </c>
      <c r="B31" s="56" t="s">
        <v>103</v>
      </c>
      <c r="C31" s="57" t="s">
        <v>9</v>
      </c>
      <c r="D31" s="58" t="s">
        <v>7</v>
      </c>
      <c r="E31" s="59" t="s">
        <v>7</v>
      </c>
      <c r="F31" s="60" t="s">
        <v>273</v>
      </c>
      <c r="G31" s="235">
        <v>300</v>
      </c>
      <c r="H31" s="235">
        <v>300</v>
      </c>
      <c r="I31" s="128"/>
      <c r="J31" s="279">
        <v>300</v>
      </c>
    </row>
    <row r="32" spans="1:10" ht="12.75" customHeight="1" thickBot="1">
      <c r="A32" s="61"/>
      <c r="B32" s="559" t="s">
        <v>104</v>
      </c>
      <c r="C32" s="560"/>
      <c r="D32" s="64" t="s">
        <v>99</v>
      </c>
      <c r="E32" s="65">
        <v>5329</v>
      </c>
      <c r="F32" s="66" t="s">
        <v>105</v>
      </c>
      <c r="G32" s="236">
        <v>300</v>
      </c>
      <c r="H32" s="236">
        <v>300</v>
      </c>
      <c r="I32" s="126"/>
      <c r="J32" s="280">
        <v>300</v>
      </c>
    </row>
    <row r="33" spans="1:10" ht="12.75" customHeight="1">
      <c r="A33" s="55" t="s">
        <v>6</v>
      </c>
      <c r="B33" s="56" t="s">
        <v>106</v>
      </c>
      <c r="C33" s="57" t="s">
        <v>9</v>
      </c>
      <c r="D33" s="58" t="s">
        <v>7</v>
      </c>
      <c r="E33" s="59" t="s">
        <v>7</v>
      </c>
      <c r="F33" s="259" t="s">
        <v>274</v>
      </c>
      <c r="G33" s="235">
        <v>50</v>
      </c>
      <c r="H33" s="235">
        <v>50</v>
      </c>
      <c r="I33" s="128"/>
      <c r="J33" s="279">
        <v>50</v>
      </c>
    </row>
    <row r="34" spans="1:10" ht="12.75" customHeight="1" thickBot="1">
      <c r="A34" s="61"/>
      <c r="B34" s="62"/>
      <c r="C34" s="63"/>
      <c r="D34" s="64" t="s">
        <v>99</v>
      </c>
      <c r="E34" s="65">
        <v>5229</v>
      </c>
      <c r="F34" s="66" t="s">
        <v>100</v>
      </c>
      <c r="G34" s="236">
        <v>50</v>
      </c>
      <c r="H34" s="236">
        <v>50</v>
      </c>
      <c r="I34" s="126"/>
      <c r="J34" s="280">
        <v>50</v>
      </c>
    </row>
    <row r="35" spans="1:10" ht="12.75" customHeight="1">
      <c r="A35" s="55" t="s">
        <v>6</v>
      </c>
      <c r="B35" s="56" t="s">
        <v>107</v>
      </c>
      <c r="C35" s="57" t="s">
        <v>9</v>
      </c>
      <c r="D35" s="58" t="s">
        <v>7</v>
      </c>
      <c r="E35" s="59" t="s">
        <v>7</v>
      </c>
      <c r="F35" s="60" t="s">
        <v>275</v>
      </c>
      <c r="G35" s="235">
        <v>350</v>
      </c>
      <c r="H35" s="235">
        <v>350</v>
      </c>
      <c r="I35" s="128"/>
      <c r="J35" s="279">
        <v>350</v>
      </c>
    </row>
    <row r="36" spans="1:10" ht="12.75" customHeight="1" thickBot="1">
      <c r="A36" s="61"/>
      <c r="B36" s="62"/>
      <c r="C36" s="63"/>
      <c r="D36" s="64" t="s">
        <v>99</v>
      </c>
      <c r="E36" s="65">
        <v>5222</v>
      </c>
      <c r="F36" s="66" t="s">
        <v>11</v>
      </c>
      <c r="G36" s="236">
        <v>350</v>
      </c>
      <c r="H36" s="236">
        <v>350</v>
      </c>
      <c r="I36" s="126"/>
      <c r="J36" s="280">
        <v>350</v>
      </c>
    </row>
    <row r="37" spans="1:10" ht="12.75" customHeight="1">
      <c r="A37" s="55" t="s">
        <v>6</v>
      </c>
      <c r="B37" s="56" t="s">
        <v>108</v>
      </c>
      <c r="C37" s="57" t="s">
        <v>9</v>
      </c>
      <c r="D37" s="58" t="s">
        <v>7</v>
      </c>
      <c r="E37" s="59" t="s">
        <v>7</v>
      </c>
      <c r="F37" s="259" t="s">
        <v>290</v>
      </c>
      <c r="G37" s="235">
        <v>50</v>
      </c>
      <c r="H37" s="235">
        <v>50</v>
      </c>
      <c r="I37" s="128"/>
      <c r="J37" s="279">
        <v>50</v>
      </c>
    </row>
    <row r="38" spans="1:10" ht="15" customHeight="1" thickBot="1">
      <c r="A38" s="61"/>
      <c r="B38" s="62"/>
      <c r="C38" s="63"/>
      <c r="D38" s="64" t="s">
        <v>99</v>
      </c>
      <c r="E38" s="65">
        <v>5213</v>
      </c>
      <c r="F38" s="66" t="s">
        <v>109</v>
      </c>
      <c r="G38" s="236">
        <v>50</v>
      </c>
      <c r="H38" s="236">
        <v>50</v>
      </c>
      <c r="I38" s="126"/>
      <c r="J38" s="280">
        <v>50</v>
      </c>
    </row>
    <row r="39" spans="1:12" ht="21" customHeight="1">
      <c r="A39" s="183" t="s">
        <v>6</v>
      </c>
      <c r="B39" s="216" t="s">
        <v>110</v>
      </c>
      <c r="C39" s="221" t="s">
        <v>9</v>
      </c>
      <c r="D39" s="222" t="s">
        <v>7</v>
      </c>
      <c r="E39" s="223" t="s">
        <v>7</v>
      </c>
      <c r="F39" s="224" t="s">
        <v>111</v>
      </c>
      <c r="G39" s="237">
        <v>450</v>
      </c>
      <c r="H39" s="237">
        <v>0</v>
      </c>
      <c r="I39" s="225"/>
      <c r="J39" s="281">
        <v>0</v>
      </c>
      <c r="K39" s="119"/>
      <c r="L39" s="85"/>
    </row>
    <row r="40" spans="1:10" ht="15" customHeight="1" thickBot="1">
      <c r="A40" s="176"/>
      <c r="B40" s="177"/>
      <c r="C40" s="178"/>
      <c r="D40" s="179" t="s">
        <v>112</v>
      </c>
      <c r="E40" s="180">
        <v>5901</v>
      </c>
      <c r="F40" s="181" t="s">
        <v>113</v>
      </c>
      <c r="G40" s="230">
        <v>450</v>
      </c>
      <c r="H40" s="230">
        <v>0</v>
      </c>
      <c r="I40" s="126"/>
      <c r="J40" s="282">
        <v>0</v>
      </c>
    </row>
    <row r="41" spans="1:10" ht="21" customHeight="1">
      <c r="A41" s="55" t="s">
        <v>6</v>
      </c>
      <c r="B41" s="56" t="s">
        <v>114</v>
      </c>
      <c r="C41" s="57" t="s">
        <v>9</v>
      </c>
      <c r="D41" s="58" t="s">
        <v>7</v>
      </c>
      <c r="E41" s="59" t="s">
        <v>7</v>
      </c>
      <c r="F41" s="60" t="s">
        <v>283</v>
      </c>
      <c r="G41" s="235">
        <v>600</v>
      </c>
      <c r="H41" s="235">
        <v>600</v>
      </c>
      <c r="I41" s="128"/>
      <c r="J41" s="279">
        <v>600</v>
      </c>
    </row>
    <row r="42" spans="1:10" ht="12.75" customHeight="1" thickBot="1">
      <c r="A42" s="61"/>
      <c r="B42" s="62"/>
      <c r="C42" s="63"/>
      <c r="D42" s="64" t="s">
        <v>115</v>
      </c>
      <c r="E42" s="65">
        <v>5222</v>
      </c>
      <c r="F42" s="66" t="s">
        <v>11</v>
      </c>
      <c r="G42" s="236">
        <v>600</v>
      </c>
      <c r="H42" s="236">
        <v>600</v>
      </c>
      <c r="I42" s="126"/>
      <c r="J42" s="280">
        <v>600</v>
      </c>
    </row>
    <row r="43" spans="1:10" ht="12.75" customHeight="1">
      <c r="A43" s="55" t="s">
        <v>6</v>
      </c>
      <c r="B43" s="56" t="s">
        <v>116</v>
      </c>
      <c r="C43" s="57" t="s">
        <v>9</v>
      </c>
      <c r="D43" s="58" t="s">
        <v>7</v>
      </c>
      <c r="E43" s="59" t="s">
        <v>7</v>
      </c>
      <c r="F43" s="259" t="s">
        <v>117</v>
      </c>
      <c r="G43" s="235">
        <v>100</v>
      </c>
      <c r="H43" s="235">
        <v>100</v>
      </c>
      <c r="I43" s="128"/>
      <c r="J43" s="279">
        <v>100</v>
      </c>
    </row>
    <row r="44" spans="1:10" ht="12.75" customHeight="1" thickBot="1">
      <c r="A44" s="61"/>
      <c r="B44" s="62"/>
      <c r="C44" s="63"/>
      <c r="D44" s="64" t="s">
        <v>115</v>
      </c>
      <c r="E44" s="65">
        <v>5222</v>
      </c>
      <c r="F44" s="66" t="s">
        <v>11</v>
      </c>
      <c r="G44" s="236">
        <v>100</v>
      </c>
      <c r="H44" s="236">
        <v>100</v>
      </c>
      <c r="I44" s="126"/>
      <c r="J44" s="280">
        <v>100</v>
      </c>
    </row>
    <row r="45" spans="1:10" ht="12.75" customHeight="1">
      <c r="A45" s="55" t="s">
        <v>6</v>
      </c>
      <c r="B45" s="56" t="s">
        <v>118</v>
      </c>
      <c r="C45" s="57" t="s">
        <v>9</v>
      </c>
      <c r="D45" s="58" t="s">
        <v>7</v>
      </c>
      <c r="E45" s="59" t="s">
        <v>7</v>
      </c>
      <c r="F45" s="297" t="s">
        <v>119</v>
      </c>
      <c r="G45" s="298">
        <v>50</v>
      </c>
      <c r="H45" s="298">
        <v>50</v>
      </c>
      <c r="I45" s="299">
        <v>-50</v>
      </c>
      <c r="J45" s="299">
        <f>H45-50</f>
        <v>0</v>
      </c>
    </row>
    <row r="46" spans="1:10" ht="12.75" customHeight="1" thickBot="1">
      <c r="A46" s="61"/>
      <c r="B46" s="62"/>
      <c r="C46" s="63"/>
      <c r="D46" s="64" t="s">
        <v>115</v>
      </c>
      <c r="E46" s="65">
        <v>5222</v>
      </c>
      <c r="F46" s="300" t="s">
        <v>11</v>
      </c>
      <c r="G46" s="301">
        <v>50</v>
      </c>
      <c r="H46" s="301">
        <v>50</v>
      </c>
      <c r="I46" s="303">
        <v>-50</v>
      </c>
      <c r="J46" s="302">
        <f>J45</f>
        <v>0</v>
      </c>
    </row>
    <row r="47" spans="1:10" ht="12.75" customHeight="1">
      <c r="A47" s="55" t="s">
        <v>6</v>
      </c>
      <c r="B47" s="56" t="s">
        <v>120</v>
      </c>
      <c r="C47" s="57" t="s">
        <v>9</v>
      </c>
      <c r="D47" s="58" t="s">
        <v>7</v>
      </c>
      <c r="E47" s="59" t="s">
        <v>7</v>
      </c>
      <c r="F47" s="259" t="s">
        <v>121</v>
      </c>
      <c r="G47" s="235">
        <v>100</v>
      </c>
      <c r="H47" s="235">
        <v>100</v>
      </c>
      <c r="I47" s="128"/>
      <c r="J47" s="279">
        <v>100</v>
      </c>
    </row>
    <row r="48" spans="1:10" ht="12.75" customHeight="1" thickBot="1">
      <c r="A48" s="61"/>
      <c r="B48" s="62"/>
      <c r="C48" s="63"/>
      <c r="D48" s="64" t="s">
        <v>99</v>
      </c>
      <c r="E48" s="65">
        <v>5229</v>
      </c>
      <c r="F48" s="66" t="s">
        <v>100</v>
      </c>
      <c r="G48" s="236">
        <v>100</v>
      </c>
      <c r="H48" s="234">
        <v>100</v>
      </c>
      <c r="I48" s="126"/>
      <c r="J48" s="280">
        <v>100</v>
      </c>
    </row>
    <row r="49" spans="1:10" ht="12.75" customHeight="1">
      <c r="A49" s="183" t="s">
        <v>6</v>
      </c>
      <c r="B49" s="204" t="s">
        <v>126</v>
      </c>
      <c r="C49" s="205" t="s">
        <v>9</v>
      </c>
      <c r="D49" s="206" t="s">
        <v>7</v>
      </c>
      <c r="E49" s="207" t="s">
        <v>7</v>
      </c>
      <c r="F49" s="208" t="s">
        <v>164</v>
      </c>
      <c r="G49" s="266">
        <v>26</v>
      </c>
      <c r="H49" s="238">
        <v>26</v>
      </c>
      <c r="I49" s="124"/>
      <c r="J49" s="283">
        <v>26</v>
      </c>
    </row>
    <row r="50" spans="1:10" ht="12.75" customHeight="1" thickBot="1">
      <c r="A50" s="176"/>
      <c r="B50" s="198"/>
      <c r="C50" s="199"/>
      <c r="D50" s="200" t="s">
        <v>112</v>
      </c>
      <c r="E50" s="201">
        <v>5901</v>
      </c>
      <c r="F50" s="202" t="s">
        <v>10</v>
      </c>
      <c r="G50" s="251">
        <v>26</v>
      </c>
      <c r="H50" s="239">
        <v>26</v>
      </c>
      <c r="I50" s="126"/>
      <c r="J50" s="284">
        <v>26</v>
      </c>
    </row>
    <row r="51" spans="1:10" ht="12.75" customHeight="1">
      <c r="A51" s="55" t="s">
        <v>6</v>
      </c>
      <c r="B51" s="78" t="s">
        <v>127</v>
      </c>
      <c r="C51" s="57" t="s">
        <v>9</v>
      </c>
      <c r="D51" s="58" t="s">
        <v>7</v>
      </c>
      <c r="E51" s="59" t="s">
        <v>7</v>
      </c>
      <c r="F51" s="60" t="s">
        <v>129</v>
      </c>
      <c r="G51" s="267">
        <v>80</v>
      </c>
      <c r="H51" s="240">
        <v>160</v>
      </c>
      <c r="I51" s="132"/>
      <c r="J51" s="283">
        <v>160</v>
      </c>
    </row>
    <row r="52" spans="1:10" ht="12.75" customHeight="1" thickBot="1">
      <c r="A52" s="61"/>
      <c r="B52" s="62"/>
      <c r="C52" s="63"/>
      <c r="D52" s="64" t="s">
        <v>128</v>
      </c>
      <c r="E52" s="65">
        <v>5339</v>
      </c>
      <c r="F52" s="66" t="s">
        <v>165</v>
      </c>
      <c r="G52" s="236">
        <v>80</v>
      </c>
      <c r="H52" s="234">
        <v>160</v>
      </c>
      <c r="I52" s="126"/>
      <c r="J52" s="284">
        <v>160</v>
      </c>
    </row>
    <row r="53" spans="1:10" ht="12.75" customHeight="1">
      <c r="A53" s="55" t="s">
        <v>6</v>
      </c>
      <c r="B53" s="56" t="s">
        <v>130</v>
      </c>
      <c r="C53" s="57" t="s">
        <v>9</v>
      </c>
      <c r="D53" s="58" t="s">
        <v>7</v>
      </c>
      <c r="E53" s="59" t="s">
        <v>7</v>
      </c>
      <c r="F53" s="60" t="s">
        <v>131</v>
      </c>
      <c r="G53" s="235">
        <v>70</v>
      </c>
      <c r="H53" s="233">
        <v>70</v>
      </c>
      <c r="I53" s="124"/>
      <c r="J53" s="283">
        <v>70</v>
      </c>
    </row>
    <row r="54" spans="1:10" ht="12.75" customHeight="1" thickBot="1">
      <c r="A54" s="61"/>
      <c r="B54" s="62"/>
      <c r="C54" s="63"/>
      <c r="D54" s="64" t="s">
        <v>115</v>
      </c>
      <c r="E54" s="65">
        <v>5213</v>
      </c>
      <c r="F54" s="66" t="s">
        <v>166</v>
      </c>
      <c r="G54" s="236">
        <v>70</v>
      </c>
      <c r="H54" s="234">
        <v>70</v>
      </c>
      <c r="I54" s="126"/>
      <c r="J54" s="284">
        <v>70</v>
      </c>
    </row>
    <row r="55" spans="1:10" ht="12.75" customHeight="1">
      <c r="A55" s="55" t="s">
        <v>6</v>
      </c>
      <c r="B55" s="56" t="s">
        <v>132</v>
      </c>
      <c r="C55" s="57" t="s">
        <v>9</v>
      </c>
      <c r="D55" s="58" t="s">
        <v>7</v>
      </c>
      <c r="E55" s="59" t="s">
        <v>7</v>
      </c>
      <c r="F55" s="259" t="s">
        <v>234</v>
      </c>
      <c r="G55" s="235">
        <v>80</v>
      </c>
      <c r="H55" s="233">
        <v>80</v>
      </c>
      <c r="I55" s="124"/>
      <c r="J55" s="283">
        <v>80</v>
      </c>
    </row>
    <row r="56" spans="1:10" ht="15" customHeight="1" thickBot="1">
      <c r="A56" s="61"/>
      <c r="B56" s="62"/>
      <c r="C56" s="63"/>
      <c r="D56" s="64" t="s">
        <v>124</v>
      </c>
      <c r="E56" s="65">
        <v>6322</v>
      </c>
      <c r="F56" s="66" t="s">
        <v>167</v>
      </c>
      <c r="G56" s="236">
        <v>80</v>
      </c>
      <c r="H56" s="234">
        <v>80</v>
      </c>
      <c r="I56" s="126"/>
      <c r="J56" s="284">
        <v>80</v>
      </c>
    </row>
    <row r="57" spans="1:10" ht="15" customHeight="1">
      <c r="A57" s="72" t="s">
        <v>6</v>
      </c>
      <c r="B57" s="73" t="s">
        <v>133</v>
      </c>
      <c r="C57" s="74" t="s">
        <v>9</v>
      </c>
      <c r="D57" s="75" t="s">
        <v>7</v>
      </c>
      <c r="E57" s="76" t="s">
        <v>7</v>
      </c>
      <c r="F57" s="77" t="s">
        <v>134</v>
      </c>
      <c r="G57" s="268">
        <v>100</v>
      </c>
      <c r="H57" s="233">
        <v>100</v>
      </c>
      <c r="I57" s="124"/>
      <c r="J57" s="283">
        <v>100</v>
      </c>
    </row>
    <row r="58" spans="1:10" ht="15" customHeight="1" thickBot="1">
      <c r="A58" s="81"/>
      <c r="B58" s="82"/>
      <c r="C58" s="83"/>
      <c r="D58" s="96" t="s">
        <v>115</v>
      </c>
      <c r="E58" s="97">
        <v>5212</v>
      </c>
      <c r="F58" s="91" t="s">
        <v>168</v>
      </c>
      <c r="G58" s="269">
        <v>100</v>
      </c>
      <c r="H58" s="241">
        <v>100</v>
      </c>
      <c r="I58" s="137"/>
      <c r="J58" s="285">
        <v>100</v>
      </c>
    </row>
    <row r="59" spans="1:10" ht="15" customHeight="1">
      <c r="A59" s="55" t="s">
        <v>6</v>
      </c>
      <c r="B59" s="73" t="s">
        <v>135</v>
      </c>
      <c r="C59" s="74" t="s">
        <v>9</v>
      </c>
      <c r="D59" s="58" t="s">
        <v>7</v>
      </c>
      <c r="E59" s="59" t="s">
        <v>7</v>
      </c>
      <c r="F59" s="77" t="s">
        <v>136</v>
      </c>
      <c r="G59" s="268">
        <v>200</v>
      </c>
      <c r="H59" s="242">
        <v>200</v>
      </c>
      <c r="I59" s="132"/>
      <c r="J59" s="283">
        <v>200</v>
      </c>
    </row>
    <row r="60" spans="1:10" ht="15" customHeight="1" thickBot="1">
      <c r="A60" s="61"/>
      <c r="B60" s="86"/>
      <c r="C60" s="83"/>
      <c r="D60" s="96" t="s">
        <v>115</v>
      </c>
      <c r="E60" s="97">
        <v>5213</v>
      </c>
      <c r="F60" s="66" t="s">
        <v>166</v>
      </c>
      <c r="G60" s="269">
        <v>200</v>
      </c>
      <c r="H60" s="243">
        <v>200</v>
      </c>
      <c r="I60" s="137"/>
      <c r="J60" s="285">
        <v>200</v>
      </c>
    </row>
    <row r="61" spans="1:10" ht="12.75" customHeight="1">
      <c r="A61" s="55" t="s">
        <v>6</v>
      </c>
      <c r="B61" s="56" t="s">
        <v>137</v>
      </c>
      <c r="C61" s="57" t="s">
        <v>9</v>
      </c>
      <c r="D61" s="58" t="s">
        <v>7</v>
      </c>
      <c r="E61" s="59" t="s">
        <v>7</v>
      </c>
      <c r="F61" s="60" t="s">
        <v>291</v>
      </c>
      <c r="G61" s="270">
        <v>100</v>
      </c>
      <c r="H61" s="244">
        <v>150</v>
      </c>
      <c r="I61" s="132"/>
      <c r="J61" s="286">
        <v>150</v>
      </c>
    </row>
    <row r="62" spans="1:10" ht="15" customHeight="1" thickBot="1">
      <c r="A62" s="88"/>
      <c r="B62" s="89"/>
      <c r="C62" s="90"/>
      <c r="D62" s="92" t="s">
        <v>115</v>
      </c>
      <c r="E62" s="93">
        <v>5221</v>
      </c>
      <c r="F62" s="94" t="s">
        <v>169</v>
      </c>
      <c r="G62" s="271">
        <v>100</v>
      </c>
      <c r="H62" s="245">
        <v>150</v>
      </c>
      <c r="I62" s="126"/>
      <c r="J62" s="284">
        <v>150</v>
      </c>
    </row>
    <row r="63" spans="1:10" ht="12.75" customHeight="1">
      <c r="A63" s="55" t="s">
        <v>6</v>
      </c>
      <c r="B63" s="73" t="s">
        <v>138</v>
      </c>
      <c r="C63" s="74" t="s">
        <v>139</v>
      </c>
      <c r="D63" s="58" t="s">
        <v>7</v>
      </c>
      <c r="E63" s="59" t="s">
        <v>7</v>
      </c>
      <c r="F63" s="60" t="s">
        <v>140</v>
      </c>
      <c r="G63" s="270">
        <v>200</v>
      </c>
      <c r="H63" s="246">
        <v>200</v>
      </c>
      <c r="I63" s="138"/>
      <c r="J63" s="287">
        <v>200</v>
      </c>
    </row>
    <row r="64" spans="1:10" ht="12.75" customHeight="1" thickBot="1">
      <c r="A64" s="61"/>
      <c r="B64" s="82"/>
      <c r="C64" s="83"/>
      <c r="D64" s="96" t="s">
        <v>115</v>
      </c>
      <c r="E64" s="97">
        <v>5321</v>
      </c>
      <c r="F64" s="91" t="s">
        <v>90</v>
      </c>
      <c r="G64" s="269">
        <v>200</v>
      </c>
      <c r="H64" s="243">
        <v>200</v>
      </c>
      <c r="I64" s="137"/>
      <c r="J64" s="288">
        <v>200</v>
      </c>
    </row>
    <row r="65" spans="1:10" ht="12.75" customHeight="1">
      <c r="A65" s="55" t="s">
        <v>6</v>
      </c>
      <c r="B65" s="56" t="s">
        <v>141</v>
      </c>
      <c r="C65" s="57" t="s">
        <v>9</v>
      </c>
      <c r="D65" s="58" t="s">
        <v>7</v>
      </c>
      <c r="E65" s="59" t="s">
        <v>7</v>
      </c>
      <c r="F65" s="259" t="s">
        <v>232</v>
      </c>
      <c r="G65" s="235">
        <v>20</v>
      </c>
      <c r="H65" s="247">
        <v>20</v>
      </c>
      <c r="I65" s="124"/>
      <c r="J65" s="283">
        <v>20</v>
      </c>
    </row>
    <row r="66" spans="1:10" ht="12.75" customHeight="1" thickBot="1">
      <c r="A66" s="81"/>
      <c r="B66" s="86"/>
      <c r="C66" s="87"/>
      <c r="D66" s="64" t="s">
        <v>142</v>
      </c>
      <c r="E66" s="65">
        <v>5321</v>
      </c>
      <c r="F66" s="91" t="s">
        <v>90</v>
      </c>
      <c r="G66" s="236">
        <v>20</v>
      </c>
      <c r="H66" s="234">
        <v>20</v>
      </c>
      <c r="I66" s="126"/>
      <c r="J66" s="284">
        <v>20</v>
      </c>
    </row>
    <row r="67" spans="1:10" ht="12.75" customHeight="1">
      <c r="A67" s="183" t="s">
        <v>6</v>
      </c>
      <c r="B67" s="170" t="s">
        <v>143</v>
      </c>
      <c r="C67" s="171" t="s">
        <v>9</v>
      </c>
      <c r="D67" s="172" t="s">
        <v>7</v>
      </c>
      <c r="E67" s="173" t="s">
        <v>7</v>
      </c>
      <c r="F67" s="174" t="s">
        <v>144</v>
      </c>
      <c r="G67" s="229">
        <v>30</v>
      </c>
      <c r="H67" s="248">
        <v>30</v>
      </c>
      <c r="I67" s="124"/>
      <c r="J67" s="283">
        <v>30</v>
      </c>
    </row>
    <row r="68" spans="1:10" ht="12.75" customHeight="1" thickBot="1">
      <c r="A68" s="176"/>
      <c r="B68" s="189"/>
      <c r="C68" s="190"/>
      <c r="D68" s="179" t="s">
        <v>115</v>
      </c>
      <c r="E68" s="180">
        <v>5212</v>
      </c>
      <c r="F68" s="191" t="s">
        <v>170</v>
      </c>
      <c r="G68" s="230">
        <v>30</v>
      </c>
      <c r="H68" s="249">
        <v>30</v>
      </c>
      <c r="I68" s="126"/>
      <c r="J68" s="288">
        <v>30</v>
      </c>
    </row>
    <row r="69" spans="1:10" ht="12.75" customHeight="1">
      <c r="A69" s="169" t="s">
        <v>6</v>
      </c>
      <c r="B69" s="170" t="s">
        <v>189</v>
      </c>
      <c r="C69" s="171" t="s">
        <v>9</v>
      </c>
      <c r="D69" s="172" t="s">
        <v>7</v>
      </c>
      <c r="E69" s="173" t="s">
        <v>7</v>
      </c>
      <c r="F69" s="174" t="s">
        <v>228</v>
      </c>
      <c r="G69" s="250">
        <v>0</v>
      </c>
      <c r="H69" s="250">
        <v>15</v>
      </c>
      <c r="I69" s="124"/>
      <c r="J69" s="283">
        <v>15</v>
      </c>
    </row>
    <row r="70" spans="1:11" ht="12.75" customHeight="1" thickBot="1">
      <c r="A70" s="176"/>
      <c r="B70" s="177"/>
      <c r="C70" s="178"/>
      <c r="D70" s="179" t="s">
        <v>146</v>
      </c>
      <c r="E70" s="180">
        <v>5222</v>
      </c>
      <c r="F70" s="181" t="s">
        <v>190</v>
      </c>
      <c r="G70" s="251">
        <v>0</v>
      </c>
      <c r="H70" s="251">
        <v>0</v>
      </c>
      <c r="I70" s="137"/>
      <c r="J70" s="285">
        <f>J69</f>
        <v>15</v>
      </c>
      <c r="K70" s="84"/>
    </row>
    <row r="71" spans="1:10" ht="12.75" customHeight="1">
      <c r="A71" s="169" t="s">
        <v>6</v>
      </c>
      <c r="B71" s="170" t="s">
        <v>191</v>
      </c>
      <c r="C71" s="171" t="s">
        <v>9</v>
      </c>
      <c r="D71" s="172" t="s">
        <v>7</v>
      </c>
      <c r="E71" s="173" t="s">
        <v>7</v>
      </c>
      <c r="F71" s="260" t="s">
        <v>287</v>
      </c>
      <c r="G71" s="250">
        <v>0</v>
      </c>
      <c r="H71" s="250">
        <v>10</v>
      </c>
      <c r="I71" s="132"/>
      <c r="J71" s="283">
        <v>10</v>
      </c>
    </row>
    <row r="72" spans="1:10" ht="12.75" customHeight="1" thickBot="1">
      <c r="A72" s="176"/>
      <c r="B72" s="177"/>
      <c r="C72" s="178"/>
      <c r="D72" s="179" t="s">
        <v>146</v>
      </c>
      <c r="E72" s="180">
        <v>5222</v>
      </c>
      <c r="F72" s="181" t="s">
        <v>190</v>
      </c>
      <c r="G72" s="251">
        <v>0</v>
      </c>
      <c r="H72" s="251">
        <v>0</v>
      </c>
      <c r="I72" s="137"/>
      <c r="J72" s="285">
        <f>J71</f>
        <v>10</v>
      </c>
    </row>
    <row r="73" spans="1:10" ht="12.75" customHeight="1">
      <c r="A73" s="169" t="s">
        <v>6</v>
      </c>
      <c r="B73" s="170" t="s">
        <v>192</v>
      </c>
      <c r="C73" s="171" t="s">
        <v>9</v>
      </c>
      <c r="D73" s="172" t="s">
        <v>7</v>
      </c>
      <c r="E73" s="173" t="s">
        <v>7</v>
      </c>
      <c r="F73" s="260" t="s">
        <v>193</v>
      </c>
      <c r="G73" s="250">
        <v>0</v>
      </c>
      <c r="H73" s="250">
        <v>28</v>
      </c>
      <c r="I73" s="132"/>
      <c r="J73" s="283">
        <v>28</v>
      </c>
    </row>
    <row r="74" spans="1:10" ht="12.75" customHeight="1" thickBot="1">
      <c r="A74" s="176"/>
      <c r="B74" s="177"/>
      <c r="C74" s="178"/>
      <c r="D74" s="179" t="s">
        <v>146</v>
      </c>
      <c r="E74" s="180">
        <v>5221</v>
      </c>
      <c r="F74" s="219" t="s">
        <v>194</v>
      </c>
      <c r="G74" s="251">
        <v>0</v>
      </c>
      <c r="H74" s="251">
        <v>0</v>
      </c>
      <c r="I74" s="126"/>
      <c r="J74" s="284">
        <f>I74</f>
        <v>0</v>
      </c>
    </row>
    <row r="75" spans="1:10" ht="12.75" customHeight="1">
      <c r="A75" s="169" t="s">
        <v>6</v>
      </c>
      <c r="B75" s="170" t="s">
        <v>195</v>
      </c>
      <c r="C75" s="171" t="s">
        <v>9</v>
      </c>
      <c r="D75" s="172" t="s">
        <v>7</v>
      </c>
      <c r="E75" s="173" t="s">
        <v>7</v>
      </c>
      <c r="F75" s="174" t="s">
        <v>196</v>
      </c>
      <c r="G75" s="250">
        <v>0</v>
      </c>
      <c r="H75" s="250">
        <v>14</v>
      </c>
      <c r="I75" s="138"/>
      <c r="J75" s="287">
        <v>14</v>
      </c>
    </row>
    <row r="76" spans="1:10" ht="12.75" customHeight="1" thickBot="1">
      <c r="A76" s="176"/>
      <c r="B76" s="177"/>
      <c r="C76" s="178"/>
      <c r="D76" s="179" t="s">
        <v>146</v>
      </c>
      <c r="E76" s="180">
        <v>5221</v>
      </c>
      <c r="F76" s="219" t="s">
        <v>194</v>
      </c>
      <c r="G76" s="251">
        <v>0</v>
      </c>
      <c r="H76" s="251">
        <v>0</v>
      </c>
      <c r="I76" s="137"/>
      <c r="J76" s="285">
        <f>J75</f>
        <v>14</v>
      </c>
    </row>
    <row r="77" spans="1:10" ht="12.75" customHeight="1">
      <c r="A77" s="169" t="s">
        <v>6</v>
      </c>
      <c r="B77" s="170" t="s">
        <v>197</v>
      </c>
      <c r="C77" s="171" t="s">
        <v>198</v>
      </c>
      <c r="D77" s="172" t="s">
        <v>7</v>
      </c>
      <c r="E77" s="173" t="s">
        <v>7</v>
      </c>
      <c r="F77" s="174" t="s">
        <v>199</v>
      </c>
      <c r="G77" s="250">
        <v>0</v>
      </c>
      <c r="H77" s="250">
        <v>10</v>
      </c>
      <c r="I77" s="124"/>
      <c r="J77" s="283">
        <v>10</v>
      </c>
    </row>
    <row r="78" spans="1:10" ht="12.75" customHeight="1" thickBot="1">
      <c r="A78" s="176"/>
      <c r="B78" s="177"/>
      <c r="C78" s="178"/>
      <c r="D78" s="179" t="s">
        <v>146</v>
      </c>
      <c r="E78" s="180">
        <v>5321</v>
      </c>
      <c r="F78" s="181" t="s">
        <v>90</v>
      </c>
      <c r="G78" s="251">
        <v>0</v>
      </c>
      <c r="H78" s="251">
        <v>0</v>
      </c>
      <c r="I78" s="126"/>
      <c r="J78" s="284">
        <f>J77</f>
        <v>10</v>
      </c>
    </row>
    <row r="79" spans="1:10" ht="12.75" customHeight="1">
      <c r="A79" s="169" t="s">
        <v>6</v>
      </c>
      <c r="B79" s="170" t="s">
        <v>200</v>
      </c>
      <c r="C79" s="171" t="s">
        <v>9</v>
      </c>
      <c r="D79" s="172" t="s">
        <v>7</v>
      </c>
      <c r="E79" s="173" t="s">
        <v>7</v>
      </c>
      <c r="F79" s="174" t="s">
        <v>293</v>
      </c>
      <c r="G79" s="250">
        <v>0</v>
      </c>
      <c r="H79" s="250">
        <v>15</v>
      </c>
      <c r="I79" s="124"/>
      <c r="J79" s="283">
        <v>15</v>
      </c>
    </row>
    <row r="80" spans="1:10" ht="12.75" customHeight="1" thickBot="1">
      <c r="A80" s="176"/>
      <c r="B80" s="177"/>
      <c r="C80" s="178"/>
      <c r="D80" s="179" t="s">
        <v>146</v>
      </c>
      <c r="E80" s="180">
        <v>5222</v>
      </c>
      <c r="F80" s="181" t="s">
        <v>11</v>
      </c>
      <c r="G80" s="251">
        <v>0</v>
      </c>
      <c r="H80" s="251">
        <v>0</v>
      </c>
      <c r="I80" s="126"/>
      <c r="J80" s="284">
        <f>J79</f>
        <v>15</v>
      </c>
    </row>
    <row r="81" spans="1:10" ht="12.75" customHeight="1">
      <c r="A81" s="169" t="s">
        <v>6</v>
      </c>
      <c r="B81" s="170" t="s">
        <v>201</v>
      </c>
      <c r="C81" s="171" t="s">
        <v>202</v>
      </c>
      <c r="D81" s="172" t="s">
        <v>7</v>
      </c>
      <c r="E81" s="173" t="s">
        <v>7</v>
      </c>
      <c r="F81" s="174" t="s">
        <v>292</v>
      </c>
      <c r="G81" s="250">
        <v>0</v>
      </c>
      <c r="H81" s="250">
        <v>28</v>
      </c>
      <c r="I81" s="138"/>
      <c r="J81" s="287">
        <v>28</v>
      </c>
    </row>
    <row r="82" spans="1:10" ht="12.75" customHeight="1" thickBot="1">
      <c r="A82" s="176"/>
      <c r="B82" s="177"/>
      <c r="C82" s="178"/>
      <c r="D82" s="179" t="s">
        <v>115</v>
      </c>
      <c r="E82" s="180">
        <v>5321</v>
      </c>
      <c r="F82" s="181" t="s">
        <v>90</v>
      </c>
      <c r="G82" s="251">
        <v>0</v>
      </c>
      <c r="H82" s="251">
        <v>0</v>
      </c>
      <c r="I82" s="137"/>
      <c r="J82" s="285">
        <f>J81</f>
        <v>28</v>
      </c>
    </row>
    <row r="83" spans="1:10" ht="12.75" customHeight="1">
      <c r="A83" s="169" t="s">
        <v>6</v>
      </c>
      <c r="B83" s="170" t="s">
        <v>203</v>
      </c>
      <c r="C83" s="171" t="s">
        <v>9</v>
      </c>
      <c r="D83" s="172" t="s">
        <v>7</v>
      </c>
      <c r="E83" s="173" t="s">
        <v>7</v>
      </c>
      <c r="F83" s="174" t="s">
        <v>229</v>
      </c>
      <c r="G83" s="250">
        <v>0</v>
      </c>
      <c r="H83" s="250">
        <v>28</v>
      </c>
      <c r="I83" s="124"/>
      <c r="J83" s="283">
        <v>28</v>
      </c>
    </row>
    <row r="84" spans="1:10" ht="12.75" customHeight="1" thickBot="1">
      <c r="A84" s="176"/>
      <c r="B84" s="177"/>
      <c r="C84" s="178"/>
      <c r="D84" s="179" t="s">
        <v>146</v>
      </c>
      <c r="E84" s="180">
        <v>5222</v>
      </c>
      <c r="F84" s="181" t="s">
        <v>11</v>
      </c>
      <c r="G84" s="251">
        <v>0</v>
      </c>
      <c r="H84" s="251">
        <v>0</v>
      </c>
      <c r="I84" s="137"/>
      <c r="J84" s="284">
        <f>J83</f>
        <v>28</v>
      </c>
    </row>
    <row r="85" spans="1:10" ht="12.75" customHeight="1">
      <c r="A85" s="169" t="s">
        <v>6</v>
      </c>
      <c r="B85" s="170" t="s">
        <v>204</v>
      </c>
      <c r="C85" s="171" t="s">
        <v>9</v>
      </c>
      <c r="D85" s="172" t="s">
        <v>7</v>
      </c>
      <c r="E85" s="173" t="s">
        <v>7</v>
      </c>
      <c r="F85" s="174" t="s">
        <v>226</v>
      </c>
      <c r="G85" s="250">
        <v>0</v>
      </c>
      <c r="H85" s="250">
        <v>28</v>
      </c>
      <c r="I85" s="138"/>
      <c r="J85" s="287">
        <v>28</v>
      </c>
    </row>
    <row r="86" spans="1:10" ht="12.75" customHeight="1" thickBot="1">
      <c r="A86" s="176"/>
      <c r="B86" s="177"/>
      <c r="C86" s="178"/>
      <c r="D86" s="179" t="s">
        <v>146</v>
      </c>
      <c r="E86" s="180">
        <v>5222</v>
      </c>
      <c r="F86" s="181" t="s">
        <v>11</v>
      </c>
      <c r="G86" s="251">
        <v>0</v>
      </c>
      <c r="H86" s="251">
        <v>0</v>
      </c>
      <c r="I86" s="137"/>
      <c r="J86" s="285">
        <f>J85</f>
        <v>28</v>
      </c>
    </row>
    <row r="87" spans="1:10" ht="12.75" customHeight="1">
      <c r="A87" s="169" t="s">
        <v>6</v>
      </c>
      <c r="B87" s="170" t="s">
        <v>205</v>
      </c>
      <c r="C87" s="171" t="s">
        <v>9</v>
      </c>
      <c r="D87" s="172" t="s">
        <v>7</v>
      </c>
      <c r="E87" s="173" t="s">
        <v>7</v>
      </c>
      <c r="F87" s="260" t="s">
        <v>230</v>
      </c>
      <c r="G87" s="250">
        <v>0</v>
      </c>
      <c r="H87" s="250">
        <v>23</v>
      </c>
      <c r="I87" s="124"/>
      <c r="J87" s="283">
        <v>23</v>
      </c>
    </row>
    <row r="88" spans="1:10" ht="12.75" customHeight="1" thickBot="1">
      <c r="A88" s="176"/>
      <c r="B88" s="177"/>
      <c r="C88" s="178"/>
      <c r="D88" s="179" t="s">
        <v>115</v>
      </c>
      <c r="E88" s="180">
        <v>5222</v>
      </c>
      <c r="F88" s="181" t="s">
        <v>11</v>
      </c>
      <c r="G88" s="251">
        <v>0</v>
      </c>
      <c r="H88" s="251">
        <v>0</v>
      </c>
      <c r="I88" s="136"/>
      <c r="J88" s="288">
        <f>J87</f>
        <v>23</v>
      </c>
    </row>
    <row r="89" spans="1:10" ht="12.75" customHeight="1">
      <c r="A89" s="169" t="s">
        <v>6</v>
      </c>
      <c r="B89" s="170" t="s">
        <v>206</v>
      </c>
      <c r="C89" s="171" t="s">
        <v>9</v>
      </c>
      <c r="D89" s="172" t="s">
        <v>7</v>
      </c>
      <c r="E89" s="173" t="s">
        <v>7</v>
      </c>
      <c r="F89" s="174" t="s">
        <v>207</v>
      </c>
      <c r="G89" s="250">
        <v>0</v>
      </c>
      <c r="H89" s="250">
        <v>53</v>
      </c>
      <c r="I89" s="124"/>
      <c r="J89" s="283">
        <v>53</v>
      </c>
    </row>
    <row r="90" spans="1:10" ht="12.75" customHeight="1" thickBot="1">
      <c r="A90" s="176"/>
      <c r="B90" s="177"/>
      <c r="C90" s="178"/>
      <c r="D90" s="179" t="s">
        <v>146</v>
      </c>
      <c r="E90" s="180">
        <v>5222</v>
      </c>
      <c r="F90" s="181" t="s">
        <v>11</v>
      </c>
      <c r="G90" s="251">
        <v>0</v>
      </c>
      <c r="H90" s="251">
        <v>0</v>
      </c>
      <c r="I90" s="137"/>
      <c r="J90" s="285">
        <f>J89</f>
        <v>53</v>
      </c>
    </row>
    <row r="91" spans="1:10" ht="12.75" customHeight="1">
      <c r="A91" s="169" t="s">
        <v>6</v>
      </c>
      <c r="B91" s="170" t="s">
        <v>208</v>
      </c>
      <c r="C91" s="171" t="s">
        <v>9</v>
      </c>
      <c r="D91" s="172" t="s">
        <v>7</v>
      </c>
      <c r="E91" s="173" t="s">
        <v>7</v>
      </c>
      <c r="F91" s="174" t="s">
        <v>294</v>
      </c>
      <c r="G91" s="250">
        <v>0</v>
      </c>
      <c r="H91" s="250">
        <v>18</v>
      </c>
      <c r="I91" s="124"/>
      <c r="J91" s="283">
        <v>18</v>
      </c>
    </row>
    <row r="92" spans="1:10" ht="12.75" customHeight="1" thickBot="1">
      <c r="A92" s="176"/>
      <c r="B92" s="177"/>
      <c r="C92" s="178"/>
      <c r="D92" s="179" t="s">
        <v>146</v>
      </c>
      <c r="E92" s="180">
        <v>5222</v>
      </c>
      <c r="F92" s="181" t="s">
        <v>11</v>
      </c>
      <c r="G92" s="251">
        <v>0</v>
      </c>
      <c r="H92" s="251">
        <v>0</v>
      </c>
      <c r="I92" s="137"/>
      <c r="J92" s="285">
        <f>J91</f>
        <v>18</v>
      </c>
    </row>
    <row r="93" spans="1:11" ht="12.75" customHeight="1">
      <c r="A93" s="169" t="s">
        <v>6</v>
      </c>
      <c r="B93" s="170" t="s">
        <v>209</v>
      </c>
      <c r="C93" s="171" t="s">
        <v>9</v>
      </c>
      <c r="D93" s="172" t="s">
        <v>7</v>
      </c>
      <c r="E93" s="173" t="s">
        <v>7</v>
      </c>
      <c r="F93" s="174" t="s">
        <v>235</v>
      </c>
      <c r="G93" s="250">
        <v>0</v>
      </c>
      <c r="H93" s="250">
        <v>20</v>
      </c>
      <c r="I93" s="138"/>
      <c r="J93" s="287">
        <v>20</v>
      </c>
      <c r="K93" s="85"/>
    </row>
    <row r="94" spans="1:10" ht="12.75" customHeight="1" thickBot="1">
      <c r="A94" s="176"/>
      <c r="B94" s="177"/>
      <c r="C94" s="178"/>
      <c r="D94" s="179" t="s">
        <v>146</v>
      </c>
      <c r="E94" s="180">
        <v>5213</v>
      </c>
      <c r="F94" s="219" t="s">
        <v>213</v>
      </c>
      <c r="G94" s="251">
        <v>0</v>
      </c>
      <c r="H94" s="251">
        <v>0</v>
      </c>
      <c r="I94" s="137"/>
      <c r="J94" s="285">
        <f>J93</f>
        <v>20</v>
      </c>
    </row>
    <row r="95" spans="1:10" ht="12.75" customHeight="1">
      <c r="A95" s="192" t="s">
        <v>6</v>
      </c>
      <c r="B95" s="184" t="s">
        <v>225</v>
      </c>
      <c r="C95" s="193" t="s">
        <v>9</v>
      </c>
      <c r="D95" s="194" t="s">
        <v>7</v>
      </c>
      <c r="E95" s="195" t="s">
        <v>7</v>
      </c>
      <c r="F95" s="263" t="s">
        <v>295</v>
      </c>
      <c r="G95" s="250">
        <v>0</v>
      </c>
      <c r="H95" s="250">
        <v>60</v>
      </c>
      <c r="I95" s="196"/>
      <c r="J95" s="283">
        <v>60</v>
      </c>
    </row>
    <row r="96" spans="1:10" ht="12.75" customHeight="1" thickBot="1">
      <c r="A96" s="197"/>
      <c r="B96" s="198"/>
      <c r="C96" s="199"/>
      <c r="D96" s="200" t="s">
        <v>146</v>
      </c>
      <c r="E96" s="201">
        <v>5222</v>
      </c>
      <c r="F96" s="202" t="s">
        <v>11</v>
      </c>
      <c r="G96" s="251">
        <v>0</v>
      </c>
      <c r="H96" s="251">
        <f>H95</f>
        <v>60</v>
      </c>
      <c r="I96" s="203"/>
      <c r="J96" s="289">
        <v>60</v>
      </c>
    </row>
    <row r="97" spans="1:10" ht="12.75" customHeight="1">
      <c r="A97" s="169" t="s">
        <v>6</v>
      </c>
      <c r="B97" s="170" t="s">
        <v>210</v>
      </c>
      <c r="C97" s="171" t="s">
        <v>9</v>
      </c>
      <c r="D97" s="172" t="s">
        <v>7</v>
      </c>
      <c r="E97" s="173" t="s">
        <v>7</v>
      </c>
      <c r="F97" s="262" t="s">
        <v>288</v>
      </c>
      <c r="G97" s="250">
        <v>0</v>
      </c>
      <c r="H97" s="250">
        <v>42</v>
      </c>
      <c r="I97" s="124"/>
      <c r="J97" s="283">
        <v>42</v>
      </c>
    </row>
    <row r="98" spans="1:10" ht="12.75" customHeight="1" thickBot="1">
      <c r="A98" s="176"/>
      <c r="B98" s="177"/>
      <c r="C98" s="178"/>
      <c r="D98" s="179" t="s">
        <v>146</v>
      </c>
      <c r="E98" s="180">
        <v>5222</v>
      </c>
      <c r="F98" s="181" t="s">
        <v>11</v>
      </c>
      <c r="G98" s="251">
        <v>0</v>
      </c>
      <c r="H98" s="251">
        <v>0</v>
      </c>
      <c r="I98" s="137"/>
      <c r="J98" s="285">
        <f>J97</f>
        <v>42</v>
      </c>
    </row>
    <row r="99" spans="1:10" ht="12.75" customHeight="1">
      <c r="A99" s="192" t="s">
        <v>6</v>
      </c>
      <c r="B99" s="184" t="s">
        <v>145</v>
      </c>
      <c r="C99" s="193" t="s">
        <v>9</v>
      </c>
      <c r="D99" s="194" t="s">
        <v>7</v>
      </c>
      <c r="E99" s="195" t="s">
        <v>7</v>
      </c>
      <c r="F99" s="261" t="s">
        <v>227</v>
      </c>
      <c r="G99" s="250">
        <v>0</v>
      </c>
      <c r="H99" s="250">
        <v>40</v>
      </c>
      <c r="I99" s="196"/>
      <c r="J99" s="290">
        <v>40</v>
      </c>
    </row>
    <row r="100" spans="1:10" ht="12.75" customHeight="1" thickBot="1">
      <c r="A100" s="197"/>
      <c r="B100" s="198"/>
      <c r="C100" s="199"/>
      <c r="D100" s="200" t="s">
        <v>146</v>
      </c>
      <c r="E100" s="201">
        <v>5222</v>
      </c>
      <c r="F100" s="202" t="s">
        <v>11</v>
      </c>
      <c r="G100" s="251">
        <v>0</v>
      </c>
      <c r="H100" s="251">
        <v>0</v>
      </c>
      <c r="I100" s="203"/>
      <c r="J100" s="289">
        <f>J99</f>
        <v>40</v>
      </c>
    </row>
    <row r="101" spans="1:10" ht="12.75" customHeight="1">
      <c r="A101" s="55" t="s">
        <v>6</v>
      </c>
      <c r="B101" s="73" t="s">
        <v>221</v>
      </c>
      <c r="C101" s="74" t="s">
        <v>9</v>
      </c>
      <c r="D101" s="75" t="s">
        <v>7</v>
      </c>
      <c r="E101" s="76" t="s">
        <v>7</v>
      </c>
      <c r="F101" s="77" t="s">
        <v>276</v>
      </c>
      <c r="G101" s="268">
        <v>100</v>
      </c>
      <c r="H101" s="242">
        <v>100</v>
      </c>
      <c r="I101" s="124"/>
      <c r="J101" s="278">
        <v>100</v>
      </c>
    </row>
    <row r="102" spans="1:10" ht="12.75" customHeight="1" thickBot="1">
      <c r="A102" s="80"/>
      <c r="B102" s="82"/>
      <c r="C102" s="83"/>
      <c r="D102" s="96" t="s">
        <v>146</v>
      </c>
      <c r="E102" s="97">
        <v>5222</v>
      </c>
      <c r="F102" s="91" t="s">
        <v>11</v>
      </c>
      <c r="G102" s="269">
        <v>100</v>
      </c>
      <c r="H102" s="243">
        <v>100</v>
      </c>
      <c r="I102" s="137"/>
      <c r="J102" s="291">
        <v>100</v>
      </c>
    </row>
    <row r="103" spans="1:11" ht="21.75" customHeight="1">
      <c r="A103" s="169" t="s">
        <v>6</v>
      </c>
      <c r="B103" s="170" t="s">
        <v>211</v>
      </c>
      <c r="C103" s="171" t="s">
        <v>212</v>
      </c>
      <c r="D103" s="172" t="s">
        <v>7</v>
      </c>
      <c r="E103" s="173" t="s">
        <v>7</v>
      </c>
      <c r="F103" s="260" t="s">
        <v>231</v>
      </c>
      <c r="G103" s="250">
        <v>0</v>
      </c>
      <c r="H103" s="250">
        <v>25</v>
      </c>
      <c r="I103" s="124"/>
      <c r="J103" s="292">
        <v>25</v>
      </c>
      <c r="K103" s="84"/>
    </row>
    <row r="104" spans="1:11" ht="12.75" customHeight="1" thickBot="1">
      <c r="A104" s="176"/>
      <c r="B104" s="220"/>
      <c r="C104" s="178"/>
      <c r="D104" s="179" t="s">
        <v>146</v>
      </c>
      <c r="E104" s="180">
        <v>5321</v>
      </c>
      <c r="F104" s="181" t="s">
        <v>90</v>
      </c>
      <c r="G104" s="251">
        <v>0</v>
      </c>
      <c r="H104" s="251">
        <v>0</v>
      </c>
      <c r="I104" s="203"/>
      <c r="J104" s="293">
        <f>J103</f>
        <v>25</v>
      </c>
      <c r="K104" s="84"/>
    </row>
    <row r="105" spans="1:10" ht="12.75" customHeight="1">
      <c r="A105" s="72" t="s">
        <v>6</v>
      </c>
      <c r="B105" s="106" t="s">
        <v>222</v>
      </c>
      <c r="C105" s="99" t="s">
        <v>223</v>
      </c>
      <c r="D105" s="100" t="s">
        <v>7</v>
      </c>
      <c r="E105" s="101" t="s">
        <v>7</v>
      </c>
      <c r="F105" s="102" t="s">
        <v>224</v>
      </c>
      <c r="G105" s="272">
        <v>0</v>
      </c>
      <c r="H105" s="244">
        <v>100</v>
      </c>
      <c r="I105" s="138"/>
      <c r="J105" s="294">
        <v>100</v>
      </c>
    </row>
    <row r="106" spans="1:10" ht="12.75" customHeight="1" thickBot="1">
      <c r="A106" s="81"/>
      <c r="B106" s="103"/>
      <c r="C106" s="104"/>
      <c r="D106" s="109" t="s">
        <v>112</v>
      </c>
      <c r="E106" s="110">
        <v>5321</v>
      </c>
      <c r="F106" s="91" t="s">
        <v>90</v>
      </c>
      <c r="G106" s="273">
        <v>0</v>
      </c>
      <c r="H106" s="252">
        <v>100</v>
      </c>
      <c r="I106" s="137"/>
      <c r="J106" s="291">
        <v>100</v>
      </c>
    </row>
    <row r="107" spans="1:10" ht="12.75" customHeight="1">
      <c r="A107" s="72" t="s">
        <v>6</v>
      </c>
      <c r="B107" s="106" t="s">
        <v>147</v>
      </c>
      <c r="C107" s="99" t="s">
        <v>148</v>
      </c>
      <c r="D107" s="100" t="s">
        <v>7</v>
      </c>
      <c r="E107" s="101" t="s">
        <v>7</v>
      </c>
      <c r="F107" s="102" t="s">
        <v>149</v>
      </c>
      <c r="G107" s="272">
        <v>0</v>
      </c>
      <c r="H107" s="244">
        <v>1155</v>
      </c>
      <c r="I107" s="124"/>
      <c r="J107" s="278">
        <v>1155</v>
      </c>
    </row>
    <row r="108" spans="1:10" ht="12.75" customHeight="1" thickBot="1">
      <c r="A108" s="61"/>
      <c r="B108" s="112"/>
      <c r="C108" s="113"/>
      <c r="D108" s="109" t="s">
        <v>124</v>
      </c>
      <c r="E108" s="110">
        <v>6341</v>
      </c>
      <c r="F108" s="91" t="s">
        <v>90</v>
      </c>
      <c r="G108" s="274">
        <v>0</v>
      </c>
      <c r="H108" s="253">
        <v>1155</v>
      </c>
      <c r="I108" s="136"/>
      <c r="J108" s="295">
        <v>1155</v>
      </c>
    </row>
    <row r="109" spans="1:10" ht="12.75" customHeight="1">
      <c r="A109" s="55" t="s">
        <v>6</v>
      </c>
      <c r="B109" s="98" t="s">
        <v>150</v>
      </c>
      <c r="C109" s="99" t="s">
        <v>96</v>
      </c>
      <c r="D109" s="100" t="s">
        <v>7</v>
      </c>
      <c r="E109" s="111" t="s">
        <v>7</v>
      </c>
      <c r="F109" s="102" t="s">
        <v>296</v>
      </c>
      <c r="G109" s="275">
        <v>100</v>
      </c>
      <c r="H109" s="240">
        <v>100</v>
      </c>
      <c r="I109" s="124"/>
      <c r="J109" s="278">
        <v>100</v>
      </c>
    </row>
    <row r="110" spans="1:10" ht="12.75" customHeight="1" thickBot="1">
      <c r="A110" s="81"/>
      <c r="B110" s="103"/>
      <c r="C110" s="104"/>
      <c r="D110" s="109" t="s">
        <v>146</v>
      </c>
      <c r="E110" s="110">
        <v>5321</v>
      </c>
      <c r="F110" s="114" t="s">
        <v>90</v>
      </c>
      <c r="G110" s="273">
        <v>100</v>
      </c>
      <c r="H110" s="245">
        <v>100</v>
      </c>
      <c r="I110" s="137"/>
      <c r="J110" s="291">
        <v>100</v>
      </c>
    </row>
    <row r="111" spans="1:10" ht="12.75" customHeight="1">
      <c r="A111" s="55" t="s">
        <v>6</v>
      </c>
      <c r="B111" s="98" t="s">
        <v>151</v>
      </c>
      <c r="C111" s="99" t="s">
        <v>9</v>
      </c>
      <c r="D111" s="100" t="s">
        <v>7</v>
      </c>
      <c r="E111" s="101" t="s">
        <v>7</v>
      </c>
      <c r="F111" s="102" t="s">
        <v>298</v>
      </c>
      <c r="G111" s="272">
        <v>0</v>
      </c>
      <c r="H111" s="244">
        <v>35</v>
      </c>
      <c r="I111" s="124"/>
      <c r="J111" s="278">
        <v>35</v>
      </c>
    </row>
    <row r="112" spans="1:10" ht="12.75" customHeight="1" thickBot="1">
      <c r="A112" s="61"/>
      <c r="B112" s="103"/>
      <c r="C112" s="104"/>
      <c r="D112" s="109" t="s">
        <v>146</v>
      </c>
      <c r="E112" s="110">
        <v>5212</v>
      </c>
      <c r="F112" s="95" t="s">
        <v>170</v>
      </c>
      <c r="G112" s="273">
        <v>0</v>
      </c>
      <c r="H112" s="252">
        <v>35</v>
      </c>
      <c r="I112" s="137"/>
      <c r="J112" s="295">
        <v>35</v>
      </c>
    </row>
    <row r="113" spans="1:10" ht="12.75" customHeight="1">
      <c r="A113" s="72" t="s">
        <v>6</v>
      </c>
      <c r="B113" s="98" t="s">
        <v>152</v>
      </c>
      <c r="C113" s="99" t="s">
        <v>9</v>
      </c>
      <c r="D113" s="100" t="s">
        <v>7</v>
      </c>
      <c r="E113" s="101" t="s">
        <v>7</v>
      </c>
      <c r="F113" s="102" t="s">
        <v>297</v>
      </c>
      <c r="G113" s="275">
        <v>0</v>
      </c>
      <c r="H113" s="240">
        <v>200</v>
      </c>
      <c r="I113" s="138"/>
      <c r="J113" s="278">
        <v>200</v>
      </c>
    </row>
    <row r="114" spans="1:10" ht="12.75" customHeight="1" thickBot="1">
      <c r="A114" s="81"/>
      <c r="B114" s="103"/>
      <c r="C114" s="104"/>
      <c r="D114" s="109" t="s">
        <v>128</v>
      </c>
      <c r="E114" s="109">
        <v>5339</v>
      </c>
      <c r="F114" s="114" t="s">
        <v>171</v>
      </c>
      <c r="G114" s="273">
        <v>0</v>
      </c>
      <c r="H114" s="245">
        <v>200</v>
      </c>
      <c r="I114" s="137"/>
      <c r="J114" s="291">
        <v>200</v>
      </c>
    </row>
    <row r="115" spans="1:10" ht="12.75" customHeight="1">
      <c r="A115" s="72" t="s">
        <v>6</v>
      </c>
      <c r="B115" s="98" t="s">
        <v>153</v>
      </c>
      <c r="C115" s="99" t="s">
        <v>9</v>
      </c>
      <c r="D115" s="100" t="s">
        <v>7</v>
      </c>
      <c r="E115" s="101" t="s">
        <v>7</v>
      </c>
      <c r="F115" s="102" t="s">
        <v>154</v>
      </c>
      <c r="G115" s="272">
        <v>50</v>
      </c>
      <c r="H115" s="244">
        <v>50</v>
      </c>
      <c r="I115" s="124"/>
      <c r="J115" s="278">
        <v>50</v>
      </c>
    </row>
    <row r="116" spans="1:10" ht="12.75" customHeight="1" thickBot="1">
      <c r="A116" s="79"/>
      <c r="B116" s="103"/>
      <c r="C116" s="104"/>
      <c r="D116" s="109" t="s">
        <v>124</v>
      </c>
      <c r="E116" s="110">
        <v>5901</v>
      </c>
      <c r="F116" s="114" t="s">
        <v>10</v>
      </c>
      <c r="G116" s="273">
        <v>50</v>
      </c>
      <c r="H116" s="252">
        <v>50</v>
      </c>
      <c r="I116" s="137"/>
      <c r="J116" s="295">
        <v>50</v>
      </c>
    </row>
    <row r="117" spans="1:10" ht="12.75" customHeight="1">
      <c r="A117" s="55" t="s">
        <v>6</v>
      </c>
      <c r="B117" s="98" t="s">
        <v>155</v>
      </c>
      <c r="C117" s="99" t="s">
        <v>9</v>
      </c>
      <c r="D117" s="100" t="s">
        <v>7</v>
      </c>
      <c r="E117" s="101" t="s">
        <v>7</v>
      </c>
      <c r="F117" s="102" t="s">
        <v>156</v>
      </c>
      <c r="G117" s="275">
        <v>0</v>
      </c>
      <c r="H117" s="254">
        <v>400</v>
      </c>
      <c r="I117" s="138"/>
      <c r="J117" s="278">
        <v>400</v>
      </c>
    </row>
    <row r="118" spans="1:10" ht="12.75" customHeight="1" thickBot="1">
      <c r="A118" s="81"/>
      <c r="B118" s="103"/>
      <c r="C118" s="104"/>
      <c r="D118" s="109" t="s">
        <v>99</v>
      </c>
      <c r="E118" s="110">
        <v>5901</v>
      </c>
      <c r="F118" s="114" t="s">
        <v>10</v>
      </c>
      <c r="G118" s="273">
        <v>0</v>
      </c>
      <c r="H118" s="252">
        <v>400</v>
      </c>
      <c r="I118" s="137"/>
      <c r="J118" s="291">
        <v>400</v>
      </c>
    </row>
    <row r="119" spans="1:10" ht="12.75" customHeight="1">
      <c r="A119" s="55" t="s">
        <v>6</v>
      </c>
      <c r="B119" s="106" t="s">
        <v>157</v>
      </c>
      <c r="C119" s="107" t="s">
        <v>9</v>
      </c>
      <c r="D119" s="100" t="s">
        <v>7</v>
      </c>
      <c r="E119" s="101" t="s">
        <v>7</v>
      </c>
      <c r="F119" s="108" t="s">
        <v>159</v>
      </c>
      <c r="G119" s="267">
        <v>0</v>
      </c>
      <c r="H119" s="255">
        <v>100</v>
      </c>
      <c r="I119" s="124"/>
      <c r="J119" s="278">
        <v>100</v>
      </c>
    </row>
    <row r="120" spans="1:10" ht="12.75" customHeight="1" thickBot="1">
      <c r="A120" s="80"/>
      <c r="B120" s="103"/>
      <c r="C120" s="104"/>
      <c r="D120" s="109" t="s">
        <v>158</v>
      </c>
      <c r="E120" s="110">
        <v>5493</v>
      </c>
      <c r="F120" s="114" t="s">
        <v>176</v>
      </c>
      <c r="G120" s="273">
        <v>0</v>
      </c>
      <c r="H120" s="252">
        <v>100</v>
      </c>
      <c r="I120" s="136"/>
      <c r="J120" s="295">
        <v>100</v>
      </c>
    </row>
    <row r="121" spans="1:10" ht="12.75" customHeight="1">
      <c r="A121" s="55" t="s">
        <v>6</v>
      </c>
      <c r="B121" s="98" t="s">
        <v>160</v>
      </c>
      <c r="C121" s="99" t="s">
        <v>92</v>
      </c>
      <c r="D121" s="100" t="s">
        <v>7</v>
      </c>
      <c r="E121" s="101" t="s">
        <v>7</v>
      </c>
      <c r="F121" s="102" t="s">
        <v>161</v>
      </c>
      <c r="G121" s="267">
        <v>0</v>
      </c>
      <c r="H121" s="240">
        <v>230</v>
      </c>
      <c r="I121" s="124"/>
      <c r="J121" s="278">
        <v>230</v>
      </c>
    </row>
    <row r="122" spans="1:10" ht="12.75" customHeight="1" thickBot="1">
      <c r="A122" s="61"/>
      <c r="B122" s="62"/>
      <c r="C122" s="63"/>
      <c r="D122" s="115" t="s">
        <v>146</v>
      </c>
      <c r="E122" s="116">
        <v>6341</v>
      </c>
      <c r="F122" s="66" t="s">
        <v>90</v>
      </c>
      <c r="G122" s="236">
        <v>0</v>
      </c>
      <c r="H122" s="234">
        <v>230</v>
      </c>
      <c r="I122" s="126"/>
      <c r="J122" s="232">
        <v>230</v>
      </c>
    </row>
    <row r="123" spans="1:10" ht="12.75" customHeight="1">
      <c r="A123" s="72" t="s">
        <v>6</v>
      </c>
      <c r="B123" s="98" t="s">
        <v>162</v>
      </c>
      <c r="C123" s="105" t="s">
        <v>96</v>
      </c>
      <c r="D123" s="58" t="s">
        <v>7</v>
      </c>
      <c r="E123" s="59" t="s">
        <v>7</v>
      </c>
      <c r="F123" s="102" t="s">
        <v>163</v>
      </c>
      <c r="G123" s="235">
        <v>0</v>
      </c>
      <c r="H123" s="256">
        <v>130</v>
      </c>
      <c r="I123" s="124"/>
      <c r="J123" s="278">
        <v>130</v>
      </c>
    </row>
    <row r="124" spans="1:10" ht="12.75" customHeight="1" thickBot="1">
      <c r="A124" s="61"/>
      <c r="B124" s="62"/>
      <c r="C124" s="63"/>
      <c r="D124" s="92" t="s">
        <v>146</v>
      </c>
      <c r="E124" s="93">
        <v>5321</v>
      </c>
      <c r="F124" s="66" t="s">
        <v>90</v>
      </c>
      <c r="G124" s="236">
        <v>0</v>
      </c>
      <c r="H124" s="236">
        <v>130</v>
      </c>
      <c r="I124" s="126"/>
      <c r="J124" s="232">
        <v>130</v>
      </c>
    </row>
    <row r="125" spans="1:10" ht="12.75" customHeight="1">
      <c r="A125" s="209" t="s">
        <v>6</v>
      </c>
      <c r="B125" s="170" t="s">
        <v>214</v>
      </c>
      <c r="C125" s="193" t="s">
        <v>220</v>
      </c>
      <c r="D125" s="172" t="s">
        <v>7</v>
      </c>
      <c r="E125" s="173" t="s">
        <v>7</v>
      </c>
      <c r="F125" s="186" t="s">
        <v>218</v>
      </c>
      <c r="G125" s="250">
        <v>0</v>
      </c>
      <c r="H125" s="250">
        <v>13</v>
      </c>
      <c r="I125" s="124"/>
      <c r="J125" s="283">
        <v>13</v>
      </c>
    </row>
    <row r="126" spans="1:10" ht="12.75" customHeight="1" thickBot="1">
      <c r="A126" s="210"/>
      <c r="B126" s="211"/>
      <c r="C126" s="212"/>
      <c r="D126" s="179" t="s">
        <v>146</v>
      </c>
      <c r="E126" s="180">
        <v>5321</v>
      </c>
      <c r="F126" s="181" t="s">
        <v>90</v>
      </c>
      <c r="G126" s="251">
        <v>0</v>
      </c>
      <c r="H126" s="251">
        <v>0</v>
      </c>
      <c r="I126" s="136"/>
      <c r="J126" s="288">
        <f>J125</f>
        <v>13</v>
      </c>
    </row>
    <row r="127" spans="1:10" ht="12.75" customHeight="1">
      <c r="A127" s="213" t="s">
        <v>6</v>
      </c>
      <c r="B127" s="170" t="s">
        <v>215</v>
      </c>
      <c r="C127" s="193" t="s">
        <v>220</v>
      </c>
      <c r="D127" s="172" t="s">
        <v>7</v>
      </c>
      <c r="E127" s="173" t="s">
        <v>7</v>
      </c>
      <c r="F127" s="186" t="s">
        <v>219</v>
      </c>
      <c r="G127" s="250">
        <v>0</v>
      </c>
      <c r="H127" s="250">
        <v>10</v>
      </c>
      <c r="I127" s="124"/>
      <c r="J127" s="283">
        <v>10</v>
      </c>
    </row>
    <row r="128" spans="1:10" ht="12.75" customHeight="1" thickBot="1">
      <c r="A128" s="214"/>
      <c r="B128" s="211"/>
      <c r="C128" s="215"/>
      <c r="D128" s="179" t="s">
        <v>146</v>
      </c>
      <c r="E128" s="180">
        <v>5331</v>
      </c>
      <c r="F128" s="181" t="s">
        <v>236</v>
      </c>
      <c r="G128" s="251">
        <v>0</v>
      </c>
      <c r="H128" s="251">
        <v>0</v>
      </c>
      <c r="I128" s="137"/>
      <c r="J128" s="285">
        <f>J127</f>
        <v>10</v>
      </c>
    </row>
    <row r="129" spans="1:10" ht="12.75" customHeight="1">
      <c r="A129" s="183" t="s">
        <v>6</v>
      </c>
      <c r="B129" s="216" t="s">
        <v>237</v>
      </c>
      <c r="C129" s="205" t="s">
        <v>9</v>
      </c>
      <c r="D129" s="172" t="s">
        <v>7</v>
      </c>
      <c r="E129" s="173" t="s">
        <v>7</v>
      </c>
      <c r="F129" s="260" t="s">
        <v>299</v>
      </c>
      <c r="G129" s="250">
        <v>0</v>
      </c>
      <c r="H129" s="250">
        <v>20</v>
      </c>
      <c r="I129" s="124"/>
      <c r="J129" s="283">
        <v>20</v>
      </c>
    </row>
    <row r="130" spans="1:10" ht="12.75" customHeight="1" thickBot="1">
      <c r="A130" s="217"/>
      <c r="B130" s="218" t="s">
        <v>7</v>
      </c>
      <c r="C130" s="215"/>
      <c r="D130" s="179" t="s">
        <v>146</v>
      </c>
      <c r="E130" s="180">
        <v>5221</v>
      </c>
      <c r="F130" s="219" t="s">
        <v>194</v>
      </c>
      <c r="G130" s="251">
        <v>0</v>
      </c>
      <c r="H130" s="251">
        <v>0</v>
      </c>
      <c r="I130" s="137"/>
      <c r="J130" s="285">
        <f>J129</f>
        <v>20</v>
      </c>
    </row>
    <row r="131" spans="1:10" ht="12.75" customHeight="1">
      <c r="A131" s="169" t="s">
        <v>6</v>
      </c>
      <c r="B131" s="170" t="s">
        <v>217</v>
      </c>
      <c r="C131" s="171" t="s">
        <v>9</v>
      </c>
      <c r="D131" s="172" t="s">
        <v>7</v>
      </c>
      <c r="E131" s="173" t="s">
        <v>7</v>
      </c>
      <c r="F131" s="186" t="s">
        <v>216</v>
      </c>
      <c r="G131" s="250">
        <v>0</v>
      </c>
      <c r="H131" s="250">
        <v>10</v>
      </c>
      <c r="I131" s="138"/>
      <c r="J131" s="287">
        <v>10</v>
      </c>
    </row>
    <row r="132" spans="1:10" ht="12.75" customHeight="1" thickBot="1">
      <c r="A132" s="176"/>
      <c r="B132" s="177"/>
      <c r="C132" s="215"/>
      <c r="D132" s="179" t="s">
        <v>146</v>
      </c>
      <c r="E132" s="180">
        <v>5222</v>
      </c>
      <c r="F132" s="181" t="s">
        <v>11</v>
      </c>
      <c r="G132" s="251">
        <v>0</v>
      </c>
      <c r="H132" s="251">
        <v>0</v>
      </c>
      <c r="I132" s="137"/>
      <c r="J132" s="285">
        <f>J131</f>
        <v>10</v>
      </c>
    </row>
    <row r="133" spans="1:10" ht="12.75" customHeight="1">
      <c r="A133" s="55" t="s">
        <v>6</v>
      </c>
      <c r="B133" s="98" t="s">
        <v>242</v>
      </c>
      <c r="C133" s="105" t="s">
        <v>241</v>
      </c>
      <c r="D133" s="58" t="s">
        <v>7</v>
      </c>
      <c r="E133" s="59" t="s">
        <v>7</v>
      </c>
      <c r="F133" s="102" t="s">
        <v>243</v>
      </c>
      <c r="G133" s="235">
        <v>0</v>
      </c>
      <c r="H133" s="256">
        <v>500</v>
      </c>
      <c r="I133" s="124"/>
      <c r="J133" s="278">
        <v>500</v>
      </c>
    </row>
    <row r="134" spans="1:10" ht="12.75" customHeight="1" thickBot="1">
      <c r="A134" s="61"/>
      <c r="B134" s="62"/>
      <c r="C134" s="63"/>
      <c r="D134" s="117" t="s">
        <v>124</v>
      </c>
      <c r="E134" s="118">
        <v>5321</v>
      </c>
      <c r="F134" s="66" t="s">
        <v>90</v>
      </c>
      <c r="G134" s="236">
        <v>0</v>
      </c>
      <c r="H134" s="257">
        <v>0</v>
      </c>
      <c r="I134" s="129"/>
      <c r="J134" s="232">
        <v>500</v>
      </c>
    </row>
    <row r="135" spans="1:10" ht="12.75" customHeight="1">
      <c r="A135" s="55" t="s">
        <v>6</v>
      </c>
      <c r="B135" s="98" t="s">
        <v>238</v>
      </c>
      <c r="C135" s="105" t="s">
        <v>239</v>
      </c>
      <c r="D135" s="58" t="s">
        <v>7</v>
      </c>
      <c r="E135" s="59" t="s">
        <v>7</v>
      </c>
      <c r="F135" s="102" t="s">
        <v>240</v>
      </c>
      <c r="G135" s="235">
        <v>0</v>
      </c>
      <c r="H135" s="256">
        <v>500</v>
      </c>
      <c r="I135" s="124"/>
      <c r="J135" s="278">
        <v>500</v>
      </c>
    </row>
    <row r="136" spans="1:10" ht="12.75" customHeight="1" thickBot="1">
      <c r="A136" s="61"/>
      <c r="B136" s="62"/>
      <c r="C136" s="63"/>
      <c r="D136" s="117" t="s">
        <v>124</v>
      </c>
      <c r="E136" s="118">
        <v>5321</v>
      </c>
      <c r="F136" s="66" t="s">
        <v>90</v>
      </c>
      <c r="G136" s="236">
        <v>0</v>
      </c>
      <c r="H136" s="257">
        <v>0</v>
      </c>
      <c r="I136" s="129"/>
      <c r="J136" s="232">
        <v>500</v>
      </c>
    </row>
    <row r="137" spans="1:10" ht="12.75" customHeight="1">
      <c r="A137" s="55" t="s">
        <v>6</v>
      </c>
      <c r="B137" s="98" t="s">
        <v>556</v>
      </c>
      <c r="C137" s="105" t="s">
        <v>9</v>
      </c>
      <c r="D137" s="58" t="s">
        <v>7</v>
      </c>
      <c r="E137" s="59" t="s">
        <v>7</v>
      </c>
      <c r="F137" s="309" t="s">
        <v>300</v>
      </c>
      <c r="G137" s="298">
        <v>0</v>
      </c>
      <c r="H137" s="310">
        <v>0</v>
      </c>
      <c r="I137" s="310">
        <v>150</v>
      </c>
      <c r="J137" s="311">
        <f>I137</f>
        <v>150</v>
      </c>
    </row>
    <row r="138" spans="1:10" ht="12.75" customHeight="1" thickBot="1">
      <c r="A138" s="61"/>
      <c r="B138" s="62"/>
      <c r="C138" s="63"/>
      <c r="D138" s="117" t="s">
        <v>115</v>
      </c>
      <c r="E138" s="180">
        <v>5222</v>
      </c>
      <c r="F138" s="300" t="s">
        <v>11</v>
      </c>
      <c r="G138" s="301">
        <v>0</v>
      </c>
      <c r="H138" s="312">
        <v>0</v>
      </c>
      <c r="I138" s="314">
        <f>I137</f>
        <v>150</v>
      </c>
      <c r="J138" s="313">
        <v>150</v>
      </c>
    </row>
    <row r="139" spans="1:10" ht="15" customHeight="1" thickBot="1">
      <c r="A139" s="20" t="s">
        <v>6</v>
      </c>
      <c r="B139" s="21"/>
      <c r="C139" s="22"/>
      <c r="D139" s="23" t="s">
        <v>7</v>
      </c>
      <c r="E139" s="24" t="s">
        <v>7</v>
      </c>
      <c r="F139" s="25" t="s">
        <v>177</v>
      </c>
      <c r="G139" s="122">
        <v>0</v>
      </c>
      <c r="H139" s="227">
        <v>2000</v>
      </c>
      <c r="I139" s="122">
        <v>0</v>
      </c>
      <c r="J139" s="130">
        <v>2000</v>
      </c>
    </row>
    <row r="140" spans="1:10" ht="12.75" customHeight="1">
      <c r="A140" s="55" t="s">
        <v>6</v>
      </c>
      <c r="B140" s="98" t="s">
        <v>178</v>
      </c>
      <c r="C140" s="105" t="s">
        <v>179</v>
      </c>
      <c r="D140" s="58" t="s">
        <v>7</v>
      </c>
      <c r="E140" s="59" t="s">
        <v>7</v>
      </c>
      <c r="F140" s="102" t="s">
        <v>180</v>
      </c>
      <c r="G140" s="235">
        <v>0</v>
      </c>
      <c r="H140" s="256">
        <v>1000</v>
      </c>
      <c r="I140" s="124"/>
      <c r="J140" s="278">
        <v>1000</v>
      </c>
    </row>
    <row r="141" spans="1:10" ht="12.75" customHeight="1" thickBot="1">
      <c r="A141" s="61"/>
      <c r="B141" s="62"/>
      <c r="C141" s="63"/>
      <c r="D141" s="117" t="s">
        <v>124</v>
      </c>
      <c r="E141" s="118">
        <v>5321</v>
      </c>
      <c r="F141" s="66" t="s">
        <v>90</v>
      </c>
      <c r="G141" s="236">
        <v>0</v>
      </c>
      <c r="H141" s="257">
        <v>1000</v>
      </c>
      <c r="I141" s="129"/>
      <c r="J141" s="232">
        <v>1000</v>
      </c>
    </row>
    <row r="142" spans="1:10" ht="12.75" customHeight="1">
      <c r="A142" s="55" t="s">
        <v>6</v>
      </c>
      <c r="B142" s="98" t="s">
        <v>182</v>
      </c>
      <c r="C142" s="105" t="s">
        <v>181</v>
      </c>
      <c r="D142" s="58" t="s">
        <v>7</v>
      </c>
      <c r="E142" s="59" t="s">
        <v>7</v>
      </c>
      <c r="F142" s="264" t="s">
        <v>277</v>
      </c>
      <c r="G142" s="235">
        <v>0</v>
      </c>
      <c r="H142" s="256">
        <v>1000</v>
      </c>
      <c r="I142" s="124"/>
      <c r="J142" s="278">
        <v>1000</v>
      </c>
    </row>
    <row r="143" spans="1:10" ht="12.75" customHeight="1" thickBot="1">
      <c r="A143" s="61"/>
      <c r="B143" s="62"/>
      <c r="C143" s="63"/>
      <c r="D143" s="117" t="s">
        <v>124</v>
      </c>
      <c r="E143" s="118">
        <v>5321</v>
      </c>
      <c r="F143" s="66" t="s">
        <v>90</v>
      </c>
      <c r="G143" s="236">
        <v>0</v>
      </c>
      <c r="H143" s="257">
        <v>1000</v>
      </c>
      <c r="I143" s="129"/>
      <c r="J143" s="232">
        <v>1000</v>
      </c>
    </row>
    <row r="144" spans="1:10" ht="20.25" customHeight="1" thickBot="1">
      <c r="A144" s="67" t="s">
        <v>6</v>
      </c>
      <c r="B144" s="68" t="s">
        <v>7</v>
      </c>
      <c r="C144" s="69" t="s">
        <v>7</v>
      </c>
      <c r="D144" s="70" t="s">
        <v>7</v>
      </c>
      <c r="E144" s="71" t="s">
        <v>7</v>
      </c>
      <c r="F144" s="25" t="s">
        <v>122</v>
      </c>
      <c r="G144" s="122">
        <f>G145</f>
        <v>100</v>
      </c>
      <c r="H144" s="227">
        <v>100</v>
      </c>
      <c r="I144" s="122">
        <v>0</v>
      </c>
      <c r="J144" s="123">
        <v>100</v>
      </c>
    </row>
    <row r="145" spans="1:10" ht="12.75" customHeight="1">
      <c r="A145" s="169" t="s">
        <v>6</v>
      </c>
      <c r="B145" s="170" t="s">
        <v>123</v>
      </c>
      <c r="C145" s="171" t="s">
        <v>9</v>
      </c>
      <c r="D145" s="172" t="s">
        <v>7</v>
      </c>
      <c r="E145" s="173" t="s">
        <v>7</v>
      </c>
      <c r="F145" s="260" t="s">
        <v>279</v>
      </c>
      <c r="G145" s="229">
        <v>100</v>
      </c>
      <c r="H145" s="229">
        <v>100</v>
      </c>
      <c r="I145" s="175"/>
      <c r="J145" s="541">
        <v>0</v>
      </c>
    </row>
    <row r="146" spans="1:10" ht="12.75" customHeight="1" thickBot="1">
      <c r="A146" s="176"/>
      <c r="B146" s="177"/>
      <c r="C146" s="178"/>
      <c r="D146" s="179" t="s">
        <v>124</v>
      </c>
      <c r="E146" s="180">
        <v>5321</v>
      </c>
      <c r="F146" s="181" t="s">
        <v>125</v>
      </c>
      <c r="G146" s="230">
        <v>100</v>
      </c>
      <c r="H146" s="231">
        <v>100</v>
      </c>
      <c r="I146" s="182"/>
      <c r="J146" s="232">
        <v>0</v>
      </c>
    </row>
    <row r="147" spans="1:10" ht="12.75" customHeight="1">
      <c r="A147" s="183" t="s">
        <v>6</v>
      </c>
      <c r="B147" s="184" t="s">
        <v>187</v>
      </c>
      <c r="C147" s="185" t="s">
        <v>75</v>
      </c>
      <c r="D147" s="172" t="s">
        <v>7</v>
      </c>
      <c r="E147" s="173" t="s">
        <v>7</v>
      </c>
      <c r="F147" s="261" t="s">
        <v>278</v>
      </c>
      <c r="G147" s="266">
        <v>0</v>
      </c>
      <c r="H147" s="256">
        <v>0</v>
      </c>
      <c r="I147" s="124"/>
      <c r="J147" s="278">
        <v>100</v>
      </c>
    </row>
    <row r="148" spans="1:10" ht="12.75" customHeight="1" thickBot="1">
      <c r="A148" s="176"/>
      <c r="B148" s="177"/>
      <c r="C148" s="178"/>
      <c r="D148" s="187" t="s">
        <v>174</v>
      </c>
      <c r="E148" s="188">
        <v>5321</v>
      </c>
      <c r="F148" s="181" t="s">
        <v>90</v>
      </c>
      <c r="G148" s="251">
        <v>0</v>
      </c>
      <c r="H148" s="257">
        <v>0</v>
      </c>
      <c r="I148" s="129"/>
      <c r="J148" s="232">
        <v>100</v>
      </c>
    </row>
    <row r="149" spans="1:10" ht="15" customHeight="1" thickBot="1">
      <c r="A149" s="20" t="s">
        <v>6</v>
      </c>
      <c r="B149" s="21"/>
      <c r="C149" s="22"/>
      <c r="D149" s="23" t="s">
        <v>7</v>
      </c>
      <c r="E149" s="24" t="s">
        <v>7</v>
      </c>
      <c r="F149" s="25" t="s">
        <v>183</v>
      </c>
      <c r="G149" s="122">
        <v>100</v>
      </c>
      <c r="H149" s="122">
        <v>100</v>
      </c>
      <c r="I149" s="122">
        <v>0</v>
      </c>
      <c r="J149" s="123">
        <v>100</v>
      </c>
    </row>
    <row r="150" spans="1:10" ht="15" customHeight="1">
      <c r="A150" s="72" t="s">
        <v>6</v>
      </c>
      <c r="B150" s="98" t="s">
        <v>172</v>
      </c>
      <c r="C150" s="105" t="s">
        <v>173</v>
      </c>
      <c r="D150" s="58" t="s">
        <v>7</v>
      </c>
      <c r="E150" s="59" t="s">
        <v>7</v>
      </c>
      <c r="F150" s="102" t="s">
        <v>175</v>
      </c>
      <c r="G150" s="131">
        <v>0</v>
      </c>
      <c r="H150" s="125">
        <v>100</v>
      </c>
      <c r="I150" s="124"/>
      <c r="J150" s="276">
        <v>100</v>
      </c>
    </row>
    <row r="151" spans="1:10" ht="15" customHeight="1" thickBot="1">
      <c r="A151" s="61"/>
      <c r="B151" s="307"/>
      <c r="C151" s="258"/>
      <c r="D151" s="226" t="s">
        <v>174</v>
      </c>
      <c r="E151" s="109">
        <v>5321</v>
      </c>
      <c r="F151" s="66" t="s">
        <v>90</v>
      </c>
      <c r="G151" s="133">
        <v>0</v>
      </c>
      <c r="H151" s="127">
        <v>0</v>
      </c>
      <c r="I151" s="126"/>
      <c r="J151" s="277">
        <v>100</v>
      </c>
    </row>
    <row r="152" spans="1:10" ht="15" customHeight="1" thickBot="1">
      <c r="A152" s="20" t="s">
        <v>244</v>
      </c>
      <c r="B152" s="71"/>
      <c r="C152" s="308" t="s">
        <v>7</v>
      </c>
      <c r="D152" s="68" t="s">
        <v>7</v>
      </c>
      <c r="E152" s="71" t="s">
        <v>7</v>
      </c>
      <c r="F152" s="25" t="s">
        <v>245</v>
      </c>
      <c r="G152" s="122">
        <f>G155+G157+G159+G165+G167+G169+G171+G173+G175+G153</f>
        <v>0</v>
      </c>
      <c r="H152" s="227">
        <f>H153+H155+H157+H159+H161+H163+H165+H167+H169+H171+H173+H175</f>
        <v>1796</v>
      </c>
      <c r="I152" s="122">
        <f>I155+I157+I159+I161+I163+I165+I167+I169+I171+I173+I175+I153</f>
        <v>0</v>
      </c>
      <c r="J152" s="228">
        <f>H152+I152</f>
        <v>1796</v>
      </c>
    </row>
    <row r="153" spans="1:10" ht="12.75" customHeight="1">
      <c r="A153" s="304" t="s">
        <v>244</v>
      </c>
      <c r="B153" s="170" t="s">
        <v>246</v>
      </c>
      <c r="C153" s="171" t="s">
        <v>247</v>
      </c>
      <c r="D153" s="172" t="s">
        <v>7</v>
      </c>
      <c r="E153" s="173" t="s">
        <v>7</v>
      </c>
      <c r="F153" s="174" t="s">
        <v>248</v>
      </c>
      <c r="G153" s="229">
        <v>0</v>
      </c>
      <c r="H153" s="229">
        <f>H154</f>
        <v>19</v>
      </c>
      <c r="I153" s="229"/>
      <c r="J153" s="229">
        <f>J154</f>
        <v>19</v>
      </c>
    </row>
    <row r="154" spans="1:10" ht="12.75" customHeight="1" thickBot="1">
      <c r="A154" s="305"/>
      <c r="B154" s="177"/>
      <c r="C154" s="178"/>
      <c r="D154" s="179" t="s">
        <v>142</v>
      </c>
      <c r="E154" s="180">
        <v>5336</v>
      </c>
      <c r="F154" s="181" t="s">
        <v>249</v>
      </c>
      <c r="G154" s="230">
        <v>0</v>
      </c>
      <c r="H154" s="231">
        <v>19</v>
      </c>
      <c r="I154" s="231"/>
      <c r="J154" s="231">
        <v>19</v>
      </c>
    </row>
    <row r="155" spans="1:10" ht="12.75" customHeight="1">
      <c r="A155" s="304" t="s">
        <v>244</v>
      </c>
      <c r="B155" s="170" t="s">
        <v>250</v>
      </c>
      <c r="C155" s="171" t="s">
        <v>247</v>
      </c>
      <c r="D155" s="172" t="s">
        <v>7</v>
      </c>
      <c r="E155" s="173" t="s">
        <v>7</v>
      </c>
      <c r="F155" s="174" t="s">
        <v>251</v>
      </c>
      <c r="G155" s="229">
        <v>0</v>
      </c>
      <c r="H155" s="229">
        <f>H156</f>
        <v>30</v>
      </c>
      <c r="I155" s="229"/>
      <c r="J155" s="229">
        <f>J156</f>
        <v>30</v>
      </c>
    </row>
    <row r="156" spans="1:10" ht="12.75" customHeight="1" thickBot="1">
      <c r="A156" s="305"/>
      <c r="B156" s="177"/>
      <c r="C156" s="178"/>
      <c r="D156" s="179" t="s">
        <v>142</v>
      </c>
      <c r="E156" s="180">
        <v>5336</v>
      </c>
      <c r="F156" s="181" t="s">
        <v>249</v>
      </c>
      <c r="G156" s="230">
        <v>0</v>
      </c>
      <c r="H156" s="231">
        <v>30</v>
      </c>
      <c r="I156" s="231"/>
      <c r="J156" s="231">
        <v>30</v>
      </c>
    </row>
    <row r="157" spans="1:10" ht="12.75" customHeight="1">
      <c r="A157" s="304" t="s">
        <v>244</v>
      </c>
      <c r="B157" s="170" t="s">
        <v>252</v>
      </c>
      <c r="C157" s="171" t="s">
        <v>253</v>
      </c>
      <c r="D157" s="172" t="s">
        <v>7</v>
      </c>
      <c r="E157" s="173" t="s">
        <v>7</v>
      </c>
      <c r="F157" s="174" t="s">
        <v>254</v>
      </c>
      <c r="G157" s="229">
        <v>0</v>
      </c>
      <c r="H157" s="229">
        <f>H158</f>
        <v>110</v>
      </c>
      <c r="I157" s="229"/>
      <c r="J157" s="229">
        <f>J158</f>
        <v>110</v>
      </c>
    </row>
    <row r="158" spans="1:10" ht="12.75" customHeight="1" thickBot="1">
      <c r="A158" s="305"/>
      <c r="B158" s="177"/>
      <c r="C158" s="178"/>
      <c r="D158" s="179" t="s">
        <v>289</v>
      </c>
      <c r="E158" s="180">
        <v>5336</v>
      </c>
      <c r="F158" s="181" t="s">
        <v>249</v>
      </c>
      <c r="G158" s="230">
        <v>0</v>
      </c>
      <c r="H158" s="231">
        <v>110</v>
      </c>
      <c r="I158" s="231"/>
      <c r="J158" s="231">
        <v>110</v>
      </c>
    </row>
    <row r="159" spans="1:10" ht="12.75" customHeight="1">
      <c r="A159" s="304" t="s">
        <v>244</v>
      </c>
      <c r="B159" s="170" t="s">
        <v>255</v>
      </c>
      <c r="C159" s="171" t="s">
        <v>253</v>
      </c>
      <c r="D159" s="172" t="s">
        <v>7</v>
      </c>
      <c r="E159" s="173" t="s">
        <v>7</v>
      </c>
      <c r="F159" s="174" t="s">
        <v>256</v>
      </c>
      <c r="G159" s="229">
        <v>0</v>
      </c>
      <c r="H159" s="229">
        <f>H160</f>
        <v>959</v>
      </c>
      <c r="I159" s="229"/>
      <c r="J159" s="229">
        <f>J160</f>
        <v>959</v>
      </c>
    </row>
    <row r="160" spans="1:10" ht="12.75" customHeight="1" thickBot="1">
      <c r="A160" s="305"/>
      <c r="B160" s="177"/>
      <c r="C160" s="178"/>
      <c r="D160" s="179" t="s">
        <v>289</v>
      </c>
      <c r="E160" s="180">
        <v>5336</v>
      </c>
      <c r="F160" s="181" t="s">
        <v>249</v>
      </c>
      <c r="G160" s="230">
        <v>0</v>
      </c>
      <c r="H160" s="231">
        <v>959</v>
      </c>
      <c r="I160" s="231"/>
      <c r="J160" s="231">
        <v>959</v>
      </c>
    </row>
    <row r="161" spans="1:10" ht="12.75" customHeight="1">
      <c r="A161" s="304" t="s">
        <v>244</v>
      </c>
      <c r="B161" s="170" t="s">
        <v>257</v>
      </c>
      <c r="C161" s="171" t="s">
        <v>258</v>
      </c>
      <c r="D161" s="172" t="s">
        <v>7</v>
      </c>
      <c r="E161" s="173" t="s">
        <v>7</v>
      </c>
      <c r="F161" s="260" t="s">
        <v>286</v>
      </c>
      <c r="G161" s="229">
        <v>0</v>
      </c>
      <c r="H161" s="229">
        <v>71</v>
      </c>
      <c r="I161" s="229"/>
      <c r="J161" s="229">
        <v>71</v>
      </c>
    </row>
    <row r="162" spans="1:10" ht="12.75" customHeight="1" thickBot="1">
      <c r="A162" s="305"/>
      <c r="B162" s="177"/>
      <c r="C162" s="178"/>
      <c r="D162" s="179" t="s">
        <v>289</v>
      </c>
      <c r="E162" s="180">
        <v>5336</v>
      </c>
      <c r="F162" s="181" t="s">
        <v>249</v>
      </c>
      <c r="G162" s="230">
        <v>0</v>
      </c>
      <c r="H162" s="231">
        <v>71</v>
      </c>
      <c r="I162" s="231"/>
      <c r="J162" s="231">
        <v>71</v>
      </c>
    </row>
    <row r="163" spans="1:10" ht="12.75" customHeight="1">
      <c r="A163" s="304" t="s">
        <v>244</v>
      </c>
      <c r="B163" s="170" t="s">
        <v>259</v>
      </c>
      <c r="C163" s="171" t="s">
        <v>258</v>
      </c>
      <c r="D163" s="172" t="s">
        <v>7</v>
      </c>
      <c r="E163" s="173" t="s">
        <v>7</v>
      </c>
      <c r="F163" s="260" t="s">
        <v>285</v>
      </c>
      <c r="G163" s="229">
        <v>0</v>
      </c>
      <c r="H163" s="229">
        <v>154</v>
      </c>
      <c r="I163" s="229"/>
      <c r="J163" s="229">
        <v>154</v>
      </c>
    </row>
    <row r="164" spans="1:10" ht="12.75" customHeight="1" thickBot="1">
      <c r="A164" s="305"/>
      <c r="B164" s="177"/>
      <c r="C164" s="178"/>
      <c r="D164" s="179" t="s">
        <v>289</v>
      </c>
      <c r="E164" s="180">
        <v>5336</v>
      </c>
      <c r="F164" s="181" t="s">
        <v>249</v>
      </c>
      <c r="G164" s="230">
        <v>0</v>
      </c>
      <c r="H164" s="231">
        <v>154</v>
      </c>
      <c r="I164" s="231"/>
      <c r="J164" s="231">
        <v>154</v>
      </c>
    </row>
    <row r="165" spans="1:10" ht="12.75" customHeight="1">
      <c r="A165" s="304" t="s">
        <v>244</v>
      </c>
      <c r="B165" s="170" t="s">
        <v>260</v>
      </c>
      <c r="C165" s="171" t="s">
        <v>261</v>
      </c>
      <c r="D165" s="172" t="s">
        <v>7</v>
      </c>
      <c r="E165" s="173" t="s">
        <v>7</v>
      </c>
      <c r="F165" s="260" t="s">
        <v>282</v>
      </c>
      <c r="G165" s="229">
        <v>0</v>
      </c>
      <c r="H165" s="229">
        <f>H166</f>
        <v>53</v>
      </c>
      <c r="I165" s="229"/>
      <c r="J165" s="229">
        <f>J166</f>
        <v>53</v>
      </c>
    </row>
    <row r="166" spans="1:10" ht="12.75" customHeight="1" thickBot="1">
      <c r="A166" s="305"/>
      <c r="B166" s="177"/>
      <c r="C166" s="178"/>
      <c r="D166" s="179" t="s">
        <v>289</v>
      </c>
      <c r="E166" s="180">
        <v>5336</v>
      </c>
      <c r="F166" s="181" t="s">
        <v>249</v>
      </c>
      <c r="G166" s="230">
        <v>0</v>
      </c>
      <c r="H166" s="231">
        <v>53</v>
      </c>
      <c r="I166" s="231"/>
      <c r="J166" s="231">
        <v>53</v>
      </c>
    </row>
    <row r="167" spans="1:10" ht="12.75" customHeight="1">
      <c r="A167" s="304" t="s">
        <v>244</v>
      </c>
      <c r="B167" s="170" t="s">
        <v>262</v>
      </c>
      <c r="C167" s="171" t="s">
        <v>261</v>
      </c>
      <c r="D167" s="172" t="s">
        <v>7</v>
      </c>
      <c r="E167" s="173" t="s">
        <v>7</v>
      </c>
      <c r="F167" s="260" t="s">
        <v>281</v>
      </c>
      <c r="G167" s="229">
        <v>0</v>
      </c>
      <c r="H167" s="229">
        <f>H168</f>
        <v>56</v>
      </c>
      <c r="I167" s="229"/>
      <c r="J167" s="229">
        <f>J168</f>
        <v>56</v>
      </c>
    </row>
    <row r="168" spans="1:10" ht="12.75" customHeight="1" thickBot="1">
      <c r="A168" s="305"/>
      <c r="B168" s="177"/>
      <c r="C168" s="178"/>
      <c r="D168" s="179" t="s">
        <v>289</v>
      </c>
      <c r="E168" s="180">
        <v>5336</v>
      </c>
      <c r="F168" s="181" t="s">
        <v>249</v>
      </c>
      <c r="G168" s="230">
        <v>0</v>
      </c>
      <c r="H168" s="231">
        <v>56</v>
      </c>
      <c r="I168" s="231"/>
      <c r="J168" s="231">
        <v>56</v>
      </c>
    </row>
    <row r="169" spans="1:10" ht="12.75" customHeight="1">
      <c r="A169" s="304" t="s">
        <v>244</v>
      </c>
      <c r="B169" s="170" t="s">
        <v>263</v>
      </c>
      <c r="C169" s="171" t="s">
        <v>261</v>
      </c>
      <c r="D169" s="172" t="s">
        <v>7</v>
      </c>
      <c r="E169" s="173" t="s">
        <v>7</v>
      </c>
      <c r="F169" s="260" t="s">
        <v>264</v>
      </c>
      <c r="G169" s="229">
        <v>0</v>
      </c>
      <c r="H169" s="229">
        <f>H170</f>
        <v>56</v>
      </c>
      <c r="I169" s="229"/>
      <c r="J169" s="229">
        <f>J170</f>
        <v>56</v>
      </c>
    </row>
    <row r="170" spans="1:10" ht="12.75" customHeight="1" thickBot="1">
      <c r="A170" s="305"/>
      <c r="B170" s="177"/>
      <c r="C170" s="178"/>
      <c r="D170" s="179" t="s">
        <v>289</v>
      </c>
      <c r="E170" s="180">
        <v>5336</v>
      </c>
      <c r="F170" s="181" t="s">
        <v>249</v>
      </c>
      <c r="G170" s="230">
        <v>0</v>
      </c>
      <c r="H170" s="231">
        <v>56</v>
      </c>
      <c r="I170" s="231"/>
      <c r="J170" s="231">
        <v>56</v>
      </c>
    </row>
    <row r="171" spans="1:10" ht="12.75" customHeight="1">
      <c r="A171" s="304" t="s">
        <v>244</v>
      </c>
      <c r="B171" s="170" t="s">
        <v>265</v>
      </c>
      <c r="C171" s="171" t="s">
        <v>261</v>
      </c>
      <c r="D171" s="172" t="s">
        <v>7</v>
      </c>
      <c r="E171" s="173" t="s">
        <v>7</v>
      </c>
      <c r="F171" s="260" t="s">
        <v>284</v>
      </c>
      <c r="G171" s="229">
        <v>0</v>
      </c>
      <c r="H171" s="229">
        <f>H172</f>
        <v>83</v>
      </c>
      <c r="I171" s="229"/>
      <c r="J171" s="229">
        <f>J172</f>
        <v>83</v>
      </c>
    </row>
    <row r="172" spans="1:10" ht="12.75" customHeight="1" thickBot="1">
      <c r="A172" s="305"/>
      <c r="B172" s="177"/>
      <c r="C172" s="178"/>
      <c r="D172" s="179" t="s">
        <v>289</v>
      </c>
      <c r="E172" s="180">
        <v>5336</v>
      </c>
      <c r="F172" s="181" t="s">
        <v>249</v>
      </c>
      <c r="G172" s="230">
        <v>0</v>
      </c>
      <c r="H172" s="231">
        <v>83</v>
      </c>
      <c r="I172" s="231"/>
      <c r="J172" s="231">
        <v>83</v>
      </c>
    </row>
    <row r="173" spans="1:10" ht="12.75" customHeight="1">
      <c r="A173" s="304" t="s">
        <v>244</v>
      </c>
      <c r="B173" s="170" t="s">
        <v>266</v>
      </c>
      <c r="C173" s="171" t="s">
        <v>261</v>
      </c>
      <c r="D173" s="172" t="s">
        <v>7</v>
      </c>
      <c r="E173" s="173" t="s">
        <v>7</v>
      </c>
      <c r="F173" s="260" t="s">
        <v>280</v>
      </c>
      <c r="G173" s="229">
        <v>0</v>
      </c>
      <c r="H173" s="229">
        <f>H174</f>
        <v>97</v>
      </c>
      <c r="I173" s="229"/>
      <c r="J173" s="229">
        <f>J174</f>
        <v>97</v>
      </c>
    </row>
    <row r="174" spans="1:10" ht="12.75" customHeight="1" thickBot="1">
      <c r="A174" s="305"/>
      <c r="B174" s="177"/>
      <c r="C174" s="178"/>
      <c r="D174" s="179" t="s">
        <v>289</v>
      </c>
      <c r="E174" s="180">
        <v>5336</v>
      </c>
      <c r="F174" s="181" t="s">
        <v>249</v>
      </c>
      <c r="G174" s="230">
        <v>0</v>
      </c>
      <c r="H174" s="231">
        <v>97</v>
      </c>
      <c r="I174" s="231"/>
      <c r="J174" s="231">
        <v>97</v>
      </c>
    </row>
    <row r="175" spans="1:10" ht="12.75" customHeight="1">
      <c r="A175" s="304" t="s">
        <v>244</v>
      </c>
      <c r="B175" s="170" t="s">
        <v>267</v>
      </c>
      <c r="C175" s="171" t="s">
        <v>261</v>
      </c>
      <c r="D175" s="172" t="s">
        <v>7</v>
      </c>
      <c r="E175" s="173" t="s">
        <v>7</v>
      </c>
      <c r="F175" s="260" t="s">
        <v>268</v>
      </c>
      <c r="G175" s="229">
        <v>0</v>
      </c>
      <c r="H175" s="229">
        <f>H176</f>
        <v>108</v>
      </c>
      <c r="I175" s="229"/>
      <c r="J175" s="229">
        <f>J176</f>
        <v>108</v>
      </c>
    </row>
    <row r="176" spans="1:10" ht="12.75" customHeight="1" thickBot="1">
      <c r="A176" s="305"/>
      <c r="B176" s="177"/>
      <c r="C176" s="178"/>
      <c r="D176" s="179" t="s">
        <v>289</v>
      </c>
      <c r="E176" s="180">
        <v>5336</v>
      </c>
      <c r="F176" s="181" t="s">
        <v>249</v>
      </c>
      <c r="G176" s="230">
        <v>0</v>
      </c>
      <c r="H176" s="231">
        <v>108</v>
      </c>
      <c r="I176" s="231"/>
      <c r="J176" s="231">
        <v>108</v>
      </c>
    </row>
    <row r="177" ht="15">
      <c r="B177" s="306"/>
    </row>
  </sheetData>
  <sheetProtection/>
  <mergeCells count="6">
    <mergeCell ref="B32:C32"/>
    <mergeCell ref="B9:C9"/>
    <mergeCell ref="B10:C10"/>
    <mergeCell ref="A2:J2"/>
    <mergeCell ref="A4:J4"/>
    <mergeCell ref="A6:J6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35.00390625" style="0" customWidth="1"/>
    <col min="3" max="3" width="15.28125" style="0" customWidth="1"/>
    <col min="4" max="4" width="13.28125" style="0" customWidth="1"/>
    <col min="5" max="5" width="14.140625" style="0" customWidth="1"/>
  </cols>
  <sheetData>
    <row r="1" spans="1:5" ht="15.75" thickBot="1">
      <c r="A1" s="568" t="s">
        <v>13</v>
      </c>
      <c r="B1" s="568"/>
      <c r="C1" s="44"/>
      <c r="D1" s="44"/>
      <c r="E1" s="45" t="s">
        <v>14</v>
      </c>
    </row>
    <row r="2" spans="1:5" ht="15.75" thickBot="1">
      <c r="A2" s="46" t="s">
        <v>15</v>
      </c>
      <c r="B2" s="47" t="s">
        <v>16</v>
      </c>
      <c r="C2" s="48" t="s">
        <v>77</v>
      </c>
      <c r="D2" s="48" t="s">
        <v>188</v>
      </c>
      <c r="E2" s="48" t="s">
        <v>78</v>
      </c>
    </row>
    <row r="3" spans="1:5" ht="15" customHeight="1">
      <c r="A3" s="139" t="s">
        <v>17</v>
      </c>
      <c r="B3" s="140" t="s">
        <v>18</v>
      </c>
      <c r="C3" s="141">
        <f>C4+C5+C6</f>
        <v>2741109.5</v>
      </c>
      <c r="D3" s="141">
        <f>D4+D5+D6</f>
        <v>0</v>
      </c>
      <c r="E3" s="142">
        <f aca="true" t="shared" si="0" ref="E3:E25">C3+D3</f>
        <v>2741109.5</v>
      </c>
    </row>
    <row r="4" spans="1:5" ht="15" customHeight="1">
      <c r="A4" s="143" t="s">
        <v>19</v>
      </c>
      <c r="B4" s="144" t="s">
        <v>20</v>
      </c>
      <c r="C4" s="145">
        <v>2661000</v>
      </c>
      <c r="D4" s="146">
        <v>0</v>
      </c>
      <c r="E4" s="147">
        <f t="shared" si="0"/>
        <v>2661000</v>
      </c>
    </row>
    <row r="5" spans="1:5" ht="15" customHeight="1">
      <c r="A5" s="143" t="s">
        <v>21</v>
      </c>
      <c r="B5" s="144" t="s">
        <v>22</v>
      </c>
      <c r="C5" s="145">
        <v>80109.5</v>
      </c>
      <c r="D5" s="148">
        <v>0</v>
      </c>
      <c r="E5" s="147">
        <f t="shared" si="0"/>
        <v>80109.5</v>
      </c>
    </row>
    <row r="6" spans="1:5" ht="15" customHeight="1">
      <c r="A6" s="143" t="s">
        <v>23</v>
      </c>
      <c r="B6" s="144" t="s">
        <v>24</v>
      </c>
      <c r="C6" s="145">
        <v>0</v>
      </c>
      <c r="D6" s="145">
        <v>0</v>
      </c>
      <c r="E6" s="147">
        <f t="shared" si="0"/>
        <v>0</v>
      </c>
    </row>
    <row r="7" spans="1:5" ht="15" customHeight="1">
      <c r="A7" s="149" t="s">
        <v>25</v>
      </c>
      <c r="B7" s="144" t="s">
        <v>26</v>
      </c>
      <c r="C7" s="150">
        <f>C8+C14</f>
        <v>4455231.47</v>
      </c>
      <c r="D7" s="150">
        <f>D8+D14</f>
        <v>0</v>
      </c>
      <c r="E7" s="151">
        <f t="shared" si="0"/>
        <v>4455231.47</v>
      </c>
    </row>
    <row r="8" spans="1:5" ht="15" customHeight="1">
      <c r="A8" s="143" t="s">
        <v>185</v>
      </c>
      <c r="B8" s="144" t="s">
        <v>27</v>
      </c>
      <c r="C8" s="145">
        <f>C9+C10+C12+C13+C11</f>
        <v>4452410.7</v>
      </c>
      <c r="D8" s="145">
        <f>D9+D10+D12+D13</f>
        <v>0</v>
      </c>
      <c r="E8" s="152">
        <f t="shared" si="0"/>
        <v>4452410.7</v>
      </c>
    </row>
    <row r="9" spans="1:5" ht="15" customHeight="1">
      <c r="A9" s="143" t="s">
        <v>28</v>
      </c>
      <c r="B9" s="144" t="s">
        <v>29</v>
      </c>
      <c r="C9" s="145">
        <v>67590.7</v>
      </c>
      <c r="D9" s="145">
        <v>0</v>
      </c>
      <c r="E9" s="152">
        <f t="shared" si="0"/>
        <v>67590.7</v>
      </c>
    </row>
    <row r="10" spans="1:5" ht="15" customHeight="1">
      <c r="A10" s="143" t="s">
        <v>30</v>
      </c>
      <c r="B10" s="144" t="s">
        <v>27</v>
      </c>
      <c r="C10" s="145">
        <v>4358686.93</v>
      </c>
      <c r="D10" s="145">
        <v>0</v>
      </c>
      <c r="E10" s="152">
        <f t="shared" si="0"/>
        <v>4358686.93</v>
      </c>
    </row>
    <row r="11" spans="1:5" ht="15" customHeight="1">
      <c r="A11" s="143" t="s">
        <v>31</v>
      </c>
      <c r="B11" s="144">
        <v>4123</v>
      </c>
      <c r="C11" s="145">
        <v>0</v>
      </c>
      <c r="D11" s="145">
        <v>0</v>
      </c>
      <c r="E11" s="152">
        <f>SUM(C11:D11)</f>
        <v>0</v>
      </c>
    </row>
    <row r="12" spans="1:5" ht="15" customHeight="1">
      <c r="A12" s="143" t="s">
        <v>32</v>
      </c>
      <c r="B12" s="144" t="s">
        <v>33</v>
      </c>
      <c r="C12" s="145">
        <v>0</v>
      </c>
      <c r="D12" s="145">
        <v>0</v>
      </c>
      <c r="E12" s="152">
        <f>SUM(C12:D12)</f>
        <v>0</v>
      </c>
    </row>
    <row r="13" spans="1:5" ht="15" customHeight="1">
      <c r="A13" s="143" t="s">
        <v>34</v>
      </c>
      <c r="B13" s="144">
        <v>4121</v>
      </c>
      <c r="C13" s="145">
        <f>31370-5236.93</f>
        <v>26133.07</v>
      </c>
      <c r="D13" s="145">
        <v>0</v>
      </c>
      <c r="E13" s="152">
        <f>SUM(C13:D13)</f>
        <v>26133.07</v>
      </c>
    </row>
    <row r="14" spans="1:5" ht="15" customHeight="1">
      <c r="A14" s="143" t="s">
        <v>186</v>
      </c>
      <c r="B14" s="144" t="s">
        <v>35</v>
      </c>
      <c r="C14" s="145">
        <f>C15+C16+C17+C18</f>
        <v>2820.77</v>
      </c>
      <c r="D14" s="145">
        <f>D15+D17+D18</f>
        <v>0</v>
      </c>
      <c r="E14" s="152">
        <f t="shared" si="0"/>
        <v>2820.77</v>
      </c>
    </row>
    <row r="15" spans="1:5" ht="15" customHeight="1">
      <c r="A15" s="143" t="s">
        <v>36</v>
      </c>
      <c r="B15" s="144" t="s">
        <v>37</v>
      </c>
      <c r="C15" s="145">
        <v>0</v>
      </c>
      <c r="D15" s="145">
        <v>0</v>
      </c>
      <c r="E15" s="152">
        <f t="shared" si="0"/>
        <v>0</v>
      </c>
    </row>
    <row r="16" spans="1:5" ht="15" customHeight="1">
      <c r="A16" s="143" t="s">
        <v>38</v>
      </c>
      <c r="B16" s="144">
        <v>4223</v>
      </c>
      <c r="C16" s="145">
        <v>0</v>
      </c>
      <c r="D16" s="145">
        <v>0</v>
      </c>
      <c r="E16" s="152">
        <f>SUM(C16:D16)</f>
        <v>0</v>
      </c>
    </row>
    <row r="17" spans="1:5" ht="15" customHeight="1">
      <c r="A17" s="143" t="s">
        <v>39</v>
      </c>
      <c r="B17" s="144" t="s">
        <v>40</v>
      </c>
      <c r="C17" s="145">
        <v>0</v>
      </c>
      <c r="D17" s="145">
        <v>0</v>
      </c>
      <c r="E17" s="152">
        <f>SUM(C17:D17)</f>
        <v>0</v>
      </c>
    </row>
    <row r="18" spans="1:5" ht="15" customHeight="1">
      <c r="A18" s="143" t="s">
        <v>41</v>
      </c>
      <c r="B18" s="144">
        <v>4221</v>
      </c>
      <c r="C18" s="145">
        <v>2820.77</v>
      </c>
      <c r="D18" s="145">
        <v>0</v>
      </c>
      <c r="E18" s="152">
        <f>SUM(C18:D18)</f>
        <v>2820.77</v>
      </c>
    </row>
    <row r="19" spans="1:5" ht="15" customHeight="1">
      <c r="A19" s="149" t="s">
        <v>42</v>
      </c>
      <c r="B19" s="153" t="s">
        <v>43</v>
      </c>
      <c r="C19" s="150">
        <f>C3+C7</f>
        <v>7196340.97</v>
      </c>
      <c r="D19" s="150">
        <f>D3+D7</f>
        <v>0</v>
      </c>
      <c r="E19" s="151">
        <f t="shared" si="0"/>
        <v>7196340.97</v>
      </c>
    </row>
    <row r="20" spans="1:5" ht="15" customHeight="1">
      <c r="A20" s="149" t="s">
        <v>44</v>
      </c>
      <c r="B20" s="153" t="s">
        <v>45</v>
      </c>
      <c r="C20" s="150">
        <f>SUM(C21:C24)</f>
        <v>760221.1500000001</v>
      </c>
      <c r="D20" s="150">
        <f>SUM(D21:D24)</f>
        <v>0</v>
      </c>
      <c r="E20" s="151">
        <f t="shared" si="0"/>
        <v>760221.1500000001</v>
      </c>
    </row>
    <row r="21" spans="1:5" ht="15" customHeight="1">
      <c r="A21" s="143" t="s">
        <v>46</v>
      </c>
      <c r="B21" s="144" t="s">
        <v>47</v>
      </c>
      <c r="C21" s="145">
        <v>100564.53000000001</v>
      </c>
      <c r="D21" s="145">
        <v>0</v>
      </c>
      <c r="E21" s="152">
        <f t="shared" si="0"/>
        <v>100564.53000000001</v>
      </c>
    </row>
    <row r="22" spans="1:5" ht="15" customHeight="1">
      <c r="A22" s="143" t="s">
        <v>48</v>
      </c>
      <c r="B22" s="144">
        <v>8115</v>
      </c>
      <c r="C22" s="145">
        <v>756531.6200000001</v>
      </c>
      <c r="D22" s="145">
        <v>0</v>
      </c>
      <c r="E22" s="152">
        <f>SUM(C22:D22)</f>
        <v>756531.6200000001</v>
      </c>
    </row>
    <row r="23" spans="1:5" ht="15" customHeight="1">
      <c r="A23" s="143" t="s">
        <v>49</v>
      </c>
      <c r="B23" s="144">
        <v>8123</v>
      </c>
      <c r="C23" s="145">
        <v>0</v>
      </c>
      <c r="D23" s="145">
        <v>0</v>
      </c>
      <c r="E23" s="152">
        <f>C23+D23</f>
        <v>0</v>
      </c>
    </row>
    <row r="24" spans="1:5" ht="15" customHeight="1" thickBot="1">
      <c r="A24" s="154" t="s">
        <v>50</v>
      </c>
      <c r="B24" s="155">
        <v>-8124</v>
      </c>
      <c r="C24" s="156">
        <v>-96875</v>
      </c>
      <c r="D24" s="156">
        <v>0</v>
      </c>
      <c r="E24" s="157">
        <f>C24+D24</f>
        <v>-96875</v>
      </c>
    </row>
    <row r="25" spans="1:5" ht="15" customHeight="1" thickBot="1">
      <c r="A25" s="158" t="s">
        <v>51</v>
      </c>
      <c r="B25" s="159"/>
      <c r="C25" s="160">
        <f>C3+C7+C20</f>
        <v>7956562.12</v>
      </c>
      <c r="D25" s="160">
        <f>D19+D20</f>
        <v>0</v>
      </c>
      <c r="E25" s="161">
        <f t="shared" si="0"/>
        <v>7956562.12</v>
      </c>
    </row>
    <row r="26" spans="1:5" ht="15" customHeight="1" thickBot="1">
      <c r="A26" s="568" t="s">
        <v>52</v>
      </c>
      <c r="B26" s="568"/>
      <c r="C26" s="162"/>
      <c r="D26" s="162"/>
      <c r="E26" s="163" t="s">
        <v>14</v>
      </c>
    </row>
    <row r="27" spans="1:5" ht="25.5" customHeight="1" thickBot="1">
      <c r="A27" s="46" t="s">
        <v>53</v>
      </c>
      <c r="B27" s="47" t="s">
        <v>5</v>
      </c>
      <c r="C27" s="48" t="s">
        <v>77</v>
      </c>
      <c r="D27" s="48" t="s">
        <v>188</v>
      </c>
      <c r="E27" s="48" t="s">
        <v>78</v>
      </c>
    </row>
    <row r="28" spans="1:5" ht="15" customHeight="1">
      <c r="A28" s="164" t="s">
        <v>54</v>
      </c>
      <c r="B28" s="165" t="s">
        <v>55</v>
      </c>
      <c r="C28" s="148">
        <v>29496.96</v>
      </c>
      <c r="D28" s="148">
        <v>0</v>
      </c>
      <c r="E28" s="166">
        <f>C28+D28</f>
        <v>29496.96</v>
      </c>
    </row>
    <row r="29" spans="1:5" ht="15" customHeight="1">
      <c r="A29" s="167" t="s">
        <v>56</v>
      </c>
      <c r="B29" s="144" t="s">
        <v>55</v>
      </c>
      <c r="C29" s="145">
        <v>260591.53</v>
      </c>
      <c r="D29" s="148">
        <v>0</v>
      </c>
      <c r="E29" s="166">
        <f aca="true" t="shared" si="1" ref="E29:E44">C29+D29</f>
        <v>260591.53</v>
      </c>
    </row>
    <row r="30" spans="1:5" ht="15" customHeight="1">
      <c r="A30" s="167" t="s">
        <v>57</v>
      </c>
      <c r="B30" s="144" t="s">
        <v>58</v>
      </c>
      <c r="C30" s="145">
        <v>115275.74</v>
      </c>
      <c r="D30" s="148">
        <v>0</v>
      </c>
      <c r="E30" s="166">
        <f>SUM(C30:D30)</f>
        <v>115275.74</v>
      </c>
    </row>
    <row r="31" spans="1:5" ht="15" customHeight="1">
      <c r="A31" s="167" t="s">
        <v>59</v>
      </c>
      <c r="B31" s="144" t="s">
        <v>55</v>
      </c>
      <c r="C31" s="145">
        <v>1003300</v>
      </c>
      <c r="D31" s="148">
        <v>0</v>
      </c>
      <c r="E31" s="166">
        <f t="shared" si="1"/>
        <v>1003300</v>
      </c>
    </row>
    <row r="32" spans="1:5" ht="15" customHeight="1">
      <c r="A32" s="167" t="s">
        <v>60</v>
      </c>
      <c r="B32" s="144" t="s">
        <v>55</v>
      </c>
      <c r="C32" s="145">
        <v>734457.77</v>
      </c>
      <c r="D32" s="148">
        <v>0</v>
      </c>
      <c r="E32" s="166">
        <f t="shared" si="1"/>
        <v>734457.77</v>
      </c>
    </row>
    <row r="33" spans="1:5" ht="15" customHeight="1">
      <c r="A33" s="167" t="s">
        <v>61</v>
      </c>
      <c r="B33" s="144" t="s">
        <v>55</v>
      </c>
      <c r="C33" s="145">
        <v>3987229.91</v>
      </c>
      <c r="D33" s="148">
        <v>0</v>
      </c>
      <c r="E33" s="166">
        <f>C33+D33</f>
        <v>3987229.91</v>
      </c>
    </row>
    <row r="34" spans="1:5" ht="15" customHeight="1">
      <c r="A34" s="167" t="s">
        <v>62</v>
      </c>
      <c r="B34" s="144" t="s">
        <v>58</v>
      </c>
      <c r="C34" s="145">
        <v>497015.78</v>
      </c>
      <c r="D34" s="148">
        <v>0</v>
      </c>
      <c r="E34" s="166">
        <f t="shared" si="1"/>
        <v>497015.78</v>
      </c>
    </row>
    <row r="35" spans="1:5" ht="15" customHeight="1">
      <c r="A35" s="167" t="s">
        <v>63</v>
      </c>
      <c r="B35" s="144" t="s">
        <v>55</v>
      </c>
      <c r="C35" s="145">
        <v>26600</v>
      </c>
      <c r="D35" s="148">
        <v>0</v>
      </c>
      <c r="E35" s="166">
        <f t="shared" si="1"/>
        <v>26600</v>
      </c>
    </row>
    <row r="36" spans="1:5" ht="15" customHeight="1">
      <c r="A36" s="167" t="s">
        <v>64</v>
      </c>
      <c r="B36" s="144" t="s">
        <v>58</v>
      </c>
      <c r="C36" s="145">
        <v>694727.53</v>
      </c>
      <c r="D36" s="148">
        <v>0</v>
      </c>
      <c r="E36" s="166">
        <f t="shared" si="1"/>
        <v>694727.53</v>
      </c>
    </row>
    <row r="37" spans="1:5" ht="15" customHeight="1">
      <c r="A37" s="167" t="s">
        <v>65</v>
      </c>
      <c r="B37" s="144" t="s">
        <v>66</v>
      </c>
      <c r="C37" s="145">
        <v>0</v>
      </c>
      <c r="D37" s="148">
        <v>0</v>
      </c>
      <c r="E37" s="166">
        <f t="shared" si="1"/>
        <v>0</v>
      </c>
    </row>
    <row r="38" spans="1:5" ht="15" customHeight="1">
      <c r="A38" s="167" t="s">
        <v>67</v>
      </c>
      <c r="B38" s="144" t="s">
        <v>58</v>
      </c>
      <c r="C38" s="145">
        <v>356272.14</v>
      </c>
      <c r="D38" s="148">
        <v>0</v>
      </c>
      <c r="E38" s="166">
        <f t="shared" si="1"/>
        <v>356272.14</v>
      </c>
    </row>
    <row r="39" spans="1:5" ht="15" customHeight="1">
      <c r="A39" s="167" t="s">
        <v>68</v>
      </c>
      <c r="B39" s="144" t="s">
        <v>58</v>
      </c>
      <c r="C39" s="145">
        <v>17500</v>
      </c>
      <c r="D39" s="148">
        <v>0</v>
      </c>
      <c r="E39" s="166">
        <f t="shared" si="1"/>
        <v>17500</v>
      </c>
    </row>
    <row r="40" spans="1:5" ht="15" customHeight="1">
      <c r="A40" s="167" t="s">
        <v>69</v>
      </c>
      <c r="B40" s="144" t="s">
        <v>55</v>
      </c>
      <c r="C40" s="145">
        <v>9541.25</v>
      </c>
      <c r="D40" s="148">
        <v>0</v>
      </c>
      <c r="E40" s="166">
        <f t="shared" si="1"/>
        <v>9541.25</v>
      </c>
    </row>
    <row r="41" spans="1:5" ht="15" customHeight="1">
      <c r="A41" s="167" t="s">
        <v>70</v>
      </c>
      <c r="B41" s="144" t="s">
        <v>58</v>
      </c>
      <c r="C41" s="145">
        <v>129869.4</v>
      </c>
      <c r="D41" s="148">
        <v>0</v>
      </c>
      <c r="E41" s="166">
        <f>C41+D41</f>
        <v>129869.4</v>
      </c>
    </row>
    <row r="42" spans="1:5" ht="15" customHeight="1">
      <c r="A42" s="167" t="s">
        <v>71</v>
      </c>
      <c r="B42" s="144" t="s">
        <v>58</v>
      </c>
      <c r="C42" s="145">
        <v>11471.73</v>
      </c>
      <c r="D42" s="148">
        <v>0</v>
      </c>
      <c r="E42" s="166">
        <f t="shared" si="1"/>
        <v>11471.73</v>
      </c>
    </row>
    <row r="43" spans="1:5" ht="15" customHeight="1">
      <c r="A43" s="167" t="s">
        <v>72</v>
      </c>
      <c r="B43" s="144" t="s">
        <v>58</v>
      </c>
      <c r="C43" s="145">
        <v>73090.17</v>
      </c>
      <c r="D43" s="148">
        <v>0</v>
      </c>
      <c r="E43" s="166">
        <f t="shared" si="1"/>
        <v>73090.17</v>
      </c>
    </row>
    <row r="44" spans="1:5" ht="15" customHeight="1" thickBot="1">
      <c r="A44" s="167" t="s">
        <v>73</v>
      </c>
      <c r="B44" s="144" t="s">
        <v>58</v>
      </c>
      <c r="C44" s="145">
        <v>10122.21</v>
      </c>
      <c r="D44" s="148">
        <v>0</v>
      </c>
      <c r="E44" s="166">
        <f t="shared" si="1"/>
        <v>10122.21</v>
      </c>
    </row>
    <row r="45" spans="1:5" ht="15" customHeight="1" thickBot="1">
      <c r="A45" s="168" t="s">
        <v>74</v>
      </c>
      <c r="B45" s="159"/>
      <c r="C45" s="160">
        <f>C28+C29+C31+C32+C33+C34+C35+C36+C37+C38+C39+C40+C41+C42+C43+C44+C30</f>
        <v>7956562.120000001</v>
      </c>
      <c r="D45" s="160">
        <f>SUM(D28:D44)</f>
        <v>0</v>
      </c>
      <c r="E45" s="161">
        <f>SUM(E28:E44)</f>
        <v>7956562.120000001</v>
      </c>
    </row>
  </sheetData>
  <sheetProtection/>
  <mergeCells count="2">
    <mergeCell ref="A1:B1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>
    <row r="1" ht="15">
      <c r="A1">
        <v>917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Skrbkova Ivana</dc:creator>
  <cp:keywords/>
  <dc:description/>
  <cp:lastModifiedBy>Damborska Jana</cp:lastModifiedBy>
  <cp:lastPrinted>2017-05-17T08:28:39Z</cp:lastPrinted>
  <dcterms:created xsi:type="dcterms:W3CDTF">2016-01-14T11:47:14Z</dcterms:created>
  <dcterms:modified xsi:type="dcterms:W3CDTF">2017-06-12T16:04:48Z</dcterms:modified>
  <cp:category/>
  <cp:version/>
  <cp:contentType/>
  <cp:contentStatus/>
</cp:coreProperties>
</file>