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45" windowWidth="17220" windowHeight="7410" activeTab="1"/>
  </bookViews>
  <sheets>
    <sheet name="91704" sheetId="10" r:id="rId1"/>
    <sheet name="Bilance P a V" sheetId="8" r:id="rId2"/>
  </sheets>
  <definedNames>
    <definedName name="_xlnm.Print_Area" localSheetId="0">'91704'!$A$1:$T$244</definedName>
  </definedNames>
  <calcPr calcId="145621"/>
</workbook>
</file>

<file path=xl/calcChain.xml><?xml version="1.0" encoding="utf-8"?>
<calcChain xmlns="http://schemas.openxmlformats.org/spreadsheetml/2006/main">
  <c r="D46" i="8" l="1"/>
  <c r="C46" i="8"/>
  <c r="E45" i="8"/>
  <c r="E44" i="8"/>
  <c r="E43" i="8"/>
  <c r="E42" i="8"/>
  <c r="E41" i="8"/>
  <c r="E40" i="8"/>
  <c r="E39" i="8"/>
  <c r="E38" i="8"/>
  <c r="E37" i="8"/>
  <c r="E36" i="8"/>
  <c r="E35" i="8"/>
  <c r="E34" i="8"/>
  <c r="E33" i="8"/>
  <c r="E32" i="8"/>
  <c r="E31" i="8"/>
  <c r="E30" i="8"/>
  <c r="E29" i="8"/>
  <c r="E46" i="8" s="1"/>
  <c r="E25" i="8"/>
  <c r="E24" i="8"/>
  <c r="E23" i="8"/>
  <c r="E22" i="8"/>
  <c r="E21" i="8"/>
  <c r="D21" i="8"/>
  <c r="C21" i="8"/>
  <c r="E19" i="8"/>
  <c r="E18" i="8"/>
  <c r="E17" i="8"/>
  <c r="E16" i="8"/>
  <c r="D15" i="8"/>
  <c r="C15" i="8"/>
  <c r="E15" i="8" s="1"/>
  <c r="E14" i="8"/>
  <c r="C14" i="8"/>
  <c r="E13" i="8"/>
  <c r="E12" i="8"/>
  <c r="E11" i="8"/>
  <c r="E10" i="8"/>
  <c r="D9" i="8"/>
  <c r="D8" i="8" s="1"/>
  <c r="C9" i="8"/>
  <c r="E9" i="8" s="1"/>
  <c r="E7" i="8"/>
  <c r="E6" i="8"/>
  <c r="E5" i="8"/>
  <c r="D4" i="8"/>
  <c r="D20" i="8" s="1"/>
  <c r="D26" i="8" s="1"/>
  <c r="C4" i="8"/>
  <c r="E4" i="8" l="1"/>
  <c r="C8" i="8"/>
  <c r="Q243" i="10"/>
  <c r="S243" i="10" s="1"/>
  <c r="Q242" i="10"/>
  <c r="S242" i="10" s="1"/>
  <c r="P241" i="10"/>
  <c r="Q241" i="10" s="1"/>
  <c r="S241" i="10" s="1"/>
  <c r="S240" i="10"/>
  <c r="Q240" i="10"/>
  <c r="Q239" i="10"/>
  <c r="S239" i="10" s="1"/>
  <c r="Q238" i="10"/>
  <c r="S238" i="10" s="1"/>
  <c r="Q237" i="10"/>
  <c r="S237" i="10" s="1"/>
  <c r="P236" i="10"/>
  <c r="Q236" i="10" s="1"/>
  <c r="S236" i="10" s="1"/>
  <c r="M235" i="10"/>
  <c r="O235" i="10" s="1"/>
  <c r="Q235" i="10" s="1"/>
  <c r="S235" i="10" s="1"/>
  <c r="M234" i="10"/>
  <c r="O234" i="10" s="1"/>
  <c r="Q234" i="10" s="1"/>
  <c r="S234" i="10" s="1"/>
  <c r="M233" i="10"/>
  <c r="O233" i="10" s="1"/>
  <c r="Q233" i="10" s="1"/>
  <c r="S233" i="10" s="1"/>
  <c r="M232" i="10"/>
  <c r="O232" i="10" s="1"/>
  <c r="Q232" i="10" s="1"/>
  <c r="S232" i="10" s="1"/>
  <c r="M231" i="10"/>
  <c r="O231" i="10" s="1"/>
  <c r="Q231" i="10" s="1"/>
  <c r="S231" i="10" s="1"/>
  <c r="M230" i="10"/>
  <c r="O230" i="10" s="1"/>
  <c r="Q230" i="10" s="1"/>
  <c r="S230" i="10" s="1"/>
  <c r="M229" i="10"/>
  <c r="O229" i="10" s="1"/>
  <c r="Q229" i="10" s="1"/>
  <c r="S229" i="10" s="1"/>
  <c r="M228" i="10"/>
  <c r="O228" i="10" s="1"/>
  <c r="Q228" i="10" s="1"/>
  <c r="S228" i="10" s="1"/>
  <c r="M227" i="10"/>
  <c r="O227" i="10" s="1"/>
  <c r="Q227" i="10" s="1"/>
  <c r="S227" i="10" s="1"/>
  <c r="M226" i="10"/>
  <c r="O226" i="10" s="1"/>
  <c r="Q226" i="10" s="1"/>
  <c r="S226" i="10" s="1"/>
  <c r="M225" i="10"/>
  <c r="O225" i="10" s="1"/>
  <c r="Q225" i="10" s="1"/>
  <c r="S225" i="10" s="1"/>
  <c r="M224" i="10"/>
  <c r="O224" i="10" s="1"/>
  <c r="Q224" i="10" s="1"/>
  <c r="S224" i="10" s="1"/>
  <c r="M223" i="10"/>
  <c r="O223" i="10" s="1"/>
  <c r="Q223" i="10" s="1"/>
  <c r="S223" i="10" s="1"/>
  <c r="M222" i="10"/>
  <c r="O222" i="10" s="1"/>
  <c r="Q222" i="10" s="1"/>
  <c r="S222" i="10" s="1"/>
  <c r="Q221" i="10"/>
  <c r="S221" i="10" s="1"/>
  <c r="M221" i="10"/>
  <c r="O221" i="10" s="1"/>
  <c r="M220" i="10"/>
  <c r="O220" i="10" s="1"/>
  <c r="Q220" i="10" s="1"/>
  <c r="S220" i="10" s="1"/>
  <c r="M219" i="10"/>
  <c r="O219" i="10" s="1"/>
  <c r="Q219" i="10" s="1"/>
  <c r="S219" i="10" s="1"/>
  <c r="M218" i="10"/>
  <c r="O218" i="10" s="1"/>
  <c r="Q218" i="10" s="1"/>
  <c r="S218" i="10" s="1"/>
  <c r="M217" i="10"/>
  <c r="O217" i="10" s="1"/>
  <c r="Q217" i="10" s="1"/>
  <c r="S217" i="10" s="1"/>
  <c r="M216" i="10"/>
  <c r="O216" i="10" s="1"/>
  <c r="Q216" i="10" s="1"/>
  <c r="S216" i="10" s="1"/>
  <c r="M215" i="10"/>
  <c r="O215" i="10" s="1"/>
  <c r="Q215" i="10" s="1"/>
  <c r="S215" i="10" s="1"/>
  <c r="M214" i="10"/>
  <c r="O214" i="10" s="1"/>
  <c r="Q214" i="10" s="1"/>
  <c r="S214" i="10" s="1"/>
  <c r="M213" i="10"/>
  <c r="O213" i="10" s="1"/>
  <c r="Q213" i="10" s="1"/>
  <c r="S213" i="10" s="1"/>
  <c r="M212" i="10"/>
  <c r="O212" i="10" s="1"/>
  <c r="Q212" i="10" s="1"/>
  <c r="S212" i="10" s="1"/>
  <c r="M211" i="10"/>
  <c r="O211" i="10" s="1"/>
  <c r="Q211" i="10" s="1"/>
  <c r="S211" i="10" s="1"/>
  <c r="M210" i="10"/>
  <c r="O210" i="10" s="1"/>
  <c r="Q210" i="10" s="1"/>
  <c r="S210" i="10" s="1"/>
  <c r="M209" i="10"/>
  <c r="O209" i="10" s="1"/>
  <c r="Q209" i="10" s="1"/>
  <c r="S209" i="10" s="1"/>
  <c r="M208" i="10"/>
  <c r="O208" i="10" s="1"/>
  <c r="Q208" i="10" s="1"/>
  <c r="S208" i="10" s="1"/>
  <c r="M207" i="10"/>
  <c r="O207" i="10" s="1"/>
  <c r="Q207" i="10" s="1"/>
  <c r="S207" i="10" s="1"/>
  <c r="M206" i="10"/>
  <c r="O206" i="10" s="1"/>
  <c r="Q206" i="10" s="1"/>
  <c r="S206" i="10" s="1"/>
  <c r="Q205" i="10"/>
  <c r="S205" i="10" s="1"/>
  <c r="M205" i="10"/>
  <c r="O205" i="10" s="1"/>
  <c r="M204" i="10"/>
  <c r="O204" i="10" s="1"/>
  <c r="Q204" i="10" s="1"/>
  <c r="S204" i="10" s="1"/>
  <c r="M203" i="10"/>
  <c r="O203" i="10" s="1"/>
  <c r="Q203" i="10" s="1"/>
  <c r="S203" i="10" s="1"/>
  <c r="M202" i="10"/>
  <c r="O202" i="10" s="1"/>
  <c r="Q202" i="10" s="1"/>
  <c r="S202" i="10" s="1"/>
  <c r="M201" i="10"/>
  <c r="O201" i="10" s="1"/>
  <c r="Q201" i="10" s="1"/>
  <c r="S201" i="10" s="1"/>
  <c r="M200" i="10"/>
  <c r="O200" i="10" s="1"/>
  <c r="Q200" i="10" s="1"/>
  <c r="S200" i="10" s="1"/>
  <c r="M199" i="10"/>
  <c r="O199" i="10" s="1"/>
  <c r="Q199" i="10" s="1"/>
  <c r="S199" i="10" s="1"/>
  <c r="M198" i="10"/>
  <c r="O198" i="10" s="1"/>
  <c r="Q198" i="10" s="1"/>
  <c r="S198" i="10" s="1"/>
  <c r="M197" i="10"/>
  <c r="O197" i="10" s="1"/>
  <c r="Q197" i="10" s="1"/>
  <c r="S197" i="10" s="1"/>
  <c r="M196" i="10"/>
  <c r="O196" i="10" s="1"/>
  <c r="Q196" i="10" s="1"/>
  <c r="S196" i="10" s="1"/>
  <c r="M195" i="10"/>
  <c r="O195" i="10" s="1"/>
  <c r="Q195" i="10" s="1"/>
  <c r="S195" i="10" s="1"/>
  <c r="M194" i="10"/>
  <c r="O194" i="10" s="1"/>
  <c r="Q194" i="10" s="1"/>
  <c r="S194" i="10" s="1"/>
  <c r="M193" i="10"/>
  <c r="O193" i="10" s="1"/>
  <c r="Q193" i="10" s="1"/>
  <c r="S193" i="10" s="1"/>
  <c r="M192" i="10"/>
  <c r="O192" i="10" s="1"/>
  <c r="Q192" i="10" s="1"/>
  <c r="S192" i="10" s="1"/>
  <c r="M191" i="10"/>
  <c r="O191" i="10" s="1"/>
  <c r="Q191" i="10" s="1"/>
  <c r="S191" i="10" s="1"/>
  <c r="M190" i="10"/>
  <c r="O190" i="10" s="1"/>
  <c r="Q190" i="10" s="1"/>
  <c r="S190" i="10" s="1"/>
  <c r="Q189" i="10"/>
  <c r="S189" i="10" s="1"/>
  <c r="M189" i="10"/>
  <c r="O189" i="10" s="1"/>
  <c r="M188" i="10"/>
  <c r="O188" i="10" s="1"/>
  <c r="Q188" i="10" s="1"/>
  <c r="S188" i="10" s="1"/>
  <c r="M187" i="10"/>
  <c r="O187" i="10" s="1"/>
  <c r="Q187" i="10" s="1"/>
  <c r="S187" i="10" s="1"/>
  <c r="M186" i="10"/>
  <c r="O186" i="10" s="1"/>
  <c r="Q186" i="10" s="1"/>
  <c r="S186" i="10" s="1"/>
  <c r="M185" i="10"/>
  <c r="O185" i="10" s="1"/>
  <c r="Q185" i="10" s="1"/>
  <c r="S185" i="10" s="1"/>
  <c r="M184" i="10"/>
  <c r="O184" i="10" s="1"/>
  <c r="Q184" i="10" s="1"/>
  <c r="S184" i="10" s="1"/>
  <c r="M183" i="10"/>
  <c r="O183" i="10" s="1"/>
  <c r="Q183" i="10" s="1"/>
  <c r="S183" i="10" s="1"/>
  <c r="M182" i="10"/>
  <c r="O182" i="10" s="1"/>
  <c r="Q182" i="10" s="1"/>
  <c r="S182" i="10" s="1"/>
  <c r="M181" i="10"/>
  <c r="O181" i="10" s="1"/>
  <c r="Q181" i="10" s="1"/>
  <c r="S181" i="10" s="1"/>
  <c r="M180" i="10"/>
  <c r="O180" i="10" s="1"/>
  <c r="Q180" i="10" s="1"/>
  <c r="S180" i="10" s="1"/>
  <c r="M179" i="10"/>
  <c r="O179" i="10" s="1"/>
  <c r="Q179" i="10" s="1"/>
  <c r="S179" i="10" s="1"/>
  <c r="M178" i="10"/>
  <c r="O178" i="10" s="1"/>
  <c r="Q178" i="10" s="1"/>
  <c r="S178" i="10" s="1"/>
  <c r="M177" i="10"/>
  <c r="O177" i="10" s="1"/>
  <c r="Q177" i="10" s="1"/>
  <c r="S177" i="10" s="1"/>
  <c r="M176" i="10"/>
  <c r="O176" i="10" s="1"/>
  <c r="Q176" i="10" s="1"/>
  <c r="S176" i="10" s="1"/>
  <c r="M175" i="10"/>
  <c r="O175" i="10" s="1"/>
  <c r="Q175" i="10" s="1"/>
  <c r="S175" i="10" s="1"/>
  <c r="M174" i="10"/>
  <c r="O174" i="10" s="1"/>
  <c r="Q174" i="10" s="1"/>
  <c r="S174" i="10" s="1"/>
  <c r="Q173" i="10"/>
  <c r="S173" i="10" s="1"/>
  <c r="M173" i="10"/>
  <c r="O173" i="10" s="1"/>
  <c r="M172" i="10"/>
  <c r="O172" i="10" s="1"/>
  <c r="Q172" i="10" s="1"/>
  <c r="S172" i="10" s="1"/>
  <c r="M171" i="10"/>
  <c r="O171" i="10" s="1"/>
  <c r="Q171" i="10" s="1"/>
  <c r="S171" i="10" s="1"/>
  <c r="M170" i="10"/>
  <c r="O170" i="10" s="1"/>
  <c r="Q170" i="10" s="1"/>
  <c r="S170" i="10" s="1"/>
  <c r="M169" i="10"/>
  <c r="O169" i="10" s="1"/>
  <c r="Q169" i="10" s="1"/>
  <c r="S169" i="10" s="1"/>
  <c r="M168" i="10"/>
  <c r="O168" i="10" s="1"/>
  <c r="Q168" i="10" s="1"/>
  <c r="S168" i="10" s="1"/>
  <c r="M167" i="10"/>
  <c r="O167" i="10" s="1"/>
  <c r="Q167" i="10" s="1"/>
  <c r="S167" i="10" s="1"/>
  <c r="M166" i="10"/>
  <c r="O166" i="10" s="1"/>
  <c r="Q166" i="10" s="1"/>
  <c r="S166" i="10" s="1"/>
  <c r="M165" i="10"/>
  <c r="O165" i="10" s="1"/>
  <c r="Q165" i="10" s="1"/>
  <c r="S165" i="10" s="1"/>
  <c r="M164" i="10"/>
  <c r="O164" i="10" s="1"/>
  <c r="Q164" i="10" s="1"/>
  <c r="S164" i="10" s="1"/>
  <c r="M163" i="10"/>
  <c r="O163" i="10" s="1"/>
  <c r="Q163" i="10" s="1"/>
  <c r="S163" i="10" s="1"/>
  <c r="M162" i="10"/>
  <c r="O162" i="10" s="1"/>
  <c r="Q162" i="10" s="1"/>
  <c r="S162" i="10" s="1"/>
  <c r="M161" i="10"/>
  <c r="O161" i="10" s="1"/>
  <c r="Q161" i="10" s="1"/>
  <c r="S161" i="10" s="1"/>
  <c r="M160" i="10"/>
  <c r="O160" i="10" s="1"/>
  <c r="Q160" i="10" s="1"/>
  <c r="S160" i="10" s="1"/>
  <c r="M159" i="10"/>
  <c r="O159" i="10" s="1"/>
  <c r="Q159" i="10" s="1"/>
  <c r="S159" i="10" s="1"/>
  <c r="M158" i="10"/>
  <c r="O158" i="10" s="1"/>
  <c r="Q158" i="10" s="1"/>
  <c r="S158" i="10" s="1"/>
  <c r="Q157" i="10"/>
  <c r="S157" i="10" s="1"/>
  <c r="M157" i="10"/>
  <c r="O157" i="10" s="1"/>
  <c r="M156" i="10"/>
  <c r="O156" i="10" s="1"/>
  <c r="Q156" i="10" s="1"/>
  <c r="S156" i="10" s="1"/>
  <c r="M155" i="10"/>
  <c r="O155" i="10" s="1"/>
  <c r="Q155" i="10" s="1"/>
  <c r="S155" i="10" s="1"/>
  <c r="M154" i="10"/>
  <c r="O154" i="10" s="1"/>
  <c r="Q154" i="10" s="1"/>
  <c r="S154" i="10" s="1"/>
  <c r="M153" i="10"/>
  <c r="O153" i="10" s="1"/>
  <c r="Q153" i="10" s="1"/>
  <c r="S153" i="10" s="1"/>
  <c r="M152" i="10"/>
  <c r="O152" i="10" s="1"/>
  <c r="Q152" i="10" s="1"/>
  <c r="S152" i="10" s="1"/>
  <c r="M151" i="10"/>
  <c r="O151" i="10" s="1"/>
  <c r="Q151" i="10" s="1"/>
  <c r="S151" i="10" s="1"/>
  <c r="M150" i="10"/>
  <c r="O150" i="10" s="1"/>
  <c r="Q150" i="10" s="1"/>
  <c r="S150" i="10" s="1"/>
  <c r="M149" i="10"/>
  <c r="O149" i="10" s="1"/>
  <c r="Q149" i="10" s="1"/>
  <c r="S149" i="10" s="1"/>
  <c r="M148" i="10"/>
  <c r="O148" i="10" s="1"/>
  <c r="Q148" i="10" s="1"/>
  <c r="S148" i="10" s="1"/>
  <c r="M147" i="10"/>
  <c r="O147" i="10" s="1"/>
  <c r="Q147" i="10" s="1"/>
  <c r="S147" i="10" s="1"/>
  <c r="M146" i="10"/>
  <c r="O146" i="10" s="1"/>
  <c r="Q146" i="10" s="1"/>
  <c r="S146" i="10" s="1"/>
  <c r="Q145" i="10"/>
  <c r="S145" i="10" s="1"/>
  <c r="M145" i="10"/>
  <c r="O145" i="10" s="1"/>
  <c r="M144" i="10"/>
  <c r="O144" i="10" s="1"/>
  <c r="Q144" i="10" s="1"/>
  <c r="S144" i="10" s="1"/>
  <c r="M143" i="10"/>
  <c r="O143" i="10" s="1"/>
  <c r="Q143" i="10" s="1"/>
  <c r="S143" i="10" s="1"/>
  <c r="M142" i="10"/>
  <c r="O142" i="10" s="1"/>
  <c r="Q142" i="10" s="1"/>
  <c r="S142" i="10" s="1"/>
  <c r="M141" i="10"/>
  <c r="O141" i="10" s="1"/>
  <c r="Q141" i="10" s="1"/>
  <c r="S141" i="10" s="1"/>
  <c r="M140" i="10"/>
  <c r="O140" i="10" s="1"/>
  <c r="Q140" i="10" s="1"/>
  <c r="S140" i="10" s="1"/>
  <c r="M139" i="10"/>
  <c r="O139" i="10" s="1"/>
  <c r="Q139" i="10" s="1"/>
  <c r="S139" i="10" s="1"/>
  <c r="M138" i="10"/>
  <c r="O138" i="10" s="1"/>
  <c r="Q138" i="10" s="1"/>
  <c r="S138" i="10" s="1"/>
  <c r="M137" i="10"/>
  <c r="O137" i="10" s="1"/>
  <c r="Q137" i="10" s="1"/>
  <c r="S137" i="10" s="1"/>
  <c r="L136" i="10"/>
  <c r="M136" i="10" s="1"/>
  <c r="O136" i="10" s="1"/>
  <c r="Q136" i="10" s="1"/>
  <c r="S136" i="10" s="1"/>
  <c r="Q135" i="10"/>
  <c r="S135" i="10" s="1"/>
  <c r="P134" i="10"/>
  <c r="Q133" i="10"/>
  <c r="S133" i="10" s="1"/>
  <c r="P132" i="10"/>
  <c r="Q132" i="10" s="1"/>
  <c r="S132" i="10" s="1"/>
  <c r="Q131" i="10"/>
  <c r="S131" i="10" s="1"/>
  <c r="P130" i="10"/>
  <c r="Q130" i="10" s="1"/>
  <c r="S130" i="10" s="1"/>
  <c r="Q129" i="10"/>
  <c r="S129" i="10" s="1"/>
  <c r="P128" i="10"/>
  <c r="Q128" i="10" s="1"/>
  <c r="S128" i="10" s="1"/>
  <c r="Q127" i="10"/>
  <c r="S127" i="10" s="1"/>
  <c r="P126" i="10"/>
  <c r="Q126" i="10" s="1"/>
  <c r="S126" i="10" s="1"/>
  <c r="Q125" i="10"/>
  <c r="S125" i="10" s="1"/>
  <c r="P124" i="10"/>
  <c r="Q124" i="10" s="1"/>
  <c r="S124" i="10" s="1"/>
  <c r="Q123" i="10"/>
  <c r="S123" i="10" s="1"/>
  <c r="P122" i="10"/>
  <c r="Q122" i="10" s="1"/>
  <c r="S122" i="10" s="1"/>
  <c r="I121" i="10"/>
  <c r="K121" i="10" s="1"/>
  <c r="M121" i="10" s="1"/>
  <c r="O121" i="10" s="1"/>
  <c r="Q121" i="10" s="1"/>
  <c r="S121" i="10" s="1"/>
  <c r="P120" i="10"/>
  <c r="G120" i="10"/>
  <c r="I120" i="10" s="1"/>
  <c r="K120" i="10" s="1"/>
  <c r="M120" i="10" s="1"/>
  <c r="O120" i="10" s="1"/>
  <c r="Q120" i="10" s="1"/>
  <c r="S120" i="10" s="1"/>
  <c r="I119" i="10"/>
  <c r="K119" i="10" s="1"/>
  <c r="M119" i="10" s="1"/>
  <c r="O119" i="10" s="1"/>
  <c r="Q119" i="10" s="1"/>
  <c r="S119" i="10" s="1"/>
  <c r="G118" i="10"/>
  <c r="I118" i="10" s="1"/>
  <c r="K118" i="10" s="1"/>
  <c r="M118" i="10" s="1"/>
  <c r="O118" i="10" s="1"/>
  <c r="Q118" i="10" s="1"/>
  <c r="S118" i="10" s="1"/>
  <c r="I117" i="10"/>
  <c r="K117" i="10" s="1"/>
  <c r="M117" i="10" s="1"/>
  <c r="O117" i="10" s="1"/>
  <c r="Q117" i="10" s="1"/>
  <c r="S117" i="10" s="1"/>
  <c r="G116" i="10"/>
  <c r="I116" i="10" s="1"/>
  <c r="K116" i="10" s="1"/>
  <c r="M116" i="10" s="1"/>
  <c r="O116" i="10" s="1"/>
  <c r="Q116" i="10" s="1"/>
  <c r="S116" i="10" s="1"/>
  <c r="I115" i="10"/>
  <c r="K115" i="10" s="1"/>
  <c r="M115" i="10" s="1"/>
  <c r="O115" i="10" s="1"/>
  <c r="Q115" i="10" s="1"/>
  <c r="S115" i="10" s="1"/>
  <c r="L114" i="10"/>
  <c r="G114" i="10"/>
  <c r="G111" i="10" s="1"/>
  <c r="I111" i="10" s="1"/>
  <c r="I113" i="10"/>
  <c r="K113" i="10" s="1"/>
  <c r="M113" i="10" s="1"/>
  <c r="O113" i="10" s="1"/>
  <c r="Q113" i="10" s="1"/>
  <c r="S113" i="10" s="1"/>
  <c r="G112" i="10"/>
  <c r="I112" i="10" s="1"/>
  <c r="K112" i="10" s="1"/>
  <c r="M112" i="10" s="1"/>
  <c r="O112" i="10" s="1"/>
  <c r="Q112" i="10" s="1"/>
  <c r="S112" i="10" s="1"/>
  <c r="K111" i="10"/>
  <c r="I110" i="10"/>
  <c r="K110" i="10" s="1"/>
  <c r="M110" i="10" s="1"/>
  <c r="O110" i="10" s="1"/>
  <c r="Q110" i="10" s="1"/>
  <c r="S110" i="10" s="1"/>
  <c r="G109" i="10"/>
  <c r="I109" i="10" s="1"/>
  <c r="K109" i="10" s="1"/>
  <c r="M109" i="10" s="1"/>
  <c r="O109" i="10" s="1"/>
  <c r="Q109" i="10" s="1"/>
  <c r="S109" i="10" s="1"/>
  <c r="K108" i="10"/>
  <c r="M108" i="10" s="1"/>
  <c r="O108" i="10" s="1"/>
  <c r="Q108" i="10" s="1"/>
  <c r="S108" i="10" s="1"/>
  <c r="I108" i="10"/>
  <c r="G107" i="10"/>
  <c r="I107" i="10" s="1"/>
  <c r="K107" i="10" s="1"/>
  <c r="M107" i="10" s="1"/>
  <c r="O107" i="10" s="1"/>
  <c r="Q107" i="10" s="1"/>
  <c r="S107" i="10" s="1"/>
  <c r="I106" i="10"/>
  <c r="K106" i="10" s="1"/>
  <c r="M106" i="10" s="1"/>
  <c r="O106" i="10" s="1"/>
  <c r="Q106" i="10" s="1"/>
  <c r="S106" i="10" s="1"/>
  <c r="G105" i="10"/>
  <c r="I105" i="10" s="1"/>
  <c r="K105" i="10" s="1"/>
  <c r="M105" i="10" s="1"/>
  <c r="O105" i="10" s="1"/>
  <c r="Q105" i="10" s="1"/>
  <c r="S105" i="10" s="1"/>
  <c r="G104" i="10"/>
  <c r="I104" i="10" s="1"/>
  <c r="K104" i="10" s="1"/>
  <c r="M104" i="10" s="1"/>
  <c r="O104" i="10" s="1"/>
  <c r="Q104" i="10" s="1"/>
  <c r="S104" i="10" s="1"/>
  <c r="M103" i="10"/>
  <c r="O103" i="10" s="1"/>
  <c r="Q103" i="10" s="1"/>
  <c r="S103" i="10" s="1"/>
  <c r="M102" i="10"/>
  <c r="O102" i="10" s="1"/>
  <c r="Q102" i="10" s="1"/>
  <c r="S102" i="10" s="1"/>
  <c r="M101" i="10"/>
  <c r="O101" i="10" s="1"/>
  <c r="Q101" i="10" s="1"/>
  <c r="S101" i="10" s="1"/>
  <c r="M100" i="10"/>
  <c r="O100" i="10" s="1"/>
  <c r="Q100" i="10" s="1"/>
  <c r="S100" i="10" s="1"/>
  <c r="M99" i="10"/>
  <c r="O99" i="10" s="1"/>
  <c r="Q99" i="10" s="1"/>
  <c r="S99" i="10" s="1"/>
  <c r="M98" i="10"/>
  <c r="O98" i="10" s="1"/>
  <c r="Q98" i="10" s="1"/>
  <c r="S98" i="10" s="1"/>
  <c r="M97" i="10"/>
  <c r="O97" i="10" s="1"/>
  <c r="Q97" i="10" s="1"/>
  <c r="S97" i="10" s="1"/>
  <c r="M96" i="10"/>
  <c r="O96" i="10" s="1"/>
  <c r="Q96" i="10" s="1"/>
  <c r="S96" i="10" s="1"/>
  <c r="M95" i="10"/>
  <c r="O95" i="10" s="1"/>
  <c r="Q95" i="10" s="1"/>
  <c r="S95" i="10" s="1"/>
  <c r="M94" i="10"/>
  <c r="O94" i="10" s="1"/>
  <c r="Q94" i="10" s="1"/>
  <c r="S94" i="10" s="1"/>
  <c r="I93" i="10"/>
  <c r="K93" i="10" s="1"/>
  <c r="M93" i="10" s="1"/>
  <c r="O93" i="10" s="1"/>
  <c r="Q93" i="10" s="1"/>
  <c r="S93" i="10" s="1"/>
  <c r="G92" i="10"/>
  <c r="I92" i="10" s="1"/>
  <c r="K92" i="10" s="1"/>
  <c r="M92" i="10" s="1"/>
  <c r="O92" i="10" s="1"/>
  <c r="Q92" i="10" s="1"/>
  <c r="S92" i="10" s="1"/>
  <c r="I91" i="10"/>
  <c r="K91" i="10" s="1"/>
  <c r="M91" i="10" s="1"/>
  <c r="O91" i="10" s="1"/>
  <c r="Q91" i="10" s="1"/>
  <c r="S91" i="10" s="1"/>
  <c r="G90" i="10"/>
  <c r="I90" i="10" s="1"/>
  <c r="K90" i="10" s="1"/>
  <c r="M90" i="10" s="1"/>
  <c r="O90" i="10" s="1"/>
  <c r="Q90" i="10" s="1"/>
  <c r="S90" i="10" s="1"/>
  <c r="I89" i="10"/>
  <c r="K89" i="10" s="1"/>
  <c r="M89" i="10" s="1"/>
  <c r="O89" i="10" s="1"/>
  <c r="Q89" i="10" s="1"/>
  <c r="S89" i="10" s="1"/>
  <c r="G88" i="10"/>
  <c r="I88" i="10" s="1"/>
  <c r="K88" i="10" s="1"/>
  <c r="M88" i="10" s="1"/>
  <c r="O88" i="10" s="1"/>
  <c r="Q88" i="10" s="1"/>
  <c r="S88" i="10" s="1"/>
  <c r="L87" i="10"/>
  <c r="N86" i="10"/>
  <c r="I85" i="10"/>
  <c r="K85" i="10" s="1"/>
  <c r="M85" i="10" s="1"/>
  <c r="O85" i="10" s="1"/>
  <c r="Q85" i="10" s="1"/>
  <c r="S85" i="10" s="1"/>
  <c r="G84" i="10"/>
  <c r="I84" i="10" s="1"/>
  <c r="K84" i="10" s="1"/>
  <c r="M84" i="10" s="1"/>
  <c r="O84" i="10" s="1"/>
  <c r="Q84" i="10" s="1"/>
  <c r="S84" i="10" s="1"/>
  <c r="K83" i="10"/>
  <c r="M83" i="10" s="1"/>
  <c r="O83" i="10" s="1"/>
  <c r="Q83" i="10" s="1"/>
  <c r="S83" i="10" s="1"/>
  <c r="I83" i="10"/>
  <c r="G82" i="10"/>
  <c r="G73" i="10" s="1"/>
  <c r="I73" i="10" s="1"/>
  <c r="K73" i="10" s="1"/>
  <c r="M73" i="10" s="1"/>
  <c r="I81" i="10"/>
  <c r="K81" i="10" s="1"/>
  <c r="M81" i="10" s="1"/>
  <c r="O81" i="10" s="1"/>
  <c r="Q81" i="10" s="1"/>
  <c r="S81" i="10" s="1"/>
  <c r="I80" i="10"/>
  <c r="K80" i="10" s="1"/>
  <c r="M80" i="10" s="1"/>
  <c r="O80" i="10" s="1"/>
  <c r="Q80" i="10" s="1"/>
  <c r="S80" i="10" s="1"/>
  <c r="G80" i="10"/>
  <c r="O79" i="10"/>
  <c r="Q79" i="10" s="1"/>
  <c r="S79" i="10" s="1"/>
  <c r="N78" i="10"/>
  <c r="O78" i="10" s="1"/>
  <c r="Q78" i="10" s="1"/>
  <c r="S78" i="10" s="1"/>
  <c r="O77" i="10"/>
  <c r="Q77" i="10" s="1"/>
  <c r="S77" i="10" s="1"/>
  <c r="N76" i="10"/>
  <c r="K75" i="10"/>
  <c r="M75" i="10" s="1"/>
  <c r="O75" i="10" s="1"/>
  <c r="Q75" i="10" s="1"/>
  <c r="S75" i="10" s="1"/>
  <c r="I75" i="10"/>
  <c r="N74" i="10"/>
  <c r="I74" i="10"/>
  <c r="K74" i="10" s="1"/>
  <c r="M74" i="10" s="1"/>
  <c r="O74" i="10" s="1"/>
  <c r="Q74" i="10" s="1"/>
  <c r="S74" i="10" s="1"/>
  <c r="G74" i="10"/>
  <c r="Q72" i="10"/>
  <c r="S72" i="10" s="1"/>
  <c r="S71" i="10"/>
  <c r="Q71" i="10"/>
  <c r="Q70" i="10"/>
  <c r="S70" i="10" s="1"/>
  <c r="S69" i="10"/>
  <c r="Q69" i="10"/>
  <c r="S68" i="10"/>
  <c r="S67" i="10"/>
  <c r="S66" i="10"/>
  <c r="R66" i="10"/>
  <c r="S65" i="10"/>
  <c r="S64" i="10"/>
  <c r="S63" i="10"/>
  <c r="R63" i="10"/>
  <c r="S62" i="10"/>
  <c r="S61" i="10"/>
  <c r="S60" i="10"/>
  <c r="R60" i="10"/>
  <c r="S59" i="10"/>
  <c r="S58" i="10"/>
  <c r="S57" i="10"/>
  <c r="R57" i="10"/>
  <c r="S56" i="10"/>
  <c r="S55" i="10"/>
  <c r="S54" i="10"/>
  <c r="R54" i="10"/>
  <c r="S53" i="10"/>
  <c r="S52" i="10"/>
  <c r="S51" i="10"/>
  <c r="R51" i="10"/>
  <c r="S50" i="10"/>
  <c r="S49" i="10"/>
  <c r="S48" i="10"/>
  <c r="R48" i="10"/>
  <c r="Q47" i="10"/>
  <c r="S47" i="10" s="1"/>
  <c r="O47" i="10"/>
  <c r="O46" i="10"/>
  <c r="Q46" i="10" s="1"/>
  <c r="S46" i="10" s="1"/>
  <c r="R45" i="10"/>
  <c r="N45" i="10"/>
  <c r="O45" i="10" s="1"/>
  <c r="Q45" i="10" s="1"/>
  <c r="S45" i="10" s="1"/>
  <c r="M44" i="10"/>
  <c r="O44" i="10" s="1"/>
  <c r="Q44" i="10" s="1"/>
  <c r="S44" i="10" s="1"/>
  <c r="K44" i="10"/>
  <c r="I44" i="10"/>
  <c r="I43" i="10"/>
  <c r="K43" i="10" s="1"/>
  <c r="M43" i="10" s="1"/>
  <c r="O43" i="10" s="1"/>
  <c r="Q43" i="10" s="1"/>
  <c r="S43" i="10" s="1"/>
  <c r="G43" i="10"/>
  <c r="I42" i="10"/>
  <c r="K42" i="10" s="1"/>
  <c r="M42" i="10" s="1"/>
  <c r="O42" i="10" s="1"/>
  <c r="Q42" i="10" s="1"/>
  <c r="S42" i="10" s="1"/>
  <c r="P41" i="10"/>
  <c r="G41" i="10"/>
  <c r="I41" i="10" s="1"/>
  <c r="K41" i="10" s="1"/>
  <c r="M41" i="10" s="1"/>
  <c r="O41" i="10" s="1"/>
  <c r="Q41" i="10" s="1"/>
  <c r="S41" i="10" s="1"/>
  <c r="K40" i="10"/>
  <c r="M40" i="10" s="1"/>
  <c r="O40" i="10" s="1"/>
  <c r="Q40" i="10" s="1"/>
  <c r="S40" i="10" s="1"/>
  <c r="I40" i="10"/>
  <c r="G39" i="10"/>
  <c r="I39" i="10" s="1"/>
  <c r="K39" i="10" s="1"/>
  <c r="M39" i="10" s="1"/>
  <c r="O39" i="10" s="1"/>
  <c r="Q39" i="10" s="1"/>
  <c r="S39" i="10" s="1"/>
  <c r="O38" i="10"/>
  <c r="Q38" i="10" s="1"/>
  <c r="S38" i="10" s="1"/>
  <c r="M38" i="10"/>
  <c r="K38" i="10"/>
  <c r="I38" i="10"/>
  <c r="I37" i="10"/>
  <c r="K37" i="10" s="1"/>
  <c r="M37" i="10" s="1"/>
  <c r="O37" i="10" s="1"/>
  <c r="Q37" i="10" s="1"/>
  <c r="S37" i="10" s="1"/>
  <c r="G37" i="10"/>
  <c r="I36" i="10"/>
  <c r="K36" i="10" s="1"/>
  <c r="M36" i="10" s="1"/>
  <c r="O36" i="10" s="1"/>
  <c r="Q36" i="10" s="1"/>
  <c r="S36" i="10" s="1"/>
  <c r="K35" i="10"/>
  <c r="M35" i="10" s="1"/>
  <c r="O35" i="10" s="1"/>
  <c r="Q35" i="10" s="1"/>
  <c r="S35" i="10" s="1"/>
  <c r="I35" i="10"/>
  <c r="G35" i="10"/>
  <c r="I34" i="10"/>
  <c r="K34" i="10" s="1"/>
  <c r="M34" i="10" s="1"/>
  <c r="O34" i="10" s="1"/>
  <c r="Q34" i="10" s="1"/>
  <c r="S34" i="10" s="1"/>
  <c r="G33" i="10"/>
  <c r="I33" i="10" s="1"/>
  <c r="K33" i="10" s="1"/>
  <c r="M33" i="10" s="1"/>
  <c r="O33" i="10" s="1"/>
  <c r="Q33" i="10" s="1"/>
  <c r="S33" i="10" s="1"/>
  <c r="K32" i="10"/>
  <c r="M32" i="10" s="1"/>
  <c r="O32" i="10" s="1"/>
  <c r="Q32" i="10" s="1"/>
  <c r="S32" i="10" s="1"/>
  <c r="I32" i="10"/>
  <c r="G31" i="10"/>
  <c r="I31" i="10" s="1"/>
  <c r="K31" i="10" s="1"/>
  <c r="M31" i="10" s="1"/>
  <c r="O31" i="10" s="1"/>
  <c r="Q31" i="10" s="1"/>
  <c r="S31" i="10" s="1"/>
  <c r="I30" i="10"/>
  <c r="K30" i="10" s="1"/>
  <c r="M30" i="10" s="1"/>
  <c r="O30" i="10" s="1"/>
  <c r="Q30" i="10" s="1"/>
  <c r="S30" i="10" s="1"/>
  <c r="I29" i="10"/>
  <c r="K29" i="10" s="1"/>
  <c r="M29" i="10" s="1"/>
  <c r="O29" i="10" s="1"/>
  <c r="Q29" i="10" s="1"/>
  <c r="S29" i="10" s="1"/>
  <c r="G29" i="10"/>
  <c r="K28" i="10"/>
  <c r="M28" i="10" s="1"/>
  <c r="O28" i="10" s="1"/>
  <c r="Q28" i="10" s="1"/>
  <c r="S28" i="10" s="1"/>
  <c r="Q27" i="10"/>
  <c r="S27" i="10" s="1"/>
  <c r="L27" i="10"/>
  <c r="L12" i="10" s="1"/>
  <c r="K27" i="10"/>
  <c r="M27" i="10" s="1"/>
  <c r="O27" i="10" s="1"/>
  <c r="J27" i="10"/>
  <c r="I26" i="10"/>
  <c r="K26" i="10" s="1"/>
  <c r="M26" i="10" s="1"/>
  <c r="O26" i="10" s="1"/>
  <c r="Q26" i="10" s="1"/>
  <c r="S26" i="10" s="1"/>
  <c r="H25" i="10"/>
  <c r="I25" i="10" s="1"/>
  <c r="K25" i="10" s="1"/>
  <c r="M25" i="10" s="1"/>
  <c r="O25" i="10" s="1"/>
  <c r="Q25" i="10" s="1"/>
  <c r="S25" i="10" s="1"/>
  <c r="I24" i="10"/>
  <c r="K24" i="10" s="1"/>
  <c r="M24" i="10" s="1"/>
  <c r="O24" i="10" s="1"/>
  <c r="Q24" i="10" s="1"/>
  <c r="S24" i="10" s="1"/>
  <c r="M23" i="10"/>
  <c r="O23" i="10" s="1"/>
  <c r="Q23" i="10" s="1"/>
  <c r="S23" i="10" s="1"/>
  <c r="H23" i="10"/>
  <c r="I23" i="10" s="1"/>
  <c r="K23" i="10" s="1"/>
  <c r="K22" i="10"/>
  <c r="M22" i="10" s="1"/>
  <c r="O22" i="10" s="1"/>
  <c r="Q22" i="10" s="1"/>
  <c r="S22" i="10" s="1"/>
  <c r="I22" i="10"/>
  <c r="I21" i="10"/>
  <c r="K21" i="10" s="1"/>
  <c r="M21" i="10" s="1"/>
  <c r="O21" i="10" s="1"/>
  <c r="Q21" i="10" s="1"/>
  <c r="S21" i="10" s="1"/>
  <c r="H21" i="10"/>
  <c r="I20" i="10"/>
  <c r="K20" i="10" s="1"/>
  <c r="M20" i="10" s="1"/>
  <c r="O20" i="10" s="1"/>
  <c r="Q20" i="10" s="1"/>
  <c r="S20" i="10" s="1"/>
  <c r="I19" i="10"/>
  <c r="K19" i="10" s="1"/>
  <c r="M19" i="10" s="1"/>
  <c r="O19" i="10" s="1"/>
  <c r="Q19" i="10" s="1"/>
  <c r="S19" i="10" s="1"/>
  <c r="H19" i="10"/>
  <c r="I18" i="10"/>
  <c r="K18" i="10" s="1"/>
  <c r="M18" i="10" s="1"/>
  <c r="O18" i="10" s="1"/>
  <c r="Q18" i="10" s="1"/>
  <c r="S18" i="10" s="1"/>
  <c r="K17" i="10"/>
  <c r="M17" i="10" s="1"/>
  <c r="O17" i="10" s="1"/>
  <c r="Q17" i="10" s="1"/>
  <c r="S17" i="10" s="1"/>
  <c r="I17" i="10"/>
  <c r="I16" i="10"/>
  <c r="K16" i="10" s="1"/>
  <c r="M16" i="10" s="1"/>
  <c r="O16" i="10" s="1"/>
  <c r="Q16" i="10" s="1"/>
  <c r="S16" i="10" s="1"/>
  <c r="J15" i="10"/>
  <c r="H15" i="10"/>
  <c r="H12" i="10" s="1"/>
  <c r="H9" i="10" s="1"/>
  <c r="G15" i="10"/>
  <c r="I14" i="10"/>
  <c r="K14" i="10" s="1"/>
  <c r="M14" i="10" s="1"/>
  <c r="O14" i="10" s="1"/>
  <c r="Q14" i="10" s="1"/>
  <c r="S14" i="10" s="1"/>
  <c r="I13" i="10"/>
  <c r="K13" i="10" s="1"/>
  <c r="M13" i="10" s="1"/>
  <c r="O13" i="10" s="1"/>
  <c r="Q13" i="10" s="1"/>
  <c r="S13" i="10" s="1"/>
  <c r="G13" i="10"/>
  <c r="R12" i="10"/>
  <c r="P12" i="10"/>
  <c r="J12" i="10"/>
  <c r="Q11" i="10"/>
  <c r="S11" i="10" s="1"/>
  <c r="O11" i="10"/>
  <c r="Q10" i="10"/>
  <c r="S10" i="10" s="1"/>
  <c r="O10" i="10"/>
  <c r="N10" i="10"/>
  <c r="R9" i="10"/>
  <c r="J9" i="10"/>
  <c r="C20" i="8" l="1"/>
  <c r="E20" i="8" s="1"/>
  <c r="E8" i="8"/>
  <c r="C26" i="8"/>
  <c r="E26" i="8" s="1"/>
  <c r="I114" i="10"/>
  <c r="K114" i="10" s="1"/>
  <c r="M114" i="10" s="1"/>
  <c r="O114" i="10" s="1"/>
  <c r="Q114" i="10" s="1"/>
  <c r="S114" i="10" s="1"/>
  <c r="I82" i="10"/>
  <c r="K82" i="10" s="1"/>
  <c r="M82" i="10" s="1"/>
  <c r="O82" i="10" s="1"/>
  <c r="Q82" i="10" s="1"/>
  <c r="S82" i="10" s="1"/>
  <c r="L111" i="10"/>
  <c r="L86" i="10" s="1"/>
  <c r="N12" i="10"/>
  <c r="I15" i="10"/>
  <c r="K15" i="10" s="1"/>
  <c r="M15" i="10" s="1"/>
  <c r="O15" i="10" s="1"/>
  <c r="Q15" i="10" s="1"/>
  <c r="S15" i="10" s="1"/>
  <c r="G12" i="10"/>
  <c r="L9" i="10"/>
  <c r="G87" i="10"/>
  <c r="N73" i="10"/>
  <c r="O73" i="10" s="1"/>
  <c r="Q73" i="10" s="1"/>
  <c r="S73" i="10" s="1"/>
  <c r="O76" i="10"/>
  <c r="Q76" i="10" s="1"/>
  <c r="S76" i="10" s="1"/>
  <c r="Q134" i="10"/>
  <c r="S134" i="10" s="1"/>
  <c r="P111" i="10"/>
  <c r="P86" i="10" s="1"/>
  <c r="P9" i="10" s="1"/>
  <c r="I12" i="10" l="1"/>
  <c r="K12" i="10" s="1"/>
  <c r="M12" i="10" s="1"/>
  <c r="O12" i="10" s="1"/>
  <c r="Q12" i="10" s="1"/>
  <c r="S12" i="10" s="1"/>
  <c r="M111" i="10"/>
  <c r="O111" i="10" s="1"/>
  <c r="Q111" i="10" s="1"/>
  <c r="S111" i="10" s="1"/>
  <c r="I87" i="10"/>
  <c r="K87" i="10" s="1"/>
  <c r="M87" i="10" s="1"/>
  <c r="O87" i="10" s="1"/>
  <c r="Q87" i="10" s="1"/>
  <c r="S87" i="10" s="1"/>
  <c r="G86" i="10"/>
  <c r="I86" i="10" s="1"/>
  <c r="K86" i="10" s="1"/>
  <c r="M86" i="10" s="1"/>
  <c r="O86" i="10" s="1"/>
  <c r="Q86" i="10" s="1"/>
  <c r="S86" i="10" s="1"/>
  <c r="N9" i="10"/>
  <c r="G9" i="10" l="1"/>
  <c r="I9" i="10" s="1"/>
  <c r="K9" i="10" s="1"/>
  <c r="M9" i="10" s="1"/>
  <c r="O9" i="10" s="1"/>
  <c r="Q9" i="10" s="1"/>
  <c r="S9" i="10" s="1"/>
</calcChain>
</file>

<file path=xl/sharedStrings.xml><?xml version="1.0" encoding="utf-8"?>
<sst xmlns="http://schemas.openxmlformats.org/spreadsheetml/2006/main" count="975" uniqueCount="345">
  <si>
    <t>Příloha č.1 - tab.část k ZR-RO č. 165/17</t>
  </si>
  <si>
    <t xml:space="preserve">Změna rozpočtu - rozpočtové opatření č. 165/17   </t>
  </si>
  <si>
    <t>Odbor školství, mládeže, tělovýchovy a sportu</t>
  </si>
  <si>
    <t>KAPITOLA 917 04 - TRANSFERY</t>
  </si>
  <si>
    <t>tis.Kč</t>
  </si>
  <si>
    <t>uk.</t>
  </si>
  <si>
    <t>č.a.</t>
  </si>
  <si>
    <t>§</t>
  </si>
  <si>
    <t>pol.</t>
  </si>
  <si>
    <t>91704 - T R A N S F E R Y</t>
  </si>
  <si>
    <t>SR 2017</t>
  </si>
  <si>
    <t>RO č. 1/17</t>
  </si>
  <si>
    <t>UR 2017</t>
  </si>
  <si>
    <t>RO č. 27/17</t>
  </si>
  <si>
    <t>RO č. 59, ZR 48/17</t>
  </si>
  <si>
    <t>ZR 67,68,90/17+ VS</t>
  </si>
  <si>
    <t>ZR č. 99,101,120/17</t>
  </si>
  <si>
    <t>ZR - RO č. 165/17</t>
  </si>
  <si>
    <t>SU</t>
  </si>
  <si>
    <t>x</t>
  </si>
  <si>
    <t>Výdajový limit resortu v kapitole</t>
  </si>
  <si>
    <t>ZR-RO č. 165/17</t>
  </si>
  <si>
    <t>Finanční vypořádání dotací za rok 2016</t>
  </si>
  <si>
    <t>00000 33064</t>
  </si>
  <si>
    <t xml:space="preserve">odvod do SR  nedočerpané dotace </t>
  </si>
  <si>
    <t>Ostatní činnosti ve školství</t>
  </si>
  <si>
    <t>0470001</t>
  </si>
  <si>
    <t>0000</t>
  </si>
  <si>
    <t>Veletrh vzdělávání a pracov. příležitostí</t>
  </si>
  <si>
    <t>neinvestiční transfery obcím</t>
  </si>
  <si>
    <t>0470002</t>
  </si>
  <si>
    <t>Soutěže-podpora talentovaných dětí a mládeže</t>
  </si>
  <si>
    <t>neinvestiční transfery spolkům</t>
  </si>
  <si>
    <t xml:space="preserve">SU </t>
  </si>
  <si>
    <t>0480480</t>
  </si>
  <si>
    <t>2330</t>
  </si>
  <si>
    <t>DDM Větrník, Liberec,  p.o. - Realizace okresních kol soutěží v okrese Liberec a krajských kol soutěží</t>
  </si>
  <si>
    <t>0480481</t>
  </si>
  <si>
    <t>4476</t>
  </si>
  <si>
    <t>DDM Libertin, Česká Lípa, Škroupovo nám. 138, p.o. - Realizace okresních kol soutěží v okrese Česká Lípa</t>
  </si>
  <si>
    <t>0480482</t>
  </si>
  <si>
    <t>3454</t>
  </si>
  <si>
    <t>DDM Vikýř, Jablonec n/N, Podhorská 49, p.o. - Realizace okresních kol soutěží v okrese Jablonec n/N</t>
  </si>
  <si>
    <t>0480483</t>
  </si>
  <si>
    <t>5443</t>
  </si>
  <si>
    <t>ZŠ Dr.F.L.Riegra Semily, p.o. - Realizace okresních kol soutěží v okrese Semily</t>
  </si>
  <si>
    <t>0480484</t>
  </si>
  <si>
    <t>Jednota českých matematiků a fyziků, pobočný spolek Liberec - Ústřední kolo Matematické olympiády 2017</t>
  </si>
  <si>
    <t>0480079</t>
  </si>
  <si>
    <t>6035</t>
  </si>
  <si>
    <t>TUL v Liberci, Studentská 1402/2, Liberec 1 - Cena hejtmana LK pro studenty TUL</t>
  </si>
  <si>
    <t>neinvestiční transfery vysokým školám</t>
  </si>
  <si>
    <t>0480081</t>
  </si>
  <si>
    <t>3007</t>
  </si>
  <si>
    <t>Město Železný Brod, nám. 3.května 1, 468 22 Železný Brod - Skleněné městečko</t>
  </si>
  <si>
    <t>0480082</t>
  </si>
  <si>
    <t>Zlatý Ámos</t>
  </si>
  <si>
    <t>0480192</t>
  </si>
  <si>
    <t>TUL v Liberci, Studentská 1402/2, Liberec 1 - Dětská univerzita 2016/2017</t>
  </si>
  <si>
    <t>0480307</t>
  </si>
  <si>
    <t>IQLANDIA, o.p.s., Liberec - podpora vzdělávání mládeže</t>
  </si>
  <si>
    <t>neinvestiční transfery obecně prospěšným společnostem</t>
  </si>
  <si>
    <t>0480465</t>
  </si>
  <si>
    <t>Asociace pro mládež, vědu a techniku AMAVET, z.s. , Starochodovská 1360/78, Praha 4, 14900 - Festival vědy a techniky pro děti a mládež</t>
  </si>
  <si>
    <t>0480466</t>
  </si>
  <si>
    <t>Veletrh dětské knihy - Sdružení pro veletrhy dětské knihy</t>
  </si>
  <si>
    <t>ostatní neinvestiční transfery neziskovým a podobným organizacím</t>
  </si>
  <si>
    <t>0480467</t>
  </si>
  <si>
    <t>Sdružení pro rozvoj Libereckého kraje - NFV</t>
  </si>
  <si>
    <t>neinvestiční půjčené prostředky spolkům</t>
  </si>
  <si>
    <t>0480489</t>
  </si>
  <si>
    <t>Program "Naplňování Koncepce podpory mládeže na krajské úrovni"</t>
  </si>
  <si>
    <t>ÚZ 00000</t>
  </si>
  <si>
    <t>ostatní neinvestiční transfery neziskovým a podobným organ.</t>
  </si>
  <si>
    <t>ÚZ 33064</t>
  </si>
  <si>
    <t>0480506</t>
  </si>
  <si>
    <t>Filmový klub Liberec, z.s.- Dětská televize 2017</t>
  </si>
  <si>
    <t>0480507</t>
  </si>
  <si>
    <t>0480508</t>
  </si>
  <si>
    <t>Junák - český skaut, středisko Mustang Liberec, z.s.- Podpora skautských oddílů při pobytu ve volné přírodě</t>
  </si>
  <si>
    <t>0480509</t>
  </si>
  <si>
    <t>Spolek rodičů a přátel při ZŠ 5. května v Liberci, z.s.- Zdravý styl života</t>
  </si>
  <si>
    <t>0480510</t>
  </si>
  <si>
    <t>0480511</t>
  </si>
  <si>
    <t>0480512</t>
  </si>
  <si>
    <t>Junák - český skaut, středisko Varta Semily, z.s.- Letní skautský tábor</t>
  </si>
  <si>
    <t>0480500</t>
  </si>
  <si>
    <t>3455</t>
  </si>
  <si>
    <t>ZUŠ, Jablonec n/N, Podhorská 47, p.o. - Akademie umění a kultury pro seniory Libereckého kraje</t>
  </si>
  <si>
    <t>0480501</t>
  </si>
  <si>
    <t>Sdružení pro rozvoj Libereckého kraje, z.s., Liberec - Pakt zaměstananosti</t>
  </si>
  <si>
    <t>Podpora obcí při změně zřizovatelských funkcí</t>
  </si>
  <si>
    <t>0480088</t>
  </si>
  <si>
    <t>Systémová podpora vzdělávání žáků ve speciálních ZŠ</t>
  </si>
  <si>
    <t>0480487</t>
  </si>
  <si>
    <t>2329</t>
  </si>
  <si>
    <t>ZŠ praktická a ZŠ speciální, Jablonné v Podještědí, p.o. -Systémová podpora vzdělávání žáků zařazených do vzdělávacího programu ZŠ speciální</t>
  </si>
  <si>
    <t>0480488</t>
  </si>
  <si>
    <t>5492</t>
  </si>
  <si>
    <t>ZŠ Turnov, Zborovská 519 p.o. -Systémová podpora vzdělávání žáků zařazených do vzdělávacího programu ZŠ speciální</t>
  </si>
  <si>
    <t>0480186</t>
  </si>
  <si>
    <t>ZŠ praktická a ZŠ speciální, Jablonné v Podještědí, p.o. - Zajištění stab.podm.pro vzdělávání žáků ZŠ spec. a ZŠ prakt.</t>
  </si>
  <si>
    <t>0480188</t>
  </si>
  <si>
    <t>ZŠ Turnov, Zborovská 519, p.o. - Zajištění stab.podm.pro vzdělávání žáků ZŠ spec. a ZŠ prakt.</t>
  </si>
  <si>
    <t>0480309</t>
  </si>
  <si>
    <t>2494</t>
  </si>
  <si>
    <t>ZŠ Nové Město pod Smrkem - Zajištění stab.podm.pro vzdělávání žáků ZŠ spec. a ZŠ prakt.</t>
  </si>
  <si>
    <t>sport v regionu</t>
  </si>
  <si>
    <t>Významné sportovní areály</t>
  </si>
  <si>
    <t>0480497</t>
  </si>
  <si>
    <t>JIZERSKÁ, o.p.s. , Bedřichov - JIZERSKÁ MAGISTRÁLA 2016/2017</t>
  </si>
  <si>
    <t>neinvestiční transf.obecně prospěšným společnostem</t>
  </si>
  <si>
    <t>0480498</t>
  </si>
  <si>
    <t>Krkonoše - svazek měst a obcí, Vrchlabí - Podpora úpravy lyžařských běžeckých tratí na liberecké, západní části Krkonoš</t>
  </si>
  <si>
    <t>ZJ 035</t>
  </si>
  <si>
    <t>ostatní neinv.transfery veř.rozp.územní úrovně</t>
  </si>
  <si>
    <t>0480499</t>
  </si>
  <si>
    <t>4104</t>
  </si>
  <si>
    <t>SVAZEK OBCÍ NOVOBORSKA, Nový Bor - Úprava a údržba Lužickohorské magistrály</t>
  </si>
  <si>
    <t>0480136</t>
  </si>
  <si>
    <t>0480137</t>
  </si>
  <si>
    <t>0480142</t>
  </si>
  <si>
    <t>0480193</t>
  </si>
  <si>
    <t>5004</t>
  </si>
  <si>
    <t>Město Jilemnice, Masarykova nám. 82, Jilemnice - Všesportovní a volnočasový areál Hraběnka</t>
  </si>
  <si>
    <t>investiční transfery obcím</t>
  </si>
  <si>
    <t>0480479</t>
  </si>
  <si>
    <t>3009</t>
  </si>
  <si>
    <t>Obec Bedřichov, Bedřichov 218 - Zasněžování běžeckých stop - Bedřichov stadion</t>
  </si>
  <si>
    <t>Sportovně společenské aktivity</t>
  </si>
  <si>
    <t>0480179</t>
  </si>
  <si>
    <t>Liberecká sportovní a tělovýchovná organizace, o.s., Liberec - Sport Film Liberec 2016</t>
  </si>
  <si>
    <t>0480185</t>
  </si>
  <si>
    <t>Nadační fond severočeských olympioniků, Jablonec n/N - Humanitární podpora Nadač.fondu severoč.olympioniků</t>
  </si>
  <si>
    <t>ostatní neinv.transfery nezisk.a podob.organizacím</t>
  </si>
  <si>
    <t>0480311</t>
  </si>
  <si>
    <t>Krajská organizace ČUS Libereckého kraje, Liberec - Anketa sportovec LK</t>
  </si>
  <si>
    <t>Podpora sportu</t>
  </si>
  <si>
    <t>0480468</t>
  </si>
  <si>
    <t xml:space="preserve">SKI KLUB JIZERSKÁ PADESÁTKA z.s., IČ: 41324471 - Jizerská padesátka </t>
  </si>
  <si>
    <t>0480469</t>
  </si>
  <si>
    <t xml:space="preserve">Český atletický svaz, Praha, IČ: 00539244 - Mezinárodní atletický mítink "Jablonecká hala" </t>
  </si>
  <si>
    <t>0480470</t>
  </si>
  <si>
    <t xml:space="preserve">AC Turnov, z.s., IČ: 00527271 - Memoriál Ludvíka Daňka </t>
  </si>
  <si>
    <t>0480471</t>
  </si>
  <si>
    <t>PAKLI SPORT KLUB, Jablonné v/P, IČ: 70226130 - International MTB marathon Malevil Cup</t>
  </si>
  <si>
    <t>0480472</t>
  </si>
  <si>
    <t>Nerozepsaná rezerva sport a tělovýchova</t>
  </si>
  <si>
    <t>0480490</t>
  </si>
  <si>
    <t>Liberecká sportovní a tělovýchovná organizace, z.s., Liberec, Jablonecká 88/18 - Činnost servisního centra sportu při LB-STO z.s.</t>
  </si>
  <si>
    <t>0480491</t>
  </si>
  <si>
    <t>Okresní organizace České unie sportu Jablonec nad Nisou, z.s., E.Floriánové 2834/9- Zabezpečení činnosti servisního centra sportu České unie sportu okres Jablonec nad Nisou</t>
  </si>
  <si>
    <t>0480492</t>
  </si>
  <si>
    <t>Sportovní unie Českolipska, z.s.,Česká Lípa, Žižkova 231 - Podpora činnosti servisního centra sportu ČUS při Sportovní unii Českolipska, z.s.</t>
  </si>
  <si>
    <t>0480493</t>
  </si>
  <si>
    <t>Okresní sportovní a tělovýchovné sdružení Semily, z.s. , 3. května 327 - Podpora činnosti Servisního centra ČUS při Okresním sportovním a tělovýchovném sdružení Semily,z.s.</t>
  </si>
  <si>
    <t>0480494</t>
  </si>
  <si>
    <t>Krajská organizace ČUS Libereckého kraje, Liberec, Jablonecká 88/18 - Činnost servisního centra sportu při KO ČUS LK</t>
  </si>
  <si>
    <t>0480495</t>
  </si>
  <si>
    <t>TJ Staré Splavy, z.s., Jarmilina stezka 256, Doksy-Staré Splavy - Mezinárodní ten.turnaj žen Macha Lake Satellite 2017</t>
  </si>
  <si>
    <t>0480496</t>
  </si>
  <si>
    <t>SH ČMS - Sbor dobrovolných hasičů Liberec-Sever, Liberec, Ostašovská 110 - Účast na Světových hasičských a policejních hrách a Americas Finest City Half Marathon</t>
  </si>
  <si>
    <t>0480485</t>
  </si>
  <si>
    <t>TJ LIAZ Jablonec n/N, z.s. - Jablonecká hala 2017</t>
  </si>
  <si>
    <t>0480348</t>
  </si>
  <si>
    <t>Autodrom Promotion s.r.o., Praha 8, Lindnerova 998 - Rally Bohemia 2016</t>
  </si>
  <si>
    <t>neinvestiční transfery nefinan.podnikatelským subjektům-p.o.</t>
  </si>
  <si>
    <t>0480412</t>
  </si>
  <si>
    <t>LIBERECKÝ KRAJSKÝ FOTBALOVÝ SVAZ, Liberec - Činnost Libereckého krajského fotbalového svazu</t>
  </si>
  <si>
    <t>0480413</t>
  </si>
  <si>
    <t>Okresní organizace České unie sportu Jablonec nad Nisou, z.s.- Zabezpečení činnosti servisního centra sportu České unie sportu okres Jablonec nad Nisou</t>
  </si>
  <si>
    <t>0480415</t>
  </si>
  <si>
    <t>Liberecká sportovní a tělovýchovná organizace, z.s., Liberec- Činnost servisního centra sportu při LB-STo z.s. v r. 2016</t>
  </si>
  <si>
    <t>0480417</t>
  </si>
  <si>
    <t>Česká florbalová unie o.s., Praha- Podpora rozvoje florbalu Liberecký kraj</t>
  </si>
  <si>
    <t>0480342</t>
  </si>
  <si>
    <t>AC SYNER Turnov - Memoriál Ludvíka Daňka 2016</t>
  </si>
  <si>
    <t>0480351</t>
  </si>
  <si>
    <t>Krajská rada Asociace školních sportovních klubů ČR LK, Liberec, Jablonecká 88/18 - Krajská liga škol 2016</t>
  </si>
  <si>
    <t>0480352</t>
  </si>
  <si>
    <t>PAKLI SPORT KLUB, Jablonné v Podještědí, Zdislavy z Lemberka 437 - 17. International MTB marathon Malevil Cup 2016</t>
  </si>
  <si>
    <t>0480442</t>
  </si>
  <si>
    <t>Singltrek pod Smrkem, Hejnice- Údržba stezek Singltreku pod Smrkem</t>
  </si>
  <si>
    <t>0480443</t>
  </si>
  <si>
    <t>Šerm Liberec, z.s.- Babylon Cup 2016</t>
  </si>
  <si>
    <t>0480445</t>
  </si>
  <si>
    <t>TERRA SPORT, s. r. o., Liberec II-Nové Město- ČT AUTHOR CUP</t>
  </si>
  <si>
    <t>neinvestiční transfery nefinan.podnikat.subjektům-p.o.</t>
  </si>
  <si>
    <t>0480446</t>
  </si>
  <si>
    <t>Český svaz ledního hokeje, z.s., Praha 9-Libeň- Výchova talentované mládeže (VTM) 2016 - v rámci Libereckého kraje</t>
  </si>
  <si>
    <t>0480448</t>
  </si>
  <si>
    <t>KRAJSKÁ ORGANIZACE ČUS LIBERECKÉHO KRAJE, Liberec- Podpora činnosti KO ČUS LK v r. 2016</t>
  </si>
  <si>
    <t>0480478</t>
  </si>
  <si>
    <t>VK DUKLA LIBEREC s.r.o., Liberec 3, Husitská 528/28 - Liga mistrů - pronájem akreditované haly</t>
  </si>
  <si>
    <t>neinvestiční transfery nefinančním podnikat.subjektům-p.o.</t>
  </si>
  <si>
    <t>0480385</t>
  </si>
  <si>
    <t>Mgr. Ilona Šulcová TaPŠ ILMA, Turnov - Czech Dance Championship 2016</t>
  </si>
  <si>
    <t/>
  </si>
  <si>
    <t>neinvestiční transfery nefinan.podnikatelským subjektům-f.o.</t>
  </si>
  <si>
    <t>0480386</t>
  </si>
  <si>
    <t>Sportovní akademie Luďka Zelenky, z.s., Český Dub- Fotbalový kemp Luďka Zelenky 2016</t>
  </si>
  <si>
    <t>0480388</t>
  </si>
  <si>
    <t>Mgr. Ilona Šulcová TaPŠ ILMA, Turnov - WADF 2016 World Dance Championship</t>
  </si>
  <si>
    <t>0480392</t>
  </si>
  <si>
    <t>TĚLOVÝCHOVNÁ JEDNOTA DOKSY- EURO HRY DOKSY 2016</t>
  </si>
  <si>
    <t>0480393</t>
  </si>
  <si>
    <t>Czech Gravity Sports Association o.s., Praha- KOZÁKOV CHALLENGE 2016</t>
  </si>
  <si>
    <t>0480394</t>
  </si>
  <si>
    <t>Gymnastika Liberec z.s.- Gymlib - Pohár olympijských nadějí - OHC LIBEREC 2016</t>
  </si>
  <si>
    <t>0480395</t>
  </si>
  <si>
    <t>ČLTK BIŽUTERIE Jablonec nad Nisou- Mezinárodní tenisové turnaje v Jablonci n.N.</t>
  </si>
  <si>
    <t>0480396</t>
  </si>
  <si>
    <t>AFEU, z.s., Český Dub- Zelencup Junior 2016</t>
  </si>
  <si>
    <t>0480397</t>
  </si>
  <si>
    <t>AFEU, z.s., Český Dub- ZELENCUP 2016</t>
  </si>
  <si>
    <t>0480399</t>
  </si>
  <si>
    <t>4704</t>
  </si>
  <si>
    <t>Sport Česká Lípa, příspěvková organizace- Českolipský City Cross Run 2016</t>
  </si>
  <si>
    <t>0480400</t>
  </si>
  <si>
    <t>Tělovýchovná jednota Turnov, o.s.- Mapové, technické, materiální a personální zajištění Pěkných prázdnin s orientačním během v Českém ráji - 25. ročník</t>
  </si>
  <si>
    <t>0480402</t>
  </si>
  <si>
    <t>TJ VK DUKLA LIBEREC z.s.- Krajské centrum mládeže pro Liberecký kraj - volejbal chlapci a dívky</t>
  </si>
  <si>
    <t>0480406</t>
  </si>
  <si>
    <t>Trampolíny Liberec, z.s.- Mezinárodní závod přátelství ve skocích na trampolíně</t>
  </si>
  <si>
    <t>0480409</t>
  </si>
  <si>
    <t>Outdoor Challege Liberec, z. s.- Auto Enge Triatlon Hrádek nad Nisou 2016</t>
  </si>
  <si>
    <t>0480410</t>
  </si>
  <si>
    <t>Tělovýchovná jednota Bílí Tygři Liberec, z.s.- Tygří den před Libereckou radnicí</t>
  </si>
  <si>
    <t>0480354</t>
  </si>
  <si>
    <t>Démoni Česká Lípa- Činnost sportovního klubu Démoni Česká Lípa</t>
  </si>
  <si>
    <t>0480355</t>
  </si>
  <si>
    <t>1. Novoborský šachový klub, z.s., Nový Bor- Reprezentace, trénink, zajištění</t>
  </si>
  <si>
    <t>0480358</t>
  </si>
  <si>
    <t>SKP KORNSPITZ Jablonec z.s.- Podpora činnosti SKP Kornspitz Jablonec</t>
  </si>
  <si>
    <t>0480359</t>
  </si>
  <si>
    <t>TJ DUKLA Liberec, z.s. - Podpora činnosti TJ Dukla Liberec, z.s.</t>
  </si>
  <si>
    <t>0480360</t>
  </si>
  <si>
    <t>FK Jablonec, z.s.- Podpora činnosti sportovního klubu</t>
  </si>
  <si>
    <t>0480361</t>
  </si>
  <si>
    <t>VK Dukla Liberec - Podpora volejbalového klubu Dukla Liberec</t>
  </si>
  <si>
    <t>0480362</t>
  </si>
  <si>
    <t>AQUA KLUB Liberec- Celoroční činnost sportovního klubu Aqua Liberec</t>
  </si>
  <si>
    <t>0480363</t>
  </si>
  <si>
    <t>Basketbalový klub Kondoři Liberec- Zlepšení podmínek pro sportovní přípravu a rozvoj BK Kondoři Liberec</t>
  </si>
  <si>
    <t>0480364</t>
  </si>
  <si>
    <t>Tělovýchovná jednota BÍLÍ TYGŘI LIBEREC, z.s.- Podpora činnosti sportovního klubu</t>
  </si>
  <si>
    <t>0480365</t>
  </si>
  <si>
    <t>KARATE SPORT RELAX z.s., Česká Lípa - KARATE SPORT RELAX z.s. - klub reprezentující Liberecký kraj</t>
  </si>
  <si>
    <t>0480366</t>
  </si>
  <si>
    <t>FC Slovan Liberec - mládež- Podpora činnosti Akademie mládeže ve sportovním klubu</t>
  </si>
  <si>
    <t>0480368</t>
  </si>
  <si>
    <t xml:space="preserve">ŠK ZIKUDATurnov, z.s.- Sportovní soutěžní a treninková činnost šachového klubu </t>
  </si>
  <si>
    <t>0480371</t>
  </si>
  <si>
    <t>TJ LIAZ Jablonec n/N, o.s.- Celoroční činnost atletického oddílu LIAZ Jablonec vedoucí k úspěšné reprezentaci</t>
  </si>
  <si>
    <t>0480374</t>
  </si>
  <si>
    <t>Floorball Club Česká Lípa z.s.- Činnost Floorball Clubu Česká Lípa</t>
  </si>
  <si>
    <t>0480375</t>
  </si>
  <si>
    <t>Sportovní středisko - plavecký klub Česká Lípa- Pravidelná činnost PK Česká Lípa</t>
  </si>
  <si>
    <t>0480376</t>
  </si>
  <si>
    <t>DRACI FBC LIBEREC- Sportovní činnost FBC Liberec 2016</t>
  </si>
  <si>
    <t>0480377</t>
  </si>
  <si>
    <t>AC Turnov, z.s.- AC Turnov, z.s.</t>
  </si>
  <si>
    <t>0480380</t>
  </si>
  <si>
    <t>Lyžařský sportovní klub Lomnice nad Popelkou- LSK Lomnice nad Popelkou</t>
  </si>
  <si>
    <t>0480382</t>
  </si>
  <si>
    <t>AC Slovan Liberec, z. s.- Podpora vrcholové a výkonnostní atletiky v Liberci v roce 2016</t>
  </si>
  <si>
    <t>0480286</t>
  </si>
  <si>
    <t>Tenisový klub Frýdlant o.s. - Celoroční činnost mládeže Tenisového klubu Frýdlant</t>
  </si>
  <si>
    <t>3419</t>
  </si>
  <si>
    <t>5222</t>
  </si>
  <si>
    <t>0480502</t>
  </si>
  <si>
    <t>Kluby reprezentující Liberecký kraj - sport</t>
  </si>
  <si>
    <t>investiční transfery spolkům</t>
  </si>
  <si>
    <t>investiční transfery nefinančním podnikat.subjektům-p.o.</t>
  </si>
  <si>
    <t>0480503</t>
  </si>
  <si>
    <t>Podpora investičních projektů - sport</t>
  </si>
  <si>
    <t>Semínko země, z.s., Semily- Lesní ateliér "pARTner"</t>
  </si>
  <si>
    <t>LUNARIA, z.s., Jindřichovice p/S- Taneční, hudební, výtvarné a turistické aktivity mládeže v Jindřichovicích</t>
  </si>
  <si>
    <t>Centrum Mateřídouška, z.s., Hejnice - Tvoříme a pomáháme s úsměvem</t>
  </si>
  <si>
    <t>Zdrojová část rozpočtu LK 2017</t>
  </si>
  <si>
    <t>v tis. Kč</t>
  </si>
  <si>
    <t>ukazatel</t>
  </si>
  <si>
    <t xml:space="preserve">pol. </t>
  </si>
  <si>
    <t>UR 2017 I.</t>
  </si>
  <si>
    <t>UR 2017 II.</t>
  </si>
  <si>
    <t>A/ Vlastní  příjmy</t>
  </si>
  <si>
    <t>1-3xxx</t>
  </si>
  <si>
    <t>1. Daňové příjmy</t>
  </si>
  <si>
    <t>1xxx</t>
  </si>
  <si>
    <t>2. Nedaňové příjmy</t>
  </si>
  <si>
    <t>2xxx</t>
  </si>
  <si>
    <t>3. Kapitáové příjmy</t>
  </si>
  <si>
    <t>3xxx</t>
  </si>
  <si>
    <t>B/ Dotace a příspěvky</t>
  </si>
  <si>
    <t>4xxx</t>
  </si>
  <si>
    <r>
      <t>1. N</t>
    </r>
    <r>
      <rPr>
        <b/>
        <sz val="11"/>
        <rFont val="Times New Roman"/>
        <family val="1"/>
        <charset val="238"/>
      </rPr>
      <t xml:space="preserve">einvestiční </t>
    </r>
    <r>
      <rPr>
        <sz val="11"/>
        <rFont val="Times New Roman"/>
        <family val="1"/>
        <charset val="238"/>
      </rPr>
      <t>dotace</t>
    </r>
  </si>
  <si>
    <t>411x</t>
  </si>
  <si>
    <t xml:space="preserve">  Zákon o st.rozpočtu</t>
  </si>
  <si>
    <t>4112</t>
  </si>
  <si>
    <t xml:space="preserve">   Resort. účelové dotace (ze SR, st.fondů)</t>
  </si>
  <si>
    <t xml:space="preserve">   Dotace od regionální rady</t>
  </si>
  <si>
    <t xml:space="preserve">   Dotace ze zahraničí</t>
  </si>
  <si>
    <t>415x</t>
  </si>
  <si>
    <t xml:space="preserve">   Dotace od obcí</t>
  </si>
  <si>
    <r>
      <t>2. I</t>
    </r>
    <r>
      <rPr>
        <b/>
        <sz val="11"/>
        <rFont val="Times New Roman"/>
        <family val="1"/>
        <charset val="238"/>
      </rPr>
      <t xml:space="preserve">nvestiční </t>
    </r>
    <r>
      <rPr>
        <sz val="11"/>
        <rFont val="Times New Roman"/>
        <family val="1"/>
        <charset val="238"/>
      </rPr>
      <t>dot.</t>
    </r>
  </si>
  <si>
    <t>42xx</t>
  </si>
  <si>
    <t xml:space="preserve">    Resort. účelové dotace (ze SR, st.fondů)</t>
  </si>
  <si>
    <t>421x</t>
  </si>
  <si>
    <t xml:space="preserve">    Dotace od regionální rady</t>
  </si>
  <si>
    <t xml:space="preserve">    Dotace ze zahraničí</t>
  </si>
  <si>
    <t>423x</t>
  </si>
  <si>
    <t xml:space="preserve">    Dotace od obcí</t>
  </si>
  <si>
    <t>P ř í j m y   celkem</t>
  </si>
  <si>
    <t>1-4xxx</t>
  </si>
  <si>
    <t>C/ F i n a n c o v á n í</t>
  </si>
  <si>
    <t>8xxx</t>
  </si>
  <si>
    <t>1. Zapojení fondů z r. 2016</t>
  </si>
  <si>
    <t>8115</t>
  </si>
  <si>
    <t>2. Zapojení  zákl.běžného účtu z r. 2016</t>
  </si>
  <si>
    <t>3. Úvěr</t>
  </si>
  <si>
    <t>4. Uhrazené splátky dlouhod.půjč.</t>
  </si>
  <si>
    <t xml:space="preserve">Z d r o j e  L K   c e l k e m </t>
  </si>
  <si>
    <t>Výdajová část rozpočtu LK 2017</t>
  </si>
  <si>
    <t xml:space="preserve">     ukazatel</t>
  </si>
  <si>
    <t>Kap.910 - Zastupitelstvo</t>
  </si>
  <si>
    <t>5xxx</t>
  </si>
  <si>
    <t>Kap.911 - Krajský úřad</t>
  </si>
  <si>
    <t>Kap.912 - Účelové příspěvky PO</t>
  </si>
  <si>
    <t>5-6xxx</t>
  </si>
  <si>
    <t>Kap.913 - Příspěvkové organizace</t>
  </si>
  <si>
    <t>Kap.914 - Působnosti</t>
  </si>
  <si>
    <t>Kap.916 - Úč.neinv.dotace ve školství</t>
  </si>
  <si>
    <t>Kap.917 - Transfery</t>
  </si>
  <si>
    <t>Kap.919 - Pokladní správa</t>
  </si>
  <si>
    <t>Kap.920 - Kapitálové výdaje</t>
  </si>
  <si>
    <t>Kap.921 - Úč.invest.dotace ve školství</t>
  </si>
  <si>
    <t>6xxx</t>
  </si>
  <si>
    <t>Kap.923 - Spolufinancování EU</t>
  </si>
  <si>
    <t>Kap.924 - Úvěry</t>
  </si>
  <si>
    <t>Kap.925 - Sociální fond</t>
  </si>
  <si>
    <t>Kap.926 - Dotační fond</t>
  </si>
  <si>
    <t>Kap.931 - Krizový fond</t>
  </si>
  <si>
    <t>Kap.932 - Fond ochrany vod</t>
  </si>
  <si>
    <t xml:space="preserve">Kap.934 - Lesnický fond </t>
  </si>
  <si>
    <t xml:space="preserve">V ý d a je   c e l k e 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</si>
</sst>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#,##0.0"/>
  </numFmts>
  <fonts count="25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CE"/>
      <charset val="238"/>
    </font>
    <font>
      <sz val="8"/>
      <name val="Arial"/>
      <family val="2"/>
      <charset val="238"/>
    </font>
    <font>
      <b/>
      <sz val="14"/>
      <name val="Arial CE"/>
      <charset val="238"/>
    </font>
    <font>
      <b/>
      <sz val="12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Arial"/>
      <family val="2"/>
    </font>
    <font>
      <b/>
      <sz val="8"/>
      <name val="Arial CE"/>
      <family val="2"/>
      <charset val="238"/>
    </font>
    <font>
      <b/>
      <sz val="8"/>
      <name val="Arial CE"/>
      <charset val="238"/>
    </font>
    <font>
      <sz val="8"/>
      <name val="Arial"/>
      <family val="2"/>
    </font>
    <font>
      <b/>
      <sz val="8"/>
      <color rgb="FF000080"/>
      <name val="Arial"/>
      <family val="2"/>
      <charset val="238"/>
    </font>
    <font>
      <b/>
      <sz val="10"/>
      <color rgb="FF000080"/>
      <name val="Arial"/>
      <family val="2"/>
      <charset val="238"/>
    </font>
    <font>
      <b/>
      <sz val="8"/>
      <color rgb="FF000080"/>
      <name val="Arial"/>
      <family val="2"/>
    </font>
    <font>
      <b/>
      <sz val="8"/>
      <color theme="9" tint="-0.499984740745262"/>
      <name val="Arial"/>
      <family val="2"/>
      <charset val="238"/>
    </font>
    <font>
      <b/>
      <sz val="10"/>
      <color theme="9" tint="-0.499984740745262"/>
      <name val="Arial"/>
      <family val="2"/>
      <charset val="238"/>
    </font>
    <font>
      <b/>
      <sz val="8"/>
      <color theme="9" tint="-0.499984740745262"/>
      <name val="Arial"/>
      <family val="2"/>
    </font>
    <font>
      <sz val="8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8"/>
      <color rgb="FF00B0F0"/>
      <name val="Arial"/>
      <family val="2"/>
      <charset val="238"/>
    </font>
    <font>
      <b/>
      <u/>
      <sz val="9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65">
    <xf numFmtId="0" fontId="0" fillId="0" borderId="0" xfId="0"/>
    <xf numFmtId="0" fontId="1" fillId="2" borderId="0" xfId="4" applyFill="1"/>
    <xf numFmtId="0" fontId="3" fillId="2" borderId="0" xfId="4" applyFont="1" applyFill="1"/>
    <xf numFmtId="0" fontId="2" fillId="2" borderId="0" xfId="5" applyFill="1"/>
    <xf numFmtId="0" fontId="1" fillId="2" borderId="0" xfId="1" applyFill="1"/>
    <xf numFmtId="0" fontId="6" fillId="2" borderId="0" xfId="6" applyFont="1" applyFill="1" applyBorder="1" applyAlignment="1">
      <alignment horizontal="center"/>
    </xf>
    <xf numFmtId="49" fontId="6" fillId="2" borderId="0" xfId="6" applyNumberFormat="1" applyFont="1" applyFill="1" applyBorder="1" applyAlignment="1">
      <alignment horizontal="center"/>
    </xf>
    <xf numFmtId="0" fontId="3" fillId="2" borderId="0" xfId="6" applyFont="1" applyFill="1" applyBorder="1" applyAlignment="1">
      <alignment horizontal="center"/>
    </xf>
    <xf numFmtId="0" fontId="5" fillId="2" borderId="0" xfId="6" applyFont="1" applyFill="1" applyBorder="1"/>
    <xf numFmtId="4" fontId="3" fillId="2" borderId="0" xfId="6" applyNumberFormat="1" applyFont="1" applyFill="1" applyBorder="1"/>
    <xf numFmtId="164" fontId="3" fillId="2" borderId="0" xfId="6" applyNumberFormat="1" applyFont="1" applyFill="1" applyBorder="1"/>
    <xf numFmtId="0" fontId="1" fillId="2" borderId="0" xfId="4" applyFill="1" applyBorder="1"/>
    <xf numFmtId="0" fontId="3" fillId="2" borderId="0" xfId="4" applyFont="1" applyFill="1" applyBorder="1"/>
    <xf numFmtId="0" fontId="1" fillId="2" borderId="0" xfId="6" applyFill="1"/>
    <xf numFmtId="4" fontId="1" fillId="2" borderId="0" xfId="6" applyNumberFormat="1" applyFill="1"/>
    <xf numFmtId="0" fontId="6" fillId="2" borderId="0" xfId="6" applyFont="1" applyFill="1" applyAlignment="1">
      <alignment horizontal="center"/>
    </xf>
    <xf numFmtId="0" fontId="7" fillId="2" borderId="1" xfId="6" applyFont="1" applyFill="1" applyBorder="1" applyAlignment="1">
      <alignment horizontal="center" vertical="center"/>
    </xf>
    <xf numFmtId="0" fontId="9" fillId="2" borderId="2" xfId="7" applyFont="1" applyFill="1" applyBorder="1" applyAlignment="1">
      <alignment horizontal="center" vertical="center"/>
    </xf>
    <xf numFmtId="0" fontId="6" fillId="2" borderId="4" xfId="2" applyFont="1" applyFill="1" applyBorder="1" applyAlignment="1">
      <alignment horizontal="center" vertical="center"/>
    </xf>
    <xf numFmtId="0" fontId="6" fillId="2" borderId="4" xfId="2" applyFont="1" applyFill="1" applyBorder="1" applyAlignment="1">
      <alignment horizontal="center" vertical="center" wrapText="1"/>
    </xf>
    <xf numFmtId="0" fontId="6" fillId="2" borderId="5" xfId="2" applyFont="1" applyFill="1" applyBorder="1" applyAlignment="1">
      <alignment horizontal="center" vertical="center"/>
    </xf>
    <xf numFmtId="0" fontId="7" fillId="2" borderId="2" xfId="6" applyFont="1" applyFill="1" applyBorder="1" applyAlignment="1">
      <alignment horizontal="left" vertical="center"/>
    </xf>
    <xf numFmtId="164" fontId="7" fillId="2" borderId="5" xfId="6" applyNumberFormat="1" applyFont="1" applyFill="1" applyBorder="1" applyAlignment="1"/>
    <xf numFmtId="164" fontId="7" fillId="2" borderId="5" xfId="4" applyNumberFormat="1" applyFont="1" applyFill="1" applyBorder="1" applyAlignment="1"/>
    <xf numFmtId="164" fontId="6" fillId="2" borderId="5" xfId="4" applyNumberFormat="1" applyFont="1" applyFill="1" applyBorder="1" applyAlignment="1"/>
    <xf numFmtId="164" fontId="6" fillId="2" borderId="4" xfId="4" applyNumberFormat="1" applyFont="1" applyFill="1" applyBorder="1"/>
    <xf numFmtId="0" fontId="6" fillId="2" borderId="6" xfId="8" applyFont="1" applyFill="1" applyBorder="1" applyAlignment="1">
      <alignment horizontal="center" vertical="center"/>
    </xf>
    <xf numFmtId="0" fontId="9" fillId="2" borderId="7" xfId="2" applyFont="1" applyFill="1" applyBorder="1" applyAlignment="1">
      <alignment horizontal="center" vertical="center"/>
    </xf>
    <xf numFmtId="0" fontId="6" fillId="2" borderId="8" xfId="2" applyFont="1" applyFill="1" applyBorder="1" applyAlignment="1">
      <alignment horizontal="left" vertical="center"/>
    </xf>
    <xf numFmtId="164" fontId="7" fillId="2" borderId="9" xfId="8" applyNumberFormat="1" applyFont="1" applyFill="1" applyBorder="1" applyAlignment="1"/>
    <xf numFmtId="164" fontId="7" fillId="2" borderId="9" xfId="6" applyNumberFormat="1" applyFont="1" applyFill="1" applyBorder="1" applyAlignment="1"/>
    <xf numFmtId="164" fontId="7" fillId="2" borderId="9" xfId="4" applyNumberFormat="1" applyFont="1" applyFill="1" applyBorder="1" applyAlignment="1"/>
    <xf numFmtId="164" fontId="6" fillId="2" borderId="9" xfId="4" applyNumberFormat="1" applyFont="1" applyFill="1" applyBorder="1" applyAlignment="1"/>
    <xf numFmtId="164" fontId="6" fillId="2" borderId="10" xfId="4" applyNumberFormat="1" applyFont="1" applyFill="1" applyBorder="1"/>
    <xf numFmtId="0" fontId="3" fillId="2" borderId="11" xfId="8" applyFont="1" applyFill="1" applyBorder="1" applyAlignment="1">
      <alignment horizontal="center" vertical="center"/>
    </xf>
    <xf numFmtId="0" fontId="3" fillId="2" borderId="14" xfId="8" applyFont="1" applyFill="1" applyBorder="1" applyAlignment="1">
      <alignment horizontal="center" vertical="center"/>
    </xf>
    <xf numFmtId="0" fontId="3" fillId="2" borderId="12" xfId="8" applyFont="1" applyFill="1" applyBorder="1" applyAlignment="1">
      <alignment vertical="center"/>
    </xf>
    <xf numFmtId="164" fontId="10" fillId="2" borderId="15" xfId="8" applyNumberFormat="1" applyFont="1" applyFill="1" applyBorder="1" applyAlignment="1"/>
    <xf numFmtId="164" fontId="7" fillId="2" borderId="15" xfId="6" applyNumberFormat="1" applyFont="1" applyFill="1" applyBorder="1" applyAlignment="1"/>
    <xf numFmtId="164" fontId="7" fillId="2" borderId="15" xfId="4" applyNumberFormat="1" applyFont="1" applyFill="1" applyBorder="1" applyAlignment="1"/>
    <xf numFmtId="164" fontId="10" fillId="2" borderId="15" xfId="4" applyNumberFormat="1" applyFont="1" applyFill="1" applyBorder="1" applyAlignment="1"/>
    <xf numFmtId="164" fontId="3" fillId="2" borderId="16" xfId="4" applyNumberFormat="1" applyFont="1" applyFill="1" applyBorder="1"/>
    <xf numFmtId="0" fontId="11" fillId="2" borderId="17" xfId="6" applyFont="1" applyFill="1" applyBorder="1" applyAlignment="1">
      <alignment horizontal="center" vertical="center"/>
    </xf>
    <xf numFmtId="0" fontId="11" fillId="2" borderId="20" xfId="6" applyFont="1" applyFill="1" applyBorder="1" applyAlignment="1">
      <alignment horizontal="center" vertical="center"/>
    </xf>
    <xf numFmtId="0" fontId="11" fillId="2" borderId="18" xfId="6" applyFont="1" applyFill="1" applyBorder="1" applyAlignment="1">
      <alignment horizontal="center" vertical="center"/>
    </xf>
    <xf numFmtId="0" fontId="11" fillId="2" borderId="18" xfId="6" applyFont="1" applyFill="1" applyBorder="1" applyAlignment="1">
      <alignment vertical="center"/>
    </xf>
    <xf numFmtId="164" fontId="13" fillId="2" borderId="4" xfId="6" applyNumberFormat="1" applyFont="1" applyFill="1" applyBorder="1" applyAlignment="1"/>
    <xf numFmtId="164" fontId="13" fillId="2" borderId="4" xfId="4" applyNumberFormat="1" applyFont="1" applyFill="1" applyBorder="1" applyAlignment="1"/>
    <xf numFmtId="164" fontId="11" fillId="2" borderId="4" xfId="4" applyNumberFormat="1" applyFont="1" applyFill="1" applyBorder="1" applyAlignment="1"/>
    <xf numFmtId="164" fontId="11" fillId="2" borderId="4" xfId="4" applyNumberFormat="1" applyFont="1" applyFill="1" applyBorder="1"/>
    <xf numFmtId="0" fontId="6" fillId="2" borderId="6" xfId="6" applyFont="1" applyFill="1" applyBorder="1" applyAlignment="1">
      <alignment horizontal="center" vertical="center"/>
    </xf>
    <xf numFmtId="49" fontId="6" fillId="2" borderId="8" xfId="6" applyNumberFormat="1" applyFont="1" applyFill="1" applyBorder="1" applyAlignment="1">
      <alignment horizontal="center" vertical="center"/>
    </xf>
    <xf numFmtId="49" fontId="6" fillId="2" borderId="21" xfId="6" applyNumberFormat="1" applyFont="1" applyFill="1" applyBorder="1" applyAlignment="1">
      <alignment horizontal="center" vertical="center"/>
    </xf>
    <xf numFmtId="0" fontId="6" fillId="2" borderId="7" xfId="6" applyFont="1" applyFill="1" applyBorder="1" applyAlignment="1">
      <alignment horizontal="center" vertical="center"/>
    </xf>
    <xf numFmtId="0" fontId="6" fillId="2" borderId="8" xfId="6" applyFont="1" applyFill="1" applyBorder="1" applyAlignment="1">
      <alignment horizontal="center" vertical="center"/>
    </xf>
    <xf numFmtId="0" fontId="6" fillId="2" borderId="8" xfId="6" applyFont="1" applyFill="1" applyBorder="1" applyAlignment="1">
      <alignment vertical="center" wrapText="1"/>
    </xf>
    <xf numFmtId="164" fontId="7" fillId="2" borderId="10" xfId="6" applyNumberFormat="1" applyFont="1" applyFill="1" applyBorder="1" applyAlignment="1"/>
    <xf numFmtId="164" fontId="7" fillId="2" borderId="10" xfId="4" applyNumberFormat="1" applyFont="1" applyFill="1" applyBorder="1" applyAlignment="1"/>
    <xf numFmtId="164" fontId="6" fillId="2" borderId="10" xfId="4" applyNumberFormat="1" applyFont="1" applyFill="1" applyBorder="1" applyAlignment="1"/>
    <xf numFmtId="0" fontId="10" fillId="2" borderId="22" xfId="6" applyFont="1" applyFill="1" applyBorder="1" applyAlignment="1">
      <alignment horizontal="center" vertical="center"/>
    </xf>
    <xf numFmtId="49" fontId="10" fillId="2" borderId="23" xfId="6" applyNumberFormat="1" applyFont="1" applyFill="1" applyBorder="1" applyAlignment="1">
      <alignment horizontal="center" vertical="center"/>
    </xf>
    <xf numFmtId="49" fontId="10" fillId="2" borderId="24" xfId="6" applyNumberFormat="1" applyFont="1" applyFill="1" applyBorder="1" applyAlignment="1">
      <alignment horizontal="center" vertical="center"/>
    </xf>
    <xf numFmtId="0" fontId="10" fillId="2" borderId="25" xfId="6" applyFont="1" applyFill="1" applyBorder="1" applyAlignment="1">
      <alignment horizontal="center" vertical="center"/>
    </xf>
    <xf numFmtId="0" fontId="3" fillId="2" borderId="23" xfId="6" applyFont="1" applyFill="1" applyBorder="1" applyAlignment="1">
      <alignment horizontal="center" vertical="center"/>
    </xf>
    <xf numFmtId="0" fontId="3" fillId="2" borderId="26" xfId="6" applyFont="1" applyFill="1" applyBorder="1" applyAlignment="1">
      <alignment vertical="center"/>
    </xf>
    <xf numFmtId="164" fontId="10" fillId="2" borderId="27" xfId="6" applyNumberFormat="1" applyFont="1" applyFill="1" applyBorder="1" applyAlignment="1"/>
    <xf numFmtId="164" fontId="10" fillId="2" borderId="27" xfId="4" applyNumberFormat="1" applyFont="1" applyFill="1" applyBorder="1" applyAlignment="1"/>
    <xf numFmtId="164" fontId="3" fillId="2" borderId="27" xfId="4" applyNumberFormat="1" applyFont="1" applyFill="1" applyBorder="1"/>
    <xf numFmtId="0" fontId="6" fillId="2" borderId="28" xfId="6" applyFont="1" applyFill="1" applyBorder="1" applyAlignment="1">
      <alignment horizontal="center" vertical="center"/>
    </xf>
    <xf numFmtId="49" fontId="6" fillId="2" borderId="29" xfId="6" applyNumberFormat="1" applyFont="1" applyFill="1" applyBorder="1" applyAlignment="1">
      <alignment horizontal="center" vertical="center"/>
    </xf>
    <xf numFmtId="49" fontId="6" fillId="2" borderId="30" xfId="6" applyNumberFormat="1" applyFont="1" applyFill="1" applyBorder="1" applyAlignment="1">
      <alignment horizontal="center" vertical="center"/>
    </xf>
    <xf numFmtId="0" fontId="6" fillId="2" borderId="31" xfId="6" applyFont="1" applyFill="1" applyBorder="1" applyAlignment="1">
      <alignment horizontal="center" vertical="center"/>
    </xf>
    <xf numFmtId="0" fontId="6" fillId="2" borderId="29" xfId="6" applyFont="1" applyFill="1" applyBorder="1" applyAlignment="1">
      <alignment horizontal="center" vertical="center"/>
    </xf>
    <xf numFmtId="0" fontId="6" fillId="2" borderId="23" xfId="6" applyFont="1" applyFill="1" applyBorder="1" applyAlignment="1">
      <alignment vertical="center" wrapText="1"/>
    </xf>
    <xf numFmtId="164" fontId="7" fillId="2" borderId="27" xfId="6" applyNumberFormat="1" applyFont="1" applyFill="1" applyBorder="1" applyAlignment="1"/>
    <xf numFmtId="164" fontId="7" fillId="2" borderId="27" xfId="4" applyNumberFormat="1" applyFont="1" applyFill="1" applyBorder="1" applyAlignment="1"/>
    <xf numFmtId="164" fontId="6" fillId="2" borderId="27" xfId="4" applyNumberFormat="1" applyFont="1" applyFill="1" applyBorder="1" applyAlignment="1"/>
    <xf numFmtId="164" fontId="6" fillId="2" borderId="27" xfId="4" applyNumberFormat="1" applyFont="1" applyFill="1" applyBorder="1"/>
    <xf numFmtId="0" fontId="3" fillId="2" borderId="29" xfId="6" applyFont="1" applyFill="1" applyBorder="1" applyAlignment="1">
      <alignment horizontal="center" vertical="center"/>
    </xf>
    <xf numFmtId="0" fontId="3" fillId="2" borderId="29" xfId="6" applyFont="1" applyFill="1" applyBorder="1" applyAlignment="1">
      <alignment vertical="center"/>
    </xf>
    <xf numFmtId="0" fontId="1" fillId="2" borderId="0" xfId="4" applyFont="1" applyFill="1" applyBorder="1"/>
    <xf numFmtId="0" fontId="3" fillId="2" borderId="23" xfId="6" applyFont="1" applyFill="1" applyBorder="1" applyAlignment="1">
      <alignment vertical="center"/>
    </xf>
    <xf numFmtId="0" fontId="6" fillId="2" borderId="22" xfId="6" applyFont="1" applyFill="1" applyBorder="1" applyAlignment="1">
      <alignment horizontal="center" vertical="center"/>
    </xf>
    <xf numFmtId="49" fontId="6" fillId="2" borderId="23" xfId="6" applyNumberFormat="1" applyFont="1" applyFill="1" applyBorder="1" applyAlignment="1">
      <alignment horizontal="center" vertical="center"/>
    </xf>
    <xf numFmtId="49" fontId="6" fillId="2" borderId="24" xfId="6" applyNumberFormat="1" applyFont="1" applyFill="1" applyBorder="1" applyAlignment="1">
      <alignment horizontal="center" vertical="center"/>
    </xf>
    <xf numFmtId="0" fontId="6" fillId="2" borderId="25" xfId="6" applyFont="1" applyFill="1" applyBorder="1" applyAlignment="1">
      <alignment horizontal="center"/>
    </xf>
    <xf numFmtId="0" fontId="6" fillId="2" borderId="23" xfId="6" applyFont="1" applyFill="1" applyBorder="1" applyAlignment="1">
      <alignment wrapText="1"/>
    </xf>
    <xf numFmtId="0" fontId="3" fillId="2" borderId="25" xfId="6" applyFont="1" applyFill="1" applyBorder="1" applyAlignment="1">
      <alignment horizontal="center"/>
    </xf>
    <xf numFmtId="0" fontId="3" fillId="2" borderId="23" xfId="6" applyFont="1" applyFill="1" applyBorder="1" applyAlignment="1">
      <alignment wrapText="1"/>
    </xf>
    <xf numFmtId="0" fontId="6" fillId="2" borderId="23" xfId="4" applyFont="1" applyFill="1" applyBorder="1" applyAlignment="1">
      <alignment vertical="center" wrapText="1"/>
    </xf>
    <xf numFmtId="0" fontId="6" fillId="2" borderId="23" xfId="6" applyFont="1" applyFill="1" applyBorder="1" applyAlignment="1">
      <alignment horizontal="center"/>
    </xf>
    <xf numFmtId="0" fontId="3" fillId="2" borderId="23" xfId="6" applyFont="1" applyFill="1" applyBorder="1" applyAlignment="1">
      <alignment horizontal="center"/>
    </xf>
    <xf numFmtId="0" fontId="6" fillId="2" borderId="25" xfId="6" applyFont="1" applyFill="1" applyBorder="1" applyAlignment="1">
      <alignment horizontal="center" vertical="center"/>
    </xf>
    <xf numFmtId="0" fontId="6" fillId="2" borderId="23" xfId="6" applyFont="1" applyFill="1" applyBorder="1" applyAlignment="1">
      <alignment horizontal="center" vertical="center"/>
    </xf>
    <xf numFmtId="0" fontId="6" fillId="2" borderId="29" xfId="6" applyFont="1" applyFill="1" applyBorder="1" applyAlignment="1">
      <alignment vertical="center" wrapText="1"/>
    </xf>
    <xf numFmtId="0" fontId="3" fillId="2" borderId="23" xfId="6" applyFont="1" applyFill="1" applyBorder="1" applyAlignment="1">
      <alignment vertical="center" wrapText="1"/>
    </xf>
    <xf numFmtId="0" fontId="10" fillId="2" borderId="32" xfId="6" applyFont="1" applyFill="1" applyBorder="1" applyAlignment="1">
      <alignment horizontal="center" vertical="center"/>
    </xf>
    <xf numFmtId="49" fontId="10" fillId="2" borderId="33" xfId="6" applyNumberFormat="1" applyFont="1" applyFill="1" applyBorder="1" applyAlignment="1">
      <alignment horizontal="center" vertical="center"/>
    </xf>
    <xf numFmtId="49" fontId="10" fillId="2" borderId="34" xfId="6" applyNumberFormat="1" applyFont="1" applyFill="1" applyBorder="1" applyAlignment="1">
      <alignment horizontal="center" vertical="center"/>
    </xf>
    <xf numFmtId="0" fontId="10" fillId="2" borderId="35" xfId="6" applyFont="1" applyFill="1" applyBorder="1" applyAlignment="1">
      <alignment horizontal="center" vertical="center"/>
    </xf>
    <xf numFmtId="0" fontId="3" fillId="2" borderId="33" xfId="6" applyFont="1" applyFill="1" applyBorder="1" applyAlignment="1">
      <alignment horizontal="center" vertical="center"/>
    </xf>
    <xf numFmtId="0" fontId="3" fillId="2" borderId="33" xfId="6" applyFont="1" applyFill="1" applyBorder="1" applyAlignment="1">
      <alignment vertical="center" wrapText="1"/>
    </xf>
    <xf numFmtId="0" fontId="6" fillId="2" borderId="37" xfId="6" applyFont="1" applyFill="1" applyBorder="1" applyAlignment="1">
      <alignment horizontal="center" vertical="center" wrapText="1"/>
    </xf>
    <xf numFmtId="0" fontId="6" fillId="2" borderId="24" xfId="4" applyFont="1" applyFill="1" applyBorder="1" applyAlignment="1">
      <alignment horizontal="center" wrapText="1"/>
    </xf>
    <xf numFmtId="0" fontId="6" fillId="2" borderId="25" xfId="4" applyFont="1" applyFill="1" applyBorder="1" applyAlignment="1">
      <alignment horizontal="center" wrapText="1"/>
    </xf>
    <xf numFmtId="0" fontId="6" fillId="2" borderId="23" xfId="4" applyFont="1" applyFill="1" applyBorder="1" applyAlignment="1">
      <alignment wrapText="1"/>
    </xf>
    <xf numFmtId="164" fontId="7" fillId="2" borderId="27" xfId="4" applyNumberFormat="1" applyFont="1" applyFill="1" applyBorder="1" applyAlignment="1">
      <alignment wrapText="1"/>
    </xf>
    <xf numFmtId="164" fontId="7" fillId="2" borderId="27" xfId="6" applyNumberFormat="1" applyFont="1" applyFill="1" applyBorder="1" applyAlignment="1">
      <alignment wrapText="1"/>
    </xf>
    <xf numFmtId="0" fontId="3" fillId="2" borderId="38" xfId="6" applyFont="1" applyFill="1" applyBorder="1" applyAlignment="1">
      <alignment horizontal="center" vertical="center" wrapText="1"/>
    </xf>
    <xf numFmtId="0" fontId="3" fillId="2" borderId="26" xfId="4" applyFont="1" applyFill="1" applyBorder="1" applyAlignment="1">
      <alignment wrapText="1"/>
    </xf>
    <xf numFmtId="0" fontId="3" fillId="2" borderId="39" xfId="4" applyFont="1" applyFill="1" applyBorder="1" applyAlignment="1">
      <alignment wrapText="1"/>
    </xf>
    <xf numFmtId="0" fontId="3" fillId="2" borderId="39" xfId="4" applyFont="1" applyFill="1" applyBorder="1" applyAlignment="1">
      <alignment horizontal="center" wrapText="1"/>
    </xf>
    <xf numFmtId="0" fontId="3" fillId="2" borderId="40" xfId="4" applyFont="1" applyFill="1" applyBorder="1" applyAlignment="1">
      <alignment horizontal="center" wrapText="1"/>
    </xf>
    <xf numFmtId="164" fontId="10" fillId="2" borderId="27" xfId="4" applyNumberFormat="1" applyFont="1" applyFill="1" applyBorder="1" applyAlignment="1">
      <alignment wrapText="1"/>
    </xf>
    <xf numFmtId="164" fontId="10" fillId="2" borderId="27" xfId="6" applyNumberFormat="1" applyFont="1" applyFill="1" applyBorder="1" applyAlignment="1">
      <alignment wrapText="1"/>
    </xf>
    <xf numFmtId="0" fontId="6" fillId="2" borderId="38" xfId="6" applyFont="1" applyFill="1" applyBorder="1" applyAlignment="1">
      <alignment horizontal="center" vertical="center" wrapText="1"/>
    </xf>
    <xf numFmtId="0" fontId="6" fillId="2" borderId="39" xfId="4" applyFont="1" applyFill="1" applyBorder="1" applyAlignment="1">
      <alignment horizontal="center" wrapText="1"/>
    </xf>
    <xf numFmtId="0" fontId="6" fillId="2" borderId="40" xfId="4" applyFont="1" applyFill="1" applyBorder="1" applyAlignment="1">
      <alignment horizontal="center" wrapText="1"/>
    </xf>
    <xf numFmtId="0" fontId="6" fillId="2" borderId="26" xfId="4" applyFont="1" applyFill="1" applyBorder="1" applyAlignment="1">
      <alignment wrapText="1"/>
    </xf>
    <xf numFmtId="0" fontId="6" fillId="2" borderId="39" xfId="4" applyFont="1" applyFill="1" applyBorder="1" applyAlignment="1">
      <alignment wrapText="1"/>
    </xf>
    <xf numFmtId="0" fontId="3" fillId="2" borderId="26" xfId="6" applyFont="1" applyFill="1" applyBorder="1" applyAlignment="1">
      <alignment horizontal="center" vertical="center"/>
    </xf>
    <xf numFmtId="164" fontId="10" fillId="2" borderId="16" xfId="4" applyNumberFormat="1" applyFont="1" applyFill="1" applyBorder="1" applyAlignment="1">
      <alignment wrapText="1"/>
    </xf>
    <xf numFmtId="164" fontId="10" fillId="2" borderId="16" xfId="6" applyNumberFormat="1" applyFont="1" applyFill="1" applyBorder="1" applyAlignment="1"/>
    <xf numFmtId="164" fontId="10" fillId="2" borderId="16" xfId="4" applyNumberFormat="1" applyFont="1" applyFill="1" applyBorder="1" applyAlignment="1"/>
    <xf numFmtId="164" fontId="10" fillId="2" borderId="16" xfId="6" applyNumberFormat="1" applyFont="1" applyFill="1" applyBorder="1" applyAlignment="1">
      <alignment wrapText="1"/>
    </xf>
    <xf numFmtId="0" fontId="11" fillId="2" borderId="41" xfId="6" applyFont="1" applyFill="1" applyBorder="1" applyAlignment="1">
      <alignment horizontal="center" vertical="center"/>
    </xf>
    <xf numFmtId="0" fontId="11" fillId="2" borderId="44" xfId="6" applyFont="1" applyFill="1" applyBorder="1" applyAlignment="1">
      <alignment horizontal="center" vertical="center"/>
    </xf>
    <xf numFmtId="0" fontId="11" fillId="2" borderId="42" xfId="6" applyFont="1" applyFill="1" applyBorder="1" applyAlignment="1">
      <alignment horizontal="center" vertical="center"/>
    </xf>
    <xf numFmtId="0" fontId="11" fillId="2" borderId="42" xfId="6" applyFont="1" applyFill="1" applyBorder="1" applyAlignment="1">
      <alignment vertical="center"/>
    </xf>
    <xf numFmtId="0" fontId="3" fillId="2" borderId="25" xfId="6" applyFont="1" applyFill="1" applyBorder="1" applyAlignment="1">
      <alignment horizontal="center" vertical="center"/>
    </xf>
    <xf numFmtId="0" fontId="14" fillId="2" borderId="1" xfId="6" applyFont="1" applyFill="1" applyBorder="1" applyAlignment="1">
      <alignment horizontal="center" vertical="center"/>
    </xf>
    <xf numFmtId="0" fontId="14" fillId="2" borderId="45" xfId="6" applyFont="1" applyFill="1" applyBorder="1" applyAlignment="1">
      <alignment horizontal="center" vertical="center"/>
    </xf>
    <xf numFmtId="0" fontId="14" fillId="2" borderId="2" xfId="6" applyFont="1" applyFill="1" applyBorder="1" applyAlignment="1">
      <alignment horizontal="center" vertical="center"/>
    </xf>
    <xf numFmtId="0" fontId="14" fillId="2" borderId="2" xfId="6" applyFont="1" applyFill="1" applyBorder="1" applyAlignment="1">
      <alignment vertical="center" wrapText="1"/>
    </xf>
    <xf numFmtId="164" fontId="16" fillId="2" borderId="10" xfId="6" applyNumberFormat="1" applyFont="1" applyFill="1" applyBorder="1" applyAlignment="1"/>
    <xf numFmtId="164" fontId="16" fillId="2" borderId="10" xfId="4" applyNumberFormat="1" applyFont="1" applyFill="1" applyBorder="1" applyAlignment="1"/>
    <xf numFmtId="164" fontId="14" fillId="2" borderId="10" xfId="4" applyNumberFormat="1" applyFont="1" applyFill="1" applyBorder="1" applyAlignment="1"/>
    <xf numFmtId="164" fontId="14" fillId="2" borderId="10" xfId="4" applyNumberFormat="1" applyFont="1" applyFill="1" applyBorder="1"/>
    <xf numFmtId="0" fontId="3" fillId="2" borderId="46" xfId="6" applyFont="1" applyFill="1" applyBorder="1" applyAlignment="1">
      <alignment horizontal="center" vertical="center"/>
    </xf>
    <xf numFmtId="49" fontId="3" fillId="2" borderId="26" xfId="6" applyNumberFormat="1" applyFont="1" applyFill="1" applyBorder="1" applyAlignment="1">
      <alignment horizontal="center" vertical="center"/>
    </xf>
    <xf numFmtId="0" fontId="3" fillId="2" borderId="39" xfId="7" applyFont="1" applyFill="1" applyBorder="1" applyAlignment="1">
      <alignment horizontal="center" vertical="center"/>
    </xf>
    <xf numFmtId="0" fontId="3" fillId="2" borderId="40" xfId="6" applyFont="1" applyFill="1" applyBorder="1" applyAlignment="1">
      <alignment horizontal="center" vertical="center"/>
    </xf>
    <xf numFmtId="0" fontId="14" fillId="2" borderId="6" xfId="6" applyFont="1" applyFill="1" applyBorder="1" applyAlignment="1">
      <alignment horizontal="center" vertical="center"/>
    </xf>
    <xf numFmtId="49" fontId="14" fillId="2" borderId="8" xfId="6" applyNumberFormat="1" applyFont="1" applyFill="1" applyBorder="1" applyAlignment="1">
      <alignment horizontal="center" vertical="center"/>
    </xf>
    <xf numFmtId="49" fontId="14" fillId="2" borderId="21" xfId="6" applyNumberFormat="1" applyFont="1" applyFill="1" applyBorder="1" applyAlignment="1">
      <alignment horizontal="center" vertical="center"/>
    </xf>
    <xf numFmtId="0" fontId="14" fillId="2" borderId="7" xfId="6" applyFont="1" applyFill="1" applyBorder="1" applyAlignment="1">
      <alignment horizontal="center" vertical="center"/>
    </xf>
    <xf numFmtId="0" fontId="14" fillId="2" borderId="8" xfId="6" applyFont="1" applyFill="1" applyBorder="1" applyAlignment="1">
      <alignment horizontal="center" vertical="center"/>
    </xf>
    <xf numFmtId="0" fontId="14" fillId="2" borderId="8" xfId="6" applyFont="1" applyFill="1" applyBorder="1" applyAlignment="1">
      <alignment vertical="center" wrapText="1"/>
    </xf>
    <xf numFmtId="164" fontId="14" fillId="2" borderId="9" xfId="6" applyNumberFormat="1" applyFont="1" applyFill="1" applyBorder="1" applyAlignment="1"/>
    <xf numFmtId="164" fontId="14" fillId="2" borderId="9" xfId="4" applyNumberFormat="1" applyFont="1" applyFill="1" applyBorder="1" applyAlignment="1"/>
    <xf numFmtId="164" fontId="14" fillId="2" borderId="9" xfId="4" applyNumberFormat="1" applyFont="1" applyFill="1" applyBorder="1"/>
    <xf numFmtId="49" fontId="6" fillId="2" borderId="36" xfId="6" applyNumberFormat="1" applyFont="1" applyFill="1" applyBorder="1" applyAlignment="1">
      <alignment horizontal="center" vertical="center"/>
    </xf>
    <xf numFmtId="0" fontId="10" fillId="2" borderId="11" xfId="6" applyFont="1" applyFill="1" applyBorder="1" applyAlignment="1">
      <alignment horizontal="center" vertical="center"/>
    </xf>
    <xf numFmtId="49" fontId="10" fillId="2" borderId="12" xfId="6" applyNumberFormat="1" applyFont="1" applyFill="1" applyBorder="1" applyAlignment="1">
      <alignment horizontal="center" vertical="center"/>
    </xf>
    <xf numFmtId="49" fontId="10" fillId="2" borderId="13" xfId="6" applyNumberFormat="1" applyFont="1" applyFill="1" applyBorder="1" applyAlignment="1">
      <alignment horizontal="center" vertical="center"/>
    </xf>
    <xf numFmtId="0" fontId="10" fillId="2" borderId="14" xfId="6" applyFont="1" applyFill="1" applyBorder="1" applyAlignment="1">
      <alignment horizontal="center" vertical="center"/>
    </xf>
    <xf numFmtId="0" fontId="3" fillId="2" borderId="14" xfId="6" applyFont="1" applyFill="1" applyBorder="1" applyAlignment="1">
      <alignment horizontal="center" vertical="center"/>
    </xf>
    <xf numFmtId="0" fontId="3" fillId="2" borderId="12" xfId="6" applyFont="1" applyFill="1" applyBorder="1" applyAlignment="1">
      <alignment vertical="center"/>
    </xf>
    <xf numFmtId="164" fontId="10" fillId="2" borderId="15" xfId="6" applyNumberFormat="1" applyFont="1" applyFill="1" applyBorder="1" applyAlignment="1"/>
    <xf numFmtId="164" fontId="3" fillId="2" borderId="15" xfId="4" applyNumberFormat="1" applyFont="1" applyFill="1" applyBorder="1"/>
    <xf numFmtId="164" fontId="14" fillId="2" borderId="10" xfId="6" applyNumberFormat="1" applyFont="1" applyFill="1" applyBorder="1" applyAlignment="1"/>
    <xf numFmtId="0" fontId="17" fillId="2" borderId="26" xfId="9" applyFont="1" applyFill="1" applyBorder="1" applyAlignment="1">
      <alignment vertical="center" wrapText="1"/>
    </xf>
    <xf numFmtId="0" fontId="6" fillId="2" borderId="23" xfId="9" applyFont="1" applyFill="1" applyBorder="1" applyAlignment="1">
      <alignment vertical="center" wrapText="1"/>
    </xf>
    <xf numFmtId="0" fontId="17" fillId="2" borderId="23" xfId="9" applyFont="1" applyFill="1" applyBorder="1" applyAlignment="1">
      <alignment vertical="center" wrapText="1"/>
    </xf>
    <xf numFmtId="0" fontId="18" fillId="2" borderId="23" xfId="9" applyFont="1" applyFill="1" applyBorder="1" applyAlignment="1">
      <alignment vertical="center" wrapText="1"/>
    </xf>
    <xf numFmtId="0" fontId="10" fillId="2" borderId="31" xfId="6" applyFont="1" applyFill="1" applyBorder="1" applyAlignment="1">
      <alignment horizontal="center" vertical="center"/>
    </xf>
    <xf numFmtId="0" fontId="3" fillId="2" borderId="29" xfId="6" applyFont="1" applyFill="1" applyBorder="1" applyAlignment="1">
      <alignment vertical="center" wrapText="1"/>
    </xf>
    <xf numFmtId="0" fontId="10" fillId="2" borderId="46" xfId="6" applyFont="1" applyFill="1" applyBorder="1" applyAlignment="1">
      <alignment horizontal="center" vertical="center"/>
    </xf>
    <xf numFmtId="49" fontId="10" fillId="2" borderId="26" xfId="6" applyNumberFormat="1" applyFont="1" applyFill="1" applyBorder="1" applyAlignment="1">
      <alignment horizontal="center" vertical="center"/>
    </xf>
    <xf numFmtId="49" fontId="10" fillId="2" borderId="39" xfId="6" applyNumberFormat="1" applyFont="1" applyFill="1" applyBorder="1" applyAlignment="1">
      <alignment horizontal="center" vertical="center"/>
    </xf>
    <xf numFmtId="0" fontId="10" fillId="2" borderId="40" xfId="6" applyFont="1" applyFill="1" applyBorder="1" applyAlignment="1">
      <alignment horizontal="center" vertical="center"/>
    </xf>
    <xf numFmtId="0" fontId="6" fillId="2" borderId="46" xfId="6" applyFont="1" applyFill="1" applyBorder="1" applyAlignment="1">
      <alignment horizontal="center" vertical="center"/>
    </xf>
    <xf numFmtId="49" fontId="6" fillId="2" borderId="26" xfId="6" applyNumberFormat="1" applyFont="1" applyFill="1" applyBorder="1" applyAlignment="1">
      <alignment horizontal="center" vertical="center"/>
    </xf>
    <xf numFmtId="49" fontId="6" fillId="2" borderId="39" xfId="6" applyNumberFormat="1" applyFont="1" applyFill="1" applyBorder="1" applyAlignment="1">
      <alignment horizontal="center" vertical="center"/>
    </xf>
    <xf numFmtId="0" fontId="6" fillId="2" borderId="40" xfId="6" applyFont="1" applyFill="1" applyBorder="1" applyAlignment="1">
      <alignment horizontal="center" vertical="center"/>
    </xf>
    <xf numFmtId="0" fontId="6" fillId="2" borderId="26" xfId="6" applyFont="1" applyFill="1" applyBorder="1" applyAlignment="1">
      <alignment horizontal="center" vertical="center"/>
    </xf>
    <xf numFmtId="0" fontId="1" fillId="2" borderId="47" xfId="4" applyFill="1" applyBorder="1"/>
    <xf numFmtId="0" fontId="6" fillId="2" borderId="37" xfId="10" applyFont="1" applyFill="1" applyBorder="1" applyAlignment="1">
      <alignment horizontal="center" wrapText="1"/>
    </xf>
    <xf numFmtId="49" fontId="6" fillId="2" borderId="23" xfId="9" applyNumberFormat="1" applyFont="1" applyFill="1" applyBorder="1" applyAlignment="1">
      <alignment horizontal="center" wrapText="1"/>
    </xf>
    <xf numFmtId="49" fontId="6" fillId="2" borderId="24" xfId="9" applyNumberFormat="1" applyFont="1" applyFill="1" applyBorder="1" applyAlignment="1">
      <alignment horizontal="center" wrapText="1"/>
    </xf>
    <xf numFmtId="49" fontId="6" fillId="2" borderId="25" xfId="9" applyNumberFormat="1" applyFont="1" applyFill="1" applyBorder="1" applyAlignment="1">
      <alignment horizontal="center" wrapText="1"/>
    </xf>
    <xf numFmtId="0" fontId="6" fillId="2" borderId="36" xfId="4" applyFont="1" applyFill="1" applyBorder="1" applyAlignment="1">
      <alignment wrapText="1"/>
    </xf>
    <xf numFmtId="0" fontId="19" fillId="2" borderId="38" xfId="10" applyFont="1" applyFill="1" applyBorder="1" applyAlignment="1">
      <alignment horizontal="center" wrapText="1"/>
    </xf>
    <xf numFmtId="49" fontId="6" fillId="2" borderId="26" xfId="9" applyNumberFormat="1" applyFont="1" applyFill="1" applyBorder="1" applyAlignment="1">
      <alignment horizontal="center" wrapText="1"/>
    </xf>
    <xf numFmtId="49" fontId="6" fillId="2" borderId="39" xfId="9" applyNumberFormat="1" applyFont="1" applyFill="1" applyBorder="1" applyAlignment="1">
      <alignment horizontal="center" wrapText="1"/>
    </xf>
    <xf numFmtId="49" fontId="3" fillId="2" borderId="40" xfId="9" applyNumberFormat="1" applyFont="1" applyFill="1" applyBorder="1" applyAlignment="1">
      <alignment horizontal="center" wrapText="1"/>
    </xf>
    <xf numFmtId="0" fontId="3" fillId="2" borderId="48" xfId="9" applyFont="1" applyFill="1" applyBorder="1" applyAlignment="1">
      <alignment wrapText="1"/>
    </xf>
    <xf numFmtId="0" fontId="6" fillId="2" borderId="37" xfId="4" applyFont="1" applyFill="1" applyBorder="1"/>
    <xf numFmtId="0" fontId="6" fillId="2" borderId="24" xfId="4" applyFont="1" applyFill="1" applyBorder="1" applyAlignment="1">
      <alignment horizontal="center"/>
    </xf>
    <xf numFmtId="0" fontId="6" fillId="2" borderId="25" xfId="4" applyFont="1" applyFill="1" applyBorder="1" applyAlignment="1">
      <alignment horizontal="center"/>
    </xf>
    <xf numFmtId="0" fontId="6" fillId="2" borderId="23" xfId="4" applyFont="1" applyFill="1" applyBorder="1" applyAlignment="1">
      <alignment horizontal="left" vertical="center" wrapText="1"/>
    </xf>
    <xf numFmtId="0" fontId="3" fillId="2" borderId="24" xfId="4" applyFont="1" applyFill="1" applyBorder="1" applyAlignment="1">
      <alignment horizontal="center"/>
    </xf>
    <xf numFmtId="0" fontId="3" fillId="2" borderId="25" xfId="4" applyFont="1" applyFill="1" applyBorder="1" applyAlignment="1">
      <alignment horizontal="center"/>
    </xf>
    <xf numFmtId="0" fontId="3" fillId="2" borderId="23" xfId="4" applyFont="1" applyFill="1" applyBorder="1" applyAlignment="1">
      <alignment horizontal="left" vertical="center" wrapText="1"/>
    </xf>
    <xf numFmtId="0" fontId="3" fillId="2" borderId="49" xfId="4" applyFont="1" applyFill="1" applyBorder="1"/>
    <xf numFmtId="0" fontId="3" fillId="2" borderId="18" xfId="4" applyFont="1" applyFill="1" applyBorder="1"/>
    <xf numFmtId="0" fontId="3" fillId="2" borderId="19" xfId="4" applyFont="1" applyFill="1" applyBorder="1"/>
    <xf numFmtId="0" fontId="3" fillId="2" borderId="19" xfId="4" applyFont="1" applyFill="1" applyBorder="1" applyAlignment="1">
      <alignment horizontal="center"/>
    </xf>
    <xf numFmtId="0" fontId="3" fillId="2" borderId="20" xfId="4" applyFont="1" applyFill="1" applyBorder="1" applyAlignment="1">
      <alignment horizontal="center"/>
    </xf>
    <xf numFmtId="0" fontId="3" fillId="2" borderId="18" xfId="4" applyFont="1" applyFill="1" applyBorder="1" applyAlignment="1">
      <alignment horizontal="left" vertical="center" wrapText="1"/>
    </xf>
    <xf numFmtId="14" fontId="1" fillId="2" borderId="0" xfId="4" applyNumberFormat="1" applyFill="1"/>
    <xf numFmtId="4" fontId="1" fillId="2" borderId="0" xfId="4" applyNumberFormat="1" applyFill="1"/>
    <xf numFmtId="0" fontId="7" fillId="2" borderId="2" xfId="6" applyFont="1" applyFill="1" applyBorder="1" applyAlignment="1">
      <alignment horizontal="center" vertical="center"/>
    </xf>
    <xf numFmtId="0" fontId="8" fillId="2" borderId="7" xfId="2" applyFont="1" applyFill="1" applyBorder="1" applyAlignment="1">
      <alignment horizontal="center" vertical="center"/>
    </xf>
    <xf numFmtId="0" fontId="8" fillId="2" borderId="2" xfId="7" applyFont="1" applyFill="1" applyBorder="1" applyAlignment="1">
      <alignment horizontal="center" vertical="center"/>
    </xf>
    <xf numFmtId="0" fontId="6" fillId="2" borderId="5" xfId="2" applyFont="1" applyFill="1" applyBorder="1" applyAlignment="1">
      <alignment horizontal="center" vertical="center" wrapText="1"/>
    </xf>
    <xf numFmtId="0" fontId="6" fillId="2" borderId="32" xfId="6" applyFont="1" applyFill="1" applyBorder="1" applyAlignment="1">
      <alignment horizontal="center" vertical="center"/>
    </xf>
    <xf numFmtId="49" fontId="6" fillId="2" borderId="0" xfId="6" applyNumberFormat="1" applyFont="1" applyFill="1" applyBorder="1" applyAlignment="1">
      <alignment horizontal="center" vertical="center"/>
    </xf>
    <xf numFmtId="0" fontId="3" fillId="2" borderId="33" xfId="6" applyFont="1" applyFill="1" applyBorder="1" applyAlignment="1">
      <alignment vertical="center"/>
    </xf>
    <xf numFmtId="164" fontId="6" fillId="2" borderId="27" xfId="6" applyNumberFormat="1" applyFont="1" applyFill="1" applyBorder="1" applyAlignment="1"/>
    <xf numFmtId="0" fontId="21" fillId="0" borderId="0" xfId="0" applyFont="1" applyFill="1"/>
    <xf numFmtId="0" fontId="21" fillId="0" borderId="0" xfId="0" applyFont="1" applyFill="1" applyAlignment="1">
      <alignment horizontal="right"/>
    </xf>
    <xf numFmtId="0" fontId="22" fillId="3" borderId="41" xfId="0" applyFont="1" applyFill="1" applyBorder="1" applyAlignment="1">
      <alignment horizontal="center" vertical="center" wrapText="1"/>
    </xf>
    <xf numFmtId="0" fontId="22" fillId="3" borderId="44" xfId="0" applyFont="1" applyFill="1" applyBorder="1" applyAlignment="1">
      <alignment horizontal="center" vertical="center" wrapText="1"/>
    </xf>
    <xf numFmtId="0" fontId="22" fillId="3" borderId="51" xfId="0" applyFont="1" applyFill="1" applyBorder="1" applyAlignment="1">
      <alignment horizontal="center" vertical="center" wrapText="1"/>
    </xf>
    <xf numFmtId="0" fontId="23" fillId="0" borderId="28" xfId="0" applyFont="1" applyBorder="1" applyAlignment="1">
      <alignment vertical="center" wrapText="1"/>
    </xf>
    <xf numFmtId="0" fontId="23" fillId="0" borderId="31" xfId="0" applyFont="1" applyBorder="1" applyAlignment="1">
      <alignment horizontal="right" vertical="center" wrapText="1"/>
    </xf>
    <xf numFmtId="4" fontId="23" fillId="0" borderId="31" xfId="0" applyNumberFormat="1" applyFont="1" applyBorder="1" applyAlignment="1">
      <alignment horizontal="right" vertical="center" wrapText="1"/>
    </xf>
    <xf numFmtId="4" fontId="23" fillId="0" borderId="52" xfId="0" applyNumberFormat="1" applyFont="1" applyBorder="1" applyAlignment="1">
      <alignment horizontal="right" vertical="center" wrapText="1"/>
    </xf>
    <xf numFmtId="0" fontId="24" fillId="0" borderId="22" xfId="0" applyFont="1" applyBorder="1" applyAlignment="1">
      <alignment vertical="center" wrapText="1"/>
    </xf>
    <xf numFmtId="0" fontId="24" fillId="0" borderId="25" xfId="0" applyFont="1" applyBorder="1" applyAlignment="1">
      <alignment horizontal="right" vertical="center" wrapText="1"/>
    </xf>
    <xf numFmtId="4" fontId="24" fillId="0" borderId="25" xfId="0" applyNumberFormat="1" applyFont="1" applyBorder="1" applyAlignment="1">
      <alignment horizontal="right" vertical="center" wrapText="1"/>
    </xf>
    <xf numFmtId="4" fontId="24" fillId="0" borderId="25" xfId="0" applyNumberFormat="1" applyFont="1" applyBorder="1" applyAlignment="1">
      <alignment vertical="center"/>
    </xf>
    <xf numFmtId="4" fontId="24" fillId="0" borderId="53" xfId="0" applyNumberFormat="1" applyFont="1" applyBorder="1" applyAlignment="1">
      <alignment vertical="center"/>
    </xf>
    <xf numFmtId="4" fontId="0" fillId="0" borderId="0" xfId="0" applyNumberFormat="1"/>
    <xf numFmtId="4" fontId="24" fillId="0" borderId="31" xfId="0" applyNumberFormat="1" applyFont="1" applyBorder="1" applyAlignment="1">
      <alignment horizontal="right" vertical="center" wrapText="1"/>
    </xf>
    <xf numFmtId="0" fontId="23" fillId="0" borderId="22" xfId="0" applyFont="1" applyBorder="1" applyAlignment="1">
      <alignment vertical="center" wrapText="1"/>
    </xf>
    <xf numFmtId="4" fontId="23" fillId="0" borderId="25" xfId="0" applyNumberFormat="1" applyFont="1" applyBorder="1" applyAlignment="1">
      <alignment horizontal="right" vertical="center" wrapText="1"/>
    </xf>
    <xf numFmtId="4" fontId="23" fillId="0" borderId="53" xfId="0" applyNumberFormat="1" applyFont="1" applyBorder="1" applyAlignment="1">
      <alignment horizontal="right" vertical="center" wrapText="1"/>
    </xf>
    <xf numFmtId="4" fontId="24" fillId="0" borderId="53" xfId="0" applyNumberFormat="1" applyFont="1" applyBorder="1" applyAlignment="1">
      <alignment horizontal="right" vertical="center" wrapText="1"/>
    </xf>
    <xf numFmtId="0" fontId="23" fillId="0" borderId="25" xfId="0" applyFont="1" applyBorder="1" applyAlignment="1">
      <alignment horizontal="right" vertical="center" wrapText="1"/>
    </xf>
    <xf numFmtId="0" fontId="24" fillId="0" borderId="46" xfId="0" applyFont="1" applyBorder="1" applyAlignment="1">
      <alignment vertical="center" wrapText="1"/>
    </xf>
    <xf numFmtId="0" fontId="24" fillId="0" borderId="40" xfId="0" applyFont="1" applyBorder="1" applyAlignment="1">
      <alignment horizontal="right" vertical="center" wrapText="1"/>
    </xf>
    <xf numFmtId="4" fontId="24" fillId="0" borderId="40" xfId="0" applyNumberFormat="1" applyFont="1" applyBorder="1" applyAlignment="1">
      <alignment horizontal="right" vertical="center" wrapText="1"/>
    </xf>
    <xf numFmtId="4" fontId="24" fillId="0" borderId="54" xfId="0" applyNumberFormat="1" applyFont="1" applyBorder="1" applyAlignment="1">
      <alignment horizontal="right" vertical="center" wrapText="1"/>
    </xf>
    <xf numFmtId="0" fontId="23" fillId="0" borderId="41" xfId="0" applyFont="1" applyBorder="1" applyAlignment="1">
      <alignment vertical="center" wrapText="1"/>
    </xf>
    <xf numFmtId="0" fontId="23" fillId="0" borderId="44" xfId="0" applyFont="1" applyBorder="1" applyAlignment="1">
      <alignment horizontal="right" vertical="center" wrapText="1"/>
    </xf>
    <xf numFmtId="4" fontId="23" fillId="0" borderId="44" xfId="0" applyNumberFormat="1" applyFont="1" applyBorder="1" applyAlignment="1">
      <alignment horizontal="right" vertical="center" wrapText="1"/>
    </xf>
    <xf numFmtId="4" fontId="23" fillId="0" borderId="51" xfId="0" applyNumberFormat="1" applyFont="1" applyBorder="1" applyAlignment="1">
      <alignment horizontal="right" vertical="center" wrapText="1"/>
    </xf>
    <xf numFmtId="0" fontId="21" fillId="0" borderId="0" xfId="0" applyFont="1" applyFill="1" applyBorder="1"/>
    <xf numFmtId="165" fontId="21" fillId="0" borderId="50" xfId="0" applyNumberFormat="1" applyFont="1" applyFill="1" applyBorder="1" applyAlignment="1">
      <alignment horizontal="right"/>
    </xf>
    <xf numFmtId="0" fontId="24" fillId="0" borderId="28" xfId="0" applyFont="1" applyBorder="1" applyAlignment="1">
      <alignment horizontal="left" vertical="center" wrapText="1"/>
    </xf>
    <xf numFmtId="0" fontId="24" fillId="0" borderId="31" xfId="0" applyFont="1" applyBorder="1" applyAlignment="1">
      <alignment horizontal="right" vertical="center" wrapText="1"/>
    </xf>
    <xf numFmtId="4" fontId="24" fillId="0" borderId="52" xfId="0" applyNumberFormat="1" applyFont="1" applyBorder="1" applyAlignment="1">
      <alignment horizontal="right" vertical="center" wrapText="1"/>
    </xf>
    <xf numFmtId="0" fontId="24" fillId="0" borderId="22" xfId="0" applyFont="1" applyBorder="1" applyAlignment="1">
      <alignment horizontal="left" vertical="center" wrapText="1"/>
    </xf>
    <xf numFmtId="0" fontId="23" fillId="0" borderId="41" xfId="0" applyFont="1" applyBorder="1" applyAlignment="1">
      <alignment horizontal="left" vertical="center" wrapText="1"/>
    </xf>
    <xf numFmtId="49" fontId="14" fillId="2" borderId="2" xfId="6" applyNumberFormat="1" applyFont="1" applyFill="1" applyBorder="1" applyAlignment="1">
      <alignment horizontal="center" vertical="center"/>
    </xf>
    <xf numFmtId="0" fontId="15" fillId="2" borderId="3" xfId="7" applyFont="1" applyFill="1" applyBorder="1" applyAlignment="1">
      <alignment horizontal="center" vertical="center"/>
    </xf>
    <xf numFmtId="0" fontId="7" fillId="2" borderId="2" xfId="6" applyFont="1" applyFill="1" applyBorder="1" applyAlignment="1">
      <alignment horizontal="center" vertical="center"/>
    </xf>
    <xf numFmtId="0" fontId="7" fillId="2" borderId="3" xfId="6" applyFont="1" applyFill="1" applyBorder="1" applyAlignment="1">
      <alignment horizontal="center" vertical="center"/>
    </xf>
    <xf numFmtId="0" fontId="8" fillId="2" borderId="7" xfId="2" applyFont="1" applyFill="1" applyBorder="1" applyAlignment="1">
      <alignment horizontal="center" vertical="center"/>
    </xf>
    <xf numFmtId="49" fontId="6" fillId="2" borderId="12" xfId="8" applyNumberFormat="1" applyFont="1" applyFill="1" applyBorder="1" applyAlignment="1">
      <alignment horizontal="center" vertical="center"/>
    </xf>
    <xf numFmtId="49" fontId="6" fillId="2" borderId="13" xfId="8" applyNumberFormat="1" applyFont="1" applyFill="1" applyBorder="1" applyAlignment="1">
      <alignment horizontal="center" vertical="center"/>
    </xf>
    <xf numFmtId="49" fontId="11" fillId="2" borderId="18" xfId="6" applyNumberFormat="1" applyFont="1" applyFill="1" applyBorder="1" applyAlignment="1">
      <alignment horizontal="center" vertical="center"/>
    </xf>
    <xf numFmtId="0" fontId="12" fillId="2" borderId="19" xfId="7" applyFont="1" applyFill="1" applyBorder="1" applyAlignment="1">
      <alignment horizontal="center" vertical="center"/>
    </xf>
    <xf numFmtId="49" fontId="11" fillId="2" borderId="42" xfId="6" applyNumberFormat="1" applyFont="1" applyFill="1" applyBorder="1" applyAlignment="1">
      <alignment horizontal="center" vertical="center"/>
    </xf>
    <xf numFmtId="0" fontId="12" fillId="2" borderId="43" xfId="7" applyFont="1" applyFill="1" applyBorder="1" applyAlignment="1">
      <alignment horizontal="center" vertical="center"/>
    </xf>
    <xf numFmtId="0" fontId="8" fillId="2" borderId="2" xfId="7" applyFont="1" applyFill="1" applyBorder="1" applyAlignment="1">
      <alignment horizontal="center" vertical="center"/>
    </xf>
    <xf numFmtId="0" fontId="8" fillId="2" borderId="3" xfId="7" applyFont="1" applyFill="1" applyBorder="1" applyAlignment="1">
      <alignment horizontal="center" vertical="center"/>
    </xf>
    <xf numFmtId="4" fontId="3" fillId="2" borderId="0" xfId="4" applyNumberFormat="1" applyFont="1" applyFill="1" applyAlignment="1"/>
    <xf numFmtId="0" fontId="0" fillId="2" borderId="0" xfId="0" applyFill="1" applyAlignment="1"/>
    <xf numFmtId="0" fontId="3" fillId="2" borderId="0" xfId="0" applyFont="1" applyFill="1" applyAlignment="1"/>
    <xf numFmtId="0" fontId="4" fillId="2" borderId="0" xfId="5" applyFont="1" applyFill="1" applyAlignment="1">
      <alignment horizontal="center"/>
    </xf>
    <xf numFmtId="0" fontId="5" fillId="2" borderId="0" xfId="1" applyFont="1" applyFill="1" applyAlignment="1">
      <alignment horizontal="center"/>
    </xf>
    <xf numFmtId="0" fontId="20" fillId="3" borderId="50" xfId="0" applyFont="1" applyFill="1" applyBorder="1" applyAlignment="1">
      <alignment horizontal="center"/>
    </xf>
  </cellXfs>
  <cellStyles count="11">
    <cellStyle name="Normální" xfId="0" builtinId="0"/>
    <cellStyle name="Normální 11" xfId="3"/>
    <cellStyle name="normální 2" xfId="1"/>
    <cellStyle name="Normální 3" xfId="2"/>
    <cellStyle name="normální_03. Ekonomický" xfId="10"/>
    <cellStyle name="normální_04 - OSMTVS" xfId="7"/>
    <cellStyle name="normální_2. Rozpočet 2007 - tabulky" xfId="5"/>
    <cellStyle name="normální_Rozpis výdajů 03 bez PO 2 2" xfId="4"/>
    <cellStyle name="normální_Rozpis výdajů 03 bez PO 3" xfId="8"/>
    <cellStyle name="normální_Rozpis výdajů 03 bez PO_03. Ekonomický" xfId="9"/>
    <cellStyle name="normální_Rozpis výdajů 03 bez PO_04 - OSMTVS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44"/>
  <sheetViews>
    <sheetView zoomScaleNormal="100" workbookViewId="0">
      <selection activeCell="R1" sqref="R1:T1"/>
    </sheetView>
  </sheetViews>
  <sheetFormatPr defaultColWidth="3.140625" defaultRowHeight="12.75" x14ac:dyDescent="0.2"/>
  <cols>
    <col min="1" max="1" width="3.140625" style="1" customWidth="1"/>
    <col min="2" max="2" width="9.85546875" style="1" customWidth="1"/>
    <col min="3" max="4" width="4.7109375" style="1" customWidth="1"/>
    <col min="5" max="5" width="8.5703125" style="1" customWidth="1"/>
    <col min="6" max="6" width="44" style="1" bestFit="1" customWidth="1"/>
    <col min="7" max="7" width="8.7109375" style="201" customWidth="1"/>
    <col min="8" max="9" width="7.7109375" style="1" hidden="1" customWidth="1"/>
    <col min="10" max="10" width="9" style="1" hidden="1" customWidth="1"/>
    <col min="11" max="11" width="8.42578125" style="1" hidden="1" customWidth="1"/>
    <col min="12" max="13" width="9.140625" style="1" hidden="1" customWidth="1"/>
    <col min="14" max="14" width="9.140625" style="2" hidden="1" customWidth="1"/>
    <col min="15" max="15" width="9.5703125" style="1" hidden="1" customWidth="1"/>
    <col min="16" max="16" width="9.140625" style="2" hidden="1" customWidth="1"/>
    <col min="17" max="17" width="9.7109375" style="2" customWidth="1"/>
    <col min="18" max="18" width="10.28515625" style="2" customWidth="1"/>
    <col min="19" max="19" width="9.140625" style="1" customWidth="1"/>
    <col min="20" max="20" width="13.28515625" style="1" customWidth="1"/>
    <col min="21" max="253" width="9.140625" style="1" customWidth="1"/>
    <col min="254" max="16384" width="3.140625" style="1"/>
  </cols>
  <sheetData>
    <row r="1" spans="1:20" ht="15" x14ac:dyDescent="0.25">
      <c r="G1" s="259"/>
      <c r="H1" s="260"/>
      <c r="I1" s="260"/>
      <c r="K1" s="259"/>
      <c r="L1" s="260"/>
      <c r="M1" s="260"/>
      <c r="R1" s="259" t="s">
        <v>0</v>
      </c>
      <c r="S1" s="261"/>
      <c r="T1" s="261"/>
    </row>
    <row r="2" spans="1:20" ht="18" x14ac:dyDescent="0.25">
      <c r="A2" s="262" t="s">
        <v>1</v>
      </c>
      <c r="B2" s="262"/>
      <c r="C2" s="262"/>
      <c r="D2" s="262"/>
      <c r="E2" s="262"/>
      <c r="F2" s="262"/>
      <c r="G2" s="262"/>
      <c r="H2" s="262"/>
      <c r="I2" s="262"/>
    </row>
    <row r="3" spans="1:20" ht="12" customHeight="1" x14ac:dyDescent="0.25">
      <c r="A3" s="3"/>
      <c r="B3" s="3"/>
      <c r="C3" s="3"/>
      <c r="D3" s="3"/>
      <c r="E3" s="3"/>
      <c r="F3" s="3"/>
      <c r="G3" s="3"/>
      <c r="H3" s="4"/>
      <c r="I3" s="4"/>
    </row>
    <row r="4" spans="1:20" ht="15.75" x14ac:dyDescent="0.25">
      <c r="A4" s="263" t="s">
        <v>2</v>
      </c>
      <c r="B4" s="263"/>
      <c r="C4" s="263"/>
      <c r="D4" s="263"/>
      <c r="E4" s="263"/>
      <c r="F4" s="263"/>
      <c r="G4" s="263"/>
      <c r="H4" s="263"/>
      <c r="I4" s="263"/>
    </row>
    <row r="5" spans="1:20" ht="12" customHeight="1" x14ac:dyDescent="0.25">
      <c r="A5" s="3"/>
      <c r="B5" s="3"/>
      <c r="C5" s="3"/>
      <c r="D5" s="3"/>
      <c r="E5" s="3"/>
      <c r="F5" s="3"/>
      <c r="G5" s="3"/>
      <c r="H5" s="4"/>
      <c r="I5" s="4"/>
    </row>
    <row r="6" spans="1:20" s="11" customFormat="1" ht="15.6" x14ac:dyDescent="0.3">
      <c r="A6" s="5"/>
      <c r="B6" s="6"/>
      <c r="C6" s="6"/>
      <c r="D6" s="7"/>
      <c r="E6" s="7"/>
      <c r="F6" s="8" t="s">
        <v>3</v>
      </c>
      <c r="G6" s="9"/>
      <c r="H6" s="10"/>
      <c r="I6" s="10"/>
      <c r="N6" s="12"/>
      <c r="P6" s="12"/>
      <c r="Q6" s="12"/>
      <c r="R6" s="12"/>
    </row>
    <row r="7" spans="1:20" s="11" customFormat="1" ht="13.5" thickBot="1" x14ac:dyDescent="0.25">
      <c r="A7" s="13"/>
      <c r="B7" s="13"/>
      <c r="C7" s="13"/>
      <c r="D7" s="13"/>
      <c r="E7" s="13"/>
      <c r="F7" s="13"/>
      <c r="G7" s="14"/>
      <c r="H7" s="13"/>
      <c r="I7" s="15"/>
      <c r="J7" s="13"/>
      <c r="K7" s="15"/>
      <c r="M7" s="15"/>
      <c r="O7" s="15"/>
      <c r="Q7" s="15"/>
      <c r="S7" s="15" t="s">
        <v>4</v>
      </c>
    </row>
    <row r="8" spans="1:20" s="11" customFormat="1" ht="28.9" customHeight="1" thickBot="1" x14ac:dyDescent="0.25">
      <c r="A8" s="16" t="s">
        <v>5</v>
      </c>
      <c r="B8" s="257" t="s">
        <v>6</v>
      </c>
      <c r="C8" s="258"/>
      <c r="D8" s="17" t="s">
        <v>7</v>
      </c>
      <c r="E8" s="204" t="s">
        <v>8</v>
      </c>
      <c r="F8" s="202" t="s">
        <v>9</v>
      </c>
      <c r="G8" s="18" t="s">
        <v>10</v>
      </c>
      <c r="H8" s="18" t="s">
        <v>11</v>
      </c>
      <c r="I8" s="18" t="s">
        <v>12</v>
      </c>
      <c r="J8" s="18" t="s">
        <v>13</v>
      </c>
      <c r="K8" s="18" t="s">
        <v>12</v>
      </c>
      <c r="L8" s="19" t="s">
        <v>14</v>
      </c>
      <c r="M8" s="18" t="s">
        <v>12</v>
      </c>
      <c r="N8" s="19" t="s">
        <v>15</v>
      </c>
      <c r="O8" s="18" t="s">
        <v>12</v>
      </c>
      <c r="P8" s="19" t="s">
        <v>16</v>
      </c>
      <c r="Q8" s="18" t="s">
        <v>12</v>
      </c>
      <c r="R8" s="205" t="s">
        <v>17</v>
      </c>
      <c r="S8" s="20" t="s">
        <v>12</v>
      </c>
    </row>
    <row r="9" spans="1:20" s="11" customFormat="1" ht="12.75" customHeight="1" thickBot="1" x14ac:dyDescent="0.25">
      <c r="A9" s="16" t="s">
        <v>18</v>
      </c>
      <c r="B9" s="248" t="s">
        <v>19</v>
      </c>
      <c r="C9" s="249"/>
      <c r="D9" s="202" t="s">
        <v>19</v>
      </c>
      <c r="E9" s="202" t="s">
        <v>19</v>
      </c>
      <c r="F9" s="21" t="s">
        <v>20</v>
      </c>
      <c r="G9" s="22">
        <f>+G12+G73+G86</f>
        <v>21994.15</v>
      </c>
      <c r="H9" s="22">
        <f>+H12+H73+H86</f>
        <v>0</v>
      </c>
      <c r="I9" s="22">
        <f>+G9+H9</f>
        <v>21994.15</v>
      </c>
      <c r="J9" s="23">
        <f>+J12+J73+J86</f>
        <v>0</v>
      </c>
      <c r="K9" s="23">
        <f>+I9+J9</f>
        <v>21994.15</v>
      </c>
      <c r="L9" s="23">
        <f>+L12+L73+L86</f>
        <v>17371.425999999999</v>
      </c>
      <c r="M9" s="23">
        <f>+K9+L9</f>
        <v>39365.576000000001</v>
      </c>
      <c r="N9" s="23">
        <f>+N10+N12+N73+N86</f>
        <v>332.40499999999997</v>
      </c>
      <c r="O9" s="23">
        <f>+M9+N9</f>
        <v>39697.981</v>
      </c>
      <c r="P9" s="24">
        <f>+P10+P12+P73+P86</f>
        <v>22250</v>
      </c>
      <c r="Q9" s="24">
        <f>+O9+P9</f>
        <v>61947.981</v>
      </c>
      <c r="R9" s="25">
        <f>+R10+R12+R73+R86</f>
        <v>0</v>
      </c>
      <c r="S9" s="25">
        <f>+Q9+R9</f>
        <v>61947.981</v>
      </c>
      <c r="T9" s="12" t="s">
        <v>21</v>
      </c>
    </row>
    <row r="10" spans="1:20" s="11" customFormat="1" ht="12.75" customHeight="1" x14ac:dyDescent="0.2">
      <c r="A10" s="26" t="s">
        <v>19</v>
      </c>
      <c r="B10" s="250" t="s">
        <v>19</v>
      </c>
      <c r="C10" s="250"/>
      <c r="D10" s="27" t="s">
        <v>19</v>
      </c>
      <c r="E10" s="203" t="s">
        <v>19</v>
      </c>
      <c r="F10" s="28" t="s">
        <v>22</v>
      </c>
      <c r="G10" s="29">
        <v>0</v>
      </c>
      <c r="H10" s="30"/>
      <c r="I10" s="30"/>
      <c r="J10" s="31"/>
      <c r="K10" s="31">
        <v>0</v>
      </c>
      <c r="L10" s="31"/>
      <c r="M10" s="31">
        <v>0</v>
      </c>
      <c r="N10" s="29">
        <f>+N11</f>
        <v>34.953000000000003</v>
      </c>
      <c r="O10" s="31">
        <f t="shared" ref="O10:O98" si="0">+M10+N10</f>
        <v>34.953000000000003</v>
      </c>
      <c r="P10" s="32">
        <v>0</v>
      </c>
      <c r="Q10" s="32">
        <f t="shared" ref="Q10:Q94" si="1">+O10+P10</f>
        <v>34.953000000000003</v>
      </c>
      <c r="R10" s="33">
        <v>0</v>
      </c>
      <c r="S10" s="33">
        <f t="shared" ref="S10:S73" si="2">+Q10+R10</f>
        <v>34.953000000000003</v>
      </c>
    </row>
    <row r="11" spans="1:20" s="11" customFormat="1" ht="12.75" customHeight="1" thickBot="1" x14ac:dyDescent="0.25">
      <c r="A11" s="34"/>
      <c r="B11" s="251" t="s">
        <v>23</v>
      </c>
      <c r="C11" s="252"/>
      <c r="D11" s="35">
        <v>6402</v>
      </c>
      <c r="E11" s="35">
        <v>5364</v>
      </c>
      <c r="F11" s="36" t="s">
        <v>24</v>
      </c>
      <c r="G11" s="37">
        <v>0</v>
      </c>
      <c r="H11" s="38"/>
      <c r="I11" s="38"/>
      <c r="J11" s="39"/>
      <c r="K11" s="40">
        <v>0</v>
      </c>
      <c r="L11" s="40"/>
      <c r="M11" s="40">
        <v>0</v>
      </c>
      <c r="N11" s="37">
        <v>34.953000000000003</v>
      </c>
      <c r="O11" s="40">
        <f t="shared" si="0"/>
        <v>34.953000000000003</v>
      </c>
      <c r="P11" s="40">
        <v>0</v>
      </c>
      <c r="Q11" s="40">
        <f t="shared" si="1"/>
        <v>34.953000000000003</v>
      </c>
      <c r="R11" s="41">
        <v>0</v>
      </c>
      <c r="S11" s="41">
        <f t="shared" si="2"/>
        <v>34.953000000000003</v>
      </c>
    </row>
    <row r="12" spans="1:20" s="11" customFormat="1" ht="13.5" thickBot="1" x14ac:dyDescent="0.25">
      <c r="A12" s="42" t="s">
        <v>18</v>
      </c>
      <c r="B12" s="253" t="s">
        <v>19</v>
      </c>
      <c r="C12" s="254"/>
      <c r="D12" s="43" t="s">
        <v>19</v>
      </c>
      <c r="E12" s="44" t="s">
        <v>19</v>
      </c>
      <c r="F12" s="45" t="s">
        <v>25</v>
      </c>
      <c r="G12" s="46">
        <f>+G13+G15+G29+G31+G33+G35+G37+G39+G41+G43</f>
        <v>4980</v>
      </c>
      <c r="H12" s="46">
        <f>+H15+H19+H21+H23+H25</f>
        <v>0</v>
      </c>
      <c r="I12" s="46">
        <f t="shared" ref="I12:I121" si="3">+G12+H12</f>
        <v>4980</v>
      </c>
      <c r="J12" s="47">
        <f>+J15+J27</f>
        <v>0</v>
      </c>
      <c r="K12" s="47">
        <f t="shared" ref="K12:K117" si="4">+I12+J12</f>
        <v>4980</v>
      </c>
      <c r="L12" s="47">
        <f>+L15+L27</f>
        <v>0</v>
      </c>
      <c r="M12" s="47">
        <f t="shared" ref="M12:M117" si="5">+K12+L12</f>
        <v>4980</v>
      </c>
      <c r="N12" s="47">
        <f>+N45</f>
        <v>424.952</v>
      </c>
      <c r="O12" s="47">
        <f t="shared" si="0"/>
        <v>5404.9520000000002</v>
      </c>
      <c r="P12" s="48">
        <f>+P41+P69+P71</f>
        <v>250</v>
      </c>
      <c r="Q12" s="48">
        <f t="shared" si="1"/>
        <v>5654.9520000000002</v>
      </c>
      <c r="R12" s="49">
        <f>+R45+R48+R51+R54+R57+R60+R63+R66</f>
        <v>0</v>
      </c>
      <c r="S12" s="49">
        <f t="shared" si="2"/>
        <v>5654.9520000000002</v>
      </c>
      <c r="T12" s="12" t="s">
        <v>21</v>
      </c>
    </row>
    <row r="13" spans="1:20" s="11" customFormat="1" x14ac:dyDescent="0.2">
      <c r="A13" s="50" t="s">
        <v>18</v>
      </c>
      <c r="B13" s="51" t="s">
        <v>26</v>
      </c>
      <c r="C13" s="52" t="s">
        <v>27</v>
      </c>
      <c r="D13" s="53" t="s">
        <v>19</v>
      </c>
      <c r="E13" s="54" t="s">
        <v>19</v>
      </c>
      <c r="F13" s="55" t="s">
        <v>28</v>
      </c>
      <c r="G13" s="56">
        <f>+G14</f>
        <v>200</v>
      </c>
      <c r="H13" s="56">
        <v>0</v>
      </c>
      <c r="I13" s="56">
        <f t="shared" si="3"/>
        <v>200</v>
      </c>
      <c r="J13" s="57">
        <v>0</v>
      </c>
      <c r="K13" s="57">
        <f t="shared" si="4"/>
        <v>200</v>
      </c>
      <c r="L13" s="57">
        <v>0</v>
      </c>
      <c r="M13" s="57">
        <f t="shared" si="5"/>
        <v>200</v>
      </c>
      <c r="N13" s="57">
        <v>0</v>
      </c>
      <c r="O13" s="57">
        <f t="shared" si="0"/>
        <v>200</v>
      </c>
      <c r="P13" s="58">
        <v>0</v>
      </c>
      <c r="Q13" s="58">
        <f t="shared" si="1"/>
        <v>200</v>
      </c>
      <c r="R13" s="33">
        <v>0</v>
      </c>
      <c r="S13" s="33">
        <f t="shared" si="2"/>
        <v>200</v>
      </c>
    </row>
    <row r="14" spans="1:20" s="11" customFormat="1" x14ac:dyDescent="0.2">
      <c r="A14" s="59"/>
      <c r="B14" s="60"/>
      <c r="C14" s="61"/>
      <c r="D14" s="62">
        <v>3299</v>
      </c>
      <c r="E14" s="63">
        <v>5321</v>
      </c>
      <c r="F14" s="64" t="s">
        <v>29</v>
      </c>
      <c r="G14" s="65">
        <v>200</v>
      </c>
      <c r="H14" s="65">
        <v>0</v>
      </c>
      <c r="I14" s="65">
        <f t="shared" si="3"/>
        <v>200</v>
      </c>
      <c r="J14" s="66">
        <v>0</v>
      </c>
      <c r="K14" s="66">
        <f t="shared" si="4"/>
        <v>200</v>
      </c>
      <c r="L14" s="66">
        <v>0</v>
      </c>
      <c r="M14" s="66">
        <f t="shared" si="5"/>
        <v>200</v>
      </c>
      <c r="N14" s="66">
        <v>0</v>
      </c>
      <c r="O14" s="66">
        <f t="shared" si="0"/>
        <v>200</v>
      </c>
      <c r="P14" s="66">
        <v>0</v>
      </c>
      <c r="Q14" s="66">
        <f t="shared" si="1"/>
        <v>200</v>
      </c>
      <c r="R14" s="67">
        <v>0</v>
      </c>
      <c r="S14" s="67">
        <f t="shared" si="2"/>
        <v>200</v>
      </c>
    </row>
    <row r="15" spans="1:20" s="11" customFormat="1" x14ac:dyDescent="0.2">
      <c r="A15" s="68" t="s">
        <v>18</v>
      </c>
      <c r="B15" s="69" t="s">
        <v>30</v>
      </c>
      <c r="C15" s="70" t="s">
        <v>27</v>
      </c>
      <c r="D15" s="71" t="s">
        <v>19</v>
      </c>
      <c r="E15" s="72" t="s">
        <v>19</v>
      </c>
      <c r="F15" s="73" t="s">
        <v>31</v>
      </c>
      <c r="G15" s="74">
        <f>SUM(G16:G18)</f>
        <v>400</v>
      </c>
      <c r="H15" s="74">
        <f>SUM(H16:H18)</f>
        <v>-125</v>
      </c>
      <c r="I15" s="74">
        <f t="shared" si="3"/>
        <v>275</v>
      </c>
      <c r="J15" s="75">
        <f>SUM(J16:J18)</f>
        <v>-150</v>
      </c>
      <c r="K15" s="75">
        <f t="shared" si="4"/>
        <v>125</v>
      </c>
      <c r="L15" s="75">
        <v>0</v>
      </c>
      <c r="M15" s="75">
        <f t="shared" si="5"/>
        <v>125</v>
      </c>
      <c r="N15" s="75">
        <v>0</v>
      </c>
      <c r="O15" s="75">
        <f t="shared" si="0"/>
        <v>125</v>
      </c>
      <c r="P15" s="76">
        <v>0</v>
      </c>
      <c r="Q15" s="76">
        <f t="shared" si="1"/>
        <v>125</v>
      </c>
      <c r="R15" s="77">
        <v>0</v>
      </c>
      <c r="S15" s="77">
        <f t="shared" si="2"/>
        <v>125</v>
      </c>
    </row>
    <row r="16" spans="1:20" s="11" customFormat="1" x14ac:dyDescent="0.2">
      <c r="A16" s="59"/>
      <c r="B16" s="60"/>
      <c r="C16" s="61"/>
      <c r="D16" s="62">
        <v>3113</v>
      </c>
      <c r="E16" s="78">
        <v>5321</v>
      </c>
      <c r="F16" s="79" t="s">
        <v>29</v>
      </c>
      <c r="G16" s="65">
        <v>15</v>
      </c>
      <c r="H16" s="65">
        <v>0</v>
      </c>
      <c r="I16" s="65">
        <f t="shared" si="3"/>
        <v>15</v>
      </c>
      <c r="J16" s="66">
        <v>0</v>
      </c>
      <c r="K16" s="66">
        <f t="shared" si="4"/>
        <v>15</v>
      </c>
      <c r="L16" s="66">
        <v>0</v>
      </c>
      <c r="M16" s="66">
        <f t="shared" si="5"/>
        <v>15</v>
      </c>
      <c r="N16" s="66">
        <v>0</v>
      </c>
      <c r="O16" s="66">
        <f t="shared" si="0"/>
        <v>15</v>
      </c>
      <c r="P16" s="66">
        <v>0</v>
      </c>
      <c r="Q16" s="66">
        <f t="shared" si="1"/>
        <v>15</v>
      </c>
      <c r="R16" s="67">
        <v>0</v>
      </c>
      <c r="S16" s="67">
        <f t="shared" si="2"/>
        <v>15</v>
      </c>
    </row>
    <row r="17" spans="1:21" s="11" customFormat="1" x14ac:dyDescent="0.2">
      <c r="A17" s="59"/>
      <c r="B17" s="60"/>
      <c r="C17" s="61"/>
      <c r="D17" s="62">
        <v>3233</v>
      </c>
      <c r="E17" s="78">
        <v>5321</v>
      </c>
      <c r="F17" s="79" t="s">
        <v>29</v>
      </c>
      <c r="G17" s="65">
        <v>145</v>
      </c>
      <c r="H17" s="65">
        <v>-125</v>
      </c>
      <c r="I17" s="65">
        <f t="shared" si="3"/>
        <v>20</v>
      </c>
      <c r="J17" s="66">
        <v>0</v>
      </c>
      <c r="K17" s="66">
        <f t="shared" si="4"/>
        <v>20</v>
      </c>
      <c r="L17" s="66">
        <v>0</v>
      </c>
      <c r="M17" s="66">
        <f t="shared" si="5"/>
        <v>20</v>
      </c>
      <c r="N17" s="66">
        <v>0</v>
      </c>
      <c r="O17" s="66">
        <f t="shared" si="0"/>
        <v>20</v>
      </c>
      <c r="P17" s="66">
        <v>0</v>
      </c>
      <c r="Q17" s="66">
        <f t="shared" si="1"/>
        <v>20</v>
      </c>
      <c r="R17" s="67">
        <v>0</v>
      </c>
      <c r="S17" s="67">
        <f t="shared" si="2"/>
        <v>20</v>
      </c>
      <c r="U17" s="80"/>
    </row>
    <row r="18" spans="1:21" s="11" customFormat="1" x14ac:dyDescent="0.2">
      <c r="A18" s="59"/>
      <c r="B18" s="60"/>
      <c r="C18" s="61"/>
      <c r="D18" s="62">
        <v>3299</v>
      </c>
      <c r="E18" s="78">
        <v>5222</v>
      </c>
      <c r="F18" s="81" t="s">
        <v>32</v>
      </c>
      <c r="G18" s="65">
        <v>240</v>
      </c>
      <c r="H18" s="65">
        <v>0</v>
      </c>
      <c r="I18" s="65">
        <f t="shared" si="3"/>
        <v>240</v>
      </c>
      <c r="J18" s="66">
        <v>-150</v>
      </c>
      <c r="K18" s="66">
        <f t="shared" si="4"/>
        <v>90</v>
      </c>
      <c r="L18" s="66">
        <v>0</v>
      </c>
      <c r="M18" s="66">
        <f t="shared" si="5"/>
        <v>90</v>
      </c>
      <c r="N18" s="66">
        <v>0</v>
      </c>
      <c r="O18" s="66">
        <f t="shared" si="0"/>
        <v>90</v>
      </c>
      <c r="P18" s="66">
        <v>0</v>
      </c>
      <c r="Q18" s="66">
        <f t="shared" si="1"/>
        <v>90</v>
      </c>
      <c r="R18" s="67">
        <v>0</v>
      </c>
      <c r="S18" s="67">
        <f t="shared" si="2"/>
        <v>90</v>
      </c>
      <c r="U18" s="80"/>
    </row>
    <row r="19" spans="1:21" s="11" customFormat="1" ht="22.5" x14ac:dyDescent="0.2">
      <c r="A19" s="82" t="s">
        <v>33</v>
      </c>
      <c r="B19" s="83" t="s">
        <v>34</v>
      </c>
      <c r="C19" s="84" t="s">
        <v>35</v>
      </c>
      <c r="D19" s="85" t="s">
        <v>19</v>
      </c>
      <c r="E19" s="85" t="s">
        <v>19</v>
      </c>
      <c r="F19" s="86" t="s">
        <v>36</v>
      </c>
      <c r="G19" s="74">
        <v>0</v>
      </c>
      <c r="H19" s="74">
        <f>+H20</f>
        <v>80</v>
      </c>
      <c r="I19" s="74">
        <f t="shared" si="3"/>
        <v>80</v>
      </c>
      <c r="J19" s="75">
        <v>0</v>
      </c>
      <c r="K19" s="75">
        <f t="shared" si="4"/>
        <v>80</v>
      </c>
      <c r="L19" s="75">
        <v>0</v>
      </c>
      <c r="M19" s="75">
        <f t="shared" si="5"/>
        <v>80</v>
      </c>
      <c r="N19" s="75">
        <v>0</v>
      </c>
      <c r="O19" s="75">
        <f t="shared" si="0"/>
        <v>80</v>
      </c>
      <c r="P19" s="76">
        <v>0</v>
      </c>
      <c r="Q19" s="76">
        <f t="shared" si="1"/>
        <v>80</v>
      </c>
      <c r="R19" s="77">
        <v>0</v>
      </c>
      <c r="S19" s="77">
        <f t="shared" si="2"/>
        <v>80</v>
      </c>
    </row>
    <row r="20" spans="1:21" s="11" customFormat="1" x14ac:dyDescent="0.2">
      <c r="A20" s="82"/>
      <c r="B20" s="83"/>
      <c r="C20" s="84"/>
      <c r="D20" s="87">
        <v>3233</v>
      </c>
      <c r="E20" s="87">
        <v>5321</v>
      </c>
      <c r="F20" s="88" t="s">
        <v>29</v>
      </c>
      <c r="G20" s="65">
        <v>0</v>
      </c>
      <c r="H20" s="65">
        <v>80</v>
      </c>
      <c r="I20" s="65">
        <f t="shared" si="3"/>
        <v>80</v>
      </c>
      <c r="J20" s="66">
        <v>0</v>
      </c>
      <c r="K20" s="66">
        <f t="shared" si="4"/>
        <v>80</v>
      </c>
      <c r="L20" s="66">
        <v>0</v>
      </c>
      <c r="M20" s="66">
        <f t="shared" si="5"/>
        <v>80</v>
      </c>
      <c r="N20" s="66">
        <v>0</v>
      </c>
      <c r="O20" s="66">
        <f t="shared" si="0"/>
        <v>80</v>
      </c>
      <c r="P20" s="66">
        <v>0</v>
      </c>
      <c r="Q20" s="66">
        <f t="shared" si="1"/>
        <v>80</v>
      </c>
      <c r="R20" s="67">
        <v>0</v>
      </c>
      <c r="S20" s="67">
        <f t="shared" si="2"/>
        <v>80</v>
      </c>
    </row>
    <row r="21" spans="1:21" s="11" customFormat="1" ht="22.5" x14ac:dyDescent="0.2">
      <c r="A21" s="82" t="s">
        <v>33</v>
      </c>
      <c r="B21" s="83" t="s">
        <v>37</v>
      </c>
      <c r="C21" s="84" t="s">
        <v>38</v>
      </c>
      <c r="D21" s="85" t="s">
        <v>19</v>
      </c>
      <c r="E21" s="85" t="s">
        <v>19</v>
      </c>
      <c r="F21" s="86" t="s">
        <v>39</v>
      </c>
      <c r="G21" s="74">
        <v>0</v>
      </c>
      <c r="H21" s="74">
        <f>+H22</f>
        <v>15</v>
      </c>
      <c r="I21" s="74">
        <f t="shared" si="3"/>
        <v>15</v>
      </c>
      <c r="J21" s="75">
        <v>0</v>
      </c>
      <c r="K21" s="75">
        <f t="shared" si="4"/>
        <v>15</v>
      </c>
      <c r="L21" s="75">
        <v>0</v>
      </c>
      <c r="M21" s="75">
        <f t="shared" si="5"/>
        <v>15</v>
      </c>
      <c r="N21" s="75">
        <v>0</v>
      </c>
      <c r="O21" s="75">
        <f t="shared" si="0"/>
        <v>15</v>
      </c>
      <c r="P21" s="76">
        <v>0</v>
      </c>
      <c r="Q21" s="76">
        <f t="shared" si="1"/>
        <v>15</v>
      </c>
      <c r="R21" s="77">
        <v>0</v>
      </c>
      <c r="S21" s="77">
        <f t="shared" si="2"/>
        <v>15</v>
      </c>
    </row>
    <row r="22" spans="1:21" s="11" customFormat="1" x14ac:dyDescent="0.2">
      <c r="A22" s="82"/>
      <c r="B22" s="83"/>
      <c r="C22" s="84"/>
      <c r="D22" s="87">
        <v>3233</v>
      </c>
      <c r="E22" s="87">
        <v>5321</v>
      </c>
      <c r="F22" s="88" t="s">
        <v>29</v>
      </c>
      <c r="G22" s="65">
        <v>0</v>
      </c>
      <c r="H22" s="65">
        <v>15</v>
      </c>
      <c r="I22" s="65">
        <f t="shared" si="3"/>
        <v>15</v>
      </c>
      <c r="J22" s="66">
        <v>0</v>
      </c>
      <c r="K22" s="66">
        <f t="shared" si="4"/>
        <v>15</v>
      </c>
      <c r="L22" s="66">
        <v>0</v>
      </c>
      <c r="M22" s="66">
        <f t="shared" si="5"/>
        <v>15</v>
      </c>
      <c r="N22" s="66">
        <v>0</v>
      </c>
      <c r="O22" s="66">
        <f t="shared" si="0"/>
        <v>15</v>
      </c>
      <c r="P22" s="66">
        <v>0</v>
      </c>
      <c r="Q22" s="66">
        <f t="shared" si="1"/>
        <v>15</v>
      </c>
      <c r="R22" s="67">
        <v>0</v>
      </c>
      <c r="S22" s="67">
        <f t="shared" si="2"/>
        <v>15</v>
      </c>
    </row>
    <row r="23" spans="1:21" s="11" customFormat="1" ht="33.75" x14ac:dyDescent="0.2">
      <c r="A23" s="82" t="s">
        <v>18</v>
      </c>
      <c r="B23" s="83" t="s">
        <v>40</v>
      </c>
      <c r="C23" s="84" t="s">
        <v>41</v>
      </c>
      <c r="D23" s="85" t="s">
        <v>19</v>
      </c>
      <c r="E23" s="85" t="s">
        <v>19</v>
      </c>
      <c r="F23" s="86" t="s">
        <v>42</v>
      </c>
      <c r="G23" s="74">
        <v>0</v>
      </c>
      <c r="H23" s="74">
        <f>+H24</f>
        <v>15</v>
      </c>
      <c r="I23" s="74">
        <f t="shared" si="3"/>
        <v>15</v>
      </c>
      <c r="J23" s="75">
        <v>0</v>
      </c>
      <c r="K23" s="75">
        <f t="shared" si="4"/>
        <v>15</v>
      </c>
      <c r="L23" s="75">
        <v>0</v>
      </c>
      <c r="M23" s="75">
        <f t="shared" si="5"/>
        <v>15</v>
      </c>
      <c r="N23" s="75">
        <v>0</v>
      </c>
      <c r="O23" s="75">
        <f t="shared" si="0"/>
        <v>15</v>
      </c>
      <c r="P23" s="76">
        <v>0</v>
      </c>
      <c r="Q23" s="76">
        <f t="shared" si="1"/>
        <v>15</v>
      </c>
      <c r="R23" s="77">
        <v>0</v>
      </c>
      <c r="S23" s="77">
        <f t="shared" si="2"/>
        <v>15</v>
      </c>
    </row>
    <row r="24" spans="1:21" s="11" customFormat="1" x14ac:dyDescent="0.2">
      <c r="A24" s="82"/>
      <c r="B24" s="83"/>
      <c r="C24" s="84"/>
      <c r="D24" s="87">
        <v>3233</v>
      </c>
      <c r="E24" s="87">
        <v>5321</v>
      </c>
      <c r="F24" s="88" t="s">
        <v>29</v>
      </c>
      <c r="G24" s="65">
        <v>0</v>
      </c>
      <c r="H24" s="65">
        <v>15</v>
      </c>
      <c r="I24" s="65">
        <f t="shared" si="3"/>
        <v>15</v>
      </c>
      <c r="J24" s="66">
        <v>0</v>
      </c>
      <c r="K24" s="66">
        <f t="shared" si="4"/>
        <v>15</v>
      </c>
      <c r="L24" s="66">
        <v>0</v>
      </c>
      <c r="M24" s="66">
        <f t="shared" si="5"/>
        <v>15</v>
      </c>
      <c r="N24" s="66">
        <v>0</v>
      </c>
      <c r="O24" s="66">
        <f t="shared" si="0"/>
        <v>15</v>
      </c>
      <c r="P24" s="66">
        <v>0</v>
      </c>
      <c r="Q24" s="66">
        <f t="shared" si="1"/>
        <v>15</v>
      </c>
      <c r="R24" s="67">
        <v>0</v>
      </c>
      <c r="S24" s="67">
        <f t="shared" si="2"/>
        <v>15</v>
      </c>
    </row>
    <row r="25" spans="1:21" s="11" customFormat="1" ht="22.5" x14ac:dyDescent="0.2">
      <c r="A25" s="82" t="s">
        <v>18</v>
      </c>
      <c r="B25" s="83" t="s">
        <v>43</v>
      </c>
      <c r="C25" s="84" t="s">
        <v>44</v>
      </c>
      <c r="D25" s="85" t="s">
        <v>19</v>
      </c>
      <c r="E25" s="85" t="s">
        <v>19</v>
      </c>
      <c r="F25" s="89" t="s">
        <v>45</v>
      </c>
      <c r="G25" s="74">
        <v>0</v>
      </c>
      <c r="H25" s="74">
        <f>+H26</f>
        <v>15</v>
      </c>
      <c r="I25" s="74">
        <f t="shared" si="3"/>
        <v>15</v>
      </c>
      <c r="J25" s="75">
        <v>0</v>
      </c>
      <c r="K25" s="75">
        <f t="shared" si="4"/>
        <v>15</v>
      </c>
      <c r="L25" s="75">
        <v>0</v>
      </c>
      <c r="M25" s="75">
        <f t="shared" si="5"/>
        <v>15</v>
      </c>
      <c r="N25" s="75">
        <v>0</v>
      </c>
      <c r="O25" s="75">
        <f t="shared" si="0"/>
        <v>15</v>
      </c>
      <c r="P25" s="76">
        <v>0</v>
      </c>
      <c r="Q25" s="76">
        <f t="shared" si="1"/>
        <v>15</v>
      </c>
      <c r="R25" s="77">
        <v>0</v>
      </c>
      <c r="S25" s="77">
        <f t="shared" si="2"/>
        <v>15</v>
      </c>
    </row>
    <row r="26" spans="1:21" s="11" customFormat="1" x14ac:dyDescent="0.2">
      <c r="A26" s="59"/>
      <c r="B26" s="60"/>
      <c r="C26" s="61"/>
      <c r="D26" s="87">
        <v>3113</v>
      </c>
      <c r="E26" s="87">
        <v>5321</v>
      </c>
      <c r="F26" s="88" t="s">
        <v>29</v>
      </c>
      <c r="G26" s="65">
        <v>0</v>
      </c>
      <c r="H26" s="65">
        <v>15</v>
      </c>
      <c r="I26" s="65">
        <f t="shared" si="3"/>
        <v>15</v>
      </c>
      <c r="J26" s="66">
        <v>0</v>
      </c>
      <c r="K26" s="66">
        <f t="shared" si="4"/>
        <v>15</v>
      </c>
      <c r="L26" s="66">
        <v>0</v>
      </c>
      <c r="M26" s="66">
        <f t="shared" si="5"/>
        <v>15</v>
      </c>
      <c r="N26" s="66">
        <v>0</v>
      </c>
      <c r="O26" s="66">
        <f t="shared" si="0"/>
        <v>15</v>
      </c>
      <c r="P26" s="66">
        <v>0</v>
      </c>
      <c r="Q26" s="66">
        <f t="shared" si="1"/>
        <v>15</v>
      </c>
      <c r="R26" s="67">
        <v>0</v>
      </c>
      <c r="S26" s="67">
        <f t="shared" si="2"/>
        <v>15</v>
      </c>
    </row>
    <row r="27" spans="1:21" s="11" customFormat="1" ht="33.75" x14ac:dyDescent="0.2">
      <c r="A27" s="82" t="s">
        <v>18</v>
      </c>
      <c r="B27" s="83" t="s">
        <v>46</v>
      </c>
      <c r="C27" s="84" t="s">
        <v>27</v>
      </c>
      <c r="D27" s="85" t="s">
        <v>19</v>
      </c>
      <c r="E27" s="90" t="s">
        <v>19</v>
      </c>
      <c r="F27" s="86" t="s">
        <v>47</v>
      </c>
      <c r="G27" s="74">
        <v>0</v>
      </c>
      <c r="H27" s="74"/>
      <c r="I27" s="74">
        <v>0</v>
      </c>
      <c r="J27" s="75">
        <f>+J28</f>
        <v>150</v>
      </c>
      <c r="K27" s="75">
        <f t="shared" si="4"/>
        <v>150</v>
      </c>
      <c r="L27" s="75">
        <f>+L28</f>
        <v>0</v>
      </c>
      <c r="M27" s="75">
        <f t="shared" si="5"/>
        <v>150</v>
      </c>
      <c r="N27" s="75">
        <v>0</v>
      </c>
      <c r="O27" s="75">
        <f t="shared" si="0"/>
        <v>150</v>
      </c>
      <c r="P27" s="76">
        <v>0</v>
      </c>
      <c r="Q27" s="76">
        <f t="shared" si="1"/>
        <v>150</v>
      </c>
      <c r="R27" s="77">
        <v>0</v>
      </c>
      <c r="S27" s="77">
        <f t="shared" si="2"/>
        <v>150</v>
      </c>
    </row>
    <row r="28" spans="1:21" s="11" customFormat="1" x14ac:dyDescent="0.2">
      <c r="A28" s="59"/>
      <c r="B28" s="60"/>
      <c r="C28" s="61"/>
      <c r="D28" s="87">
        <v>3299</v>
      </c>
      <c r="E28" s="91">
        <v>5222</v>
      </c>
      <c r="F28" s="88" t="s">
        <v>32</v>
      </c>
      <c r="G28" s="65">
        <v>0</v>
      </c>
      <c r="H28" s="65"/>
      <c r="I28" s="65">
        <v>0</v>
      </c>
      <c r="J28" s="66">
        <v>150</v>
      </c>
      <c r="K28" s="66">
        <f t="shared" si="4"/>
        <v>150</v>
      </c>
      <c r="L28" s="66">
        <v>0</v>
      </c>
      <c r="M28" s="66">
        <f t="shared" si="5"/>
        <v>150</v>
      </c>
      <c r="N28" s="66">
        <v>0</v>
      </c>
      <c r="O28" s="66">
        <f t="shared" si="0"/>
        <v>150</v>
      </c>
      <c r="P28" s="66">
        <v>0</v>
      </c>
      <c r="Q28" s="66">
        <f t="shared" si="1"/>
        <v>150</v>
      </c>
      <c r="R28" s="67">
        <v>0</v>
      </c>
      <c r="S28" s="67">
        <f t="shared" si="2"/>
        <v>150</v>
      </c>
    </row>
    <row r="29" spans="1:21" s="11" customFormat="1" ht="22.5" x14ac:dyDescent="0.2">
      <c r="A29" s="82" t="s">
        <v>18</v>
      </c>
      <c r="B29" s="83" t="s">
        <v>48</v>
      </c>
      <c r="C29" s="84" t="s">
        <v>49</v>
      </c>
      <c r="D29" s="92" t="s">
        <v>19</v>
      </c>
      <c r="E29" s="93" t="s">
        <v>19</v>
      </c>
      <c r="F29" s="73" t="s">
        <v>50</v>
      </c>
      <c r="G29" s="74">
        <f>+G30</f>
        <v>50</v>
      </c>
      <c r="H29" s="74">
        <v>0</v>
      </c>
      <c r="I29" s="74">
        <f t="shared" si="3"/>
        <v>50</v>
      </c>
      <c r="J29" s="75">
        <v>0</v>
      </c>
      <c r="K29" s="75">
        <f t="shared" si="4"/>
        <v>50</v>
      </c>
      <c r="L29" s="75">
        <v>0</v>
      </c>
      <c r="M29" s="75">
        <f t="shared" si="5"/>
        <v>50</v>
      </c>
      <c r="N29" s="75">
        <v>0</v>
      </c>
      <c r="O29" s="75">
        <f t="shared" si="0"/>
        <v>50</v>
      </c>
      <c r="P29" s="76">
        <v>0</v>
      </c>
      <c r="Q29" s="76">
        <f t="shared" si="1"/>
        <v>50</v>
      </c>
      <c r="R29" s="77">
        <v>0</v>
      </c>
      <c r="S29" s="77">
        <f t="shared" si="2"/>
        <v>50</v>
      </c>
    </row>
    <row r="30" spans="1:21" s="11" customFormat="1" x14ac:dyDescent="0.2">
      <c r="A30" s="59"/>
      <c r="B30" s="60"/>
      <c r="C30" s="61"/>
      <c r="D30" s="62">
        <v>3299</v>
      </c>
      <c r="E30" s="63">
        <v>5332</v>
      </c>
      <c r="F30" s="81" t="s">
        <v>51</v>
      </c>
      <c r="G30" s="65">
        <v>50</v>
      </c>
      <c r="H30" s="65">
        <v>0</v>
      </c>
      <c r="I30" s="65">
        <f t="shared" si="3"/>
        <v>50</v>
      </c>
      <c r="J30" s="66">
        <v>0</v>
      </c>
      <c r="K30" s="66">
        <f t="shared" si="4"/>
        <v>50</v>
      </c>
      <c r="L30" s="66">
        <v>0</v>
      </c>
      <c r="M30" s="66">
        <f t="shared" si="5"/>
        <v>50</v>
      </c>
      <c r="N30" s="66">
        <v>0</v>
      </c>
      <c r="O30" s="66">
        <f t="shared" si="0"/>
        <v>50</v>
      </c>
      <c r="P30" s="66">
        <v>0</v>
      </c>
      <c r="Q30" s="66">
        <f t="shared" si="1"/>
        <v>50</v>
      </c>
      <c r="R30" s="67">
        <v>0</v>
      </c>
      <c r="S30" s="67">
        <f t="shared" si="2"/>
        <v>50</v>
      </c>
    </row>
    <row r="31" spans="1:21" s="11" customFormat="1" ht="22.5" x14ac:dyDescent="0.2">
      <c r="A31" s="82" t="s">
        <v>18</v>
      </c>
      <c r="B31" s="83" t="s">
        <v>52</v>
      </c>
      <c r="C31" s="84" t="s">
        <v>53</v>
      </c>
      <c r="D31" s="92" t="s">
        <v>19</v>
      </c>
      <c r="E31" s="93" t="s">
        <v>19</v>
      </c>
      <c r="F31" s="73" t="s">
        <v>54</v>
      </c>
      <c r="G31" s="74">
        <f>+G32</f>
        <v>100</v>
      </c>
      <c r="H31" s="74">
        <v>0</v>
      </c>
      <c r="I31" s="74">
        <f t="shared" si="3"/>
        <v>100</v>
      </c>
      <c r="J31" s="75">
        <v>0</v>
      </c>
      <c r="K31" s="75">
        <f t="shared" si="4"/>
        <v>100</v>
      </c>
      <c r="L31" s="75">
        <v>0</v>
      </c>
      <c r="M31" s="75">
        <f t="shared" si="5"/>
        <v>100</v>
      </c>
      <c r="N31" s="75">
        <v>0</v>
      </c>
      <c r="O31" s="75">
        <f t="shared" si="0"/>
        <v>100</v>
      </c>
      <c r="P31" s="76">
        <v>0</v>
      </c>
      <c r="Q31" s="76">
        <f t="shared" si="1"/>
        <v>100</v>
      </c>
      <c r="R31" s="77">
        <v>0</v>
      </c>
      <c r="S31" s="77">
        <f t="shared" si="2"/>
        <v>100</v>
      </c>
    </row>
    <row r="32" spans="1:21" s="11" customFormat="1" x14ac:dyDescent="0.2">
      <c r="A32" s="59"/>
      <c r="B32" s="60"/>
      <c r="C32" s="61"/>
      <c r="D32" s="62">
        <v>3299</v>
      </c>
      <c r="E32" s="63">
        <v>5321</v>
      </c>
      <c r="F32" s="81" t="s">
        <v>29</v>
      </c>
      <c r="G32" s="65">
        <v>100</v>
      </c>
      <c r="H32" s="65">
        <v>0</v>
      </c>
      <c r="I32" s="65">
        <f t="shared" si="3"/>
        <v>100</v>
      </c>
      <c r="J32" s="66">
        <v>0</v>
      </c>
      <c r="K32" s="66">
        <f t="shared" si="4"/>
        <v>100</v>
      </c>
      <c r="L32" s="66">
        <v>0</v>
      </c>
      <c r="M32" s="66">
        <f t="shared" si="5"/>
        <v>100</v>
      </c>
      <c r="N32" s="66">
        <v>0</v>
      </c>
      <c r="O32" s="66">
        <f t="shared" si="0"/>
        <v>100</v>
      </c>
      <c r="P32" s="66">
        <v>0</v>
      </c>
      <c r="Q32" s="66">
        <f t="shared" si="1"/>
        <v>100</v>
      </c>
      <c r="R32" s="67">
        <v>0</v>
      </c>
      <c r="S32" s="67">
        <f t="shared" si="2"/>
        <v>100</v>
      </c>
    </row>
    <row r="33" spans="1:20" s="11" customFormat="1" x14ac:dyDescent="0.2">
      <c r="A33" s="68" t="s">
        <v>18</v>
      </c>
      <c r="B33" s="69" t="s">
        <v>55</v>
      </c>
      <c r="C33" s="70" t="s">
        <v>27</v>
      </c>
      <c r="D33" s="71" t="s">
        <v>19</v>
      </c>
      <c r="E33" s="72" t="s">
        <v>19</v>
      </c>
      <c r="F33" s="94" t="s">
        <v>56</v>
      </c>
      <c r="G33" s="74">
        <f>+G34</f>
        <v>30</v>
      </c>
      <c r="H33" s="74">
        <v>0</v>
      </c>
      <c r="I33" s="74">
        <f t="shared" si="3"/>
        <v>30</v>
      </c>
      <c r="J33" s="75">
        <v>0</v>
      </c>
      <c r="K33" s="75">
        <f t="shared" si="4"/>
        <v>30</v>
      </c>
      <c r="L33" s="75">
        <v>0</v>
      </c>
      <c r="M33" s="75">
        <f t="shared" si="5"/>
        <v>30</v>
      </c>
      <c r="N33" s="75">
        <v>0</v>
      </c>
      <c r="O33" s="75">
        <f t="shared" si="0"/>
        <v>30</v>
      </c>
      <c r="P33" s="76">
        <v>0</v>
      </c>
      <c r="Q33" s="76">
        <f t="shared" si="1"/>
        <v>30</v>
      </c>
      <c r="R33" s="77">
        <v>0</v>
      </c>
      <c r="S33" s="77">
        <f t="shared" si="2"/>
        <v>30</v>
      </c>
    </row>
    <row r="34" spans="1:20" s="11" customFormat="1" x14ac:dyDescent="0.2">
      <c r="A34" s="59"/>
      <c r="B34" s="60"/>
      <c r="C34" s="61"/>
      <c r="D34" s="62">
        <v>3299</v>
      </c>
      <c r="E34" s="63">
        <v>5222</v>
      </c>
      <c r="F34" s="81" t="s">
        <v>32</v>
      </c>
      <c r="G34" s="65">
        <v>30</v>
      </c>
      <c r="H34" s="65">
        <v>0</v>
      </c>
      <c r="I34" s="65">
        <f t="shared" si="3"/>
        <v>30</v>
      </c>
      <c r="J34" s="66">
        <v>0</v>
      </c>
      <c r="K34" s="66">
        <f t="shared" si="4"/>
        <v>30</v>
      </c>
      <c r="L34" s="66">
        <v>0</v>
      </c>
      <c r="M34" s="66">
        <f t="shared" si="5"/>
        <v>30</v>
      </c>
      <c r="N34" s="66">
        <v>0</v>
      </c>
      <c r="O34" s="66">
        <f t="shared" si="0"/>
        <v>30</v>
      </c>
      <c r="P34" s="66">
        <v>0</v>
      </c>
      <c r="Q34" s="66">
        <f t="shared" si="1"/>
        <v>30</v>
      </c>
      <c r="R34" s="67">
        <v>0</v>
      </c>
      <c r="S34" s="67">
        <f t="shared" si="2"/>
        <v>30</v>
      </c>
    </row>
    <row r="35" spans="1:20" s="11" customFormat="1" ht="22.5" x14ac:dyDescent="0.2">
      <c r="A35" s="82" t="s">
        <v>18</v>
      </c>
      <c r="B35" s="83" t="s">
        <v>57</v>
      </c>
      <c r="C35" s="84" t="s">
        <v>49</v>
      </c>
      <c r="D35" s="92" t="s">
        <v>19</v>
      </c>
      <c r="E35" s="93" t="s">
        <v>19</v>
      </c>
      <c r="F35" s="73" t="s">
        <v>58</v>
      </c>
      <c r="G35" s="74">
        <f>+G36</f>
        <v>500</v>
      </c>
      <c r="H35" s="74">
        <v>0</v>
      </c>
      <c r="I35" s="74">
        <f t="shared" si="3"/>
        <v>500</v>
      </c>
      <c r="J35" s="75">
        <v>0</v>
      </c>
      <c r="K35" s="75">
        <f t="shared" si="4"/>
        <v>500</v>
      </c>
      <c r="L35" s="75">
        <v>0</v>
      </c>
      <c r="M35" s="75">
        <f t="shared" si="5"/>
        <v>500</v>
      </c>
      <c r="N35" s="75">
        <v>0</v>
      </c>
      <c r="O35" s="75">
        <f t="shared" si="0"/>
        <v>500</v>
      </c>
      <c r="P35" s="76">
        <v>0</v>
      </c>
      <c r="Q35" s="76">
        <f t="shared" si="1"/>
        <v>500</v>
      </c>
      <c r="R35" s="77">
        <v>0</v>
      </c>
      <c r="S35" s="77">
        <f t="shared" si="2"/>
        <v>500</v>
      </c>
    </row>
    <row r="36" spans="1:20" s="11" customFormat="1" x14ac:dyDescent="0.2">
      <c r="A36" s="59"/>
      <c r="B36" s="60"/>
      <c r="C36" s="61"/>
      <c r="D36" s="62">
        <v>3299</v>
      </c>
      <c r="E36" s="63">
        <v>5332</v>
      </c>
      <c r="F36" s="81" t="s">
        <v>51</v>
      </c>
      <c r="G36" s="65">
        <v>500</v>
      </c>
      <c r="H36" s="65">
        <v>0</v>
      </c>
      <c r="I36" s="65">
        <f t="shared" si="3"/>
        <v>500</v>
      </c>
      <c r="J36" s="66">
        <v>0</v>
      </c>
      <c r="K36" s="66">
        <f t="shared" si="4"/>
        <v>500</v>
      </c>
      <c r="L36" s="66">
        <v>0</v>
      </c>
      <c r="M36" s="66">
        <f t="shared" si="5"/>
        <v>500</v>
      </c>
      <c r="N36" s="66">
        <v>0</v>
      </c>
      <c r="O36" s="66">
        <f t="shared" si="0"/>
        <v>500</v>
      </c>
      <c r="P36" s="66">
        <v>0</v>
      </c>
      <c r="Q36" s="66">
        <f t="shared" si="1"/>
        <v>500</v>
      </c>
      <c r="R36" s="67">
        <v>0</v>
      </c>
      <c r="S36" s="67">
        <f t="shared" si="2"/>
        <v>500</v>
      </c>
    </row>
    <row r="37" spans="1:20" s="11" customFormat="1" ht="22.5" x14ac:dyDescent="0.2">
      <c r="A37" s="68" t="s">
        <v>18</v>
      </c>
      <c r="B37" s="69" t="s">
        <v>59</v>
      </c>
      <c r="C37" s="70" t="s">
        <v>27</v>
      </c>
      <c r="D37" s="71" t="s">
        <v>19</v>
      </c>
      <c r="E37" s="72" t="s">
        <v>19</v>
      </c>
      <c r="F37" s="94" t="s">
        <v>60</v>
      </c>
      <c r="G37" s="74">
        <f>+G38</f>
        <v>500</v>
      </c>
      <c r="H37" s="74">
        <v>0</v>
      </c>
      <c r="I37" s="74">
        <f t="shared" si="3"/>
        <v>500</v>
      </c>
      <c r="J37" s="75">
        <v>0</v>
      </c>
      <c r="K37" s="75">
        <f t="shared" si="4"/>
        <v>500</v>
      </c>
      <c r="L37" s="75">
        <v>0</v>
      </c>
      <c r="M37" s="75">
        <f t="shared" si="5"/>
        <v>500</v>
      </c>
      <c r="N37" s="75">
        <v>0</v>
      </c>
      <c r="O37" s="75">
        <f t="shared" si="0"/>
        <v>500</v>
      </c>
      <c r="P37" s="76">
        <v>0</v>
      </c>
      <c r="Q37" s="76">
        <f t="shared" si="1"/>
        <v>500</v>
      </c>
      <c r="R37" s="77">
        <v>0</v>
      </c>
      <c r="S37" s="77">
        <f t="shared" si="2"/>
        <v>500</v>
      </c>
    </row>
    <row r="38" spans="1:20" s="11" customFormat="1" x14ac:dyDescent="0.2">
      <c r="A38" s="59"/>
      <c r="B38" s="60"/>
      <c r="C38" s="61"/>
      <c r="D38" s="62">
        <v>3299</v>
      </c>
      <c r="E38" s="63">
        <v>5221</v>
      </c>
      <c r="F38" s="81" t="s">
        <v>61</v>
      </c>
      <c r="G38" s="65">
        <v>500</v>
      </c>
      <c r="H38" s="65">
        <v>0</v>
      </c>
      <c r="I38" s="65">
        <f t="shared" si="3"/>
        <v>500</v>
      </c>
      <c r="J38" s="66">
        <v>0</v>
      </c>
      <c r="K38" s="66">
        <f t="shared" si="4"/>
        <v>500</v>
      </c>
      <c r="L38" s="66">
        <v>0</v>
      </c>
      <c r="M38" s="66">
        <f t="shared" si="5"/>
        <v>500</v>
      </c>
      <c r="N38" s="66">
        <v>0</v>
      </c>
      <c r="O38" s="66">
        <f t="shared" si="0"/>
        <v>500</v>
      </c>
      <c r="P38" s="66">
        <v>0</v>
      </c>
      <c r="Q38" s="66">
        <f t="shared" si="1"/>
        <v>500</v>
      </c>
      <c r="R38" s="67">
        <v>0</v>
      </c>
      <c r="S38" s="67">
        <f t="shared" si="2"/>
        <v>500</v>
      </c>
    </row>
    <row r="39" spans="1:20" s="11" customFormat="1" ht="33.75" x14ac:dyDescent="0.2">
      <c r="A39" s="82" t="s">
        <v>18</v>
      </c>
      <c r="B39" s="83" t="s">
        <v>62</v>
      </c>
      <c r="C39" s="84" t="s">
        <v>27</v>
      </c>
      <c r="D39" s="92" t="s">
        <v>19</v>
      </c>
      <c r="E39" s="93" t="s">
        <v>19</v>
      </c>
      <c r="F39" s="73" t="s">
        <v>63</v>
      </c>
      <c r="G39" s="74">
        <f>+G40</f>
        <v>100</v>
      </c>
      <c r="H39" s="74">
        <v>0</v>
      </c>
      <c r="I39" s="74">
        <f t="shared" si="3"/>
        <v>100</v>
      </c>
      <c r="J39" s="75">
        <v>0</v>
      </c>
      <c r="K39" s="75">
        <f t="shared" si="4"/>
        <v>100</v>
      </c>
      <c r="L39" s="75">
        <v>0</v>
      </c>
      <c r="M39" s="75">
        <f t="shared" si="5"/>
        <v>100</v>
      </c>
      <c r="N39" s="75">
        <v>0</v>
      </c>
      <c r="O39" s="75">
        <f t="shared" si="0"/>
        <v>100</v>
      </c>
      <c r="P39" s="76">
        <v>0</v>
      </c>
      <c r="Q39" s="76">
        <f t="shared" si="1"/>
        <v>100</v>
      </c>
      <c r="R39" s="77">
        <v>0</v>
      </c>
      <c r="S39" s="77">
        <f t="shared" si="2"/>
        <v>100</v>
      </c>
    </row>
    <row r="40" spans="1:20" s="11" customFormat="1" x14ac:dyDescent="0.2">
      <c r="A40" s="59"/>
      <c r="B40" s="60"/>
      <c r="C40" s="61"/>
      <c r="D40" s="62">
        <v>3299</v>
      </c>
      <c r="E40" s="63">
        <v>5222</v>
      </c>
      <c r="F40" s="81" t="s">
        <v>32</v>
      </c>
      <c r="G40" s="65">
        <v>100</v>
      </c>
      <c r="H40" s="65">
        <v>0</v>
      </c>
      <c r="I40" s="65">
        <f t="shared" si="3"/>
        <v>100</v>
      </c>
      <c r="J40" s="66">
        <v>0</v>
      </c>
      <c r="K40" s="66">
        <f t="shared" si="4"/>
        <v>100</v>
      </c>
      <c r="L40" s="66">
        <v>0</v>
      </c>
      <c r="M40" s="66">
        <f t="shared" si="5"/>
        <v>100</v>
      </c>
      <c r="N40" s="66">
        <v>0</v>
      </c>
      <c r="O40" s="66">
        <f t="shared" si="0"/>
        <v>100</v>
      </c>
      <c r="P40" s="66">
        <v>0</v>
      </c>
      <c r="Q40" s="66">
        <f t="shared" si="1"/>
        <v>100</v>
      </c>
      <c r="R40" s="67">
        <v>0</v>
      </c>
      <c r="S40" s="67">
        <f t="shared" si="2"/>
        <v>100</v>
      </c>
    </row>
    <row r="41" spans="1:20" s="11" customFormat="1" ht="22.5" x14ac:dyDescent="0.2">
      <c r="A41" s="82" t="s">
        <v>18</v>
      </c>
      <c r="B41" s="83" t="s">
        <v>64</v>
      </c>
      <c r="C41" s="84" t="s">
        <v>27</v>
      </c>
      <c r="D41" s="92" t="s">
        <v>19</v>
      </c>
      <c r="E41" s="93" t="s">
        <v>19</v>
      </c>
      <c r="F41" s="73" t="s">
        <v>65</v>
      </c>
      <c r="G41" s="74">
        <f>+G42</f>
        <v>100</v>
      </c>
      <c r="H41" s="74">
        <v>0</v>
      </c>
      <c r="I41" s="74">
        <f t="shared" si="3"/>
        <v>100</v>
      </c>
      <c r="J41" s="75">
        <v>0</v>
      </c>
      <c r="K41" s="75">
        <f t="shared" si="4"/>
        <v>100</v>
      </c>
      <c r="L41" s="75">
        <v>0</v>
      </c>
      <c r="M41" s="75">
        <f t="shared" si="5"/>
        <v>100</v>
      </c>
      <c r="N41" s="75">
        <v>0</v>
      </c>
      <c r="O41" s="75">
        <f t="shared" si="0"/>
        <v>100</v>
      </c>
      <c r="P41" s="75">
        <f>+P42</f>
        <v>-100</v>
      </c>
      <c r="Q41" s="76">
        <f t="shared" si="1"/>
        <v>0</v>
      </c>
      <c r="R41" s="77">
        <v>0</v>
      </c>
      <c r="S41" s="77">
        <f t="shared" si="2"/>
        <v>0</v>
      </c>
    </row>
    <row r="42" spans="1:20" s="11" customFormat="1" ht="22.5" x14ac:dyDescent="0.2">
      <c r="A42" s="59"/>
      <c r="B42" s="60"/>
      <c r="C42" s="61"/>
      <c r="D42" s="62">
        <v>3299</v>
      </c>
      <c r="E42" s="63">
        <v>5229</v>
      </c>
      <c r="F42" s="95" t="s">
        <v>66</v>
      </c>
      <c r="G42" s="65">
        <v>100</v>
      </c>
      <c r="H42" s="65">
        <v>0</v>
      </c>
      <c r="I42" s="65">
        <f t="shared" si="3"/>
        <v>100</v>
      </c>
      <c r="J42" s="66">
        <v>0</v>
      </c>
      <c r="K42" s="66">
        <f t="shared" si="4"/>
        <v>100</v>
      </c>
      <c r="L42" s="66">
        <v>0</v>
      </c>
      <c r="M42" s="66">
        <f t="shared" si="5"/>
        <v>100</v>
      </c>
      <c r="N42" s="66">
        <v>0</v>
      </c>
      <c r="O42" s="66">
        <f t="shared" si="0"/>
        <v>100</v>
      </c>
      <c r="P42" s="66">
        <v>-100</v>
      </c>
      <c r="Q42" s="66">
        <f t="shared" si="1"/>
        <v>0</v>
      </c>
      <c r="R42" s="67">
        <v>0</v>
      </c>
      <c r="S42" s="67">
        <f t="shared" si="2"/>
        <v>0</v>
      </c>
    </row>
    <row r="43" spans="1:20" s="11" customFormat="1" x14ac:dyDescent="0.2">
      <c r="A43" s="82" t="s">
        <v>18</v>
      </c>
      <c r="B43" s="83" t="s">
        <v>67</v>
      </c>
      <c r="C43" s="84" t="s">
        <v>27</v>
      </c>
      <c r="D43" s="92" t="s">
        <v>19</v>
      </c>
      <c r="E43" s="93" t="s">
        <v>19</v>
      </c>
      <c r="F43" s="73" t="s">
        <v>68</v>
      </c>
      <c r="G43" s="74">
        <f>+G44</f>
        <v>3000</v>
      </c>
      <c r="H43" s="74">
        <v>0</v>
      </c>
      <c r="I43" s="74">
        <f t="shared" si="3"/>
        <v>3000</v>
      </c>
      <c r="J43" s="75">
        <v>0</v>
      </c>
      <c r="K43" s="75">
        <f t="shared" si="4"/>
        <v>3000</v>
      </c>
      <c r="L43" s="75">
        <v>0</v>
      </c>
      <c r="M43" s="75">
        <f t="shared" si="5"/>
        <v>3000</v>
      </c>
      <c r="N43" s="75">
        <v>0</v>
      </c>
      <c r="O43" s="75">
        <f t="shared" si="0"/>
        <v>3000</v>
      </c>
      <c r="P43" s="76">
        <v>0</v>
      </c>
      <c r="Q43" s="76">
        <f t="shared" si="1"/>
        <v>3000</v>
      </c>
      <c r="R43" s="77">
        <v>0</v>
      </c>
      <c r="S43" s="77">
        <f t="shared" si="2"/>
        <v>3000</v>
      </c>
    </row>
    <row r="44" spans="1:20" s="11" customFormat="1" x14ac:dyDescent="0.2">
      <c r="A44" s="96"/>
      <c r="B44" s="97"/>
      <c r="C44" s="98"/>
      <c r="D44" s="99">
        <v>3299</v>
      </c>
      <c r="E44" s="100">
        <v>5622</v>
      </c>
      <c r="F44" s="101" t="s">
        <v>69</v>
      </c>
      <c r="G44" s="65">
        <v>3000</v>
      </c>
      <c r="H44" s="65">
        <v>0</v>
      </c>
      <c r="I44" s="65">
        <f t="shared" si="3"/>
        <v>3000</v>
      </c>
      <c r="J44" s="66">
        <v>0</v>
      </c>
      <c r="K44" s="66">
        <f t="shared" si="4"/>
        <v>3000</v>
      </c>
      <c r="L44" s="66">
        <v>0</v>
      </c>
      <c r="M44" s="66">
        <f t="shared" si="5"/>
        <v>3000</v>
      </c>
      <c r="N44" s="66">
        <v>0</v>
      </c>
      <c r="O44" s="66">
        <f t="shared" si="0"/>
        <v>3000</v>
      </c>
      <c r="P44" s="66">
        <v>0</v>
      </c>
      <c r="Q44" s="66">
        <f t="shared" si="1"/>
        <v>3000</v>
      </c>
      <c r="R44" s="67">
        <v>0</v>
      </c>
      <c r="S44" s="67">
        <f t="shared" si="2"/>
        <v>3000</v>
      </c>
    </row>
    <row r="45" spans="1:20" s="11" customFormat="1" ht="22.5" x14ac:dyDescent="0.2">
      <c r="A45" s="82" t="s">
        <v>18</v>
      </c>
      <c r="B45" s="83" t="s">
        <v>70</v>
      </c>
      <c r="C45" s="84" t="s">
        <v>27</v>
      </c>
      <c r="D45" s="92" t="s">
        <v>19</v>
      </c>
      <c r="E45" s="93" t="s">
        <v>19</v>
      </c>
      <c r="F45" s="73" t="s">
        <v>71</v>
      </c>
      <c r="G45" s="74">
        <v>0</v>
      </c>
      <c r="H45" s="65"/>
      <c r="I45" s="65"/>
      <c r="J45" s="66"/>
      <c r="K45" s="75">
        <v>0</v>
      </c>
      <c r="L45" s="75"/>
      <c r="M45" s="75">
        <v>0</v>
      </c>
      <c r="N45" s="75">
        <f>SUM(N46:N47)</f>
        <v>424.952</v>
      </c>
      <c r="O45" s="75">
        <f t="shared" si="0"/>
        <v>424.952</v>
      </c>
      <c r="P45" s="76">
        <v>0</v>
      </c>
      <c r="Q45" s="76">
        <f t="shared" si="1"/>
        <v>424.952</v>
      </c>
      <c r="R45" s="77">
        <f>SUM(R46:R47)</f>
        <v>-419</v>
      </c>
      <c r="S45" s="77">
        <f t="shared" si="2"/>
        <v>5.9519999999999982</v>
      </c>
      <c r="T45" s="12" t="s">
        <v>21</v>
      </c>
    </row>
    <row r="46" spans="1:20" s="11" customFormat="1" x14ac:dyDescent="0.2">
      <c r="A46" s="82"/>
      <c r="B46" s="151" t="s">
        <v>72</v>
      </c>
      <c r="C46" s="151"/>
      <c r="D46" s="62">
        <v>3419</v>
      </c>
      <c r="E46" s="63">
        <v>5229</v>
      </c>
      <c r="F46" s="81" t="s">
        <v>73</v>
      </c>
      <c r="G46" s="65">
        <v>0</v>
      </c>
      <c r="H46" s="65"/>
      <c r="I46" s="65"/>
      <c r="J46" s="66"/>
      <c r="K46" s="66">
        <v>0</v>
      </c>
      <c r="L46" s="66"/>
      <c r="M46" s="66">
        <v>0</v>
      </c>
      <c r="N46" s="66">
        <v>127.5</v>
      </c>
      <c r="O46" s="66">
        <f t="shared" si="0"/>
        <v>127.5</v>
      </c>
      <c r="P46" s="66">
        <v>0</v>
      </c>
      <c r="Q46" s="66">
        <f t="shared" si="1"/>
        <v>127.5</v>
      </c>
      <c r="R46" s="67">
        <v>-125.7</v>
      </c>
      <c r="S46" s="67">
        <f t="shared" si="2"/>
        <v>1.7999999999999972</v>
      </c>
    </row>
    <row r="47" spans="1:20" s="11" customFormat="1" x14ac:dyDescent="0.2">
      <c r="A47" s="206"/>
      <c r="B47" s="207" t="s">
        <v>74</v>
      </c>
      <c r="C47" s="207"/>
      <c r="D47" s="99">
        <v>3419</v>
      </c>
      <c r="E47" s="100">
        <v>5229</v>
      </c>
      <c r="F47" s="208" t="s">
        <v>73</v>
      </c>
      <c r="G47" s="65">
        <v>0</v>
      </c>
      <c r="H47" s="65"/>
      <c r="I47" s="65"/>
      <c r="J47" s="66"/>
      <c r="K47" s="66">
        <v>0</v>
      </c>
      <c r="L47" s="66"/>
      <c r="M47" s="66">
        <v>0</v>
      </c>
      <c r="N47" s="66">
        <v>297.452</v>
      </c>
      <c r="O47" s="66">
        <f t="shared" si="0"/>
        <v>297.452</v>
      </c>
      <c r="P47" s="66">
        <v>0</v>
      </c>
      <c r="Q47" s="66">
        <f t="shared" si="1"/>
        <v>297.452</v>
      </c>
      <c r="R47" s="67">
        <v>-293.3</v>
      </c>
      <c r="S47" s="67">
        <f t="shared" si="2"/>
        <v>4.1519999999999868</v>
      </c>
    </row>
    <row r="48" spans="1:20" s="11" customFormat="1" x14ac:dyDescent="0.2">
      <c r="A48" s="82" t="s">
        <v>18</v>
      </c>
      <c r="B48" s="83" t="s">
        <v>75</v>
      </c>
      <c r="C48" s="84" t="s">
        <v>27</v>
      </c>
      <c r="D48" s="92" t="s">
        <v>19</v>
      </c>
      <c r="E48" s="93" t="s">
        <v>19</v>
      </c>
      <c r="F48" s="73" t="s">
        <v>76</v>
      </c>
      <c r="G48" s="209">
        <v>0</v>
      </c>
      <c r="H48" s="209"/>
      <c r="I48" s="209"/>
      <c r="J48" s="76"/>
      <c r="K48" s="76"/>
      <c r="L48" s="76"/>
      <c r="M48" s="76"/>
      <c r="N48" s="76"/>
      <c r="O48" s="76"/>
      <c r="P48" s="76"/>
      <c r="Q48" s="76">
        <v>0</v>
      </c>
      <c r="R48" s="77">
        <f>SUM(R49:R50)</f>
        <v>55</v>
      </c>
      <c r="S48" s="77">
        <f t="shared" si="2"/>
        <v>55</v>
      </c>
      <c r="T48" s="12" t="s">
        <v>21</v>
      </c>
    </row>
    <row r="49" spans="1:20" s="11" customFormat="1" x14ac:dyDescent="0.2">
      <c r="A49" s="82"/>
      <c r="B49" s="151" t="s">
        <v>72</v>
      </c>
      <c r="C49" s="151"/>
      <c r="D49" s="62">
        <v>3299</v>
      </c>
      <c r="E49" s="63">
        <v>5222</v>
      </c>
      <c r="F49" s="81" t="s">
        <v>32</v>
      </c>
      <c r="G49" s="65">
        <v>0</v>
      </c>
      <c r="H49" s="65"/>
      <c r="I49" s="65"/>
      <c r="J49" s="66"/>
      <c r="K49" s="66"/>
      <c r="L49" s="66"/>
      <c r="M49" s="66"/>
      <c r="N49" s="66"/>
      <c r="O49" s="66"/>
      <c r="P49" s="66"/>
      <c r="Q49" s="66">
        <v>0</v>
      </c>
      <c r="R49" s="67">
        <v>16.5</v>
      </c>
      <c r="S49" s="67">
        <f t="shared" si="2"/>
        <v>16.5</v>
      </c>
    </row>
    <row r="50" spans="1:20" s="11" customFormat="1" x14ac:dyDescent="0.2">
      <c r="A50" s="82"/>
      <c r="B50" s="151" t="s">
        <v>74</v>
      </c>
      <c r="C50" s="151"/>
      <c r="D50" s="62">
        <v>3299</v>
      </c>
      <c r="E50" s="63">
        <v>5222</v>
      </c>
      <c r="F50" s="81" t="s">
        <v>32</v>
      </c>
      <c r="G50" s="65">
        <v>0</v>
      </c>
      <c r="H50" s="65"/>
      <c r="I50" s="65"/>
      <c r="J50" s="66"/>
      <c r="K50" s="66"/>
      <c r="L50" s="66"/>
      <c r="M50" s="66"/>
      <c r="N50" s="66"/>
      <c r="O50" s="66"/>
      <c r="P50" s="66"/>
      <c r="Q50" s="66">
        <v>0</v>
      </c>
      <c r="R50" s="67">
        <v>38.5</v>
      </c>
      <c r="S50" s="67">
        <f t="shared" si="2"/>
        <v>38.5</v>
      </c>
    </row>
    <row r="51" spans="1:20" s="11" customFormat="1" x14ac:dyDescent="0.2">
      <c r="A51" s="82" t="s">
        <v>18</v>
      </c>
      <c r="B51" s="83" t="s">
        <v>77</v>
      </c>
      <c r="C51" s="84" t="s">
        <v>27</v>
      </c>
      <c r="D51" s="92" t="s">
        <v>19</v>
      </c>
      <c r="E51" s="93" t="s">
        <v>19</v>
      </c>
      <c r="F51" s="73" t="s">
        <v>276</v>
      </c>
      <c r="G51" s="209">
        <v>0</v>
      </c>
      <c r="H51" s="209"/>
      <c r="I51" s="209"/>
      <c r="J51" s="76"/>
      <c r="K51" s="76"/>
      <c r="L51" s="76"/>
      <c r="M51" s="76"/>
      <c r="N51" s="76"/>
      <c r="O51" s="76"/>
      <c r="P51" s="76"/>
      <c r="Q51" s="76">
        <v>0</v>
      </c>
      <c r="R51" s="77">
        <f t="shared" ref="R51" si="6">SUM(R52:R53)</f>
        <v>69</v>
      </c>
      <c r="S51" s="77">
        <f t="shared" si="2"/>
        <v>69</v>
      </c>
      <c r="T51" s="12" t="s">
        <v>21</v>
      </c>
    </row>
    <row r="52" spans="1:20" s="11" customFormat="1" x14ac:dyDescent="0.2">
      <c r="A52" s="82"/>
      <c r="B52" s="151" t="s">
        <v>72</v>
      </c>
      <c r="C52" s="151"/>
      <c r="D52" s="62">
        <v>3299</v>
      </c>
      <c r="E52" s="63">
        <v>5222</v>
      </c>
      <c r="F52" s="81" t="s">
        <v>32</v>
      </c>
      <c r="G52" s="65">
        <v>0</v>
      </c>
      <c r="H52" s="65"/>
      <c r="I52" s="65"/>
      <c r="J52" s="66"/>
      <c r="K52" s="66"/>
      <c r="L52" s="66"/>
      <c r="M52" s="66"/>
      <c r="N52" s="66"/>
      <c r="O52" s="66"/>
      <c r="P52" s="66"/>
      <c r="Q52" s="66">
        <v>0</v>
      </c>
      <c r="R52" s="67">
        <v>20.7</v>
      </c>
      <c r="S52" s="67">
        <f t="shared" si="2"/>
        <v>20.7</v>
      </c>
    </row>
    <row r="53" spans="1:20" s="11" customFormat="1" x14ac:dyDescent="0.2">
      <c r="A53" s="82"/>
      <c r="B53" s="151" t="s">
        <v>74</v>
      </c>
      <c r="C53" s="151"/>
      <c r="D53" s="62">
        <v>3299</v>
      </c>
      <c r="E53" s="63">
        <v>5222</v>
      </c>
      <c r="F53" s="81" t="s">
        <v>32</v>
      </c>
      <c r="G53" s="65">
        <v>0</v>
      </c>
      <c r="H53" s="65"/>
      <c r="I53" s="65"/>
      <c r="J53" s="66"/>
      <c r="K53" s="66"/>
      <c r="L53" s="66"/>
      <c r="M53" s="66"/>
      <c r="N53" s="66"/>
      <c r="O53" s="66"/>
      <c r="P53" s="66"/>
      <c r="Q53" s="66">
        <v>0</v>
      </c>
      <c r="R53" s="67">
        <v>48.3</v>
      </c>
      <c r="S53" s="67">
        <f t="shared" si="2"/>
        <v>48.3</v>
      </c>
    </row>
    <row r="54" spans="1:20" s="11" customFormat="1" ht="33.75" x14ac:dyDescent="0.2">
      <c r="A54" s="82" t="s">
        <v>18</v>
      </c>
      <c r="B54" s="83" t="s">
        <v>78</v>
      </c>
      <c r="C54" s="84" t="s">
        <v>27</v>
      </c>
      <c r="D54" s="92" t="s">
        <v>19</v>
      </c>
      <c r="E54" s="93" t="s">
        <v>19</v>
      </c>
      <c r="F54" s="73" t="s">
        <v>79</v>
      </c>
      <c r="G54" s="209">
        <v>0</v>
      </c>
      <c r="H54" s="209"/>
      <c r="I54" s="209"/>
      <c r="J54" s="76"/>
      <c r="K54" s="76"/>
      <c r="L54" s="76"/>
      <c r="M54" s="76"/>
      <c r="N54" s="76"/>
      <c r="O54" s="76"/>
      <c r="P54" s="76"/>
      <c r="Q54" s="76">
        <v>0</v>
      </c>
      <c r="R54" s="77">
        <f t="shared" ref="R54" si="7">SUM(R55:R56)</f>
        <v>69</v>
      </c>
      <c r="S54" s="77">
        <f t="shared" si="2"/>
        <v>69</v>
      </c>
      <c r="T54" s="12" t="s">
        <v>21</v>
      </c>
    </row>
    <row r="55" spans="1:20" s="11" customFormat="1" x14ac:dyDescent="0.2">
      <c r="A55" s="82"/>
      <c r="B55" s="151" t="s">
        <v>72</v>
      </c>
      <c r="C55" s="151"/>
      <c r="D55" s="62">
        <v>3299</v>
      </c>
      <c r="E55" s="63">
        <v>5222</v>
      </c>
      <c r="F55" s="81" t="s">
        <v>32</v>
      </c>
      <c r="G55" s="65">
        <v>0</v>
      </c>
      <c r="H55" s="65"/>
      <c r="I55" s="65"/>
      <c r="J55" s="66"/>
      <c r="K55" s="66"/>
      <c r="L55" s="66"/>
      <c r="M55" s="66"/>
      <c r="N55" s="66"/>
      <c r="O55" s="66"/>
      <c r="P55" s="66"/>
      <c r="Q55" s="66">
        <v>0</v>
      </c>
      <c r="R55" s="67">
        <v>20.7</v>
      </c>
      <c r="S55" s="67">
        <f t="shared" si="2"/>
        <v>20.7</v>
      </c>
    </row>
    <row r="56" spans="1:20" s="11" customFormat="1" x14ac:dyDescent="0.2">
      <c r="A56" s="82"/>
      <c r="B56" s="151" t="s">
        <v>74</v>
      </c>
      <c r="C56" s="151"/>
      <c r="D56" s="62">
        <v>3299</v>
      </c>
      <c r="E56" s="63">
        <v>5222</v>
      </c>
      <c r="F56" s="81" t="s">
        <v>32</v>
      </c>
      <c r="G56" s="65">
        <v>0</v>
      </c>
      <c r="H56" s="65"/>
      <c r="I56" s="65"/>
      <c r="J56" s="66"/>
      <c r="K56" s="66"/>
      <c r="L56" s="66"/>
      <c r="M56" s="66"/>
      <c r="N56" s="66"/>
      <c r="O56" s="66"/>
      <c r="P56" s="66"/>
      <c r="Q56" s="66">
        <v>0</v>
      </c>
      <c r="R56" s="67">
        <v>48.3</v>
      </c>
      <c r="S56" s="67">
        <f t="shared" si="2"/>
        <v>48.3</v>
      </c>
    </row>
    <row r="57" spans="1:20" s="11" customFormat="1" ht="22.5" x14ac:dyDescent="0.2">
      <c r="A57" s="82" t="s">
        <v>18</v>
      </c>
      <c r="B57" s="83" t="s">
        <v>80</v>
      </c>
      <c r="C57" s="84" t="s">
        <v>27</v>
      </c>
      <c r="D57" s="92" t="s">
        <v>19</v>
      </c>
      <c r="E57" s="93" t="s">
        <v>19</v>
      </c>
      <c r="F57" s="73" t="s">
        <v>81</v>
      </c>
      <c r="G57" s="209">
        <v>0</v>
      </c>
      <c r="H57" s="209"/>
      <c r="I57" s="209"/>
      <c r="J57" s="76"/>
      <c r="K57" s="76"/>
      <c r="L57" s="76"/>
      <c r="M57" s="76"/>
      <c r="N57" s="76"/>
      <c r="O57" s="76"/>
      <c r="P57" s="76"/>
      <c r="Q57" s="76">
        <v>0</v>
      </c>
      <c r="R57" s="77">
        <f t="shared" ref="R57" si="8">SUM(R58:R59)</f>
        <v>52</v>
      </c>
      <c r="S57" s="77">
        <f t="shared" si="2"/>
        <v>52</v>
      </c>
      <c r="T57" s="12" t="s">
        <v>21</v>
      </c>
    </row>
    <row r="58" spans="1:20" s="11" customFormat="1" x14ac:dyDescent="0.2">
      <c r="A58" s="82"/>
      <c r="B58" s="151" t="s">
        <v>72</v>
      </c>
      <c r="C58" s="151"/>
      <c r="D58" s="62">
        <v>3299</v>
      </c>
      <c r="E58" s="63">
        <v>5222</v>
      </c>
      <c r="F58" s="81" t="s">
        <v>32</v>
      </c>
      <c r="G58" s="65">
        <v>0</v>
      </c>
      <c r="H58" s="65"/>
      <c r="I58" s="65"/>
      <c r="J58" s="66"/>
      <c r="K58" s="66"/>
      <c r="L58" s="66"/>
      <c r="M58" s="66"/>
      <c r="N58" s="66"/>
      <c r="O58" s="66"/>
      <c r="P58" s="66"/>
      <c r="Q58" s="66">
        <v>0</v>
      </c>
      <c r="R58" s="67">
        <v>15.6</v>
      </c>
      <c r="S58" s="67">
        <f t="shared" si="2"/>
        <v>15.6</v>
      </c>
    </row>
    <row r="59" spans="1:20" s="11" customFormat="1" x14ac:dyDescent="0.2">
      <c r="A59" s="82"/>
      <c r="B59" s="151" t="s">
        <v>74</v>
      </c>
      <c r="C59" s="151"/>
      <c r="D59" s="62">
        <v>3299</v>
      </c>
      <c r="E59" s="63">
        <v>5222</v>
      </c>
      <c r="F59" s="81" t="s">
        <v>32</v>
      </c>
      <c r="G59" s="65">
        <v>0</v>
      </c>
      <c r="H59" s="65"/>
      <c r="I59" s="65"/>
      <c r="J59" s="66"/>
      <c r="K59" s="66"/>
      <c r="L59" s="66"/>
      <c r="M59" s="66"/>
      <c r="N59" s="66"/>
      <c r="O59" s="66"/>
      <c r="P59" s="66"/>
      <c r="Q59" s="66">
        <v>0</v>
      </c>
      <c r="R59" s="67">
        <v>36.4</v>
      </c>
      <c r="S59" s="67">
        <f t="shared" si="2"/>
        <v>36.4</v>
      </c>
    </row>
    <row r="60" spans="1:20" s="11" customFormat="1" ht="33.75" x14ac:dyDescent="0.2">
      <c r="A60" s="82" t="s">
        <v>18</v>
      </c>
      <c r="B60" s="83" t="s">
        <v>82</v>
      </c>
      <c r="C60" s="84" t="s">
        <v>27</v>
      </c>
      <c r="D60" s="92" t="s">
        <v>19</v>
      </c>
      <c r="E60" s="93" t="s">
        <v>19</v>
      </c>
      <c r="F60" s="73" t="s">
        <v>277</v>
      </c>
      <c r="G60" s="209">
        <v>0</v>
      </c>
      <c r="H60" s="209"/>
      <c r="I60" s="209"/>
      <c r="J60" s="76"/>
      <c r="K60" s="76"/>
      <c r="L60" s="76"/>
      <c r="M60" s="76"/>
      <c r="N60" s="76"/>
      <c r="O60" s="76"/>
      <c r="P60" s="76"/>
      <c r="Q60" s="76">
        <v>0</v>
      </c>
      <c r="R60" s="77">
        <f t="shared" ref="R60" si="9">SUM(R61:R62)</f>
        <v>69</v>
      </c>
      <c r="S60" s="77">
        <f t="shared" si="2"/>
        <v>69</v>
      </c>
      <c r="T60" s="12" t="s">
        <v>21</v>
      </c>
    </row>
    <row r="61" spans="1:20" s="11" customFormat="1" x14ac:dyDescent="0.2">
      <c r="A61" s="82"/>
      <c r="B61" s="151" t="s">
        <v>72</v>
      </c>
      <c r="C61" s="151"/>
      <c r="D61" s="62">
        <v>3299</v>
      </c>
      <c r="E61" s="63">
        <v>5222</v>
      </c>
      <c r="F61" s="81" t="s">
        <v>32</v>
      </c>
      <c r="G61" s="65">
        <v>0</v>
      </c>
      <c r="H61" s="65"/>
      <c r="I61" s="65"/>
      <c r="J61" s="66"/>
      <c r="K61" s="66"/>
      <c r="L61" s="66"/>
      <c r="M61" s="66"/>
      <c r="N61" s="66"/>
      <c r="O61" s="66"/>
      <c r="P61" s="66"/>
      <c r="Q61" s="66">
        <v>0</v>
      </c>
      <c r="R61" s="67">
        <v>20.7</v>
      </c>
      <c r="S61" s="67">
        <f t="shared" si="2"/>
        <v>20.7</v>
      </c>
    </row>
    <row r="62" spans="1:20" s="11" customFormat="1" x14ac:dyDescent="0.2">
      <c r="A62" s="82"/>
      <c r="B62" s="151" t="s">
        <v>74</v>
      </c>
      <c r="C62" s="151"/>
      <c r="D62" s="62">
        <v>3299</v>
      </c>
      <c r="E62" s="63">
        <v>5222</v>
      </c>
      <c r="F62" s="81" t="s">
        <v>32</v>
      </c>
      <c r="G62" s="65">
        <v>0</v>
      </c>
      <c r="H62" s="65"/>
      <c r="I62" s="65"/>
      <c r="J62" s="66"/>
      <c r="K62" s="66"/>
      <c r="L62" s="66"/>
      <c r="M62" s="66"/>
      <c r="N62" s="66"/>
      <c r="O62" s="66"/>
      <c r="P62" s="66"/>
      <c r="Q62" s="66">
        <v>0</v>
      </c>
      <c r="R62" s="67">
        <v>48.3</v>
      </c>
      <c r="S62" s="67">
        <f t="shared" si="2"/>
        <v>48.3</v>
      </c>
    </row>
    <row r="63" spans="1:20" s="11" customFormat="1" ht="22.5" x14ac:dyDescent="0.2">
      <c r="A63" s="82" t="s">
        <v>18</v>
      </c>
      <c r="B63" s="83" t="s">
        <v>83</v>
      </c>
      <c r="C63" s="84" t="s">
        <v>27</v>
      </c>
      <c r="D63" s="92" t="s">
        <v>19</v>
      </c>
      <c r="E63" s="93" t="s">
        <v>19</v>
      </c>
      <c r="F63" s="73" t="s">
        <v>278</v>
      </c>
      <c r="G63" s="209">
        <v>0</v>
      </c>
      <c r="H63" s="209"/>
      <c r="I63" s="209"/>
      <c r="J63" s="76"/>
      <c r="K63" s="76"/>
      <c r="L63" s="76"/>
      <c r="M63" s="76"/>
      <c r="N63" s="76"/>
      <c r="O63" s="76"/>
      <c r="P63" s="76"/>
      <c r="Q63" s="76">
        <v>0</v>
      </c>
      <c r="R63" s="77">
        <f t="shared" ref="R63" si="10">SUM(R64:R65)</f>
        <v>50</v>
      </c>
      <c r="S63" s="77">
        <f t="shared" si="2"/>
        <v>50</v>
      </c>
      <c r="T63" s="12" t="s">
        <v>21</v>
      </c>
    </row>
    <row r="64" spans="1:20" s="11" customFormat="1" x14ac:dyDescent="0.2">
      <c r="A64" s="82"/>
      <c r="B64" s="151" t="s">
        <v>72</v>
      </c>
      <c r="C64" s="151"/>
      <c r="D64" s="62">
        <v>3299</v>
      </c>
      <c r="E64" s="63">
        <v>5222</v>
      </c>
      <c r="F64" s="81" t="s">
        <v>32</v>
      </c>
      <c r="G64" s="65">
        <v>0</v>
      </c>
      <c r="H64" s="65"/>
      <c r="I64" s="65"/>
      <c r="J64" s="66"/>
      <c r="K64" s="66"/>
      <c r="L64" s="66"/>
      <c r="M64" s="66"/>
      <c r="N64" s="66"/>
      <c r="O64" s="66"/>
      <c r="P64" s="66"/>
      <c r="Q64" s="66">
        <v>0</v>
      </c>
      <c r="R64" s="67">
        <v>15</v>
      </c>
      <c r="S64" s="67">
        <f t="shared" si="2"/>
        <v>15</v>
      </c>
    </row>
    <row r="65" spans="1:20" s="11" customFormat="1" x14ac:dyDescent="0.2">
      <c r="A65" s="82"/>
      <c r="B65" s="151" t="s">
        <v>74</v>
      </c>
      <c r="C65" s="151"/>
      <c r="D65" s="62">
        <v>3299</v>
      </c>
      <c r="E65" s="63">
        <v>5222</v>
      </c>
      <c r="F65" s="81" t="s">
        <v>32</v>
      </c>
      <c r="G65" s="65">
        <v>0</v>
      </c>
      <c r="H65" s="65"/>
      <c r="I65" s="65"/>
      <c r="J65" s="66"/>
      <c r="K65" s="66"/>
      <c r="L65" s="66"/>
      <c r="M65" s="66"/>
      <c r="N65" s="66"/>
      <c r="O65" s="66"/>
      <c r="P65" s="66"/>
      <c r="Q65" s="66">
        <v>0</v>
      </c>
      <c r="R65" s="67">
        <v>35</v>
      </c>
      <c r="S65" s="67">
        <f t="shared" si="2"/>
        <v>35</v>
      </c>
    </row>
    <row r="66" spans="1:20" s="11" customFormat="1" ht="22.5" x14ac:dyDescent="0.2">
      <c r="A66" s="82" t="s">
        <v>18</v>
      </c>
      <c r="B66" s="83" t="s">
        <v>84</v>
      </c>
      <c r="C66" s="84" t="s">
        <v>27</v>
      </c>
      <c r="D66" s="92" t="s">
        <v>19</v>
      </c>
      <c r="E66" s="93" t="s">
        <v>19</v>
      </c>
      <c r="F66" s="73" t="s">
        <v>85</v>
      </c>
      <c r="G66" s="209">
        <v>0</v>
      </c>
      <c r="H66" s="209"/>
      <c r="I66" s="209"/>
      <c r="J66" s="76"/>
      <c r="K66" s="76"/>
      <c r="L66" s="76"/>
      <c r="M66" s="76"/>
      <c r="N66" s="76"/>
      <c r="O66" s="76"/>
      <c r="P66" s="76"/>
      <c r="Q66" s="76">
        <v>0</v>
      </c>
      <c r="R66" s="77">
        <f t="shared" ref="R66" si="11">SUM(R67:R68)</f>
        <v>55</v>
      </c>
      <c r="S66" s="77">
        <f t="shared" si="2"/>
        <v>55</v>
      </c>
      <c r="T66" s="12" t="s">
        <v>21</v>
      </c>
    </row>
    <row r="67" spans="1:20" s="11" customFormat="1" x14ac:dyDescent="0.2">
      <c r="A67" s="82"/>
      <c r="B67" s="151" t="s">
        <v>72</v>
      </c>
      <c r="C67" s="151"/>
      <c r="D67" s="62">
        <v>3299</v>
      </c>
      <c r="E67" s="63">
        <v>5222</v>
      </c>
      <c r="F67" s="81" t="s">
        <v>32</v>
      </c>
      <c r="G67" s="65">
        <v>0</v>
      </c>
      <c r="H67" s="65"/>
      <c r="I67" s="65"/>
      <c r="J67" s="66"/>
      <c r="K67" s="66"/>
      <c r="L67" s="66"/>
      <c r="M67" s="66"/>
      <c r="N67" s="66"/>
      <c r="O67" s="66"/>
      <c r="P67" s="66"/>
      <c r="Q67" s="66">
        <v>0</v>
      </c>
      <c r="R67" s="67">
        <v>16.5</v>
      </c>
      <c r="S67" s="67">
        <f t="shared" si="2"/>
        <v>16.5</v>
      </c>
    </row>
    <row r="68" spans="1:20" s="11" customFormat="1" x14ac:dyDescent="0.2">
      <c r="A68" s="82"/>
      <c r="B68" s="151" t="s">
        <v>74</v>
      </c>
      <c r="C68" s="151"/>
      <c r="D68" s="62">
        <v>3299</v>
      </c>
      <c r="E68" s="63">
        <v>5222</v>
      </c>
      <c r="F68" s="81" t="s">
        <v>32</v>
      </c>
      <c r="G68" s="65">
        <v>0</v>
      </c>
      <c r="H68" s="65"/>
      <c r="I68" s="65"/>
      <c r="J68" s="66"/>
      <c r="K68" s="66"/>
      <c r="L68" s="66"/>
      <c r="M68" s="66"/>
      <c r="N68" s="66"/>
      <c r="O68" s="66"/>
      <c r="P68" s="66"/>
      <c r="Q68" s="66">
        <v>0</v>
      </c>
      <c r="R68" s="67">
        <v>38.5</v>
      </c>
      <c r="S68" s="67">
        <f t="shared" si="2"/>
        <v>38.5</v>
      </c>
    </row>
    <row r="69" spans="1:20" s="11" customFormat="1" ht="22.5" x14ac:dyDescent="0.2">
      <c r="A69" s="102" t="s">
        <v>18</v>
      </c>
      <c r="B69" s="83" t="s">
        <v>86</v>
      </c>
      <c r="C69" s="84" t="s">
        <v>87</v>
      </c>
      <c r="D69" s="103" t="s">
        <v>19</v>
      </c>
      <c r="E69" s="104" t="s">
        <v>19</v>
      </c>
      <c r="F69" s="105" t="s">
        <v>88</v>
      </c>
      <c r="G69" s="106">
        <v>0</v>
      </c>
      <c r="H69" s="65"/>
      <c r="I69" s="65"/>
      <c r="J69" s="66"/>
      <c r="K69" s="66"/>
      <c r="L69" s="66"/>
      <c r="M69" s="106">
        <v>0</v>
      </c>
      <c r="N69" s="106">
        <v>0</v>
      </c>
      <c r="O69" s="106">
        <v>0</v>
      </c>
      <c r="P69" s="107">
        <v>200</v>
      </c>
      <c r="Q69" s="76">
        <f t="shared" si="1"/>
        <v>200</v>
      </c>
      <c r="R69" s="77">
        <v>0</v>
      </c>
      <c r="S69" s="77">
        <f t="shared" si="2"/>
        <v>200</v>
      </c>
    </row>
    <row r="70" spans="1:20" s="11" customFormat="1" x14ac:dyDescent="0.2">
      <c r="A70" s="108"/>
      <c r="B70" s="109"/>
      <c r="C70" s="110"/>
      <c r="D70" s="111">
        <v>3231</v>
      </c>
      <c r="E70" s="112">
        <v>5321</v>
      </c>
      <c r="F70" s="81" t="s">
        <v>29</v>
      </c>
      <c r="G70" s="113">
        <v>0</v>
      </c>
      <c r="H70" s="65"/>
      <c r="I70" s="65"/>
      <c r="J70" s="66"/>
      <c r="K70" s="66"/>
      <c r="L70" s="66"/>
      <c r="M70" s="113">
        <v>0</v>
      </c>
      <c r="N70" s="113">
        <v>0</v>
      </c>
      <c r="O70" s="113">
        <v>0</v>
      </c>
      <c r="P70" s="114">
        <v>200</v>
      </c>
      <c r="Q70" s="66">
        <f t="shared" si="1"/>
        <v>200</v>
      </c>
      <c r="R70" s="67">
        <v>0</v>
      </c>
      <c r="S70" s="67">
        <f t="shared" si="2"/>
        <v>200</v>
      </c>
    </row>
    <row r="71" spans="1:20" s="11" customFormat="1" ht="22.5" x14ac:dyDescent="0.2">
      <c r="A71" s="115" t="s">
        <v>18</v>
      </c>
      <c r="B71" s="83" t="s">
        <v>89</v>
      </c>
      <c r="C71" s="84" t="s">
        <v>27</v>
      </c>
      <c r="D71" s="116" t="s">
        <v>19</v>
      </c>
      <c r="E71" s="117" t="s">
        <v>19</v>
      </c>
      <c r="F71" s="118" t="s">
        <v>90</v>
      </c>
      <c r="G71" s="106">
        <v>0</v>
      </c>
      <c r="H71" s="65"/>
      <c r="I71" s="65"/>
      <c r="J71" s="66"/>
      <c r="K71" s="66"/>
      <c r="L71" s="66"/>
      <c r="M71" s="106">
        <v>0</v>
      </c>
      <c r="N71" s="106">
        <v>0</v>
      </c>
      <c r="O71" s="106">
        <v>0</v>
      </c>
      <c r="P71" s="107">
        <v>150</v>
      </c>
      <c r="Q71" s="76">
        <f t="shared" si="1"/>
        <v>150</v>
      </c>
      <c r="R71" s="77">
        <v>0</v>
      </c>
      <c r="S71" s="77">
        <f t="shared" si="2"/>
        <v>150</v>
      </c>
    </row>
    <row r="72" spans="1:20" s="11" customFormat="1" ht="13.5" thickBot="1" x14ac:dyDescent="0.25">
      <c r="A72" s="115"/>
      <c r="B72" s="118"/>
      <c r="C72" s="119"/>
      <c r="D72" s="111">
        <v>3299</v>
      </c>
      <c r="E72" s="120">
        <v>5222</v>
      </c>
      <c r="F72" s="64" t="s">
        <v>32</v>
      </c>
      <c r="G72" s="121">
        <v>0</v>
      </c>
      <c r="H72" s="122"/>
      <c r="I72" s="122"/>
      <c r="J72" s="123"/>
      <c r="K72" s="123"/>
      <c r="L72" s="123"/>
      <c r="M72" s="121">
        <v>0</v>
      </c>
      <c r="N72" s="121">
        <v>0</v>
      </c>
      <c r="O72" s="121">
        <v>0</v>
      </c>
      <c r="P72" s="124">
        <v>150</v>
      </c>
      <c r="Q72" s="123">
        <f t="shared" si="1"/>
        <v>150</v>
      </c>
      <c r="R72" s="41">
        <v>0</v>
      </c>
      <c r="S72" s="41">
        <f t="shared" si="2"/>
        <v>150</v>
      </c>
    </row>
    <row r="73" spans="1:20" s="11" customFormat="1" ht="13.5" thickBot="1" x14ac:dyDescent="0.25">
      <c r="A73" s="125" t="s">
        <v>18</v>
      </c>
      <c r="B73" s="255" t="s">
        <v>19</v>
      </c>
      <c r="C73" s="256"/>
      <c r="D73" s="126" t="s">
        <v>19</v>
      </c>
      <c r="E73" s="127" t="s">
        <v>19</v>
      </c>
      <c r="F73" s="128" t="s">
        <v>91</v>
      </c>
      <c r="G73" s="46">
        <f>+G74+G80+G82+G84</f>
        <v>1764.1499999999999</v>
      </c>
      <c r="H73" s="46">
        <v>0</v>
      </c>
      <c r="I73" s="46">
        <f t="shared" si="3"/>
        <v>1764.1499999999999</v>
      </c>
      <c r="J73" s="47">
        <v>0</v>
      </c>
      <c r="K73" s="47">
        <f t="shared" si="4"/>
        <v>1764.1499999999999</v>
      </c>
      <c r="L73" s="47">
        <v>0</v>
      </c>
      <c r="M73" s="47">
        <f t="shared" si="5"/>
        <v>1764.1499999999999</v>
      </c>
      <c r="N73" s="47">
        <f>+N74+N76+N78</f>
        <v>-127.5</v>
      </c>
      <c r="O73" s="47">
        <f t="shared" si="0"/>
        <v>1636.6499999999999</v>
      </c>
      <c r="P73" s="47">
        <v>0</v>
      </c>
      <c r="Q73" s="47">
        <f t="shared" si="1"/>
        <v>1636.6499999999999</v>
      </c>
      <c r="R73" s="49">
        <v>0</v>
      </c>
      <c r="S73" s="49">
        <f t="shared" si="2"/>
        <v>1636.6499999999999</v>
      </c>
    </row>
    <row r="74" spans="1:20" s="11" customFormat="1" ht="22.5" x14ac:dyDescent="0.2">
      <c r="A74" s="82" t="s">
        <v>18</v>
      </c>
      <c r="B74" s="83" t="s">
        <v>92</v>
      </c>
      <c r="C74" s="84" t="s">
        <v>27</v>
      </c>
      <c r="D74" s="92" t="s">
        <v>19</v>
      </c>
      <c r="E74" s="92" t="s">
        <v>19</v>
      </c>
      <c r="F74" s="94" t="s">
        <v>93</v>
      </c>
      <c r="G74" s="56">
        <f>+G75</f>
        <v>900</v>
      </c>
      <c r="H74" s="56">
        <v>0</v>
      </c>
      <c r="I74" s="56">
        <f t="shared" si="3"/>
        <v>900</v>
      </c>
      <c r="J74" s="57">
        <v>0</v>
      </c>
      <c r="K74" s="57">
        <f t="shared" si="4"/>
        <v>900</v>
      </c>
      <c r="L74" s="57">
        <v>0</v>
      </c>
      <c r="M74" s="57">
        <f t="shared" si="5"/>
        <v>900</v>
      </c>
      <c r="N74" s="57">
        <f>+N75</f>
        <v>-267.5</v>
      </c>
      <c r="O74" s="57">
        <f t="shared" si="0"/>
        <v>632.5</v>
      </c>
      <c r="P74" s="58">
        <v>0</v>
      </c>
      <c r="Q74" s="58">
        <f t="shared" si="1"/>
        <v>632.5</v>
      </c>
      <c r="R74" s="33">
        <v>0</v>
      </c>
      <c r="S74" s="33">
        <f t="shared" ref="S74:S137" si="12">+Q74+R74</f>
        <v>632.5</v>
      </c>
    </row>
    <row r="75" spans="1:20" s="11" customFormat="1" x14ac:dyDescent="0.2">
      <c r="A75" s="59"/>
      <c r="B75" s="60"/>
      <c r="C75" s="61"/>
      <c r="D75" s="62">
        <v>3299</v>
      </c>
      <c r="E75" s="63">
        <v>5321</v>
      </c>
      <c r="F75" s="81" t="s">
        <v>29</v>
      </c>
      <c r="G75" s="65">
        <v>900</v>
      </c>
      <c r="H75" s="65">
        <v>0</v>
      </c>
      <c r="I75" s="65">
        <f t="shared" si="3"/>
        <v>900</v>
      </c>
      <c r="J75" s="66">
        <v>0</v>
      </c>
      <c r="K75" s="66">
        <f t="shared" si="4"/>
        <v>900</v>
      </c>
      <c r="L75" s="66">
        <v>0</v>
      </c>
      <c r="M75" s="66">
        <f t="shared" si="5"/>
        <v>900</v>
      </c>
      <c r="N75" s="66">
        <v>-267.5</v>
      </c>
      <c r="O75" s="66">
        <f t="shared" si="0"/>
        <v>632.5</v>
      </c>
      <c r="P75" s="66">
        <v>0</v>
      </c>
      <c r="Q75" s="66">
        <f t="shared" si="1"/>
        <v>632.5</v>
      </c>
      <c r="R75" s="67">
        <v>0</v>
      </c>
      <c r="S75" s="67">
        <f t="shared" si="12"/>
        <v>632.5</v>
      </c>
    </row>
    <row r="76" spans="1:20" s="11" customFormat="1" ht="33.75" x14ac:dyDescent="0.2">
      <c r="A76" s="82" t="s">
        <v>18</v>
      </c>
      <c r="B76" s="83" t="s">
        <v>94</v>
      </c>
      <c r="C76" s="84" t="s">
        <v>95</v>
      </c>
      <c r="D76" s="92" t="s">
        <v>19</v>
      </c>
      <c r="E76" s="93" t="s">
        <v>19</v>
      </c>
      <c r="F76" s="94" t="s">
        <v>96</v>
      </c>
      <c r="G76" s="74">
        <v>0</v>
      </c>
      <c r="H76" s="65"/>
      <c r="I76" s="65"/>
      <c r="J76" s="66"/>
      <c r="K76" s="75">
        <v>0</v>
      </c>
      <c r="L76" s="75"/>
      <c r="M76" s="75">
        <v>0</v>
      </c>
      <c r="N76" s="75">
        <f>+N77</f>
        <v>65</v>
      </c>
      <c r="O76" s="75">
        <f t="shared" si="0"/>
        <v>65</v>
      </c>
      <c r="P76" s="76">
        <v>0</v>
      </c>
      <c r="Q76" s="76">
        <f t="shared" si="1"/>
        <v>65</v>
      </c>
      <c r="R76" s="77">
        <v>0</v>
      </c>
      <c r="S76" s="77">
        <f t="shared" si="12"/>
        <v>65</v>
      </c>
    </row>
    <row r="77" spans="1:20" s="11" customFormat="1" x14ac:dyDescent="0.2">
      <c r="A77" s="59"/>
      <c r="B77" s="60"/>
      <c r="C77" s="61"/>
      <c r="D77" s="62">
        <v>3299</v>
      </c>
      <c r="E77" s="63">
        <v>5321</v>
      </c>
      <c r="F77" s="81" t="s">
        <v>29</v>
      </c>
      <c r="G77" s="65">
        <v>0</v>
      </c>
      <c r="H77" s="65"/>
      <c r="I77" s="65"/>
      <c r="J77" s="66"/>
      <c r="K77" s="66">
        <v>0</v>
      </c>
      <c r="L77" s="66"/>
      <c r="M77" s="66">
        <v>0</v>
      </c>
      <c r="N77" s="66">
        <v>65</v>
      </c>
      <c r="O77" s="66">
        <f t="shared" si="0"/>
        <v>65</v>
      </c>
      <c r="P77" s="66">
        <v>0</v>
      </c>
      <c r="Q77" s="66">
        <f t="shared" si="1"/>
        <v>65</v>
      </c>
      <c r="R77" s="67">
        <v>0</v>
      </c>
      <c r="S77" s="67">
        <f t="shared" si="12"/>
        <v>65</v>
      </c>
    </row>
    <row r="78" spans="1:20" s="11" customFormat="1" ht="33.75" x14ac:dyDescent="0.2">
      <c r="A78" s="82" t="s">
        <v>18</v>
      </c>
      <c r="B78" s="83" t="s">
        <v>97</v>
      </c>
      <c r="C78" s="84" t="s">
        <v>98</v>
      </c>
      <c r="D78" s="92" t="s">
        <v>19</v>
      </c>
      <c r="E78" s="93" t="s">
        <v>19</v>
      </c>
      <c r="F78" s="94" t="s">
        <v>99</v>
      </c>
      <c r="G78" s="74">
        <v>0</v>
      </c>
      <c r="H78" s="65"/>
      <c r="I78" s="65"/>
      <c r="J78" s="66"/>
      <c r="K78" s="75">
        <v>0</v>
      </c>
      <c r="L78" s="75"/>
      <c r="M78" s="75">
        <v>0</v>
      </c>
      <c r="N78" s="75">
        <f>+N79</f>
        <v>75</v>
      </c>
      <c r="O78" s="75">
        <f t="shared" si="0"/>
        <v>75</v>
      </c>
      <c r="P78" s="76">
        <v>0</v>
      </c>
      <c r="Q78" s="76">
        <f t="shared" si="1"/>
        <v>75</v>
      </c>
      <c r="R78" s="77">
        <v>0</v>
      </c>
      <c r="S78" s="77">
        <f t="shared" si="12"/>
        <v>75</v>
      </c>
    </row>
    <row r="79" spans="1:20" s="11" customFormat="1" x14ac:dyDescent="0.2">
      <c r="A79" s="59"/>
      <c r="B79" s="60"/>
      <c r="C79" s="61"/>
      <c r="D79" s="62">
        <v>3299</v>
      </c>
      <c r="E79" s="63">
        <v>5321</v>
      </c>
      <c r="F79" s="81" t="s">
        <v>29</v>
      </c>
      <c r="G79" s="65">
        <v>0</v>
      </c>
      <c r="H79" s="65"/>
      <c r="I79" s="65"/>
      <c r="J79" s="66"/>
      <c r="K79" s="66">
        <v>0</v>
      </c>
      <c r="L79" s="66"/>
      <c r="M79" s="66">
        <v>0</v>
      </c>
      <c r="N79" s="66">
        <v>75</v>
      </c>
      <c r="O79" s="66">
        <f t="shared" si="0"/>
        <v>75</v>
      </c>
      <c r="P79" s="66">
        <v>0</v>
      </c>
      <c r="Q79" s="66">
        <f t="shared" si="1"/>
        <v>75</v>
      </c>
      <c r="R79" s="67">
        <v>0</v>
      </c>
      <c r="S79" s="67">
        <f t="shared" si="12"/>
        <v>75</v>
      </c>
    </row>
    <row r="80" spans="1:20" s="11" customFormat="1" ht="33.75" x14ac:dyDescent="0.2">
      <c r="A80" s="82" t="s">
        <v>18</v>
      </c>
      <c r="B80" s="83" t="s">
        <v>100</v>
      </c>
      <c r="C80" s="84" t="s">
        <v>95</v>
      </c>
      <c r="D80" s="92" t="s">
        <v>19</v>
      </c>
      <c r="E80" s="92" t="s">
        <v>19</v>
      </c>
      <c r="F80" s="94" t="s">
        <v>101</v>
      </c>
      <c r="G80" s="74">
        <f>+G81</f>
        <v>224.04</v>
      </c>
      <c r="H80" s="74">
        <v>0</v>
      </c>
      <c r="I80" s="74">
        <f t="shared" si="3"/>
        <v>224.04</v>
      </c>
      <c r="J80" s="75">
        <v>0</v>
      </c>
      <c r="K80" s="75">
        <f t="shared" si="4"/>
        <v>224.04</v>
      </c>
      <c r="L80" s="75">
        <v>0</v>
      </c>
      <c r="M80" s="75">
        <f t="shared" si="5"/>
        <v>224.04</v>
      </c>
      <c r="N80" s="75">
        <v>0</v>
      </c>
      <c r="O80" s="75">
        <f t="shared" si="0"/>
        <v>224.04</v>
      </c>
      <c r="P80" s="76">
        <v>0</v>
      </c>
      <c r="Q80" s="76">
        <f t="shared" si="1"/>
        <v>224.04</v>
      </c>
      <c r="R80" s="77">
        <v>0</v>
      </c>
      <c r="S80" s="77">
        <f t="shared" si="12"/>
        <v>224.04</v>
      </c>
    </row>
    <row r="81" spans="1:19" s="11" customFormat="1" x14ac:dyDescent="0.2">
      <c r="A81" s="59"/>
      <c r="B81" s="60"/>
      <c r="C81" s="61"/>
      <c r="D81" s="62">
        <v>3113</v>
      </c>
      <c r="E81" s="129">
        <v>5321</v>
      </c>
      <c r="F81" s="81" t="s">
        <v>29</v>
      </c>
      <c r="G81" s="65">
        <v>224.04</v>
      </c>
      <c r="H81" s="65">
        <v>0</v>
      </c>
      <c r="I81" s="65">
        <f t="shared" si="3"/>
        <v>224.04</v>
      </c>
      <c r="J81" s="66">
        <v>0</v>
      </c>
      <c r="K81" s="66">
        <f t="shared" si="4"/>
        <v>224.04</v>
      </c>
      <c r="L81" s="66">
        <v>0</v>
      </c>
      <c r="M81" s="66">
        <f t="shared" si="5"/>
        <v>224.04</v>
      </c>
      <c r="N81" s="66">
        <v>0</v>
      </c>
      <c r="O81" s="66">
        <f t="shared" si="0"/>
        <v>224.04</v>
      </c>
      <c r="P81" s="66">
        <v>0</v>
      </c>
      <c r="Q81" s="66">
        <f t="shared" si="1"/>
        <v>224.04</v>
      </c>
      <c r="R81" s="67">
        <v>0</v>
      </c>
      <c r="S81" s="67">
        <f t="shared" si="12"/>
        <v>224.04</v>
      </c>
    </row>
    <row r="82" spans="1:19" s="11" customFormat="1" ht="24.75" customHeight="1" x14ac:dyDescent="0.2">
      <c r="A82" s="68" t="s">
        <v>18</v>
      </c>
      <c r="B82" s="69" t="s">
        <v>102</v>
      </c>
      <c r="C82" s="70" t="s">
        <v>98</v>
      </c>
      <c r="D82" s="71" t="s">
        <v>19</v>
      </c>
      <c r="E82" s="71" t="s">
        <v>19</v>
      </c>
      <c r="F82" s="94" t="s">
        <v>103</v>
      </c>
      <c r="G82" s="74">
        <f>+G83</f>
        <v>461.79</v>
      </c>
      <c r="H82" s="74">
        <v>0</v>
      </c>
      <c r="I82" s="74">
        <f t="shared" si="3"/>
        <v>461.79</v>
      </c>
      <c r="J82" s="75">
        <v>0</v>
      </c>
      <c r="K82" s="75">
        <f t="shared" si="4"/>
        <v>461.79</v>
      </c>
      <c r="L82" s="75">
        <v>0</v>
      </c>
      <c r="M82" s="75">
        <f t="shared" si="5"/>
        <v>461.79</v>
      </c>
      <c r="N82" s="75">
        <v>0</v>
      </c>
      <c r="O82" s="75">
        <f t="shared" si="0"/>
        <v>461.79</v>
      </c>
      <c r="P82" s="76">
        <v>0</v>
      </c>
      <c r="Q82" s="76">
        <f t="shared" si="1"/>
        <v>461.79</v>
      </c>
      <c r="R82" s="77">
        <v>0</v>
      </c>
      <c r="S82" s="77">
        <f t="shared" si="12"/>
        <v>461.79</v>
      </c>
    </row>
    <row r="83" spans="1:19" s="11" customFormat="1" x14ac:dyDescent="0.2">
      <c r="A83" s="59"/>
      <c r="B83" s="60"/>
      <c r="C83" s="61"/>
      <c r="D83" s="62">
        <v>3113</v>
      </c>
      <c r="E83" s="129">
        <v>5321</v>
      </c>
      <c r="F83" s="81" t="s">
        <v>29</v>
      </c>
      <c r="G83" s="65">
        <v>461.79</v>
      </c>
      <c r="H83" s="65">
        <v>0</v>
      </c>
      <c r="I83" s="65">
        <f t="shared" si="3"/>
        <v>461.79</v>
      </c>
      <c r="J83" s="66">
        <v>0</v>
      </c>
      <c r="K83" s="66">
        <f t="shared" si="4"/>
        <v>461.79</v>
      </c>
      <c r="L83" s="66">
        <v>0</v>
      </c>
      <c r="M83" s="66">
        <f t="shared" si="5"/>
        <v>461.79</v>
      </c>
      <c r="N83" s="66">
        <v>0</v>
      </c>
      <c r="O83" s="66">
        <f t="shared" si="0"/>
        <v>461.79</v>
      </c>
      <c r="P83" s="66">
        <v>0</v>
      </c>
      <c r="Q83" s="66">
        <f t="shared" si="1"/>
        <v>461.79</v>
      </c>
      <c r="R83" s="67">
        <v>0</v>
      </c>
      <c r="S83" s="67">
        <f t="shared" si="12"/>
        <v>461.79</v>
      </c>
    </row>
    <row r="84" spans="1:19" s="11" customFormat="1" ht="27.75" customHeight="1" x14ac:dyDescent="0.2">
      <c r="A84" s="82" t="s">
        <v>18</v>
      </c>
      <c r="B84" s="83" t="s">
        <v>104</v>
      </c>
      <c r="C84" s="84" t="s">
        <v>105</v>
      </c>
      <c r="D84" s="92" t="s">
        <v>19</v>
      </c>
      <c r="E84" s="92" t="s">
        <v>19</v>
      </c>
      <c r="F84" s="94" t="s">
        <v>106</v>
      </c>
      <c r="G84" s="74">
        <f>+G85</f>
        <v>178.32</v>
      </c>
      <c r="H84" s="74">
        <v>0</v>
      </c>
      <c r="I84" s="74">
        <f t="shared" si="3"/>
        <v>178.32</v>
      </c>
      <c r="J84" s="75">
        <v>0</v>
      </c>
      <c r="K84" s="75">
        <f t="shared" si="4"/>
        <v>178.32</v>
      </c>
      <c r="L84" s="75">
        <v>0</v>
      </c>
      <c r="M84" s="75">
        <f t="shared" si="5"/>
        <v>178.32</v>
      </c>
      <c r="N84" s="75">
        <v>0</v>
      </c>
      <c r="O84" s="75">
        <f t="shared" si="0"/>
        <v>178.32</v>
      </c>
      <c r="P84" s="76">
        <v>0</v>
      </c>
      <c r="Q84" s="76">
        <f t="shared" si="1"/>
        <v>178.32</v>
      </c>
      <c r="R84" s="77">
        <v>0</v>
      </c>
      <c r="S84" s="77">
        <f t="shared" si="12"/>
        <v>178.32</v>
      </c>
    </row>
    <row r="85" spans="1:19" s="11" customFormat="1" ht="13.5" thickBot="1" x14ac:dyDescent="0.25">
      <c r="A85" s="59"/>
      <c r="B85" s="60"/>
      <c r="C85" s="61"/>
      <c r="D85" s="62">
        <v>3113</v>
      </c>
      <c r="E85" s="129">
        <v>5321</v>
      </c>
      <c r="F85" s="81" t="s">
        <v>29</v>
      </c>
      <c r="G85" s="122">
        <v>178.32</v>
      </c>
      <c r="H85" s="122">
        <v>0</v>
      </c>
      <c r="I85" s="122">
        <f t="shared" si="3"/>
        <v>178.32</v>
      </c>
      <c r="J85" s="123">
        <v>0</v>
      </c>
      <c r="K85" s="123">
        <f t="shared" si="4"/>
        <v>178.32</v>
      </c>
      <c r="L85" s="123">
        <v>0</v>
      </c>
      <c r="M85" s="123">
        <f t="shared" si="5"/>
        <v>178.32</v>
      </c>
      <c r="N85" s="123">
        <v>0</v>
      </c>
      <c r="O85" s="123">
        <f t="shared" si="0"/>
        <v>178.32</v>
      </c>
      <c r="P85" s="123">
        <v>0</v>
      </c>
      <c r="Q85" s="123">
        <f t="shared" si="1"/>
        <v>178.32</v>
      </c>
      <c r="R85" s="41">
        <v>0</v>
      </c>
      <c r="S85" s="41">
        <f t="shared" si="12"/>
        <v>178.32</v>
      </c>
    </row>
    <row r="86" spans="1:19" s="11" customFormat="1" ht="13.5" customHeight="1" thickBot="1" x14ac:dyDescent="0.25">
      <c r="A86" s="125" t="s">
        <v>18</v>
      </c>
      <c r="B86" s="255" t="s">
        <v>19</v>
      </c>
      <c r="C86" s="256"/>
      <c r="D86" s="126" t="s">
        <v>19</v>
      </c>
      <c r="E86" s="127" t="s">
        <v>19</v>
      </c>
      <c r="F86" s="128" t="s">
        <v>107</v>
      </c>
      <c r="G86" s="46">
        <f>+G87+G104+G111</f>
        <v>15250</v>
      </c>
      <c r="H86" s="46">
        <v>0</v>
      </c>
      <c r="I86" s="46">
        <f t="shared" si="3"/>
        <v>15250</v>
      </c>
      <c r="J86" s="47">
        <v>0</v>
      </c>
      <c r="K86" s="47">
        <f t="shared" si="4"/>
        <v>15250</v>
      </c>
      <c r="L86" s="47">
        <f>L87+L111</f>
        <v>17371.425999999999</v>
      </c>
      <c r="M86" s="47">
        <f t="shared" si="5"/>
        <v>32621.425999999999</v>
      </c>
      <c r="N86" s="47">
        <f>+N87+N104+N111</f>
        <v>0</v>
      </c>
      <c r="O86" s="47">
        <f t="shared" si="0"/>
        <v>32621.425999999999</v>
      </c>
      <c r="P86" s="47">
        <f>+P87+P104++P111</f>
        <v>22000</v>
      </c>
      <c r="Q86" s="47">
        <f t="shared" si="1"/>
        <v>54621.425999999999</v>
      </c>
      <c r="R86" s="49">
        <v>0</v>
      </c>
      <c r="S86" s="49">
        <f t="shared" si="12"/>
        <v>54621.425999999999</v>
      </c>
    </row>
    <row r="87" spans="1:19" s="11" customFormat="1" ht="13.15" hidden="1" x14ac:dyDescent="0.25">
      <c r="A87" s="130" t="s">
        <v>19</v>
      </c>
      <c r="B87" s="246" t="s">
        <v>19</v>
      </c>
      <c r="C87" s="247"/>
      <c r="D87" s="131" t="s">
        <v>19</v>
      </c>
      <c r="E87" s="132" t="s">
        <v>19</v>
      </c>
      <c r="F87" s="133" t="s">
        <v>108</v>
      </c>
      <c r="G87" s="134">
        <f>+G88+G90+G92</f>
        <v>1600</v>
      </c>
      <c r="H87" s="134">
        <v>0</v>
      </c>
      <c r="I87" s="134">
        <f t="shared" si="3"/>
        <v>1600</v>
      </c>
      <c r="J87" s="135">
        <v>0</v>
      </c>
      <c r="K87" s="135">
        <f t="shared" si="4"/>
        <v>1600</v>
      </c>
      <c r="L87" s="135">
        <f>L94+L96+L98+L100+L102</f>
        <v>15120</v>
      </c>
      <c r="M87" s="135">
        <f t="shared" si="5"/>
        <v>16720</v>
      </c>
      <c r="N87" s="135">
        <v>0</v>
      </c>
      <c r="O87" s="135">
        <f t="shared" si="0"/>
        <v>16720</v>
      </c>
      <c r="P87" s="136">
        <v>0</v>
      </c>
      <c r="Q87" s="136">
        <f t="shared" si="1"/>
        <v>16720</v>
      </c>
      <c r="R87" s="137">
        <v>0</v>
      </c>
      <c r="S87" s="137">
        <f t="shared" si="12"/>
        <v>16720</v>
      </c>
    </row>
    <row r="88" spans="1:19" s="11" customFormat="1" ht="20.45" hidden="1" x14ac:dyDescent="0.25">
      <c r="A88" s="82" t="s">
        <v>18</v>
      </c>
      <c r="B88" s="83" t="s">
        <v>109</v>
      </c>
      <c r="C88" s="84" t="s">
        <v>27</v>
      </c>
      <c r="D88" s="92" t="s">
        <v>19</v>
      </c>
      <c r="E88" s="93" t="s">
        <v>19</v>
      </c>
      <c r="F88" s="73" t="s">
        <v>110</v>
      </c>
      <c r="G88" s="74">
        <f>+G89</f>
        <v>1000</v>
      </c>
      <c r="H88" s="74">
        <v>0</v>
      </c>
      <c r="I88" s="74">
        <f t="shared" si="3"/>
        <v>1000</v>
      </c>
      <c r="J88" s="75">
        <v>0</v>
      </c>
      <c r="K88" s="75">
        <f t="shared" si="4"/>
        <v>1000</v>
      </c>
      <c r="L88" s="75">
        <v>0</v>
      </c>
      <c r="M88" s="75">
        <f t="shared" si="5"/>
        <v>1000</v>
      </c>
      <c r="N88" s="75">
        <v>0</v>
      </c>
      <c r="O88" s="75">
        <f t="shared" si="0"/>
        <v>1000</v>
      </c>
      <c r="P88" s="76">
        <v>0</v>
      </c>
      <c r="Q88" s="76">
        <f t="shared" si="1"/>
        <v>1000</v>
      </c>
      <c r="R88" s="77">
        <v>0</v>
      </c>
      <c r="S88" s="77">
        <f t="shared" si="12"/>
        <v>1000</v>
      </c>
    </row>
    <row r="89" spans="1:19" s="11" customFormat="1" ht="13.15" hidden="1" x14ac:dyDescent="0.25">
      <c r="A89" s="59"/>
      <c r="B89" s="60"/>
      <c r="C89" s="61"/>
      <c r="D89" s="62">
        <v>3419</v>
      </c>
      <c r="E89" s="63">
        <v>5221</v>
      </c>
      <c r="F89" s="81" t="s">
        <v>111</v>
      </c>
      <c r="G89" s="65">
        <v>1000</v>
      </c>
      <c r="H89" s="65">
        <v>0</v>
      </c>
      <c r="I89" s="65">
        <f t="shared" si="3"/>
        <v>1000</v>
      </c>
      <c r="J89" s="66">
        <v>0</v>
      </c>
      <c r="K89" s="66">
        <f t="shared" si="4"/>
        <v>1000</v>
      </c>
      <c r="L89" s="66">
        <v>0</v>
      </c>
      <c r="M89" s="66">
        <f t="shared" si="5"/>
        <v>1000</v>
      </c>
      <c r="N89" s="66">
        <v>0</v>
      </c>
      <c r="O89" s="66">
        <f t="shared" si="0"/>
        <v>1000</v>
      </c>
      <c r="P89" s="66">
        <v>0</v>
      </c>
      <c r="Q89" s="66">
        <f t="shared" si="1"/>
        <v>1000</v>
      </c>
      <c r="R89" s="67">
        <v>0</v>
      </c>
      <c r="S89" s="67">
        <f t="shared" si="12"/>
        <v>1000</v>
      </c>
    </row>
    <row r="90" spans="1:19" s="11" customFormat="1" ht="30.6" hidden="1" x14ac:dyDescent="0.25">
      <c r="A90" s="82" t="s">
        <v>18</v>
      </c>
      <c r="B90" s="83" t="s">
        <v>112</v>
      </c>
      <c r="C90" s="84" t="s">
        <v>27</v>
      </c>
      <c r="D90" s="92" t="s">
        <v>19</v>
      </c>
      <c r="E90" s="93" t="s">
        <v>19</v>
      </c>
      <c r="F90" s="73" t="s">
        <v>113</v>
      </c>
      <c r="G90" s="74">
        <f>+G91</f>
        <v>400</v>
      </c>
      <c r="H90" s="74">
        <v>0</v>
      </c>
      <c r="I90" s="74">
        <f t="shared" si="3"/>
        <v>400</v>
      </c>
      <c r="J90" s="75">
        <v>0</v>
      </c>
      <c r="K90" s="75">
        <f t="shared" si="4"/>
        <v>400</v>
      </c>
      <c r="L90" s="75">
        <v>0</v>
      </c>
      <c r="M90" s="75">
        <f t="shared" si="5"/>
        <v>400</v>
      </c>
      <c r="N90" s="75">
        <v>0</v>
      </c>
      <c r="O90" s="75">
        <f t="shared" si="0"/>
        <v>400</v>
      </c>
      <c r="P90" s="76">
        <v>0</v>
      </c>
      <c r="Q90" s="76">
        <f t="shared" si="1"/>
        <v>400</v>
      </c>
      <c r="R90" s="77">
        <v>0</v>
      </c>
      <c r="S90" s="77">
        <f t="shared" si="12"/>
        <v>400</v>
      </c>
    </row>
    <row r="91" spans="1:19" s="11" customFormat="1" ht="13.15" hidden="1" x14ac:dyDescent="0.25">
      <c r="A91" s="59"/>
      <c r="B91" s="60" t="s">
        <v>114</v>
      </c>
      <c r="C91" s="61"/>
      <c r="D91" s="62">
        <v>3419</v>
      </c>
      <c r="E91" s="63">
        <v>5329</v>
      </c>
      <c r="F91" s="81" t="s">
        <v>115</v>
      </c>
      <c r="G91" s="65">
        <v>400</v>
      </c>
      <c r="H91" s="65">
        <v>0</v>
      </c>
      <c r="I91" s="65">
        <f t="shared" si="3"/>
        <v>400</v>
      </c>
      <c r="J91" s="66">
        <v>0</v>
      </c>
      <c r="K91" s="66">
        <f t="shared" si="4"/>
        <v>400</v>
      </c>
      <c r="L91" s="66">
        <v>0</v>
      </c>
      <c r="M91" s="66">
        <f t="shared" si="5"/>
        <v>400</v>
      </c>
      <c r="N91" s="66">
        <v>0</v>
      </c>
      <c r="O91" s="66">
        <f t="shared" si="0"/>
        <v>400</v>
      </c>
      <c r="P91" s="66">
        <v>0</v>
      </c>
      <c r="Q91" s="66">
        <f t="shared" si="1"/>
        <v>400</v>
      </c>
      <c r="R91" s="67">
        <v>0</v>
      </c>
      <c r="S91" s="67">
        <f t="shared" si="12"/>
        <v>400</v>
      </c>
    </row>
    <row r="92" spans="1:19" s="11" customFormat="1" ht="20.45" hidden="1" x14ac:dyDescent="0.25">
      <c r="A92" s="82" t="s">
        <v>18</v>
      </c>
      <c r="B92" s="83" t="s">
        <v>116</v>
      </c>
      <c r="C92" s="84" t="s">
        <v>117</v>
      </c>
      <c r="D92" s="92" t="s">
        <v>19</v>
      </c>
      <c r="E92" s="93" t="s">
        <v>19</v>
      </c>
      <c r="F92" s="73" t="s">
        <v>118</v>
      </c>
      <c r="G92" s="74">
        <f>+G93</f>
        <v>200</v>
      </c>
      <c r="H92" s="74">
        <v>0</v>
      </c>
      <c r="I92" s="74">
        <f t="shared" si="3"/>
        <v>200</v>
      </c>
      <c r="J92" s="75">
        <v>0</v>
      </c>
      <c r="K92" s="75">
        <f t="shared" si="4"/>
        <v>200</v>
      </c>
      <c r="L92" s="75">
        <v>0</v>
      </c>
      <c r="M92" s="75">
        <f t="shared" si="5"/>
        <v>200</v>
      </c>
      <c r="N92" s="75">
        <v>0</v>
      </c>
      <c r="O92" s="75">
        <f t="shared" si="0"/>
        <v>200</v>
      </c>
      <c r="P92" s="76">
        <v>0</v>
      </c>
      <c r="Q92" s="76">
        <f t="shared" si="1"/>
        <v>200</v>
      </c>
      <c r="R92" s="77">
        <v>0</v>
      </c>
      <c r="S92" s="77">
        <f t="shared" si="12"/>
        <v>200</v>
      </c>
    </row>
    <row r="93" spans="1:19" s="11" customFormat="1" ht="13.15" hidden="1" x14ac:dyDescent="0.25">
      <c r="A93" s="59"/>
      <c r="B93" s="60"/>
      <c r="C93" s="61"/>
      <c r="D93" s="62">
        <v>3419</v>
      </c>
      <c r="E93" s="63">
        <v>5329</v>
      </c>
      <c r="F93" s="81" t="s">
        <v>115</v>
      </c>
      <c r="G93" s="65">
        <v>200</v>
      </c>
      <c r="H93" s="65">
        <v>0</v>
      </c>
      <c r="I93" s="65">
        <f t="shared" si="3"/>
        <v>200</v>
      </c>
      <c r="J93" s="66">
        <v>0</v>
      </c>
      <c r="K93" s="66">
        <f t="shared" si="4"/>
        <v>200</v>
      </c>
      <c r="L93" s="66">
        <v>0</v>
      </c>
      <c r="M93" s="66">
        <f t="shared" si="5"/>
        <v>200</v>
      </c>
      <c r="N93" s="66">
        <v>0</v>
      </c>
      <c r="O93" s="66">
        <f t="shared" si="0"/>
        <v>200</v>
      </c>
      <c r="P93" s="66">
        <v>0</v>
      </c>
      <c r="Q93" s="66">
        <f t="shared" si="1"/>
        <v>200</v>
      </c>
      <c r="R93" s="67">
        <v>0</v>
      </c>
      <c r="S93" s="67">
        <f t="shared" si="12"/>
        <v>200</v>
      </c>
    </row>
    <row r="94" spans="1:19" s="11" customFormat="1" ht="20.45" hidden="1" x14ac:dyDescent="0.25">
      <c r="A94" s="82" t="s">
        <v>18</v>
      </c>
      <c r="B94" s="83" t="s">
        <v>119</v>
      </c>
      <c r="C94" s="84" t="s">
        <v>27</v>
      </c>
      <c r="D94" s="92" t="s">
        <v>19</v>
      </c>
      <c r="E94" s="93" t="s">
        <v>19</v>
      </c>
      <c r="F94" s="73" t="s">
        <v>110</v>
      </c>
      <c r="G94" s="74">
        <v>0</v>
      </c>
      <c r="H94" s="74"/>
      <c r="I94" s="74">
        <v>0</v>
      </c>
      <c r="J94" s="75">
        <v>0</v>
      </c>
      <c r="K94" s="75">
        <v>0</v>
      </c>
      <c r="L94" s="75">
        <v>60</v>
      </c>
      <c r="M94" s="75">
        <f t="shared" ref="M94:M103" si="13">L94</f>
        <v>60</v>
      </c>
      <c r="N94" s="75">
        <v>0</v>
      </c>
      <c r="O94" s="75">
        <f t="shared" si="0"/>
        <v>60</v>
      </c>
      <c r="P94" s="76">
        <v>0</v>
      </c>
      <c r="Q94" s="76">
        <f t="shared" si="1"/>
        <v>60</v>
      </c>
      <c r="R94" s="77">
        <v>0</v>
      </c>
      <c r="S94" s="77">
        <f t="shared" si="12"/>
        <v>60</v>
      </c>
    </row>
    <row r="95" spans="1:19" s="11" customFormat="1" ht="13.15" hidden="1" x14ac:dyDescent="0.25">
      <c r="A95" s="59"/>
      <c r="B95" s="60"/>
      <c r="C95" s="61"/>
      <c r="D95" s="62">
        <v>3419</v>
      </c>
      <c r="E95" s="63">
        <v>5221</v>
      </c>
      <c r="F95" s="79" t="s">
        <v>111</v>
      </c>
      <c r="G95" s="65">
        <v>0</v>
      </c>
      <c r="H95" s="65"/>
      <c r="I95" s="65">
        <v>0</v>
      </c>
      <c r="J95" s="66">
        <v>0</v>
      </c>
      <c r="K95" s="66">
        <v>0</v>
      </c>
      <c r="L95" s="66">
        <v>60</v>
      </c>
      <c r="M95" s="66">
        <f t="shared" si="13"/>
        <v>60</v>
      </c>
      <c r="N95" s="66">
        <v>0</v>
      </c>
      <c r="O95" s="66">
        <f t="shared" si="0"/>
        <v>60</v>
      </c>
      <c r="P95" s="66">
        <v>0</v>
      </c>
      <c r="Q95" s="66">
        <f t="shared" ref="Q95:Q158" si="14">+O95+P95</f>
        <v>60</v>
      </c>
      <c r="R95" s="67">
        <v>0</v>
      </c>
      <c r="S95" s="67">
        <f t="shared" si="12"/>
        <v>60</v>
      </c>
    </row>
    <row r="96" spans="1:19" s="11" customFormat="1" ht="30.6" hidden="1" x14ac:dyDescent="0.25">
      <c r="A96" s="82" t="s">
        <v>18</v>
      </c>
      <c r="B96" s="83" t="s">
        <v>120</v>
      </c>
      <c r="C96" s="84" t="s">
        <v>27</v>
      </c>
      <c r="D96" s="92" t="s">
        <v>19</v>
      </c>
      <c r="E96" s="93" t="s">
        <v>19</v>
      </c>
      <c r="F96" s="73" t="s">
        <v>113</v>
      </c>
      <c r="G96" s="74">
        <v>0</v>
      </c>
      <c r="H96" s="74"/>
      <c r="I96" s="74">
        <v>0</v>
      </c>
      <c r="J96" s="75">
        <v>0</v>
      </c>
      <c r="K96" s="75">
        <v>0</v>
      </c>
      <c r="L96" s="75">
        <v>40</v>
      </c>
      <c r="M96" s="75">
        <f t="shared" si="13"/>
        <v>40</v>
      </c>
      <c r="N96" s="75">
        <v>0</v>
      </c>
      <c r="O96" s="75">
        <f t="shared" si="0"/>
        <v>40</v>
      </c>
      <c r="P96" s="76">
        <v>0</v>
      </c>
      <c r="Q96" s="76">
        <f t="shared" si="14"/>
        <v>40</v>
      </c>
      <c r="R96" s="77">
        <v>0</v>
      </c>
      <c r="S96" s="77">
        <f t="shared" si="12"/>
        <v>40</v>
      </c>
    </row>
    <row r="97" spans="1:19" s="11" customFormat="1" ht="13.15" hidden="1" x14ac:dyDescent="0.25">
      <c r="A97" s="59"/>
      <c r="B97" s="60" t="s">
        <v>114</v>
      </c>
      <c r="C97" s="61"/>
      <c r="D97" s="62">
        <v>3419</v>
      </c>
      <c r="E97" s="63">
        <v>5329</v>
      </c>
      <c r="F97" s="81" t="s">
        <v>115</v>
      </c>
      <c r="G97" s="65">
        <v>0</v>
      </c>
      <c r="H97" s="65"/>
      <c r="I97" s="65">
        <v>0</v>
      </c>
      <c r="J97" s="66">
        <v>0</v>
      </c>
      <c r="K97" s="66">
        <v>0</v>
      </c>
      <c r="L97" s="66">
        <v>40</v>
      </c>
      <c r="M97" s="66">
        <f t="shared" si="13"/>
        <v>40</v>
      </c>
      <c r="N97" s="66">
        <v>0</v>
      </c>
      <c r="O97" s="66">
        <f t="shared" si="0"/>
        <v>40</v>
      </c>
      <c r="P97" s="66">
        <v>0</v>
      </c>
      <c r="Q97" s="66">
        <f t="shared" si="14"/>
        <v>40</v>
      </c>
      <c r="R97" s="67">
        <v>0</v>
      </c>
      <c r="S97" s="67">
        <f t="shared" si="12"/>
        <v>40</v>
      </c>
    </row>
    <row r="98" spans="1:19" s="11" customFormat="1" ht="20.45" hidden="1" x14ac:dyDescent="0.25">
      <c r="A98" s="82" t="s">
        <v>18</v>
      </c>
      <c r="B98" s="83" t="s">
        <v>121</v>
      </c>
      <c r="C98" s="84" t="s">
        <v>117</v>
      </c>
      <c r="D98" s="92" t="s">
        <v>19</v>
      </c>
      <c r="E98" s="93" t="s">
        <v>19</v>
      </c>
      <c r="F98" s="73" t="s">
        <v>118</v>
      </c>
      <c r="G98" s="74">
        <v>0</v>
      </c>
      <c r="H98" s="74"/>
      <c r="I98" s="74">
        <v>0</v>
      </c>
      <c r="J98" s="75">
        <v>0</v>
      </c>
      <c r="K98" s="75">
        <v>0</v>
      </c>
      <c r="L98" s="75">
        <v>20</v>
      </c>
      <c r="M98" s="75">
        <f t="shared" si="13"/>
        <v>20</v>
      </c>
      <c r="N98" s="75">
        <v>0</v>
      </c>
      <c r="O98" s="75">
        <f t="shared" si="0"/>
        <v>20</v>
      </c>
      <c r="P98" s="76">
        <v>0</v>
      </c>
      <c r="Q98" s="76">
        <f t="shared" si="14"/>
        <v>20</v>
      </c>
      <c r="R98" s="77">
        <v>0</v>
      </c>
      <c r="S98" s="77">
        <f t="shared" si="12"/>
        <v>20</v>
      </c>
    </row>
    <row r="99" spans="1:19" s="11" customFormat="1" ht="13.15" hidden="1" x14ac:dyDescent="0.25">
      <c r="A99" s="59"/>
      <c r="B99" s="60"/>
      <c r="C99" s="61"/>
      <c r="D99" s="62">
        <v>3419</v>
      </c>
      <c r="E99" s="63">
        <v>5329</v>
      </c>
      <c r="F99" s="79" t="s">
        <v>115</v>
      </c>
      <c r="G99" s="65">
        <v>0</v>
      </c>
      <c r="H99" s="65"/>
      <c r="I99" s="65">
        <v>0</v>
      </c>
      <c r="J99" s="66">
        <v>0</v>
      </c>
      <c r="K99" s="66">
        <v>0</v>
      </c>
      <c r="L99" s="66">
        <v>20</v>
      </c>
      <c r="M99" s="66">
        <f t="shared" si="13"/>
        <v>20</v>
      </c>
      <c r="N99" s="66">
        <v>0</v>
      </c>
      <c r="O99" s="66">
        <f t="shared" ref="O99:O176" si="15">+M99+N99</f>
        <v>20</v>
      </c>
      <c r="P99" s="66">
        <v>0</v>
      </c>
      <c r="Q99" s="66">
        <f t="shared" si="14"/>
        <v>20</v>
      </c>
      <c r="R99" s="67">
        <v>0</v>
      </c>
      <c r="S99" s="67">
        <f t="shared" si="12"/>
        <v>20</v>
      </c>
    </row>
    <row r="100" spans="1:19" s="11" customFormat="1" ht="20.45" hidden="1" x14ac:dyDescent="0.25">
      <c r="A100" s="82" t="s">
        <v>18</v>
      </c>
      <c r="B100" s="83" t="s">
        <v>122</v>
      </c>
      <c r="C100" s="84" t="s">
        <v>123</v>
      </c>
      <c r="D100" s="92" t="s">
        <v>19</v>
      </c>
      <c r="E100" s="93" t="s">
        <v>19</v>
      </c>
      <c r="F100" s="73" t="s">
        <v>124</v>
      </c>
      <c r="G100" s="74">
        <v>0</v>
      </c>
      <c r="H100" s="74"/>
      <c r="I100" s="74">
        <v>0</v>
      </c>
      <c r="J100" s="75">
        <v>0</v>
      </c>
      <c r="K100" s="75">
        <v>0</v>
      </c>
      <c r="L100" s="75">
        <v>10000</v>
      </c>
      <c r="M100" s="75">
        <f t="shared" si="13"/>
        <v>10000</v>
      </c>
      <c r="N100" s="75">
        <v>0</v>
      </c>
      <c r="O100" s="75">
        <f t="shared" si="15"/>
        <v>10000</v>
      </c>
      <c r="P100" s="76">
        <v>0</v>
      </c>
      <c r="Q100" s="76">
        <f t="shared" si="14"/>
        <v>10000</v>
      </c>
      <c r="R100" s="77">
        <v>0</v>
      </c>
      <c r="S100" s="77">
        <f t="shared" si="12"/>
        <v>10000</v>
      </c>
    </row>
    <row r="101" spans="1:19" s="11" customFormat="1" ht="13.15" hidden="1" x14ac:dyDescent="0.25">
      <c r="A101" s="59"/>
      <c r="B101" s="60"/>
      <c r="C101" s="61"/>
      <c r="D101" s="62">
        <v>3419</v>
      </c>
      <c r="E101" s="63">
        <v>6341</v>
      </c>
      <c r="F101" s="81" t="s">
        <v>125</v>
      </c>
      <c r="G101" s="65">
        <v>0</v>
      </c>
      <c r="H101" s="65"/>
      <c r="I101" s="65">
        <v>0</v>
      </c>
      <c r="J101" s="66">
        <v>0</v>
      </c>
      <c r="K101" s="66">
        <v>0</v>
      </c>
      <c r="L101" s="66">
        <v>10000</v>
      </c>
      <c r="M101" s="66">
        <f t="shared" si="13"/>
        <v>10000</v>
      </c>
      <c r="N101" s="66">
        <v>0</v>
      </c>
      <c r="O101" s="66">
        <f t="shared" si="15"/>
        <v>10000</v>
      </c>
      <c r="P101" s="66">
        <v>0</v>
      </c>
      <c r="Q101" s="66">
        <f t="shared" si="14"/>
        <v>10000</v>
      </c>
      <c r="R101" s="67">
        <v>0</v>
      </c>
      <c r="S101" s="67">
        <f t="shared" si="12"/>
        <v>10000</v>
      </c>
    </row>
    <row r="102" spans="1:19" s="11" customFormat="1" ht="20.45" hidden="1" x14ac:dyDescent="0.25">
      <c r="A102" s="68" t="s">
        <v>18</v>
      </c>
      <c r="B102" s="69" t="s">
        <v>126</v>
      </c>
      <c r="C102" s="70" t="s">
        <v>127</v>
      </c>
      <c r="D102" s="71" t="s">
        <v>19</v>
      </c>
      <c r="E102" s="72" t="s">
        <v>19</v>
      </c>
      <c r="F102" s="94" t="s">
        <v>128</v>
      </c>
      <c r="G102" s="74">
        <v>0</v>
      </c>
      <c r="H102" s="74"/>
      <c r="I102" s="74"/>
      <c r="J102" s="75"/>
      <c r="K102" s="75">
        <v>0</v>
      </c>
      <c r="L102" s="75">
        <v>5000</v>
      </c>
      <c r="M102" s="75">
        <f t="shared" si="13"/>
        <v>5000</v>
      </c>
      <c r="N102" s="75">
        <v>0</v>
      </c>
      <c r="O102" s="75">
        <f t="shared" si="15"/>
        <v>5000</v>
      </c>
      <c r="P102" s="76">
        <v>0</v>
      </c>
      <c r="Q102" s="76">
        <f t="shared" si="14"/>
        <v>5000</v>
      </c>
      <c r="R102" s="77">
        <v>0</v>
      </c>
      <c r="S102" s="77">
        <f t="shared" si="12"/>
        <v>5000</v>
      </c>
    </row>
    <row r="103" spans="1:19" s="11" customFormat="1" ht="13.9" hidden="1" thickBot="1" x14ac:dyDescent="0.3">
      <c r="A103" s="138"/>
      <c r="B103" s="139"/>
      <c r="C103" s="140"/>
      <c r="D103" s="141">
        <v>3419</v>
      </c>
      <c r="E103" s="120">
        <v>6341</v>
      </c>
      <c r="F103" s="64" t="s">
        <v>125</v>
      </c>
      <c r="G103" s="122">
        <v>0</v>
      </c>
      <c r="H103" s="122"/>
      <c r="I103" s="122"/>
      <c r="J103" s="123"/>
      <c r="K103" s="123">
        <v>0</v>
      </c>
      <c r="L103" s="123">
        <v>5000</v>
      </c>
      <c r="M103" s="123">
        <f t="shared" si="13"/>
        <v>5000</v>
      </c>
      <c r="N103" s="123">
        <v>0</v>
      </c>
      <c r="O103" s="123">
        <f t="shared" si="15"/>
        <v>5000</v>
      </c>
      <c r="P103" s="123">
        <v>0</v>
      </c>
      <c r="Q103" s="123">
        <f t="shared" si="14"/>
        <v>5000</v>
      </c>
      <c r="R103" s="41">
        <v>0</v>
      </c>
      <c r="S103" s="41">
        <f t="shared" si="12"/>
        <v>5000</v>
      </c>
    </row>
    <row r="104" spans="1:19" s="11" customFormat="1" ht="13.15" hidden="1" x14ac:dyDescent="0.25">
      <c r="A104" s="142" t="s">
        <v>19</v>
      </c>
      <c r="B104" s="143" t="s">
        <v>19</v>
      </c>
      <c r="C104" s="144" t="s">
        <v>19</v>
      </c>
      <c r="D104" s="145" t="s">
        <v>19</v>
      </c>
      <c r="E104" s="146" t="s">
        <v>19</v>
      </c>
      <c r="F104" s="147" t="s">
        <v>129</v>
      </c>
      <c r="G104" s="148">
        <f>+G105+G107+G109</f>
        <v>400</v>
      </c>
      <c r="H104" s="148">
        <v>0</v>
      </c>
      <c r="I104" s="148">
        <f t="shared" si="3"/>
        <v>400</v>
      </c>
      <c r="J104" s="149">
        <v>0</v>
      </c>
      <c r="K104" s="149">
        <f t="shared" si="4"/>
        <v>400</v>
      </c>
      <c r="L104" s="149">
        <v>0</v>
      </c>
      <c r="M104" s="149">
        <f t="shared" si="5"/>
        <v>400</v>
      </c>
      <c r="N104" s="149">
        <v>0</v>
      </c>
      <c r="O104" s="149">
        <f t="shared" si="15"/>
        <v>400</v>
      </c>
      <c r="P104" s="149">
        <v>0</v>
      </c>
      <c r="Q104" s="149">
        <f t="shared" si="14"/>
        <v>400</v>
      </c>
      <c r="R104" s="150">
        <v>0</v>
      </c>
      <c r="S104" s="150">
        <f t="shared" si="12"/>
        <v>400</v>
      </c>
    </row>
    <row r="105" spans="1:19" s="11" customFormat="1" ht="20.45" hidden="1" x14ac:dyDescent="0.25">
      <c r="A105" s="82" t="s">
        <v>18</v>
      </c>
      <c r="B105" s="83" t="s">
        <v>130</v>
      </c>
      <c r="C105" s="84" t="s">
        <v>27</v>
      </c>
      <c r="D105" s="92" t="s">
        <v>19</v>
      </c>
      <c r="E105" s="93" t="s">
        <v>19</v>
      </c>
      <c r="F105" s="73" t="s">
        <v>131</v>
      </c>
      <c r="G105" s="74">
        <f>+G106</f>
        <v>100</v>
      </c>
      <c r="H105" s="74">
        <v>0</v>
      </c>
      <c r="I105" s="74">
        <f t="shared" si="3"/>
        <v>100</v>
      </c>
      <c r="J105" s="75">
        <v>0</v>
      </c>
      <c r="K105" s="75">
        <f t="shared" si="4"/>
        <v>100</v>
      </c>
      <c r="L105" s="75">
        <v>0</v>
      </c>
      <c r="M105" s="75">
        <f t="shared" si="5"/>
        <v>100</v>
      </c>
      <c r="N105" s="75">
        <v>0</v>
      </c>
      <c r="O105" s="75">
        <f t="shared" si="15"/>
        <v>100</v>
      </c>
      <c r="P105" s="76">
        <v>0</v>
      </c>
      <c r="Q105" s="76">
        <f t="shared" si="14"/>
        <v>100</v>
      </c>
      <c r="R105" s="77">
        <v>0</v>
      </c>
      <c r="S105" s="77">
        <f t="shared" si="12"/>
        <v>100</v>
      </c>
    </row>
    <row r="106" spans="1:19" s="11" customFormat="1" ht="13.15" hidden="1" x14ac:dyDescent="0.25">
      <c r="A106" s="82"/>
      <c r="B106" s="151"/>
      <c r="C106" s="151"/>
      <c r="D106" s="62">
        <v>3419</v>
      </c>
      <c r="E106" s="63">
        <v>5222</v>
      </c>
      <c r="F106" s="81" t="s">
        <v>32</v>
      </c>
      <c r="G106" s="65">
        <v>100</v>
      </c>
      <c r="H106" s="65">
        <v>0</v>
      </c>
      <c r="I106" s="65">
        <f t="shared" si="3"/>
        <v>100</v>
      </c>
      <c r="J106" s="66">
        <v>0</v>
      </c>
      <c r="K106" s="66">
        <f t="shared" si="4"/>
        <v>100</v>
      </c>
      <c r="L106" s="66">
        <v>0</v>
      </c>
      <c r="M106" s="66">
        <f t="shared" si="5"/>
        <v>100</v>
      </c>
      <c r="N106" s="66">
        <v>0</v>
      </c>
      <c r="O106" s="66">
        <f t="shared" si="15"/>
        <v>100</v>
      </c>
      <c r="P106" s="66">
        <v>0</v>
      </c>
      <c r="Q106" s="66">
        <f t="shared" si="14"/>
        <v>100</v>
      </c>
      <c r="R106" s="67">
        <v>0</v>
      </c>
      <c r="S106" s="67">
        <f t="shared" si="12"/>
        <v>100</v>
      </c>
    </row>
    <row r="107" spans="1:19" s="11" customFormat="1" ht="20.45" hidden="1" x14ac:dyDescent="0.25">
      <c r="A107" s="68" t="s">
        <v>18</v>
      </c>
      <c r="B107" s="69" t="s">
        <v>132</v>
      </c>
      <c r="C107" s="70" t="s">
        <v>27</v>
      </c>
      <c r="D107" s="71" t="s">
        <v>19</v>
      </c>
      <c r="E107" s="72" t="s">
        <v>19</v>
      </c>
      <c r="F107" s="94" t="s">
        <v>133</v>
      </c>
      <c r="G107" s="74">
        <f>+G108</f>
        <v>100</v>
      </c>
      <c r="H107" s="74">
        <v>0</v>
      </c>
      <c r="I107" s="74">
        <f t="shared" si="3"/>
        <v>100</v>
      </c>
      <c r="J107" s="75">
        <v>0</v>
      </c>
      <c r="K107" s="75">
        <f t="shared" si="4"/>
        <v>100</v>
      </c>
      <c r="L107" s="75">
        <v>0</v>
      </c>
      <c r="M107" s="75">
        <f t="shared" si="5"/>
        <v>100</v>
      </c>
      <c r="N107" s="75">
        <v>0</v>
      </c>
      <c r="O107" s="75">
        <f t="shared" si="15"/>
        <v>100</v>
      </c>
      <c r="P107" s="76">
        <v>0</v>
      </c>
      <c r="Q107" s="76">
        <f t="shared" si="14"/>
        <v>100</v>
      </c>
      <c r="R107" s="77">
        <v>0</v>
      </c>
      <c r="S107" s="77">
        <f t="shared" si="12"/>
        <v>100</v>
      </c>
    </row>
    <row r="108" spans="1:19" s="11" customFormat="1" ht="13.15" hidden="1" x14ac:dyDescent="0.25">
      <c r="A108" s="82"/>
      <c r="B108" s="151"/>
      <c r="C108" s="151"/>
      <c r="D108" s="62">
        <v>3419</v>
      </c>
      <c r="E108" s="63">
        <v>5229</v>
      </c>
      <c r="F108" s="81" t="s">
        <v>134</v>
      </c>
      <c r="G108" s="65">
        <v>100</v>
      </c>
      <c r="H108" s="65">
        <v>0</v>
      </c>
      <c r="I108" s="65">
        <f t="shared" si="3"/>
        <v>100</v>
      </c>
      <c r="J108" s="66">
        <v>0</v>
      </c>
      <c r="K108" s="66">
        <f t="shared" si="4"/>
        <v>100</v>
      </c>
      <c r="L108" s="66">
        <v>0</v>
      </c>
      <c r="M108" s="66">
        <f t="shared" si="5"/>
        <v>100</v>
      </c>
      <c r="N108" s="66">
        <v>0</v>
      </c>
      <c r="O108" s="66">
        <f t="shared" si="15"/>
        <v>100</v>
      </c>
      <c r="P108" s="66">
        <v>0</v>
      </c>
      <c r="Q108" s="66">
        <f t="shared" si="14"/>
        <v>100</v>
      </c>
      <c r="R108" s="67">
        <v>0</v>
      </c>
      <c r="S108" s="67">
        <f t="shared" si="12"/>
        <v>100</v>
      </c>
    </row>
    <row r="109" spans="1:19" s="11" customFormat="1" ht="20.45" hidden="1" x14ac:dyDescent="0.25">
      <c r="A109" s="82" t="s">
        <v>18</v>
      </c>
      <c r="B109" s="83" t="s">
        <v>135</v>
      </c>
      <c r="C109" s="84" t="s">
        <v>27</v>
      </c>
      <c r="D109" s="92" t="s">
        <v>19</v>
      </c>
      <c r="E109" s="93" t="s">
        <v>19</v>
      </c>
      <c r="F109" s="73" t="s">
        <v>136</v>
      </c>
      <c r="G109" s="74">
        <f>+G110</f>
        <v>200</v>
      </c>
      <c r="H109" s="74">
        <v>0</v>
      </c>
      <c r="I109" s="74">
        <f t="shared" si="3"/>
        <v>200</v>
      </c>
      <c r="J109" s="75">
        <v>0</v>
      </c>
      <c r="K109" s="75">
        <f t="shared" si="4"/>
        <v>200</v>
      </c>
      <c r="L109" s="75">
        <v>0</v>
      </c>
      <c r="M109" s="75">
        <f t="shared" si="5"/>
        <v>200</v>
      </c>
      <c r="N109" s="75">
        <v>0</v>
      </c>
      <c r="O109" s="75">
        <f t="shared" si="15"/>
        <v>200</v>
      </c>
      <c r="P109" s="76">
        <v>0</v>
      </c>
      <c r="Q109" s="76">
        <f t="shared" si="14"/>
        <v>200</v>
      </c>
      <c r="R109" s="77">
        <v>0</v>
      </c>
      <c r="S109" s="77">
        <f t="shared" si="12"/>
        <v>200</v>
      </c>
    </row>
    <row r="110" spans="1:19" s="11" customFormat="1" ht="13.9" hidden="1" thickBot="1" x14ac:dyDescent="0.3">
      <c r="A110" s="152"/>
      <c r="B110" s="153"/>
      <c r="C110" s="154"/>
      <c r="D110" s="155">
        <v>3419</v>
      </c>
      <c r="E110" s="156">
        <v>5222</v>
      </c>
      <c r="F110" s="157" t="s">
        <v>32</v>
      </c>
      <c r="G110" s="158">
        <v>200</v>
      </c>
      <c r="H110" s="158">
        <v>0</v>
      </c>
      <c r="I110" s="158">
        <f t="shared" si="3"/>
        <v>200</v>
      </c>
      <c r="J110" s="40">
        <v>0</v>
      </c>
      <c r="K110" s="40">
        <f t="shared" si="4"/>
        <v>200</v>
      </c>
      <c r="L110" s="40">
        <v>0</v>
      </c>
      <c r="M110" s="40">
        <f t="shared" si="5"/>
        <v>200</v>
      </c>
      <c r="N110" s="40">
        <v>0</v>
      </c>
      <c r="O110" s="40">
        <f t="shared" si="15"/>
        <v>200</v>
      </c>
      <c r="P110" s="40">
        <v>0</v>
      </c>
      <c r="Q110" s="40">
        <f t="shared" si="14"/>
        <v>200</v>
      </c>
      <c r="R110" s="159">
        <v>0</v>
      </c>
      <c r="S110" s="159">
        <f t="shared" si="12"/>
        <v>200</v>
      </c>
    </row>
    <row r="111" spans="1:19" s="11" customFormat="1" ht="13.15" hidden="1" x14ac:dyDescent="0.25">
      <c r="A111" s="142" t="s">
        <v>19</v>
      </c>
      <c r="B111" s="143" t="s">
        <v>19</v>
      </c>
      <c r="C111" s="144" t="s">
        <v>19</v>
      </c>
      <c r="D111" s="145" t="s">
        <v>19</v>
      </c>
      <c r="E111" s="146" t="s">
        <v>19</v>
      </c>
      <c r="F111" s="147" t="s">
        <v>137</v>
      </c>
      <c r="G111" s="160">
        <f>+G112+G114+G116+G118+G120</f>
        <v>13250</v>
      </c>
      <c r="H111" s="160">
        <v>0</v>
      </c>
      <c r="I111" s="160">
        <f t="shared" si="3"/>
        <v>13250</v>
      </c>
      <c r="J111" s="136">
        <v>0</v>
      </c>
      <c r="K111" s="136">
        <f t="shared" si="4"/>
        <v>13250</v>
      </c>
      <c r="L111" s="136">
        <f>L138+L140+L142+L144+L146+L148+L150+L152+L154+L156+L158+L160+L162+L164+L166+L168+L170+L172+L174+L176+L178+L180+L182+L184+L186+L188+L190+L192+L194+L196+L198+L200+L202+L204+L206+L208+L210+L212+L214+L216+L218+L220+L222+L224+L226+L228+L230+L232+L234+L114+L120+L136</f>
        <v>2251.4259999999999</v>
      </c>
      <c r="M111" s="136">
        <f t="shared" si="5"/>
        <v>15501.425999999999</v>
      </c>
      <c r="N111" s="136">
        <v>0</v>
      </c>
      <c r="O111" s="136">
        <f t="shared" si="15"/>
        <v>15501.425999999999</v>
      </c>
      <c r="P111" s="136">
        <f>+P120+P122+P124+P126+P128+P130+P132+P134+P236+P241</f>
        <v>22000</v>
      </c>
      <c r="Q111" s="136">
        <f t="shared" si="14"/>
        <v>37501.425999999999</v>
      </c>
      <c r="R111" s="137">
        <v>0</v>
      </c>
      <c r="S111" s="137">
        <f t="shared" si="12"/>
        <v>37501.425999999999</v>
      </c>
    </row>
    <row r="112" spans="1:19" s="11" customFormat="1" ht="20.45" hidden="1" x14ac:dyDescent="0.25">
      <c r="A112" s="82" t="s">
        <v>18</v>
      </c>
      <c r="B112" s="83" t="s">
        <v>138</v>
      </c>
      <c r="C112" s="84" t="s">
        <v>27</v>
      </c>
      <c r="D112" s="92" t="s">
        <v>19</v>
      </c>
      <c r="E112" s="93" t="s">
        <v>19</v>
      </c>
      <c r="F112" s="89" t="s">
        <v>139</v>
      </c>
      <c r="G112" s="74">
        <f>+G113</f>
        <v>1000</v>
      </c>
      <c r="H112" s="74">
        <v>0</v>
      </c>
      <c r="I112" s="74">
        <f t="shared" si="3"/>
        <v>1000</v>
      </c>
      <c r="J112" s="75">
        <v>0</v>
      </c>
      <c r="K112" s="75">
        <f t="shared" si="4"/>
        <v>1000</v>
      </c>
      <c r="L112" s="75">
        <v>0</v>
      </c>
      <c r="M112" s="75">
        <f t="shared" si="5"/>
        <v>1000</v>
      </c>
      <c r="N112" s="75">
        <v>0</v>
      </c>
      <c r="O112" s="75">
        <f t="shared" si="15"/>
        <v>1000</v>
      </c>
      <c r="P112" s="76">
        <v>0</v>
      </c>
      <c r="Q112" s="76">
        <f t="shared" si="14"/>
        <v>1000</v>
      </c>
      <c r="R112" s="77">
        <v>0</v>
      </c>
      <c r="S112" s="77">
        <f t="shared" si="12"/>
        <v>1000</v>
      </c>
    </row>
    <row r="113" spans="1:19" s="11" customFormat="1" ht="13.15" hidden="1" x14ac:dyDescent="0.25">
      <c r="A113" s="82"/>
      <c r="B113" s="151"/>
      <c r="C113" s="151"/>
      <c r="D113" s="62">
        <v>3419</v>
      </c>
      <c r="E113" s="63">
        <v>5222</v>
      </c>
      <c r="F113" s="161" t="s">
        <v>32</v>
      </c>
      <c r="G113" s="65">
        <v>1000</v>
      </c>
      <c r="H113" s="65">
        <v>0</v>
      </c>
      <c r="I113" s="65">
        <f t="shared" si="3"/>
        <v>1000</v>
      </c>
      <c r="J113" s="66">
        <v>0</v>
      </c>
      <c r="K113" s="66">
        <f t="shared" si="4"/>
        <v>1000</v>
      </c>
      <c r="L113" s="66">
        <v>0</v>
      </c>
      <c r="M113" s="66">
        <f t="shared" si="5"/>
        <v>1000</v>
      </c>
      <c r="N113" s="66">
        <v>0</v>
      </c>
      <c r="O113" s="66">
        <f t="shared" si="15"/>
        <v>1000</v>
      </c>
      <c r="P113" s="66">
        <v>0</v>
      </c>
      <c r="Q113" s="66">
        <f t="shared" si="14"/>
        <v>1000</v>
      </c>
      <c r="R113" s="67">
        <v>0</v>
      </c>
      <c r="S113" s="67">
        <f t="shared" si="12"/>
        <v>1000</v>
      </c>
    </row>
    <row r="114" spans="1:19" s="11" customFormat="1" ht="20.45" hidden="1" x14ac:dyDescent="0.25">
      <c r="A114" s="82" t="s">
        <v>18</v>
      </c>
      <c r="B114" s="83" t="s">
        <v>140</v>
      </c>
      <c r="C114" s="84" t="s">
        <v>27</v>
      </c>
      <c r="D114" s="92" t="s">
        <v>19</v>
      </c>
      <c r="E114" s="93" t="s">
        <v>19</v>
      </c>
      <c r="F114" s="89" t="s">
        <v>141</v>
      </c>
      <c r="G114" s="74">
        <f t="shared" ref="G114" si="16">+G115</f>
        <v>500</v>
      </c>
      <c r="H114" s="74">
        <v>0</v>
      </c>
      <c r="I114" s="74">
        <f t="shared" si="3"/>
        <v>500</v>
      </c>
      <c r="J114" s="75">
        <v>0</v>
      </c>
      <c r="K114" s="75">
        <f t="shared" si="4"/>
        <v>500</v>
      </c>
      <c r="L114" s="75">
        <f>+L115</f>
        <v>-500</v>
      </c>
      <c r="M114" s="75">
        <f t="shared" si="5"/>
        <v>0</v>
      </c>
      <c r="N114" s="75">
        <v>0</v>
      </c>
      <c r="O114" s="75">
        <f t="shared" si="15"/>
        <v>0</v>
      </c>
      <c r="P114" s="76">
        <v>0</v>
      </c>
      <c r="Q114" s="76">
        <f t="shared" si="14"/>
        <v>0</v>
      </c>
      <c r="R114" s="77">
        <v>0</v>
      </c>
      <c r="S114" s="77">
        <f t="shared" si="12"/>
        <v>0</v>
      </c>
    </row>
    <row r="115" spans="1:19" s="11" customFormat="1" ht="13.15" hidden="1" x14ac:dyDescent="0.25">
      <c r="A115" s="82"/>
      <c r="B115" s="151"/>
      <c r="C115" s="151"/>
      <c r="D115" s="62">
        <v>3419</v>
      </c>
      <c r="E115" s="63">
        <v>5222</v>
      </c>
      <c r="F115" s="161" t="s">
        <v>32</v>
      </c>
      <c r="G115" s="65">
        <v>500</v>
      </c>
      <c r="H115" s="65">
        <v>0</v>
      </c>
      <c r="I115" s="65">
        <f t="shared" si="3"/>
        <v>500</v>
      </c>
      <c r="J115" s="66">
        <v>0</v>
      </c>
      <c r="K115" s="66">
        <f t="shared" si="4"/>
        <v>500</v>
      </c>
      <c r="L115" s="66">
        <v>-500</v>
      </c>
      <c r="M115" s="66">
        <f t="shared" si="5"/>
        <v>0</v>
      </c>
      <c r="N115" s="66">
        <v>0</v>
      </c>
      <c r="O115" s="66">
        <f t="shared" si="15"/>
        <v>0</v>
      </c>
      <c r="P115" s="66">
        <v>0</v>
      </c>
      <c r="Q115" s="66">
        <f t="shared" si="14"/>
        <v>0</v>
      </c>
      <c r="R115" s="67">
        <v>0</v>
      </c>
      <c r="S115" s="67">
        <f t="shared" si="12"/>
        <v>0</v>
      </c>
    </row>
    <row r="116" spans="1:19" s="11" customFormat="1" ht="13.15" hidden="1" x14ac:dyDescent="0.25">
      <c r="A116" s="82" t="s">
        <v>18</v>
      </c>
      <c r="B116" s="83" t="s">
        <v>142</v>
      </c>
      <c r="C116" s="84" t="s">
        <v>27</v>
      </c>
      <c r="D116" s="92" t="s">
        <v>19</v>
      </c>
      <c r="E116" s="93" t="s">
        <v>19</v>
      </c>
      <c r="F116" s="89" t="s">
        <v>143</v>
      </c>
      <c r="G116" s="74">
        <f t="shared" ref="G116" si="17">+G117</f>
        <v>500</v>
      </c>
      <c r="H116" s="74">
        <v>0</v>
      </c>
      <c r="I116" s="74">
        <f t="shared" si="3"/>
        <v>500</v>
      </c>
      <c r="J116" s="75">
        <v>0</v>
      </c>
      <c r="K116" s="75">
        <f t="shared" si="4"/>
        <v>500</v>
      </c>
      <c r="L116" s="75">
        <v>0</v>
      </c>
      <c r="M116" s="75">
        <f t="shared" si="5"/>
        <v>500</v>
      </c>
      <c r="N116" s="75">
        <v>0</v>
      </c>
      <c r="O116" s="75">
        <f t="shared" si="15"/>
        <v>500</v>
      </c>
      <c r="P116" s="76">
        <v>0</v>
      </c>
      <c r="Q116" s="76">
        <f t="shared" si="14"/>
        <v>500</v>
      </c>
      <c r="R116" s="77">
        <v>0</v>
      </c>
      <c r="S116" s="77">
        <f t="shared" si="12"/>
        <v>500</v>
      </c>
    </row>
    <row r="117" spans="1:19" s="11" customFormat="1" ht="13.15" hidden="1" x14ac:dyDescent="0.25">
      <c r="A117" s="82"/>
      <c r="B117" s="151"/>
      <c r="C117" s="151"/>
      <c r="D117" s="62">
        <v>3419</v>
      </c>
      <c r="E117" s="63">
        <v>5222</v>
      </c>
      <c r="F117" s="161" t="s">
        <v>32</v>
      </c>
      <c r="G117" s="65">
        <v>500</v>
      </c>
      <c r="H117" s="65">
        <v>0</v>
      </c>
      <c r="I117" s="65">
        <f t="shared" si="3"/>
        <v>500</v>
      </c>
      <c r="J117" s="66">
        <v>0</v>
      </c>
      <c r="K117" s="66">
        <f t="shared" si="4"/>
        <v>500</v>
      </c>
      <c r="L117" s="66">
        <v>0</v>
      </c>
      <c r="M117" s="66">
        <f t="shared" si="5"/>
        <v>500</v>
      </c>
      <c r="N117" s="66">
        <v>0</v>
      </c>
      <c r="O117" s="75">
        <f t="shared" si="15"/>
        <v>500</v>
      </c>
      <c r="P117" s="66">
        <v>0</v>
      </c>
      <c r="Q117" s="66">
        <f t="shared" si="14"/>
        <v>500</v>
      </c>
      <c r="R117" s="67">
        <v>0</v>
      </c>
      <c r="S117" s="67">
        <f t="shared" si="12"/>
        <v>500</v>
      </c>
    </row>
    <row r="118" spans="1:19" s="11" customFormat="1" ht="20.45" hidden="1" x14ac:dyDescent="0.25">
      <c r="A118" s="82" t="s">
        <v>18</v>
      </c>
      <c r="B118" s="83" t="s">
        <v>144</v>
      </c>
      <c r="C118" s="84" t="s">
        <v>27</v>
      </c>
      <c r="D118" s="92" t="s">
        <v>19</v>
      </c>
      <c r="E118" s="93" t="s">
        <v>19</v>
      </c>
      <c r="F118" s="89" t="s">
        <v>145</v>
      </c>
      <c r="G118" s="74">
        <f t="shared" ref="G118" si="18">+G119</f>
        <v>250</v>
      </c>
      <c r="H118" s="74">
        <v>0</v>
      </c>
      <c r="I118" s="74">
        <f t="shared" si="3"/>
        <v>250</v>
      </c>
      <c r="J118" s="75">
        <v>0</v>
      </c>
      <c r="K118" s="75">
        <f t="shared" ref="K118:K121" si="19">+I118+J118</f>
        <v>250</v>
      </c>
      <c r="L118" s="75">
        <v>0</v>
      </c>
      <c r="M118" s="75">
        <f t="shared" ref="M118:M137" si="20">+K118+L118</f>
        <v>250</v>
      </c>
      <c r="N118" s="75">
        <v>0</v>
      </c>
      <c r="O118" s="75">
        <f t="shared" si="15"/>
        <v>250</v>
      </c>
      <c r="P118" s="76">
        <v>0</v>
      </c>
      <c r="Q118" s="76">
        <f t="shared" si="14"/>
        <v>250</v>
      </c>
      <c r="R118" s="77">
        <v>0</v>
      </c>
      <c r="S118" s="77">
        <f t="shared" si="12"/>
        <v>250</v>
      </c>
    </row>
    <row r="119" spans="1:19" s="11" customFormat="1" ht="13.15" hidden="1" x14ac:dyDescent="0.25">
      <c r="A119" s="82"/>
      <c r="B119" s="151"/>
      <c r="C119" s="151"/>
      <c r="D119" s="62">
        <v>3419</v>
      </c>
      <c r="E119" s="63">
        <v>5222</v>
      </c>
      <c r="F119" s="161" t="s">
        <v>32</v>
      </c>
      <c r="G119" s="65">
        <v>250</v>
      </c>
      <c r="H119" s="65">
        <v>0</v>
      </c>
      <c r="I119" s="65">
        <f t="shared" si="3"/>
        <v>250</v>
      </c>
      <c r="J119" s="66">
        <v>0</v>
      </c>
      <c r="K119" s="66">
        <f t="shared" si="19"/>
        <v>250</v>
      </c>
      <c r="L119" s="66">
        <v>0</v>
      </c>
      <c r="M119" s="66">
        <f t="shared" si="20"/>
        <v>250</v>
      </c>
      <c r="N119" s="66">
        <v>0</v>
      </c>
      <c r="O119" s="66">
        <f t="shared" si="15"/>
        <v>250</v>
      </c>
      <c r="P119" s="66">
        <v>0</v>
      </c>
      <c r="Q119" s="66">
        <f t="shared" si="14"/>
        <v>250</v>
      </c>
      <c r="R119" s="67">
        <v>0</v>
      </c>
      <c r="S119" s="67">
        <f t="shared" si="12"/>
        <v>250</v>
      </c>
    </row>
    <row r="120" spans="1:19" s="11" customFormat="1" ht="13.15" hidden="1" x14ac:dyDescent="0.25">
      <c r="A120" s="82" t="s">
        <v>18</v>
      </c>
      <c r="B120" s="83" t="s">
        <v>146</v>
      </c>
      <c r="C120" s="84" t="s">
        <v>27</v>
      </c>
      <c r="D120" s="92" t="s">
        <v>19</v>
      </c>
      <c r="E120" s="93" t="s">
        <v>19</v>
      </c>
      <c r="F120" s="162" t="s">
        <v>147</v>
      </c>
      <c r="G120" s="74">
        <f t="shared" ref="G120" si="21">+G121</f>
        <v>11000</v>
      </c>
      <c r="H120" s="74">
        <v>0</v>
      </c>
      <c r="I120" s="74">
        <f t="shared" si="3"/>
        <v>11000</v>
      </c>
      <c r="J120" s="75">
        <v>0</v>
      </c>
      <c r="K120" s="75">
        <f t="shared" si="19"/>
        <v>11000</v>
      </c>
      <c r="L120" s="75">
        <v>200</v>
      </c>
      <c r="M120" s="75">
        <f t="shared" si="20"/>
        <v>11200</v>
      </c>
      <c r="N120" s="75">
        <v>0</v>
      </c>
      <c r="O120" s="75">
        <f t="shared" si="15"/>
        <v>11200</v>
      </c>
      <c r="P120" s="75">
        <f>+P121</f>
        <v>-775</v>
      </c>
      <c r="Q120" s="76">
        <f t="shared" si="14"/>
        <v>10425</v>
      </c>
      <c r="R120" s="77">
        <v>0</v>
      </c>
      <c r="S120" s="77">
        <f t="shared" si="12"/>
        <v>10425</v>
      </c>
    </row>
    <row r="121" spans="1:19" s="11" customFormat="1" ht="13.15" hidden="1" x14ac:dyDescent="0.25">
      <c r="A121" s="82"/>
      <c r="B121" s="151"/>
      <c r="C121" s="151"/>
      <c r="D121" s="62">
        <v>3419</v>
      </c>
      <c r="E121" s="63">
        <v>5222</v>
      </c>
      <c r="F121" s="163" t="s">
        <v>32</v>
      </c>
      <c r="G121" s="65">
        <v>11000</v>
      </c>
      <c r="H121" s="65">
        <v>0</v>
      </c>
      <c r="I121" s="65">
        <f t="shared" si="3"/>
        <v>11000</v>
      </c>
      <c r="J121" s="66">
        <v>0</v>
      </c>
      <c r="K121" s="66">
        <f t="shared" si="19"/>
        <v>11000</v>
      </c>
      <c r="L121" s="66">
        <v>200</v>
      </c>
      <c r="M121" s="66">
        <f t="shared" si="20"/>
        <v>11200</v>
      </c>
      <c r="N121" s="66">
        <v>0</v>
      </c>
      <c r="O121" s="66">
        <f t="shared" si="15"/>
        <v>11200</v>
      </c>
      <c r="P121" s="66">
        <v>-775</v>
      </c>
      <c r="Q121" s="66">
        <f t="shared" si="14"/>
        <v>10425</v>
      </c>
      <c r="R121" s="67">
        <v>0</v>
      </c>
      <c r="S121" s="67">
        <f t="shared" si="12"/>
        <v>10425</v>
      </c>
    </row>
    <row r="122" spans="1:19" s="11" customFormat="1" ht="30.6" hidden="1" x14ac:dyDescent="0.25">
      <c r="A122" s="82" t="s">
        <v>18</v>
      </c>
      <c r="B122" s="83" t="s">
        <v>148</v>
      </c>
      <c r="C122" s="84" t="s">
        <v>27</v>
      </c>
      <c r="D122" s="92" t="s">
        <v>19</v>
      </c>
      <c r="E122" s="93" t="s">
        <v>19</v>
      </c>
      <c r="F122" s="162" t="s">
        <v>149</v>
      </c>
      <c r="G122" s="74">
        <v>0</v>
      </c>
      <c r="H122" s="65"/>
      <c r="I122" s="65"/>
      <c r="J122" s="66"/>
      <c r="K122" s="66"/>
      <c r="L122" s="66"/>
      <c r="M122" s="74">
        <v>0</v>
      </c>
      <c r="N122" s="74">
        <v>0</v>
      </c>
      <c r="O122" s="74">
        <v>0</v>
      </c>
      <c r="P122" s="75">
        <f>+P123</f>
        <v>100</v>
      </c>
      <c r="Q122" s="76">
        <f t="shared" si="14"/>
        <v>100</v>
      </c>
      <c r="R122" s="77">
        <v>0</v>
      </c>
      <c r="S122" s="77">
        <f t="shared" si="12"/>
        <v>100</v>
      </c>
    </row>
    <row r="123" spans="1:19" s="11" customFormat="1" ht="13.15" hidden="1" x14ac:dyDescent="0.25">
      <c r="A123" s="82"/>
      <c r="B123" s="151"/>
      <c r="C123" s="151"/>
      <c r="D123" s="62">
        <v>3419</v>
      </c>
      <c r="E123" s="63">
        <v>5222</v>
      </c>
      <c r="F123" s="163" t="s">
        <v>32</v>
      </c>
      <c r="G123" s="65">
        <v>0</v>
      </c>
      <c r="H123" s="65"/>
      <c r="I123" s="65"/>
      <c r="J123" s="66"/>
      <c r="K123" s="66"/>
      <c r="L123" s="66"/>
      <c r="M123" s="65">
        <v>0</v>
      </c>
      <c r="N123" s="65">
        <v>0</v>
      </c>
      <c r="O123" s="65">
        <v>0</v>
      </c>
      <c r="P123" s="66">
        <v>100</v>
      </c>
      <c r="Q123" s="66">
        <f t="shared" si="14"/>
        <v>100</v>
      </c>
      <c r="R123" s="67">
        <v>0</v>
      </c>
      <c r="S123" s="67">
        <f t="shared" si="12"/>
        <v>100</v>
      </c>
    </row>
    <row r="124" spans="1:19" s="11" customFormat="1" ht="30.6" hidden="1" x14ac:dyDescent="0.25">
      <c r="A124" s="82" t="s">
        <v>18</v>
      </c>
      <c r="B124" s="83" t="s">
        <v>150</v>
      </c>
      <c r="C124" s="84" t="s">
        <v>27</v>
      </c>
      <c r="D124" s="92" t="s">
        <v>19</v>
      </c>
      <c r="E124" s="93" t="s">
        <v>19</v>
      </c>
      <c r="F124" s="162" t="s">
        <v>151</v>
      </c>
      <c r="G124" s="74">
        <v>0</v>
      </c>
      <c r="H124" s="65"/>
      <c r="I124" s="65"/>
      <c r="J124" s="66"/>
      <c r="K124" s="66"/>
      <c r="L124" s="66"/>
      <c r="M124" s="74">
        <v>0</v>
      </c>
      <c r="N124" s="74">
        <v>0</v>
      </c>
      <c r="O124" s="74">
        <v>0</v>
      </c>
      <c r="P124" s="75">
        <f t="shared" ref="P124" si="22">+P125</f>
        <v>100</v>
      </c>
      <c r="Q124" s="76">
        <f t="shared" si="14"/>
        <v>100</v>
      </c>
      <c r="R124" s="77">
        <v>0</v>
      </c>
      <c r="S124" s="77">
        <f t="shared" si="12"/>
        <v>100</v>
      </c>
    </row>
    <row r="125" spans="1:19" s="11" customFormat="1" ht="13.15" hidden="1" x14ac:dyDescent="0.25">
      <c r="A125" s="82"/>
      <c r="B125" s="151"/>
      <c r="C125" s="151"/>
      <c r="D125" s="62">
        <v>3419</v>
      </c>
      <c r="E125" s="63">
        <v>5222</v>
      </c>
      <c r="F125" s="163" t="s">
        <v>32</v>
      </c>
      <c r="G125" s="65">
        <v>0</v>
      </c>
      <c r="H125" s="65"/>
      <c r="I125" s="65"/>
      <c r="J125" s="66"/>
      <c r="K125" s="66"/>
      <c r="L125" s="66"/>
      <c r="M125" s="65">
        <v>0</v>
      </c>
      <c r="N125" s="65">
        <v>0</v>
      </c>
      <c r="O125" s="65">
        <v>0</v>
      </c>
      <c r="P125" s="66">
        <v>100</v>
      </c>
      <c r="Q125" s="66">
        <f t="shared" si="14"/>
        <v>100</v>
      </c>
      <c r="R125" s="67">
        <v>0</v>
      </c>
      <c r="S125" s="67">
        <f t="shared" si="12"/>
        <v>100</v>
      </c>
    </row>
    <row r="126" spans="1:19" s="11" customFormat="1" ht="30.6" hidden="1" x14ac:dyDescent="0.25">
      <c r="A126" s="82" t="s">
        <v>18</v>
      </c>
      <c r="B126" s="83" t="s">
        <v>152</v>
      </c>
      <c r="C126" s="84" t="s">
        <v>27</v>
      </c>
      <c r="D126" s="92" t="s">
        <v>19</v>
      </c>
      <c r="E126" s="93" t="s">
        <v>19</v>
      </c>
      <c r="F126" s="162" t="s">
        <v>153</v>
      </c>
      <c r="G126" s="74">
        <v>0</v>
      </c>
      <c r="H126" s="65"/>
      <c r="I126" s="65"/>
      <c r="J126" s="66"/>
      <c r="K126" s="66"/>
      <c r="L126" s="66"/>
      <c r="M126" s="74">
        <v>0</v>
      </c>
      <c r="N126" s="74">
        <v>0</v>
      </c>
      <c r="O126" s="74">
        <v>0</v>
      </c>
      <c r="P126" s="75">
        <f t="shared" ref="P126" si="23">+P127</f>
        <v>100</v>
      </c>
      <c r="Q126" s="76">
        <f t="shared" si="14"/>
        <v>100</v>
      </c>
      <c r="R126" s="77">
        <v>0</v>
      </c>
      <c r="S126" s="77">
        <f t="shared" si="12"/>
        <v>100</v>
      </c>
    </row>
    <row r="127" spans="1:19" s="11" customFormat="1" ht="13.15" hidden="1" x14ac:dyDescent="0.25">
      <c r="A127" s="82"/>
      <c r="B127" s="151"/>
      <c r="C127" s="151"/>
      <c r="D127" s="62">
        <v>3419</v>
      </c>
      <c r="E127" s="63">
        <v>5222</v>
      </c>
      <c r="F127" s="163" t="s">
        <v>32</v>
      </c>
      <c r="G127" s="65">
        <v>0</v>
      </c>
      <c r="H127" s="65"/>
      <c r="I127" s="65"/>
      <c r="J127" s="66"/>
      <c r="K127" s="66"/>
      <c r="L127" s="66"/>
      <c r="M127" s="65">
        <v>0</v>
      </c>
      <c r="N127" s="65">
        <v>0</v>
      </c>
      <c r="O127" s="65">
        <v>0</v>
      </c>
      <c r="P127" s="66">
        <v>100</v>
      </c>
      <c r="Q127" s="66">
        <f t="shared" si="14"/>
        <v>100</v>
      </c>
      <c r="R127" s="67">
        <v>0</v>
      </c>
      <c r="S127" s="67">
        <f t="shared" si="12"/>
        <v>100</v>
      </c>
    </row>
    <row r="128" spans="1:19" s="11" customFormat="1" ht="30.6" hidden="1" x14ac:dyDescent="0.25">
      <c r="A128" s="82" t="s">
        <v>18</v>
      </c>
      <c r="B128" s="83" t="s">
        <v>154</v>
      </c>
      <c r="C128" s="84" t="s">
        <v>27</v>
      </c>
      <c r="D128" s="92" t="s">
        <v>19</v>
      </c>
      <c r="E128" s="93" t="s">
        <v>19</v>
      </c>
      <c r="F128" s="162" t="s">
        <v>155</v>
      </c>
      <c r="G128" s="74">
        <v>0</v>
      </c>
      <c r="H128" s="65"/>
      <c r="I128" s="65"/>
      <c r="J128" s="66"/>
      <c r="K128" s="66"/>
      <c r="L128" s="66"/>
      <c r="M128" s="74">
        <v>0</v>
      </c>
      <c r="N128" s="74">
        <v>0</v>
      </c>
      <c r="O128" s="74">
        <v>0</v>
      </c>
      <c r="P128" s="75">
        <f t="shared" ref="P128" si="24">+P129</f>
        <v>100</v>
      </c>
      <c r="Q128" s="76">
        <f t="shared" si="14"/>
        <v>100</v>
      </c>
      <c r="R128" s="77">
        <v>0</v>
      </c>
      <c r="S128" s="77">
        <f t="shared" si="12"/>
        <v>100</v>
      </c>
    </row>
    <row r="129" spans="1:19" s="11" customFormat="1" ht="13.15" hidden="1" x14ac:dyDescent="0.25">
      <c r="A129" s="82"/>
      <c r="B129" s="151"/>
      <c r="C129" s="151"/>
      <c r="D129" s="62">
        <v>3419</v>
      </c>
      <c r="E129" s="63">
        <v>5222</v>
      </c>
      <c r="F129" s="163" t="s">
        <v>32</v>
      </c>
      <c r="G129" s="65">
        <v>0</v>
      </c>
      <c r="H129" s="65"/>
      <c r="I129" s="65"/>
      <c r="J129" s="66"/>
      <c r="K129" s="66"/>
      <c r="L129" s="66"/>
      <c r="M129" s="65">
        <v>0</v>
      </c>
      <c r="N129" s="65">
        <v>0</v>
      </c>
      <c r="O129" s="65">
        <v>0</v>
      </c>
      <c r="P129" s="66">
        <v>100</v>
      </c>
      <c r="Q129" s="66">
        <f t="shared" si="14"/>
        <v>100</v>
      </c>
      <c r="R129" s="67">
        <v>0</v>
      </c>
      <c r="S129" s="67">
        <f t="shared" si="12"/>
        <v>100</v>
      </c>
    </row>
    <row r="130" spans="1:19" s="11" customFormat="1" ht="30.6" hidden="1" x14ac:dyDescent="0.25">
      <c r="A130" s="82" t="s">
        <v>18</v>
      </c>
      <c r="B130" s="83" t="s">
        <v>156</v>
      </c>
      <c r="C130" s="84" t="s">
        <v>27</v>
      </c>
      <c r="D130" s="92" t="s">
        <v>19</v>
      </c>
      <c r="E130" s="93" t="s">
        <v>19</v>
      </c>
      <c r="F130" s="162" t="s">
        <v>157</v>
      </c>
      <c r="G130" s="74">
        <v>0</v>
      </c>
      <c r="H130" s="65"/>
      <c r="I130" s="65"/>
      <c r="J130" s="66"/>
      <c r="K130" s="66"/>
      <c r="L130" s="66"/>
      <c r="M130" s="74">
        <v>0</v>
      </c>
      <c r="N130" s="74">
        <v>0</v>
      </c>
      <c r="O130" s="74">
        <v>0</v>
      </c>
      <c r="P130" s="75">
        <f t="shared" ref="P130" si="25">+P131</f>
        <v>200</v>
      </c>
      <c r="Q130" s="76">
        <f t="shared" si="14"/>
        <v>200</v>
      </c>
      <c r="R130" s="77">
        <v>0</v>
      </c>
      <c r="S130" s="77">
        <f t="shared" si="12"/>
        <v>200</v>
      </c>
    </row>
    <row r="131" spans="1:19" s="11" customFormat="1" ht="13.15" hidden="1" x14ac:dyDescent="0.25">
      <c r="A131" s="82"/>
      <c r="B131" s="151"/>
      <c r="C131" s="151"/>
      <c r="D131" s="62">
        <v>3419</v>
      </c>
      <c r="E131" s="63">
        <v>5222</v>
      </c>
      <c r="F131" s="163" t="s">
        <v>32</v>
      </c>
      <c r="G131" s="65">
        <v>0</v>
      </c>
      <c r="H131" s="65"/>
      <c r="I131" s="65"/>
      <c r="J131" s="66"/>
      <c r="K131" s="66"/>
      <c r="L131" s="66"/>
      <c r="M131" s="65">
        <v>0</v>
      </c>
      <c r="N131" s="65">
        <v>0</v>
      </c>
      <c r="O131" s="65">
        <v>0</v>
      </c>
      <c r="P131" s="66">
        <v>200</v>
      </c>
      <c r="Q131" s="66">
        <f t="shared" si="14"/>
        <v>200</v>
      </c>
      <c r="R131" s="67">
        <v>0</v>
      </c>
      <c r="S131" s="67">
        <f t="shared" si="12"/>
        <v>200</v>
      </c>
    </row>
    <row r="132" spans="1:19" s="11" customFormat="1" ht="30.6" hidden="1" x14ac:dyDescent="0.25">
      <c r="A132" s="82" t="s">
        <v>18</v>
      </c>
      <c r="B132" s="151" t="s">
        <v>158</v>
      </c>
      <c r="C132" s="151" t="s">
        <v>27</v>
      </c>
      <c r="D132" s="92" t="s">
        <v>19</v>
      </c>
      <c r="E132" s="93" t="s">
        <v>19</v>
      </c>
      <c r="F132" s="164" t="s">
        <v>159</v>
      </c>
      <c r="G132" s="74">
        <v>0</v>
      </c>
      <c r="H132" s="65"/>
      <c r="I132" s="65"/>
      <c r="J132" s="66"/>
      <c r="K132" s="66"/>
      <c r="L132" s="66"/>
      <c r="M132" s="74">
        <v>0</v>
      </c>
      <c r="N132" s="74">
        <v>0</v>
      </c>
      <c r="O132" s="74">
        <v>0</v>
      </c>
      <c r="P132" s="75">
        <f>+P133</f>
        <v>150</v>
      </c>
      <c r="Q132" s="76">
        <f t="shared" si="14"/>
        <v>150</v>
      </c>
      <c r="R132" s="77">
        <v>0</v>
      </c>
      <c r="S132" s="77">
        <f t="shared" si="12"/>
        <v>150</v>
      </c>
    </row>
    <row r="133" spans="1:19" s="11" customFormat="1" ht="13.15" hidden="1" x14ac:dyDescent="0.25">
      <c r="A133" s="82"/>
      <c r="B133" s="151"/>
      <c r="C133" s="151"/>
      <c r="D133" s="62">
        <v>3419</v>
      </c>
      <c r="E133" s="63">
        <v>5222</v>
      </c>
      <c r="F133" s="163" t="s">
        <v>32</v>
      </c>
      <c r="G133" s="65">
        <v>0</v>
      </c>
      <c r="H133" s="65"/>
      <c r="I133" s="65"/>
      <c r="J133" s="66"/>
      <c r="K133" s="66"/>
      <c r="L133" s="66"/>
      <c r="M133" s="65">
        <v>0</v>
      </c>
      <c r="N133" s="65">
        <v>0</v>
      </c>
      <c r="O133" s="65">
        <v>0</v>
      </c>
      <c r="P133" s="66">
        <v>150</v>
      </c>
      <c r="Q133" s="66">
        <f t="shared" si="14"/>
        <v>150</v>
      </c>
      <c r="R133" s="67">
        <v>0</v>
      </c>
      <c r="S133" s="67">
        <f t="shared" si="12"/>
        <v>150</v>
      </c>
    </row>
    <row r="134" spans="1:19" s="11" customFormat="1" ht="30.6" hidden="1" x14ac:dyDescent="0.25">
      <c r="A134" s="82" t="s">
        <v>18</v>
      </c>
      <c r="B134" s="83" t="s">
        <v>160</v>
      </c>
      <c r="C134" s="84" t="s">
        <v>27</v>
      </c>
      <c r="D134" s="92" t="s">
        <v>19</v>
      </c>
      <c r="E134" s="93" t="s">
        <v>19</v>
      </c>
      <c r="F134" s="162" t="s">
        <v>161</v>
      </c>
      <c r="G134" s="74">
        <v>0</v>
      </c>
      <c r="H134" s="65"/>
      <c r="I134" s="65"/>
      <c r="J134" s="66"/>
      <c r="K134" s="66"/>
      <c r="L134" s="66"/>
      <c r="M134" s="74">
        <v>0</v>
      </c>
      <c r="N134" s="74">
        <v>0</v>
      </c>
      <c r="O134" s="74">
        <v>0</v>
      </c>
      <c r="P134" s="75">
        <f t="shared" ref="P134" si="26">+P135</f>
        <v>25</v>
      </c>
      <c r="Q134" s="76">
        <f t="shared" si="14"/>
        <v>25</v>
      </c>
      <c r="R134" s="77">
        <v>0</v>
      </c>
      <c r="S134" s="77">
        <f t="shared" si="12"/>
        <v>25</v>
      </c>
    </row>
    <row r="135" spans="1:19" s="11" customFormat="1" ht="13.15" hidden="1" x14ac:dyDescent="0.25">
      <c r="A135" s="82"/>
      <c r="B135" s="151"/>
      <c r="C135" s="151"/>
      <c r="D135" s="62">
        <v>3419</v>
      </c>
      <c r="E135" s="63">
        <v>5222</v>
      </c>
      <c r="F135" s="163" t="s">
        <v>32</v>
      </c>
      <c r="G135" s="65">
        <v>0</v>
      </c>
      <c r="H135" s="65"/>
      <c r="I135" s="65"/>
      <c r="J135" s="66"/>
      <c r="K135" s="66"/>
      <c r="L135" s="66"/>
      <c r="M135" s="65">
        <v>0</v>
      </c>
      <c r="N135" s="65">
        <v>0</v>
      </c>
      <c r="O135" s="65">
        <v>0</v>
      </c>
      <c r="P135" s="66">
        <v>25</v>
      </c>
      <c r="Q135" s="66">
        <f t="shared" si="14"/>
        <v>25</v>
      </c>
      <c r="R135" s="67">
        <v>0</v>
      </c>
      <c r="S135" s="67">
        <f t="shared" si="12"/>
        <v>25</v>
      </c>
    </row>
    <row r="136" spans="1:19" s="11" customFormat="1" ht="13.15" hidden="1" x14ac:dyDescent="0.25">
      <c r="A136" s="82" t="s">
        <v>18</v>
      </c>
      <c r="B136" s="83" t="s">
        <v>162</v>
      </c>
      <c r="C136" s="84" t="s">
        <v>27</v>
      </c>
      <c r="D136" s="92" t="s">
        <v>19</v>
      </c>
      <c r="E136" s="93" t="s">
        <v>19</v>
      </c>
      <c r="F136" s="162" t="s">
        <v>163</v>
      </c>
      <c r="G136" s="74">
        <v>0</v>
      </c>
      <c r="H136" s="65"/>
      <c r="I136" s="65"/>
      <c r="J136" s="66"/>
      <c r="K136" s="75">
        <v>0</v>
      </c>
      <c r="L136" s="75">
        <f>+L137</f>
        <v>300</v>
      </c>
      <c r="M136" s="75">
        <f t="shared" si="20"/>
        <v>300</v>
      </c>
      <c r="N136" s="75">
        <v>0</v>
      </c>
      <c r="O136" s="75">
        <f t="shared" si="15"/>
        <v>300</v>
      </c>
      <c r="P136" s="76">
        <v>0</v>
      </c>
      <c r="Q136" s="76">
        <f t="shared" si="14"/>
        <v>300</v>
      </c>
      <c r="R136" s="77">
        <v>0</v>
      </c>
      <c r="S136" s="77">
        <f t="shared" si="12"/>
        <v>300</v>
      </c>
    </row>
    <row r="137" spans="1:19" s="11" customFormat="1" ht="13.15" hidden="1" x14ac:dyDescent="0.25">
      <c r="A137" s="82"/>
      <c r="B137" s="151"/>
      <c r="C137" s="151"/>
      <c r="D137" s="62">
        <v>3419</v>
      </c>
      <c r="E137" s="63">
        <v>5222</v>
      </c>
      <c r="F137" s="163" t="s">
        <v>32</v>
      </c>
      <c r="G137" s="65">
        <v>0</v>
      </c>
      <c r="H137" s="65"/>
      <c r="I137" s="65"/>
      <c r="J137" s="66"/>
      <c r="K137" s="66">
        <v>0</v>
      </c>
      <c r="L137" s="66">
        <v>300</v>
      </c>
      <c r="M137" s="66">
        <f t="shared" si="20"/>
        <v>300</v>
      </c>
      <c r="N137" s="66">
        <v>0</v>
      </c>
      <c r="O137" s="66">
        <f t="shared" si="15"/>
        <v>300</v>
      </c>
      <c r="P137" s="66">
        <v>0</v>
      </c>
      <c r="Q137" s="66">
        <f t="shared" si="14"/>
        <v>300</v>
      </c>
      <c r="R137" s="67">
        <v>0</v>
      </c>
      <c r="S137" s="67">
        <f t="shared" si="12"/>
        <v>300</v>
      </c>
    </row>
    <row r="138" spans="1:19" s="11" customFormat="1" ht="20.45" hidden="1" x14ac:dyDescent="0.25">
      <c r="A138" s="68" t="s">
        <v>18</v>
      </c>
      <c r="B138" s="69" t="s">
        <v>164</v>
      </c>
      <c r="C138" s="70" t="s">
        <v>27</v>
      </c>
      <c r="D138" s="71" t="s">
        <v>19</v>
      </c>
      <c r="E138" s="72" t="s">
        <v>19</v>
      </c>
      <c r="F138" s="94" t="s">
        <v>165</v>
      </c>
      <c r="G138" s="74">
        <v>0</v>
      </c>
      <c r="H138" s="74"/>
      <c r="I138" s="74">
        <v>0</v>
      </c>
      <c r="J138" s="75">
        <v>0</v>
      </c>
      <c r="K138" s="75">
        <v>0</v>
      </c>
      <c r="L138" s="75">
        <v>50</v>
      </c>
      <c r="M138" s="75">
        <f>K138+L138</f>
        <v>50</v>
      </c>
      <c r="N138" s="75">
        <v>0</v>
      </c>
      <c r="O138" s="75">
        <f t="shared" si="15"/>
        <v>50</v>
      </c>
      <c r="P138" s="76">
        <v>0</v>
      </c>
      <c r="Q138" s="76">
        <f t="shared" si="14"/>
        <v>50</v>
      </c>
      <c r="R138" s="77">
        <v>0</v>
      </c>
      <c r="S138" s="77">
        <f t="shared" ref="S138:S201" si="27">+Q138+R138</f>
        <v>50</v>
      </c>
    </row>
    <row r="139" spans="1:19" s="11" customFormat="1" ht="13.15" hidden="1" x14ac:dyDescent="0.25">
      <c r="A139" s="68"/>
      <c r="B139" s="69"/>
      <c r="C139" s="70"/>
      <c r="D139" s="165">
        <v>3419</v>
      </c>
      <c r="E139" s="78">
        <v>5213</v>
      </c>
      <c r="F139" s="79" t="s">
        <v>166</v>
      </c>
      <c r="G139" s="65">
        <v>0</v>
      </c>
      <c r="H139" s="65"/>
      <c r="I139" s="65">
        <v>0</v>
      </c>
      <c r="J139" s="66">
        <v>0</v>
      </c>
      <c r="K139" s="66">
        <v>0</v>
      </c>
      <c r="L139" s="66">
        <v>50</v>
      </c>
      <c r="M139" s="66">
        <f>K139+L139</f>
        <v>50</v>
      </c>
      <c r="N139" s="66">
        <v>0</v>
      </c>
      <c r="O139" s="66">
        <f t="shared" si="15"/>
        <v>50</v>
      </c>
      <c r="P139" s="66">
        <v>0</v>
      </c>
      <c r="Q139" s="66">
        <f t="shared" si="14"/>
        <v>50</v>
      </c>
      <c r="R139" s="67">
        <v>0</v>
      </c>
      <c r="S139" s="67">
        <f t="shared" si="27"/>
        <v>50</v>
      </c>
    </row>
    <row r="140" spans="1:19" s="11" customFormat="1" ht="20.45" hidden="1" x14ac:dyDescent="0.25">
      <c r="A140" s="82" t="s">
        <v>18</v>
      </c>
      <c r="B140" s="83" t="s">
        <v>167</v>
      </c>
      <c r="C140" s="84" t="s">
        <v>27</v>
      </c>
      <c r="D140" s="92" t="s">
        <v>19</v>
      </c>
      <c r="E140" s="93" t="s">
        <v>19</v>
      </c>
      <c r="F140" s="73" t="s">
        <v>168</v>
      </c>
      <c r="G140" s="74">
        <v>0</v>
      </c>
      <c r="H140" s="74">
        <v>0</v>
      </c>
      <c r="I140" s="74">
        <v>0</v>
      </c>
      <c r="J140" s="74">
        <v>0</v>
      </c>
      <c r="K140" s="74">
        <v>0</v>
      </c>
      <c r="L140" s="75">
        <v>12.5</v>
      </c>
      <c r="M140" s="75">
        <f>K140+L140</f>
        <v>12.5</v>
      </c>
      <c r="N140" s="75">
        <v>0</v>
      </c>
      <c r="O140" s="75">
        <f t="shared" si="15"/>
        <v>12.5</v>
      </c>
      <c r="P140" s="76">
        <v>0</v>
      </c>
      <c r="Q140" s="76">
        <f t="shared" si="14"/>
        <v>12.5</v>
      </c>
      <c r="R140" s="77">
        <v>0</v>
      </c>
      <c r="S140" s="77">
        <f t="shared" si="27"/>
        <v>12.5</v>
      </c>
    </row>
    <row r="141" spans="1:19" s="11" customFormat="1" ht="13.15" hidden="1" x14ac:dyDescent="0.25">
      <c r="A141" s="82"/>
      <c r="B141" s="151"/>
      <c r="C141" s="151"/>
      <c r="D141" s="62">
        <v>3419</v>
      </c>
      <c r="E141" s="63">
        <v>5222</v>
      </c>
      <c r="F141" s="95" t="s">
        <v>32</v>
      </c>
      <c r="G141" s="65">
        <v>0</v>
      </c>
      <c r="H141" s="65">
        <v>0</v>
      </c>
      <c r="I141" s="65">
        <v>0</v>
      </c>
      <c r="J141" s="65">
        <v>0</v>
      </c>
      <c r="K141" s="65">
        <v>0</v>
      </c>
      <c r="L141" s="66">
        <v>12.5</v>
      </c>
      <c r="M141" s="66">
        <f>K141+L141</f>
        <v>12.5</v>
      </c>
      <c r="N141" s="66">
        <v>0</v>
      </c>
      <c r="O141" s="66">
        <f t="shared" si="15"/>
        <v>12.5</v>
      </c>
      <c r="P141" s="66">
        <v>0</v>
      </c>
      <c r="Q141" s="66">
        <f t="shared" si="14"/>
        <v>12.5</v>
      </c>
      <c r="R141" s="67">
        <v>0</v>
      </c>
      <c r="S141" s="67">
        <f t="shared" si="27"/>
        <v>12.5</v>
      </c>
    </row>
    <row r="142" spans="1:19" s="11" customFormat="1" ht="30.6" hidden="1" x14ac:dyDescent="0.25">
      <c r="A142" s="82" t="s">
        <v>18</v>
      </c>
      <c r="B142" s="83" t="s">
        <v>169</v>
      </c>
      <c r="C142" s="84" t="s">
        <v>27</v>
      </c>
      <c r="D142" s="92" t="s">
        <v>19</v>
      </c>
      <c r="E142" s="93" t="s">
        <v>19</v>
      </c>
      <c r="F142" s="73" t="s">
        <v>170</v>
      </c>
      <c r="G142" s="74">
        <v>0</v>
      </c>
      <c r="H142" s="74">
        <v>0</v>
      </c>
      <c r="I142" s="74">
        <v>0</v>
      </c>
      <c r="J142" s="74">
        <v>0</v>
      </c>
      <c r="K142" s="74">
        <v>0</v>
      </c>
      <c r="L142" s="75">
        <v>10.6</v>
      </c>
      <c r="M142" s="75">
        <f t="shared" ref="M142:M233" si="28">K142+L142</f>
        <v>10.6</v>
      </c>
      <c r="N142" s="75">
        <v>0</v>
      </c>
      <c r="O142" s="75">
        <f t="shared" si="15"/>
        <v>10.6</v>
      </c>
      <c r="P142" s="76">
        <v>0</v>
      </c>
      <c r="Q142" s="76">
        <f t="shared" si="14"/>
        <v>10.6</v>
      </c>
      <c r="R142" s="77">
        <v>0</v>
      </c>
      <c r="S142" s="77">
        <f t="shared" si="27"/>
        <v>10.6</v>
      </c>
    </row>
    <row r="143" spans="1:19" s="11" customFormat="1" ht="13.15" hidden="1" x14ac:dyDescent="0.25">
      <c r="A143" s="82"/>
      <c r="B143" s="151"/>
      <c r="C143" s="151"/>
      <c r="D143" s="62">
        <v>3419</v>
      </c>
      <c r="E143" s="63">
        <v>5222</v>
      </c>
      <c r="F143" s="166" t="s">
        <v>32</v>
      </c>
      <c r="G143" s="65">
        <v>0</v>
      </c>
      <c r="H143" s="65">
        <v>0</v>
      </c>
      <c r="I143" s="65">
        <v>0</v>
      </c>
      <c r="J143" s="65">
        <v>0</v>
      </c>
      <c r="K143" s="65">
        <v>0</v>
      </c>
      <c r="L143" s="66">
        <v>10.6</v>
      </c>
      <c r="M143" s="66">
        <f t="shared" si="28"/>
        <v>10.6</v>
      </c>
      <c r="N143" s="66">
        <v>0</v>
      </c>
      <c r="O143" s="66">
        <f t="shared" si="15"/>
        <v>10.6</v>
      </c>
      <c r="P143" s="66">
        <v>0</v>
      </c>
      <c r="Q143" s="66">
        <f t="shared" si="14"/>
        <v>10.6</v>
      </c>
      <c r="R143" s="67">
        <v>0</v>
      </c>
      <c r="S143" s="67">
        <f t="shared" si="27"/>
        <v>10.6</v>
      </c>
    </row>
    <row r="144" spans="1:19" s="11" customFormat="1" ht="30.6" hidden="1" x14ac:dyDescent="0.25">
      <c r="A144" s="82" t="s">
        <v>18</v>
      </c>
      <c r="B144" s="83" t="s">
        <v>171</v>
      </c>
      <c r="C144" s="84" t="s">
        <v>27</v>
      </c>
      <c r="D144" s="92" t="s">
        <v>19</v>
      </c>
      <c r="E144" s="93" t="s">
        <v>19</v>
      </c>
      <c r="F144" s="73" t="s">
        <v>172</v>
      </c>
      <c r="G144" s="74">
        <v>0</v>
      </c>
      <c r="H144" s="74">
        <v>0</v>
      </c>
      <c r="I144" s="74">
        <v>0</v>
      </c>
      <c r="J144" s="74">
        <v>0</v>
      </c>
      <c r="K144" s="74">
        <v>0</v>
      </c>
      <c r="L144" s="75">
        <v>100</v>
      </c>
      <c r="M144" s="75">
        <f t="shared" si="28"/>
        <v>100</v>
      </c>
      <c r="N144" s="75">
        <v>0</v>
      </c>
      <c r="O144" s="75">
        <f t="shared" si="15"/>
        <v>100</v>
      </c>
      <c r="P144" s="76">
        <v>0</v>
      </c>
      <c r="Q144" s="76">
        <f t="shared" si="14"/>
        <v>100</v>
      </c>
      <c r="R144" s="77">
        <v>0</v>
      </c>
      <c r="S144" s="77">
        <f t="shared" si="27"/>
        <v>100</v>
      </c>
    </row>
    <row r="145" spans="1:19" s="11" customFormat="1" ht="13.15" hidden="1" x14ac:dyDescent="0.25">
      <c r="A145" s="82"/>
      <c r="B145" s="151"/>
      <c r="C145" s="151"/>
      <c r="D145" s="62">
        <v>3419</v>
      </c>
      <c r="E145" s="63">
        <v>5222</v>
      </c>
      <c r="F145" s="95" t="s">
        <v>32</v>
      </c>
      <c r="G145" s="65">
        <v>0</v>
      </c>
      <c r="H145" s="65">
        <v>0</v>
      </c>
      <c r="I145" s="65">
        <v>0</v>
      </c>
      <c r="J145" s="65">
        <v>0</v>
      </c>
      <c r="K145" s="65">
        <v>0</v>
      </c>
      <c r="L145" s="66">
        <v>100</v>
      </c>
      <c r="M145" s="66">
        <f t="shared" si="28"/>
        <v>100</v>
      </c>
      <c r="N145" s="66">
        <v>0</v>
      </c>
      <c r="O145" s="66">
        <f t="shared" si="15"/>
        <v>100</v>
      </c>
      <c r="P145" s="66">
        <v>0</v>
      </c>
      <c r="Q145" s="66">
        <f t="shared" si="14"/>
        <v>100</v>
      </c>
      <c r="R145" s="67">
        <v>0</v>
      </c>
      <c r="S145" s="67">
        <f t="shared" si="27"/>
        <v>100</v>
      </c>
    </row>
    <row r="146" spans="1:19" s="11" customFormat="1" ht="20.45" hidden="1" x14ac:dyDescent="0.25">
      <c r="A146" s="82" t="s">
        <v>18</v>
      </c>
      <c r="B146" s="83" t="s">
        <v>173</v>
      </c>
      <c r="C146" s="84" t="s">
        <v>27</v>
      </c>
      <c r="D146" s="92" t="s">
        <v>19</v>
      </c>
      <c r="E146" s="93" t="s">
        <v>19</v>
      </c>
      <c r="F146" s="73" t="s">
        <v>174</v>
      </c>
      <c r="G146" s="74">
        <v>0</v>
      </c>
      <c r="H146" s="74">
        <v>0</v>
      </c>
      <c r="I146" s="74">
        <v>0</v>
      </c>
      <c r="J146" s="74">
        <v>0</v>
      </c>
      <c r="K146" s="74">
        <v>0</v>
      </c>
      <c r="L146" s="75">
        <v>100</v>
      </c>
      <c r="M146" s="75">
        <f t="shared" si="28"/>
        <v>100</v>
      </c>
      <c r="N146" s="75">
        <v>0</v>
      </c>
      <c r="O146" s="75">
        <f t="shared" si="15"/>
        <v>100</v>
      </c>
      <c r="P146" s="76">
        <v>0</v>
      </c>
      <c r="Q146" s="76">
        <f t="shared" si="14"/>
        <v>100</v>
      </c>
      <c r="R146" s="77">
        <v>0</v>
      </c>
      <c r="S146" s="77">
        <f t="shared" si="27"/>
        <v>100</v>
      </c>
    </row>
    <row r="147" spans="1:19" s="11" customFormat="1" ht="13.15" hidden="1" x14ac:dyDescent="0.25">
      <c r="A147" s="82"/>
      <c r="B147" s="151"/>
      <c r="C147" s="151"/>
      <c r="D147" s="62">
        <v>3419</v>
      </c>
      <c r="E147" s="63">
        <v>5222</v>
      </c>
      <c r="F147" s="95" t="s">
        <v>32</v>
      </c>
      <c r="G147" s="65">
        <v>0</v>
      </c>
      <c r="H147" s="65">
        <v>0</v>
      </c>
      <c r="I147" s="65">
        <v>0</v>
      </c>
      <c r="J147" s="65">
        <v>0</v>
      </c>
      <c r="K147" s="65">
        <v>0</v>
      </c>
      <c r="L147" s="66">
        <v>100</v>
      </c>
      <c r="M147" s="66">
        <f t="shared" si="28"/>
        <v>100</v>
      </c>
      <c r="N147" s="66">
        <v>0</v>
      </c>
      <c r="O147" s="66">
        <f t="shared" si="15"/>
        <v>100</v>
      </c>
      <c r="P147" s="66">
        <v>0</v>
      </c>
      <c r="Q147" s="66">
        <f t="shared" si="14"/>
        <v>100</v>
      </c>
      <c r="R147" s="67">
        <v>0</v>
      </c>
      <c r="S147" s="67">
        <f t="shared" si="27"/>
        <v>100</v>
      </c>
    </row>
    <row r="148" spans="1:19" s="11" customFormat="1" ht="13.15" hidden="1" x14ac:dyDescent="0.25">
      <c r="A148" s="82" t="s">
        <v>18</v>
      </c>
      <c r="B148" s="83" t="s">
        <v>175</v>
      </c>
      <c r="C148" s="84" t="s">
        <v>27</v>
      </c>
      <c r="D148" s="92" t="s">
        <v>19</v>
      </c>
      <c r="E148" s="93" t="s">
        <v>19</v>
      </c>
      <c r="F148" s="73" t="s">
        <v>176</v>
      </c>
      <c r="G148" s="74">
        <v>0</v>
      </c>
      <c r="H148" s="74">
        <v>0</v>
      </c>
      <c r="I148" s="74">
        <v>0</v>
      </c>
      <c r="J148" s="74">
        <v>0</v>
      </c>
      <c r="K148" s="74">
        <v>0</v>
      </c>
      <c r="L148" s="75">
        <v>50</v>
      </c>
      <c r="M148" s="75">
        <f t="shared" si="28"/>
        <v>50</v>
      </c>
      <c r="N148" s="75">
        <v>0</v>
      </c>
      <c r="O148" s="75">
        <f t="shared" si="15"/>
        <v>50</v>
      </c>
      <c r="P148" s="76">
        <v>0</v>
      </c>
      <c r="Q148" s="76">
        <f t="shared" si="14"/>
        <v>50</v>
      </c>
      <c r="R148" s="77">
        <v>0</v>
      </c>
      <c r="S148" s="77">
        <f t="shared" si="27"/>
        <v>50</v>
      </c>
    </row>
    <row r="149" spans="1:19" s="11" customFormat="1" ht="13.15" hidden="1" x14ac:dyDescent="0.25">
      <c r="A149" s="59"/>
      <c r="B149" s="60"/>
      <c r="C149" s="61"/>
      <c r="D149" s="62">
        <v>3419</v>
      </c>
      <c r="E149" s="63">
        <v>5222</v>
      </c>
      <c r="F149" s="81" t="s">
        <v>32</v>
      </c>
      <c r="G149" s="65">
        <v>0</v>
      </c>
      <c r="H149" s="65">
        <v>0</v>
      </c>
      <c r="I149" s="65">
        <v>0</v>
      </c>
      <c r="J149" s="65">
        <v>0</v>
      </c>
      <c r="K149" s="65">
        <v>0</v>
      </c>
      <c r="L149" s="66">
        <v>50</v>
      </c>
      <c r="M149" s="66">
        <f t="shared" si="28"/>
        <v>50</v>
      </c>
      <c r="N149" s="66">
        <v>0</v>
      </c>
      <c r="O149" s="66">
        <f t="shared" si="15"/>
        <v>50</v>
      </c>
      <c r="P149" s="66">
        <v>0</v>
      </c>
      <c r="Q149" s="66">
        <f t="shared" si="14"/>
        <v>50</v>
      </c>
      <c r="R149" s="67">
        <v>0</v>
      </c>
      <c r="S149" s="67">
        <f t="shared" si="27"/>
        <v>50</v>
      </c>
    </row>
    <row r="150" spans="1:19" s="11" customFormat="1" ht="20.45" hidden="1" x14ac:dyDescent="0.25">
      <c r="A150" s="82" t="s">
        <v>18</v>
      </c>
      <c r="B150" s="83" t="s">
        <v>177</v>
      </c>
      <c r="C150" s="84" t="s">
        <v>27</v>
      </c>
      <c r="D150" s="92" t="s">
        <v>19</v>
      </c>
      <c r="E150" s="93" t="s">
        <v>19</v>
      </c>
      <c r="F150" s="73" t="s">
        <v>178</v>
      </c>
      <c r="G150" s="74">
        <v>0</v>
      </c>
      <c r="H150" s="74">
        <v>0</v>
      </c>
      <c r="I150" s="74">
        <v>0</v>
      </c>
      <c r="J150" s="74">
        <v>0</v>
      </c>
      <c r="K150" s="74">
        <v>0</v>
      </c>
      <c r="L150" s="75">
        <v>15</v>
      </c>
      <c r="M150" s="75">
        <f t="shared" si="28"/>
        <v>15</v>
      </c>
      <c r="N150" s="75">
        <v>0</v>
      </c>
      <c r="O150" s="75">
        <f t="shared" si="15"/>
        <v>15</v>
      </c>
      <c r="P150" s="76">
        <v>0</v>
      </c>
      <c r="Q150" s="76">
        <f t="shared" si="14"/>
        <v>15</v>
      </c>
      <c r="R150" s="77">
        <v>0</v>
      </c>
      <c r="S150" s="77">
        <f t="shared" si="27"/>
        <v>15</v>
      </c>
    </row>
    <row r="151" spans="1:19" s="11" customFormat="1" ht="13.15" hidden="1" x14ac:dyDescent="0.25">
      <c r="A151" s="167"/>
      <c r="B151" s="168"/>
      <c r="C151" s="169"/>
      <c r="D151" s="170">
        <v>3419</v>
      </c>
      <c r="E151" s="120">
        <v>5222</v>
      </c>
      <c r="F151" s="64" t="s">
        <v>32</v>
      </c>
      <c r="G151" s="65">
        <v>0</v>
      </c>
      <c r="H151" s="65">
        <v>0</v>
      </c>
      <c r="I151" s="65">
        <v>0</v>
      </c>
      <c r="J151" s="65">
        <v>0</v>
      </c>
      <c r="K151" s="65">
        <v>0</v>
      </c>
      <c r="L151" s="66">
        <v>15</v>
      </c>
      <c r="M151" s="66">
        <f t="shared" si="28"/>
        <v>15</v>
      </c>
      <c r="N151" s="66">
        <v>0</v>
      </c>
      <c r="O151" s="66">
        <f t="shared" si="15"/>
        <v>15</v>
      </c>
      <c r="P151" s="66">
        <v>0</v>
      </c>
      <c r="Q151" s="66">
        <f t="shared" si="14"/>
        <v>15</v>
      </c>
      <c r="R151" s="67">
        <v>0</v>
      </c>
      <c r="S151" s="67">
        <f t="shared" si="27"/>
        <v>15</v>
      </c>
    </row>
    <row r="152" spans="1:19" s="11" customFormat="1" ht="30.6" hidden="1" x14ac:dyDescent="0.25">
      <c r="A152" s="82" t="s">
        <v>18</v>
      </c>
      <c r="B152" s="83" t="s">
        <v>179</v>
      </c>
      <c r="C152" s="84" t="s">
        <v>27</v>
      </c>
      <c r="D152" s="92" t="s">
        <v>19</v>
      </c>
      <c r="E152" s="93" t="s">
        <v>19</v>
      </c>
      <c r="F152" s="73" t="s">
        <v>180</v>
      </c>
      <c r="G152" s="74">
        <v>0</v>
      </c>
      <c r="H152" s="74">
        <v>0</v>
      </c>
      <c r="I152" s="74">
        <v>0</v>
      </c>
      <c r="J152" s="74">
        <v>0</v>
      </c>
      <c r="K152" s="74">
        <v>0</v>
      </c>
      <c r="L152" s="75">
        <v>22</v>
      </c>
      <c r="M152" s="75">
        <f t="shared" si="28"/>
        <v>22</v>
      </c>
      <c r="N152" s="75">
        <v>0</v>
      </c>
      <c r="O152" s="75">
        <f t="shared" si="15"/>
        <v>22</v>
      </c>
      <c r="P152" s="76">
        <v>0</v>
      </c>
      <c r="Q152" s="76">
        <f t="shared" si="14"/>
        <v>22</v>
      </c>
      <c r="R152" s="77">
        <v>0</v>
      </c>
      <c r="S152" s="77">
        <f t="shared" si="27"/>
        <v>22</v>
      </c>
    </row>
    <row r="153" spans="1:19" s="11" customFormat="1" ht="13.15" hidden="1" x14ac:dyDescent="0.25">
      <c r="A153" s="167"/>
      <c r="B153" s="168"/>
      <c r="C153" s="169"/>
      <c r="D153" s="170">
        <v>3419</v>
      </c>
      <c r="E153" s="120">
        <v>5222</v>
      </c>
      <c r="F153" s="64" t="s">
        <v>32</v>
      </c>
      <c r="G153" s="65">
        <v>0</v>
      </c>
      <c r="H153" s="65">
        <v>0</v>
      </c>
      <c r="I153" s="65">
        <v>0</v>
      </c>
      <c r="J153" s="65">
        <v>0</v>
      </c>
      <c r="K153" s="65">
        <v>0</v>
      </c>
      <c r="L153" s="66">
        <v>22</v>
      </c>
      <c r="M153" s="66">
        <f t="shared" si="28"/>
        <v>22</v>
      </c>
      <c r="N153" s="66">
        <v>0</v>
      </c>
      <c r="O153" s="66">
        <f t="shared" si="15"/>
        <v>22</v>
      </c>
      <c r="P153" s="66">
        <v>0</v>
      </c>
      <c r="Q153" s="66">
        <f t="shared" si="14"/>
        <v>22</v>
      </c>
      <c r="R153" s="67">
        <v>0</v>
      </c>
      <c r="S153" s="67">
        <f t="shared" si="27"/>
        <v>22</v>
      </c>
    </row>
    <row r="154" spans="1:19" s="11" customFormat="1" ht="20.45" hidden="1" x14ac:dyDescent="0.25">
      <c r="A154" s="82" t="s">
        <v>18</v>
      </c>
      <c r="B154" s="83" t="s">
        <v>181</v>
      </c>
      <c r="C154" s="84" t="s">
        <v>27</v>
      </c>
      <c r="D154" s="92" t="s">
        <v>19</v>
      </c>
      <c r="E154" s="93" t="s">
        <v>19</v>
      </c>
      <c r="F154" s="73" t="s">
        <v>182</v>
      </c>
      <c r="G154" s="74">
        <v>0</v>
      </c>
      <c r="H154" s="74">
        <v>0</v>
      </c>
      <c r="I154" s="74">
        <v>0</v>
      </c>
      <c r="J154" s="74">
        <v>0</v>
      </c>
      <c r="K154" s="74">
        <v>0</v>
      </c>
      <c r="L154" s="75">
        <v>18</v>
      </c>
      <c r="M154" s="75">
        <f t="shared" si="28"/>
        <v>18</v>
      </c>
      <c r="N154" s="75">
        <v>0</v>
      </c>
      <c r="O154" s="75">
        <f t="shared" si="15"/>
        <v>18</v>
      </c>
      <c r="P154" s="76">
        <v>0</v>
      </c>
      <c r="Q154" s="76">
        <f t="shared" si="14"/>
        <v>18</v>
      </c>
      <c r="R154" s="77">
        <v>0</v>
      </c>
      <c r="S154" s="77">
        <f t="shared" si="27"/>
        <v>18</v>
      </c>
    </row>
    <row r="155" spans="1:19" s="11" customFormat="1" ht="13.15" hidden="1" x14ac:dyDescent="0.25">
      <c r="A155" s="59"/>
      <c r="B155" s="60"/>
      <c r="C155" s="61"/>
      <c r="D155" s="62">
        <v>3419</v>
      </c>
      <c r="E155" s="63">
        <v>5221</v>
      </c>
      <c r="F155" s="81" t="s">
        <v>61</v>
      </c>
      <c r="G155" s="65">
        <v>0</v>
      </c>
      <c r="H155" s="65">
        <v>0</v>
      </c>
      <c r="I155" s="65">
        <v>0</v>
      </c>
      <c r="J155" s="65">
        <v>0</v>
      </c>
      <c r="K155" s="65">
        <v>0</v>
      </c>
      <c r="L155" s="66">
        <v>18</v>
      </c>
      <c r="M155" s="66">
        <f t="shared" si="28"/>
        <v>18</v>
      </c>
      <c r="N155" s="66">
        <v>0</v>
      </c>
      <c r="O155" s="66">
        <f t="shared" si="15"/>
        <v>18</v>
      </c>
      <c r="P155" s="66">
        <v>0</v>
      </c>
      <c r="Q155" s="66">
        <f t="shared" si="14"/>
        <v>18</v>
      </c>
      <c r="R155" s="67">
        <v>0</v>
      </c>
      <c r="S155" s="67">
        <f t="shared" si="27"/>
        <v>18</v>
      </c>
    </row>
    <row r="156" spans="1:19" s="11" customFormat="1" ht="13.15" hidden="1" x14ac:dyDescent="0.25">
      <c r="A156" s="82" t="s">
        <v>18</v>
      </c>
      <c r="B156" s="83" t="s">
        <v>183</v>
      </c>
      <c r="C156" s="84" t="s">
        <v>27</v>
      </c>
      <c r="D156" s="92" t="s">
        <v>19</v>
      </c>
      <c r="E156" s="93" t="s">
        <v>19</v>
      </c>
      <c r="F156" s="73" t="s">
        <v>184</v>
      </c>
      <c r="G156" s="74">
        <v>0</v>
      </c>
      <c r="H156" s="74">
        <v>0</v>
      </c>
      <c r="I156" s="74">
        <v>0</v>
      </c>
      <c r="J156" s="74">
        <v>0</v>
      </c>
      <c r="K156" s="74">
        <v>0</v>
      </c>
      <c r="L156" s="75">
        <v>10.5</v>
      </c>
      <c r="M156" s="75">
        <f t="shared" si="28"/>
        <v>10.5</v>
      </c>
      <c r="N156" s="75">
        <v>0</v>
      </c>
      <c r="O156" s="75">
        <f t="shared" si="15"/>
        <v>10.5</v>
      </c>
      <c r="P156" s="76">
        <v>0</v>
      </c>
      <c r="Q156" s="76">
        <f t="shared" si="14"/>
        <v>10.5</v>
      </c>
      <c r="R156" s="77">
        <v>0</v>
      </c>
      <c r="S156" s="77">
        <f t="shared" si="27"/>
        <v>10.5</v>
      </c>
    </row>
    <row r="157" spans="1:19" s="11" customFormat="1" ht="13.15" hidden="1" x14ac:dyDescent="0.25">
      <c r="A157" s="59"/>
      <c r="B157" s="60"/>
      <c r="C157" s="61"/>
      <c r="D157" s="62">
        <v>3419</v>
      </c>
      <c r="E157" s="63">
        <v>5222</v>
      </c>
      <c r="F157" s="81" t="s">
        <v>32</v>
      </c>
      <c r="G157" s="65">
        <v>0</v>
      </c>
      <c r="H157" s="65">
        <v>0</v>
      </c>
      <c r="I157" s="65">
        <v>0</v>
      </c>
      <c r="J157" s="65">
        <v>0</v>
      </c>
      <c r="K157" s="65">
        <v>0</v>
      </c>
      <c r="L157" s="66">
        <v>10.5</v>
      </c>
      <c r="M157" s="66">
        <f t="shared" si="28"/>
        <v>10.5</v>
      </c>
      <c r="N157" s="66">
        <v>0</v>
      </c>
      <c r="O157" s="66">
        <f t="shared" si="15"/>
        <v>10.5</v>
      </c>
      <c r="P157" s="66">
        <v>0</v>
      </c>
      <c r="Q157" s="66">
        <f t="shared" si="14"/>
        <v>10.5</v>
      </c>
      <c r="R157" s="67">
        <v>0</v>
      </c>
      <c r="S157" s="67">
        <f t="shared" si="27"/>
        <v>10.5</v>
      </c>
    </row>
    <row r="158" spans="1:19" s="11" customFormat="1" ht="20.45" hidden="1" x14ac:dyDescent="0.25">
      <c r="A158" s="82" t="s">
        <v>18</v>
      </c>
      <c r="B158" s="83" t="s">
        <v>185</v>
      </c>
      <c r="C158" s="84" t="s">
        <v>27</v>
      </c>
      <c r="D158" s="92" t="s">
        <v>19</v>
      </c>
      <c r="E158" s="93" t="s">
        <v>19</v>
      </c>
      <c r="F158" s="73" t="s">
        <v>186</v>
      </c>
      <c r="G158" s="74">
        <v>0</v>
      </c>
      <c r="H158" s="74">
        <v>0</v>
      </c>
      <c r="I158" s="74">
        <v>0</v>
      </c>
      <c r="J158" s="74">
        <v>0</v>
      </c>
      <c r="K158" s="74">
        <v>0</v>
      </c>
      <c r="L158" s="75">
        <v>20</v>
      </c>
      <c r="M158" s="75">
        <f t="shared" si="28"/>
        <v>20</v>
      </c>
      <c r="N158" s="75">
        <v>0</v>
      </c>
      <c r="O158" s="75">
        <f t="shared" si="15"/>
        <v>20</v>
      </c>
      <c r="P158" s="76">
        <v>0</v>
      </c>
      <c r="Q158" s="76">
        <f t="shared" si="14"/>
        <v>20</v>
      </c>
      <c r="R158" s="77">
        <v>0</v>
      </c>
      <c r="S158" s="77">
        <f t="shared" si="27"/>
        <v>20</v>
      </c>
    </row>
    <row r="159" spans="1:19" s="11" customFormat="1" ht="13.15" hidden="1" x14ac:dyDescent="0.25">
      <c r="A159" s="59"/>
      <c r="B159" s="60"/>
      <c r="C159" s="61"/>
      <c r="D159" s="62">
        <v>3419</v>
      </c>
      <c r="E159" s="63">
        <v>5213</v>
      </c>
      <c r="F159" s="81" t="s">
        <v>187</v>
      </c>
      <c r="G159" s="65">
        <v>0</v>
      </c>
      <c r="H159" s="65">
        <v>0</v>
      </c>
      <c r="I159" s="65">
        <v>0</v>
      </c>
      <c r="J159" s="65">
        <v>0</v>
      </c>
      <c r="K159" s="65">
        <v>0</v>
      </c>
      <c r="L159" s="66">
        <v>20</v>
      </c>
      <c r="M159" s="66">
        <f t="shared" si="28"/>
        <v>20</v>
      </c>
      <c r="N159" s="66">
        <v>0</v>
      </c>
      <c r="O159" s="66">
        <f t="shared" si="15"/>
        <v>20</v>
      </c>
      <c r="P159" s="66">
        <v>0</v>
      </c>
      <c r="Q159" s="66">
        <f t="shared" ref="Q159:Q222" si="29">+O159+P159</f>
        <v>20</v>
      </c>
      <c r="R159" s="67">
        <v>0</v>
      </c>
      <c r="S159" s="67">
        <f t="shared" si="27"/>
        <v>20</v>
      </c>
    </row>
    <row r="160" spans="1:19" s="11" customFormat="1" ht="30.6" hidden="1" x14ac:dyDescent="0.25">
      <c r="A160" s="82" t="s">
        <v>18</v>
      </c>
      <c r="B160" s="83" t="s">
        <v>188</v>
      </c>
      <c r="C160" s="84" t="s">
        <v>27</v>
      </c>
      <c r="D160" s="92" t="s">
        <v>19</v>
      </c>
      <c r="E160" s="93" t="s">
        <v>19</v>
      </c>
      <c r="F160" s="73" t="s">
        <v>189</v>
      </c>
      <c r="G160" s="74">
        <v>0</v>
      </c>
      <c r="H160" s="74">
        <v>0</v>
      </c>
      <c r="I160" s="74">
        <v>0</v>
      </c>
      <c r="J160" s="74">
        <v>0</v>
      </c>
      <c r="K160" s="74">
        <v>0</v>
      </c>
      <c r="L160" s="75">
        <v>30</v>
      </c>
      <c r="M160" s="75">
        <f t="shared" si="28"/>
        <v>30</v>
      </c>
      <c r="N160" s="75">
        <v>0</v>
      </c>
      <c r="O160" s="75">
        <f t="shared" si="15"/>
        <v>30</v>
      </c>
      <c r="P160" s="76">
        <v>0</v>
      </c>
      <c r="Q160" s="76">
        <f t="shared" si="29"/>
        <v>30</v>
      </c>
      <c r="R160" s="77">
        <v>0</v>
      </c>
      <c r="S160" s="77">
        <f t="shared" si="27"/>
        <v>30</v>
      </c>
    </row>
    <row r="161" spans="1:19" s="11" customFormat="1" ht="13.15" hidden="1" x14ac:dyDescent="0.25">
      <c r="A161" s="59"/>
      <c r="B161" s="60"/>
      <c r="C161" s="61"/>
      <c r="D161" s="62">
        <v>3419</v>
      </c>
      <c r="E161" s="63">
        <v>5222</v>
      </c>
      <c r="F161" s="79" t="s">
        <v>32</v>
      </c>
      <c r="G161" s="65">
        <v>0</v>
      </c>
      <c r="H161" s="65">
        <v>0</v>
      </c>
      <c r="I161" s="65">
        <v>0</v>
      </c>
      <c r="J161" s="65">
        <v>0</v>
      </c>
      <c r="K161" s="65">
        <v>0</v>
      </c>
      <c r="L161" s="66">
        <v>30</v>
      </c>
      <c r="M161" s="66">
        <f t="shared" si="28"/>
        <v>30</v>
      </c>
      <c r="N161" s="66">
        <v>0</v>
      </c>
      <c r="O161" s="66">
        <f t="shared" si="15"/>
        <v>30</v>
      </c>
      <c r="P161" s="66">
        <v>0</v>
      </c>
      <c r="Q161" s="66">
        <f t="shared" si="29"/>
        <v>30</v>
      </c>
      <c r="R161" s="67">
        <v>0</v>
      </c>
      <c r="S161" s="67">
        <f t="shared" si="27"/>
        <v>30</v>
      </c>
    </row>
    <row r="162" spans="1:19" s="11" customFormat="1" ht="20.45" hidden="1" x14ac:dyDescent="0.25">
      <c r="A162" s="82" t="s">
        <v>18</v>
      </c>
      <c r="B162" s="83" t="s">
        <v>190</v>
      </c>
      <c r="C162" s="84" t="s">
        <v>27</v>
      </c>
      <c r="D162" s="92" t="s">
        <v>19</v>
      </c>
      <c r="E162" s="93" t="s">
        <v>19</v>
      </c>
      <c r="F162" s="94" t="s">
        <v>191</v>
      </c>
      <c r="G162" s="74">
        <v>0</v>
      </c>
      <c r="H162" s="74">
        <v>0</v>
      </c>
      <c r="I162" s="74">
        <v>0</v>
      </c>
      <c r="J162" s="74">
        <v>0</v>
      </c>
      <c r="K162" s="74">
        <v>0</v>
      </c>
      <c r="L162" s="75">
        <v>28</v>
      </c>
      <c r="M162" s="75">
        <f t="shared" si="28"/>
        <v>28</v>
      </c>
      <c r="N162" s="75">
        <v>0</v>
      </c>
      <c r="O162" s="75">
        <f t="shared" si="15"/>
        <v>28</v>
      </c>
      <c r="P162" s="76">
        <v>0</v>
      </c>
      <c r="Q162" s="76">
        <f t="shared" si="29"/>
        <v>28</v>
      </c>
      <c r="R162" s="77">
        <v>0</v>
      </c>
      <c r="S162" s="77">
        <f t="shared" si="27"/>
        <v>28</v>
      </c>
    </row>
    <row r="163" spans="1:19" s="11" customFormat="1" ht="13.15" hidden="1" x14ac:dyDescent="0.25">
      <c r="A163" s="59"/>
      <c r="B163" s="60"/>
      <c r="C163" s="61"/>
      <c r="D163" s="62">
        <v>3419</v>
      </c>
      <c r="E163" s="63">
        <v>5222</v>
      </c>
      <c r="F163" s="79" t="s">
        <v>32</v>
      </c>
      <c r="G163" s="65">
        <v>0</v>
      </c>
      <c r="H163" s="65">
        <v>0</v>
      </c>
      <c r="I163" s="65">
        <v>0</v>
      </c>
      <c r="J163" s="65">
        <v>0</v>
      </c>
      <c r="K163" s="65">
        <v>0</v>
      </c>
      <c r="L163" s="66">
        <v>28</v>
      </c>
      <c r="M163" s="66">
        <f t="shared" si="28"/>
        <v>28</v>
      </c>
      <c r="N163" s="66">
        <v>0</v>
      </c>
      <c r="O163" s="66">
        <f t="shared" si="15"/>
        <v>28</v>
      </c>
      <c r="P163" s="66">
        <v>0</v>
      </c>
      <c r="Q163" s="66">
        <f t="shared" si="29"/>
        <v>28</v>
      </c>
      <c r="R163" s="67">
        <v>0</v>
      </c>
      <c r="S163" s="67">
        <f t="shared" si="27"/>
        <v>28</v>
      </c>
    </row>
    <row r="164" spans="1:19" s="11" customFormat="1" ht="20.45" hidden="1" x14ac:dyDescent="0.25">
      <c r="A164" s="171" t="s">
        <v>18</v>
      </c>
      <c r="B164" s="172" t="s">
        <v>192</v>
      </c>
      <c r="C164" s="173" t="s">
        <v>27</v>
      </c>
      <c r="D164" s="174" t="s">
        <v>19</v>
      </c>
      <c r="E164" s="175" t="s">
        <v>19</v>
      </c>
      <c r="F164" s="94" t="s">
        <v>193</v>
      </c>
      <c r="G164" s="74">
        <v>0</v>
      </c>
      <c r="H164" s="74">
        <v>0</v>
      </c>
      <c r="I164" s="74">
        <v>0</v>
      </c>
      <c r="J164" s="74">
        <v>0</v>
      </c>
      <c r="K164" s="74">
        <v>0</v>
      </c>
      <c r="L164" s="75">
        <v>260</v>
      </c>
      <c r="M164" s="75">
        <f t="shared" si="28"/>
        <v>260</v>
      </c>
      <c r="N164" s="75">
        <v>0</v>
      </c>
      <c r="O164" s="75">
        <f t="shared" si="15"/>
        <v>260</v>
      </c>
      <c r="P164" s="76">
        <v>0</v>
      </c>
      <c r="Q164" s="76">
        <f t="shared" si="29"/>
        <v>260</v>
      </c>
      <c r="R164" s="77">
        <v>0</v>
      </c>
      <c r="S164" s="77">
        <f t="shared" si="27"/>
        <v>260</v>
      </c>
    </row>
    <row r="165" spans="1:19" s="11" customFormat="1" ht="13.15" hidden="1" x14ac:dyDescent="0.25">
      <c r="A165" s="167"/>
      <c r="B165" s="168"/>
      <c r="C165" s="169"/>
      <c r="D165" s="170">
        <v>3419</v>
      </c>
      <c r="E165" s="120">
        <v>5213</v>
      </c>
      <c r="F165" s="79" t="s">
        <v>194</v>
      </c>
      <c r="G165" s="65">
        <v>0</v>
      </c>
      <c r="H165" s="65">
        <v>0</v>
      </c>
      <c r="I165" s="65">
        <v>0</v>
      </c>
      <c r="J165" s="65">
        <v>0</v>
      </c>
      <c r="K165" s="65">
        <v>0</v>
      </c>
      <c r="L165" s="66">
        <v>260</v>
      </c>
      <c r="M165" s="66">
        <f t="shared" si="28"/>
        <v>260</v>
      </c>
      <c r="N165" s="66">
        <v>0</v>
      </c>
      <c r="O165" s="66">
        <f t="shared" si="15"/>
        <v>260</v>
      </c>
      <c r="P165" s="66">
        <v>0</v>
      </c>
      <c r="Q165" s="66">
        <f t="shared" si="29"/>
        <v>260</v>
      </c>
      <c r="R165" s="67">
        <v>0</v>
      </c>
      <c r="S165" s="67">
        <f t="shared" si="27"/>
        <v>260</v>
      </c>
    </row>
    <row r="166" spans="1:19" s="11" customFormat="1" ht="20.45" hidden="1" x14ac:dyDescent="0.25">
      <c r="A166" s="82" t="s">
        <v>18</v>
      </c>
      <c r="B166" s="83" t="s">
        <v>195</v>
      </c>
      <c r="C166" s="84" t="s">
        <v>27</v>
      </c>
      <c r="D166" s="92" t="s">
        <v>19</v>
      </c>
      <c r="E166" s="93" t="s">
        <v>19</v>
      </c>
      <c r="F166" s="94" t="s">
        <v>196</v>
      </c>
      <c r="G166" s="74">
        <v>0</v>
      </c>
      <c r="H166" s="74">
        <v>0</v>
      </c>
      <c r="I166" s="74">
        <v>0</v>
      </c>
      <c r="J166" s="74">
        <v>0</v>
      </c>
      <c r="K166" s="74">
        <v>0</v>
      </c>
      <c r="L166" s="75">
        <v>10.5</v>
      </c>
      <c r="M166" s="75">
        <f t="shared" si="28"/>
        <v>10.5</v>
      </c>
      <c r="N166" s="75">
        <v>0</v>
      </c>
      <c r="O166" s="75">
        <f t="shared" si="15"/>
        <v>10.5</v>
      </c>
      <c r="P166" s="76">
        <v>0</v>
      </c>
      <c r="Q166" s="76">
        <f t="shared" si="29"/>
        <v>10.5</v>
      </c>
      <c r="R166" s="77">
        <v>0</v>
      </c>
      <c r="S166" s="77">
        <f t="shared" si="27"/>
        <v>10.5</v>
      </c>
    </row>
    <row r="167" spans="1:19" s="11" customFormat="1" ht="13.15" hidden="1" x14ac:dyDescent="0.25">
      <c r="A167" s="167"/>
      <c r="B167" s="168" t="s">
        <v>197</v>
      </c>
      <c r="C167" s="169"/>
      <c r="D167" s="170">
        <v>3419</v>
      </c>
      <c r="E167" s="120">
        <v>5212</v>
      </c>
      <c r="F167" s="79" t="s">
        <v>198</v>
      </c>
      <c r="G167" s="65">
        <v>0</v>
      </c>
      <c r="H167" s="65">
        <v>0</v>
      </c>
      <c r="I167" s="65">
        <v>0</v>
      </c>
      <c r="J167" s="65">
        <v>0</v>
      </c>
      <c r="K167" s="65">
        <v>0</v>
      </c>
      <c r="L167" s="66">
        <v>10.5</v>
      </c>
      <c r="M167" s="66">
        <f t="shared" si="28"/>
        <v>10.5</v>
      </c>
      <c r="N167" s="66">
        <v>0</v>
      </c>
      <c r="O167" s="66">
        <f t="shared" si="15"/>
        <v>10.5</v>
      </c>
      <c r="P167" s="66">
        <v>0</v>
      </c>
      <c r="Q167" s="66">
        <f t="shared" si="29"/>
        <v>10.5</v>
      </c>
      <c r="R167" s="67">
        <v>0</v>
      </c>
      <c r="S167" s="67">
        <f t="shared" si="27"/>
        <v>10.5</v>
      </c>
    </row>
    <row r="168" spans="1:19" s="11" customFormat="1" ht="20.45" hidden="1" x14ac:dyDescent="0.25">
      <c r="A168" s="82" t="s">
        <v>18</v>
      </c>
      <c r="B168" s="83" t="s">
        <v>199</v>
      </c>
      <c r="C168" s="84" t="s">
        <v>27</v>
      </c>
      <c r="D168" s="92" t="s">
        <v>19</v>
      </c>
      <c r="E168" s="93" t="s">
        <v>19</v>
      </c>
      <c r="F168" s="73" t="s">
        <v>200</v>
      </c>
      <c r="G168" s="74">
        <v>0</v>
      </c>
      <c r="H168" s="74">
        <v>0</v>
      </c>
      <c r="I168" s="74">
        <v>0</v>
      </c>
      <c r="J168" s="74">
        <v>0</v>
      </c>
      <c r="K168" s="74">
        <v>0</v>
      </c>
      <c r="L168" s="75">
        <v>10.5</v>
      </c>
      <c r="M168" s="75">
        <f t="shared" si="28"/>
        <v>10.5</v>
      </c>
      <c r="N168" s="75">
        <v>0</v>
      </c>
      <c r="O168" s="75">
        <f t="shared" si="15"/>
        <v>10.5</v>
      </c>
      <c r="P168" s="76">
        <v>0</v>
      </c>
      <c r="Q168" s="76">
        <f t="shared" si="29"/>
        <v>10.5</v>
      </c>
      <c r="R168" s="77">
        <v>0</v>
      </c>
      <c r="S168" s="77">
        <f t="shared" si="27"/>
        <v>10.5</v>
      </c>
    </row>
    <row r="169" spans="1:19" s="11" customFormat="1" ht="13.15" hidden="1" x14ac:dyDescent="0.25">
      <c r="A169" s="167"/>
      <c r="B169" s="168" t="s">
        <v>197</v>
      </c>
      <c r="C169" s="169"/>
      <c r="D169" s="170">
        <v>3419</v>
      </c>
      <c r="E169" s="120">
        <v>5222</v>
      </c>
      <c r="F169" s="79" t="s">
        <v>32</v>
      </c>
      <c r="G169" s="65">
        <v>0</v>
      </c>
      <c r="H169" s="65">
        <v>0</v>
      </c>
      <c r="I169" s="65">
        <v>0</v>
      </c>
      <c r="J169" s="65">
        <v>0</v>
      </c>
      <c r="K169" s="65">
        <v>0</v>
      </c>
      <c r="L169" s="66">
        <v>10.5</v>
      </c>
      <c r="M169" s="66">
        <f t="shared" si="28"/>
        <v>10.5</v>
      </c>
      <c r="N169" s="66">
        <v>0</v>
      </c>
      <c r="O169" s="66">
        <f t="shared" si="15"/>
        <v>10.5</v>
      </c>
      <c r="P169" s="66">
        <v>0</v>
      </c>
      <c r="Q169" s="66">
        <f t="shared" si="29"/>
        <v>10.5</v>
      </c>
      <c r="R169" s="67">
        <v>0</v>
      </c>
      <c r="S169" s="67">
        <f t="shared" si="27"/>
        <v>10.5</v>
      </c>
    </row>
    <row r="170" spans="1:19" s="11" customFormat="1" ht="20.45" hidden="1" x14ac:dyDescent="0.25">
      <c r="A170" s="82" t="s">
        <v>18</v>
      </c>
      <c r="B170" s="83" t="s">
        <v>201</v>
      </c>
      <c r="C170" s="84" t="s">
        <v>27</v>
      </c>
      <c r="D170" s="92" t="s">
        <v>19</v>
      </c>
      <c r="E170" s="93" t="s">
        <v>19</v>
      </c>
      <c r="F170" s="94" t="s">
        <v>202</v>
      </c>
      <c r="G170" s="74">
        <v>0</v>
      </c>
      <c r="H170" s="74">
        <v>0</v>
      </c>
      <c r="I170" s="74">
        <v>0</v>
      </c>
      <c r="J170" s="74">
        <v>0</v>
      </c>
      <c r="K170" s="74">
        <v>0</v>
      </c>
      <c r="L170" s="75">
        <v>10.5</v>
      </c>
      <c r="M170" s="75">
        <f t="shared" si="28"/>
        <v>10.5</v>
      </c>
      <c r="N170" s="75">
        <v>0</v>
      </c>
      <c r="O170" s="75">
        <f t="shared" si="15"/>
        <v>10.5</v>
      </c>
      <c r="P170" s="76">
        <v>0</v>
      </c>
      <c r="Q170" s="76">
        <f t="shared" si="29"/>
        <v>10.5</v>
      </c>
      <c r="R170" s="77">
        <v>0</v>
      </c>
      <c r="S170" s="77">
        <f t="shared" si="27"/>
        <v>10.5</v>
      </c>
    </row>
    <row r="171" spans="1:19" s="11" customFormat="1" ht="13.15" hidden="1" x14ac:dyDescent="0.25">
      <c r="A171" s="167"/>
      <c r="B171" s="168" t="s">
        <v>197</v>
      </c>
      <c r="C171" s="169"/>
      <c r="D171" s="170">
        <v>3419</v>
      </c>
      <c r="E171" s="120">
        <v>5212</v>
      </c>
      <c r="F171" s="79" t="s">
        <v>198</v>
      </c>
      <c r="G171" s="65">
        <v>0</v>
      </c>
      <c r="H171" s="65">
        <v>0</v>
      </c>
      <c r="I171" s="65">
        <v>0</v>
      </c>
      <c r="J171" s="65">
        <v>0</v>
      </c>
      <c r="K171" s="65">
        <v>0</v>
      </c>
      <c r="L171" s="66">
        <v>10.5</v>
      </c>
      <c r="M171" s="66">
        <f t="shared" si="28"/>
        <v>10.5</v>
      </c>
      <c r="N171" s="66">
        <v>0</v>
      </c>
      <c r="O171" s="66">
        <f t="shared" si="15"/>
        <v>10.5</v>
      </c>
      <c r="P171" s="66">
        <v>0</v>
      </c>
      <c r="Q171" s="66">
        <f t="shared" si="29"/>
        <v>10.5</v>
      </c>
      <c r="R171" s="67">
        <v>0</v>
      </c>
      <c r="S171" s="67">
        <f t="shared" si="27"/>
        <v>10.5</v>
      </c>
    </row>
    <row r="172" spans="1:19" s="11" customFormat="1" ht="13.15" hidden="1" x14ac:dyDescent="0.25">
      <c r="A172" s="82" t="s">
        <v>18</v>
      </c>
      <c r="B172" s="83" t="s">
        <v>203</v>
      </c>
      <c r="C172" s="84" t="s">
        <v>27</v>
      </c>
      <c r="D172" s="92" t="s">
        <v>19</v>
      </c>
      <c r="E172" s="93" t="s">
        <v>19</v>
      </c>
      <c r="F172" s="94" t="s">
        <v>204</v>
      </c>
      <c r="G172" s="74">
        <v>0</v>
      </c>
      <c r="H172" s="74">
        <v>0</v>
      </c>
      <c r="I172" s="74">
        <v>0</v>
      </c>
      <c r="J172" s="74">
        <v>0</v>
      </c>
      <c r="K172" s="74">
        <v>0</v>
      </c>
      <c r="L172" s="75">
        <v>10.5</v>
      </c>
      <c r="M172" s="75">
        <f t="shared" si="28"/>
        <v>10.5</v>
      </c>
      <c r="N172" s="75">
        <v>0</v>
      </c>
      <c r="O172" s="75">
        <f t="shared" si="15"/>
        <v>10.5</v>
      </c>
      <c r="P172" s="76">
        <v>0</v>
      </c>
      <c r="Q172" s="76">
        <f t="shared" si="29"/>
        <v>10.5</v>
      </c>
      <c r="R172" s="77">
        <v>0</v>
      </c>
      <c r="S172" s="77">
        <f t="shared" si="27"/>
        <v>10.5</v>
      </c>
    </row>
    <row r="173" spans="1:19" s="11" customFormat="1" ht="13.15" hidden="1" x14ac:dyDescent="0.25">
      <c r="A173" s="167"/>
      <c r="B173" s="168" t="s">
        <v>197</v>
      </c>
      <c r="C173" s="169"/>
      <c r="D173" s="170">
        <v>3419</v>
      </c>
      <c r="E173" s="120">
        <v>5222</v>
      </c>
      <c r="F173" s="79" t="s">
        <v>32</v>
      </c>
      <c r="G173" s="65">
        <v>0</v>
      </c>
      <c r="H173" s="65">
        <v>0</v>
      </c>
      <c r="I173" s="65">
        <v>0</v>
      </c>
      <c r="J173" s="65">
        <v>0</v>
      </c>
      <c r="K173" s="65">
        <v>0</v>
      </c>
      <c r="L173" s="66">
        <v>10.5</v>
      </c>
      <c r="M173" s="66">
        <f t="shared" si="28"/>
        <v>10.5</v>
      </c>
      <c r="N173" s="66">
        <v>0</v>
      </c>
      <c r="O173" s="66">
        <f t="shared" si="15"/>
        <v>10.5</v>
      </c>
      <c r="P173" s="66">
        <v>0</v>
      </c>
      <c r="Q173" s="66">
        <f t="shared" si="29"/>
        <v>10.5</v>
      </c>
      <c r="R173" s="67">
        <v>0</v>
      </c>
      <c r="S173" s="67">
        <f t="shared" si="27"/>
        <v>10.5</v>
      </c>
    </row>
    <row r="174" spans="1:19" s="11" customFormat="1" ht="20.45" hidden="1" x14ac:dyDescent="0.25">
      <c r="A174" s="82" t="s">
        <v>18</v>
      </c>
      <c r="B174" s="83" t="s">
        <v>205</v>
      </c>
      <c r="C174" s="84" t="s">
        <v>27</v>
      </c>
      <c r="D174" s="92" t="s">
        <v>19</v>
      </c>
      <c r="E174" s="93" t="s">
        <v>19</v>
      </c>
      <c r="F174" s="94" t="s">
        <v>206</v>
      </c>
      <c r="G174" s="74">
        <v>0</v>
      </c>
      <c r="H174" s="74">
        <v>0</v>
      </c>
      <c r="I174" s="74">
        <v>0</v>
      </c>
      <c r="J174" s="74">
        <v>0</v>
      </c>
      <c r="K174" s="74">
        <v>0</v>
      </c>
      <c r="L174" s="75">
        <v>10.5</v>
      </c>
      <c r="M174" s="75">
        <f t="shared" si="28"/>
        <v>10.5</v>
      </c>
      <c r="N174" s="75">
        <v>0</v>
      </c>
      <c r="O174" s="75">
        <f t="shared" si="15"/>
        <v>10.5</v>
      </c>
      <c r="P174" s="76">
        <v>0</v>
      </c>
      <c r="Q174" s="76">
        <f t="shared" si="29"/>
        <v>10.5</v>
      </c>
      <c r="R174" s="77">
        <v>0</v>
      </c>
      <c r="S174" s="77">
        <f t="shared" si="27"/>
        <v>10.5</v>
      </c>
    </row>
    <row r="175" spans="1:19" s="11" customFormat="1" ht="13.15" hidden="1" x14ac:dyDescent="0.25">
      <c r="A175" s="167"/>
      <c r="B175" s="168" t="s">
        <v>197</v>
      </c>
      <c r="C175" s="169"/>
      <c r="D175" s="170">
        <v>3419</v>
      </c>
      <c r="E175" s="120">
        <v>5222</v>
      </c>
      <c r="F175" s="79" t="s">
        <v>32</v>
      </c>
      <c r="G175" s="65">
        <v>0</v>
      </c>
      <c r="H175" s="65">
        <v>0</v>
      </c>
      <c r="I175" s="65">
        <v>0</v>
      </c>
      <c r="J175" s="65">
        <v>0</v>
      </c>
      <c r="K175" s="65">
        <v>0</v>
      </c>
      <c r="L175" s="66">
        <v>10.5</v>
      </c>
      <c r="M175" s="66">
        <f t="shared" si="28"/>
        <v>10.5</v>
      </c>
      <c r="N175" s="66">
        <v>0</v>
      </c>
      <c r="O175" s="66">
        <f t="shared" si="15"/>
        <v>10.5</v>
      </c>
      <c r="P175" s="66">
        <v>0</v>
      </c>
      <c r="Q175" s="66">
        <f t="shared" si="29"/>
        <v>10.5</v>
      </c>
      <c r="R175" s="67">
        <v>0</v>
      </c>
      <c r="S175" s="67">
        <f t="shared" si="27"/>
        <v>10.5</v>
      </c>
    </row>
    <row r="176" spans="1:19" s="11" customFormat="1" ht="20.45" hidden="1" x14ac:dyDescent="0.25">
      <c r="A176" s="82" t="s">
        <v>18</v>
      </c>
      <c r="B176" s="83" t="s">
        <v>207</v>
      </c>
      <c r="C176" s="84" t="s">
        <v>27</v>
      </c>
      <c r="D176" s="92" t="s">
        <v>19</v>
      </c>
      <c r="E176" s="93" t="s">
        <v>19</v>
      </c>
      <c r="F176" s="94" t="s">
        <v>208</v>
      </c>
      <c r="G176" s="74">
        <v>0</v>
      </c>
      <c r="H176" s="74">
        <v>0</v>
      </c>
      <c r="I176" s="74">
        <v>0</v>
      </c>
      <c r="J176" s="74">
        <v>0</v>
      </c>
      <c r="K176" s="74">
        <v>0</v>
      </c>
      <c r="L176" s="75">
        <v>10.5</v>
      </c>
      <c r="M176" s="75">
        <f t="shared" si="28"/>
        <v>10.5</v>
      </c>
      <c r="N176" s="75">
        <v>0</v>
      </c>
      <c r="O176" s="75">
        <f t="shared" si="15"/>
        <v>10.5</v>
      </c>
      <c r="P176" s="76">
        <v>0</v>
      </c>
      <c r="Q176" s="76">
        <f t="shared" si="29"/>
        <v>10.5</v>
      </c>
      <c r="R176" s="77">
        <v>0</v>
      </c>
      <c r="S176" s="77">
        <f t="shared" si="27"/>
        <v>10.5</v>
      </c>
    </row>
    <row r="177" spans="1:19" s="11" customFormat="1" ht="13.15" hidden="1" x14ac:dyDescent="0.25">
      <c r="A177" s="167"/>
      <c r="B177" s="168" t="s">
        <v>197</v>
      </c>
      <c r="C177" s="169"/>
      <c r="D177" s="170">
        <v>3419</v>
      </c>
      <c r="E177" s="120">
        <v>5222</v>
      </c>
      <c r="F177" s="79" t="s">
        <v>32</v>
      </c>
      <c r="G177" s="65">
        <v>0</v>
      </c>
      <c r="H177" s="65">
        <v>0</v>
      </c>
      <c r="I177" s="65">
        <v>0</v>
      </c>
      <c r="J177" s="65">
        <v>0</v>
      </c>
      <c r="K177" s="65">
        <v>0</v>
      </c>
      <c r="L177" s="66">
        <v>10.5</v>
      </c>
      <c r="M177" s="66">
        <f t="shared" si="28"/>
        <v>10.5</v>
      </c>
      <c r="N177" s="66">
        <v>0</v>
      </c>
      <c r="O177" s="66">
        <f t="shared" ref="O177:O235" si="30">+M177+N177</f>
        <v>10.5</v>
      </c>
      <c r="P177" s="66">
        <v>0</v>
      </c>
      <c r="Q177" s="66">
        <f t="shared" si="29"/>
        <v>10.5</v>
      </c>
      <c r="R177" s="67">
        <v>0</v>
      </c>
      <c r="S177" s="67">
        <f t="shared" si="27"/>
        <v>10.5</v>
      </c>
    </row>
    <row r="178" spans="1:19" s="11" customFormat="1" ht="20.45" hidden="1" x14ac:dyDescent="0.25">
      <c r="A178" s="82" t="s">
        <v>18</v>
      </c>
      <c r="B178" s="83" t="s">
        <v>209</v>
      </c>
      <c r="C178" s="84" t="s">
        <v>27</v>
      </c>
      <c r="D178" s="92" t="s">
        <v>19</v>
      </c>
      <c r="E178" s="93" t="s">
        <v>19</v>
      </c>
      <c r="F178" s="94" t="s">
        <v>210</v>
      </c>
      <c r="G178" s="74">
        <v>0</v>
      </c>
      <c r="H178" s="74">
        <v>0</v>
      </c>
      <c r="I178" s="74">
        <v>0</v>
      </c>
      <c r="J178" s="74">
        <v>0</v>
      </c>
      <c r="K178" s="74">
        <v>0</v>
      </c>
      <c r="L178" s="75">
        <v>10.1</v>
      </c>
      <c r="M178" s="75">
        <f t="shared" si="28"/>
        <v>10.1</v>
      </c>
      <c r="N178" s="75">
        <v>0</v>
      </c>
      <c r="O178" s="75">
        <f t="shared" si="30"/>
        <v>10.1</v>
      </c>
      <c r="P178" s="76">
        <v>0</v>
      </c>
      <c r="Q178" s="76">
        <f t="shared" si="29"/>
        <v>10.1</v>
      </c>
      <c r="R178" s="77">
        <v>0</v>
      </c>
      <c r="S178" s="77">
        <f t="shared" si="27"/>
        <v>10.1</v>
      </c>
    </row>
    <row r="179" spans="1:19" s="11" customFormat="1" ht="13.15" hidden="1" x14ac:dyDescent="0.25">
      <c r="A179" s="167"/>
      <c r="B179" s="168" t="s">
        <v>197</v>
      </c>
      <c r="C179" s="169"/>
      <c r="D179" s="170">
        <v>3419</v>
      </c>
      <c r="E179" s="120">
        <v>5222</v>
      </c>
      <c r="F179" s="79" t="s">
        <v>32</v>
      </c>
      <c r="G179" s="65">
        <v>0</v>
      </c>
      <c r="H179" s="65">
        <v>0</v>
      </c>
      <c r="I179" s="65">
        <v>0</v>
      </c>
      <c r="J179" s="65">
        <v>0</v>
      </c>
      <c r="K179" s="65">
        <v>0</v>
      </c>
      <c r="L179" s="66">
        <v>10.1</v>
      </c>
      <c r="M179" s="66">
        <f t="shared" si="28"/>
        <v>10.1</v>
      </c>
      <c r="N179" s="66">
        <v>0</v>
      </c>
      <c r="O179" s="66">
        <f t="shared" si="30"/>
        <v>10.1</v>
      </c>
      <c r="P179" s="66">
        <v>0</v>
      </c>
      <c r="Q179" s="66">
        <f t="shared" si="29"/>
        <v>10.1</v>
      </c>
      <c r="R179" s="67">
        <v>0</v>
      </c>
      <c r="S179" s="67">
        <f t="shared" si="27"/>
        <v>10.1</v>
      </c>
    </row>
    <row r="180" spans="1:19" s="11" customFormat="1" ht="13.15" hidden="1" x14ac:dyDescent="0.25">
      <c r="A180" s="82" t="s">
        <v>18</v>
      </c>
      <c r="B180" s="83" t="s">
        <v>211</v>
      </c>
      <c r="C180" s="84" t="s">
        <v>27</v>
      </c>
      <c r="D180" s="92" t="s">
        <v>19</v>
      </c>
      <c r="E180" s="93" t="s">
        <v>19</v>
      </c>
      <c r="F180" s="94" t="s">
        <v>212</v>
      </c>
      <c r="G180" s="74">
        <v>0</v>
      </c>
      <c r="H180" s="74">
        <v>0</v>
      </c>
      <c r="I180" s="74">
        <v>0</v>
      </c>
      <c r="J180" s="74">
        <v>0</v>
      </c>
      <c r="K180" s="74">
        <v>0</v>
      </c>
      <c r="L180" s="75">
        <v>10.5</v>
      </c>
      <c r="M180" s="75">
        <f t="shared" si="28"/>
        <v>10.5</v>
      </c>
      <c r="N180" s="75">
        <v>0</v>
      </c>
      <c r="O180" s="75">
        <f t="shared" si="30"/>
        <v>10.5</v>
      </c>
      <c r="P180" s="76">
        <v>0</v>
      </c>
      <c r="Q180" s="76">
        <f t="shared" si="29"/>
        <v>10.5</v>
      </c>
      <c r="R180" s="77">
        <v>0</v>
      </c>
      <c r="S180" s="77">
        <f t="shared" si="27"/>
        <v>10.5</v>
      </c>
    </row>
    <row r="181" spans="1:19" s="11" customFormat="1" ht="13.15" hidden="1" x14ac:dyDescent="0.25">
      <c r="A181" s="167"/>
      <c r="B181" s="168" t="s">
        <v>197</v>
      </c>
      <c r="C181" s="169"/>
      <c r="D181" s="170">
        <v>3419</v>
      </c>
      <c r="E181" s="120">
        <v>5222</v>
      </c>
      <c r="F181" s="79" t="s">
        <v>32</v>
      </c>
      <c r="G181" s="65">
        <v>0</v>
      </c>
      <c r="H181" s="65">
        <v>0</v>
      </c>
      <c r="I181" s="65">
        <v>0</v>
      </c>
      <c r="J181" s="65">
        <v>0</v>
      </c>
      <c r="K181" s="65">
        <v>0</v>
      </c>
      <c r="L181" s="66">
        <v>10.5</v>
      </c>
      <c r="M181" s="66">
        <f t="shared" si="28"/>
        <v>10.5</v>
      </c>
      <c r="N181" s="66">
        <v>0</v>
      </c>
      <c r="O181" s="66">
        <f t="shared" si="30"/>
        <v>10.5</v>
      </c>
      <c r="P181" s="66">
        <v>0</v>
      </c>
      <c r="Q181" s="66">
        <f t="shared" si="29"/>
        <v>10.5</v>
      </c>
      <c r="R181" s="67">
        <v>0</v>
      </c>
      <c r="S181" s="67">
        <f t="shared" si="27"/>
        <v>10.5</v>
      </c>
    </row>
    <row r="182" spans="1:19" s="11" customFormat="1" ht="13.15" hidden="1" x14ac:dyDescent="0.25">
      <c r="A182" s="82" t="s">
        <v>18</v>
      </c>
      <c r="B182" s="83" t="s">
        <v>213</v>
      </c>
      <c r="C182" s="84" t="s">
        <v>27</v>
      </c>
      <c r="D182" s="92" t="s">
        <v>19</v>
      </c>
      <c r="E182" s="93" t="s">
        <v>19</v>
      </c>
      <c r="F182" s="94" t="s">
        <v>214</v>
      </c>
      <c r="G182" s="74">
        <v>0</v>
      </c>
      <c r="H182" s="74">
        <v>0</v>
      </c>
      <c r="I182" s="74">
        <v>0</v>
      </c>
      <c r="J182" s="74">
        <v>0</v>
      </c>
      <c r="K182" s="74">
        <v>0</v>
      </c>
      <c r="L182" s="75">
        <v>10.5</v>
      </c>
      <c r="M182" s="75">
        <f t="shared" si="28"/>
        <v>10.5</v>
      </c>
      <c r="N182" s="75">
        <v>0</v>
      </c>
      <c r="O182" s="75">
        <f t="shared" si="30"/>
        <v>10.5</v>
      </c>
      <c r="P182" s="76">
        <v>0</v>
      </c>
      <c r="Q182" s="76">
        <f t="shared" si="29"/>
        <v>10.5</v>
      </c>
      <c r="R182" s="77">
        <v>0</v>
      </c>
      <c r="S182" s="77">
        <f t="shared" si="27"/>
        <v>10.5</v>
      </c>
    </row>
    <row r="183" spans="1:19" s="11" customFormat="1" ht="13.15" hidden="1" x14ac:dyDescent="0.25">
      <c r="A183" s="167"/>
      <c r="B183" s="168" t="s">
        <v>197</v>
      </c>
      <c r="C183" s="169"/>
      <c r="D183" s="170">
        <v>3419</v>
      </c>
      <c r="E183" s="120">
        <v>5222</v>
      </c>
      <c r="F183" s="79" t="s">
        <v>32</v>
      </c>
      <c r="G183" s="65">
        <v>0</v>
      </c>
      <c r="H183" s="65">
        <v>0</v>
      </c>
      <c r="I183" s="65">
        <v>0</v>
      </c>
      <c r="J183" s="65">
        <v>0</v>
      </c>
      <c r="K183" s="65">
        <v>0</v>
      </c>
      <c r="L183" s="66">
        <v>10.5</v>
      </c>
      <c r="M183" s="66">
        <f t="shared" si="28"/>
        <v>10.5</v>
      </c>
      <c r="N183" s="66">
        <v>0</v>
      </c>
      <c r="O183" s="66">
        <f t="shared" si="30"/>
        <v>10.5</v>
      </c>
      <c r="P183" s="66">
        <v>0</v>
      </c>
      <c r="Q183" s="66">
        <f t="shared" si="29"/>
        <v>10.5</v>
      </c>
      <c r="R183" s="67">
        <v>0</v>
      </c>
      <c r="S183" s="67">
        <f t="shared" si="27"/>
        <v>10.5</v>
      </c>
    </row>
    <row r="184" spans="1:19" s="11" customFormat="1" ht="20.45" hidden="1" x14ac:dyDescent="0.25">
      <c r="A184" s="82" t="s">
        <v>18</v>
      </c>
      <c r="B184" s="83" t="s">
        <v>215</v>
      </c>
      <c r="C184" s="84" t="s">
        <v>216</v>
      </c>
      <c r="D184" s="92" t="s">
        <v>19</v>
      </c>
      <c r="E184" s="93" t="s">
        <v>19</v>
      </c>
      <c r="F184" s="94" t="s">
        <v>217</v>
      </c>
      <c r="G184" s="74">
        <v>0</v>
      </c>
      <c r="H184" s="74">
        <v>0</v>
      </c>
      <c r="I184" s="74">
        <v>0</v>
      </c>
      <c r="J184" s="74">
        <v>0</v>
      </c>
      <c r="K184" s="74">
        <v>0</v>
      </c>
      <c r="L184" s="75">
        <v>10.5</v>
      </c>
      <c r="M184" s="75">
        <f t="shared" si="28"/>
        <v>10.5</v>
      </c>
      <c r="N184" s="75">
        <v>0</v>
      </c>
      <c r="O184" s="75">
        <f t="shared" si="30"/>
        <v>10.5</v>
      </c>
      <c r="P184" s="76">
        <v>0</v>
      </c>
      <c r="Q184" s="76">
        <f t="shared" si="29"/>
        <v>10.5</v>
      </c>
      <c r="R184" s="77">
        <v>0</v>
      </c>
      <c r="S184" s="77">
        <f t="shared" si="27"/>
        <v>10.5</v>
      </c>
    </row>
    <row r="185" spans="1:19" s="11" customFormat="1" ht="13.15" hidden="1" x14ac:dyDescent="0.25">
      <c r="A185" s="167"/>
      <c r="B185" s="168" t="s">
        <v>197</v>
      </c>
      <c r="C185" s="169"/>
      <c r="D185" s="170">
        <v>3419</v>
      </c>
      <c r="E185" s="120">
        <v>5321</v>
      </c>
      <c r="F185" s="79" t="s">
        <v>29</v>
      </c>
      <c r="G185" s="65">
        <v>0</v>
      </c>
      <c r="H185" s="65">
        <v>0</v>
      </c>
      <c r="I185" s="65">
        <v>0</v>
      </c>
      <c r="J185" s="65">
        <v>0</v>
      </c>
      <c r="K185" s="65">
        <v>0</v>
      </c>
      <c r="L185" s="66">
        <v>10.5</v>
      </c>
      <c r="M185" s="66">
        <f t="shared" si="28"/>
        <v>10.5</v>
      </c>
      <c r="N185" s="66">
        <v>0</v>
      </c>
      <c r="O185" s="66">
        <f t="shared" si="30"/>
        <v>10.5</v>
      </c>
      <c r="P185" s="66">
        <v>0</v>
      </c>
      <c r="Q185" s="66">
        <f t="shared" si="29"/>
        <v>10.5</v>
      </c>
      <c r="R185" s="67">
        <v>0</v>
      </c>
      <c r="S185" s="67">
        <f t="shared" si="27"/>
        <v>10.5</v>
      </c>
    </row>
    <row r="186" spans="1:19" s="11" customFormat="1" ht="30.6" hidden="1" x14ac:dyDescent="0.25">
      <c r="A186" s="82" t="s">
        <v>18</v>
      </c>
      <c r="B186" s="83" t="s">
        <v>218</v>
      </c>
      <c r="C186" s="84" t="s">
        <v>27</v>
      </c>
      <c r="D186" s="92" t="s">
        <v>19</v>
      </c>
      <c r="E186" s="93" t="s">
        <v>19</v>
      </c>
      <c r="F186" s="94" t="s">
        <v>219</v>
      </c>
      <c r="G186" s="74">
        <v>0</v>
      </c>
      <c r="H186" s="74">
        <v>0</v>
      </c>
      <c r="I186" s="74">
        <v>0</v>
      </c>
      <c r="J186" s="74">
        <v>0</v>
      </c>
      <c r="K186" s="74">
        <v>0</v>
      </c>
      <c r="L186" s="75">
        <v>105</v>
      </c>
      <c r="M186" s="75">
        <f t="shared" si="28"/>
        <v>105</v>
      </c>
      <c r="N186" s="75">
        <v>0</v>
      </c>
      <c r="O186" s="75">
        <f t="shared" si="30"/>
        <v>105</v>
      </c>
      <c r="P186" s="76">
        <v>0</v>
      </c>
      <c r="Q186" s="76">
        <f t="shared" si="29"/>
        <v>105</v>
      </c>
      <c r="R186" s="77">
        <v>0</v>
      </c>
      <c r="S186" s="77">
        <f t="shared" si="27"/>
        <v>105</v>
      </c>
    </row>
    <row r="187" spans="1:19" s="11" customFormat="1" ht="13.15" hidden="1" x14ac:dyDescent="0.25">
      <c r="A187" s="59"/>
      <c r="B187" s="60" t="s">
        <v>197</v>
      </c>
      <c r="C187" s="61"/>
      <c r="D187" s="62">
        <v>3419</v>
      </c>
      <c r="E187" s="129">
        <v>5222</v>
      </c>
      <c r="F187" s="79" t="s">
        <v>32</v>
      </c>
      <c r="G187" s="65">
        <v>0</v>
      </c>
      <c r="H187" s="65">
        <v>0</v>
      </c>
      <c r="I187" s="65">
        <v>0</v>
      </c>
      <c r="J187" s="65">
        <v>0</v>
      </c>
      <c r="K187" s="65">
        <v>0</v>
      </c>
      <c r="L187" s="66">
        <v>105</v>
      </c>
      <c r="M187" s="66">
        <f t="shared" si="28"/>
        <v>105</v>
      </c>
      <c r="N187" s="66">
        <v>0</v>
      </c>
      <c r="O187" s="66">
        <f t="shared" si="30"/>
        <v>105</v>
      </c>
      <c r="P187" s="66">
        <v>0</v>
      </c>
      <c r="Q187" s="66">
        <f t="shared" si="29"/>
        <v>105</v>
      </c>
      <c r="R187" s="67">
        <v>0</v>
      </c>
      <c r="S187" s="67">
        <f t="shared" si="27"/>
        <v>105</v>
      </c>
    </row>
    <row r="188" spans="1:19" s="11" customFormat="1" ht="20.45" hidden="1" x14ac:dyDescent="0.25">
      <c r="A188" s="82" t="s">
        <v>18</v>
      </c>
      <c r="B188" s="83" t="s">
        <v>220</v>
      </c>
      <c r="C188" s="84" t="s">
        <v>27</v>
      </c>
      <c r="D188" s="92" t="s">
        <v>19</v>
      </c>
      <c r="E188" s="93" t="s">
        <v>19</v>
      </c>
      <c r="F188" s="73" t="s">
        <v>221</v>
      </c>
      <c r="G188" s="74">
        <v>0</v>
      </c>
      <c r="H188" s="74">
        <v>0</v>
      </c>
      <c r="I188" s="74">
        <v>0</v>
      </c>
      <c r="J188" s="74">
        <v>0</v>
      </c>
      <c r="K188" s="74">
        <v>0</v>
      </c>
      <c r="L188" s="75">
        <v>10.5</v>
      </c>
      <c r="M188" s="75">
        <f t="shared" si="28"/>
        <v>10.5</v>
      </c>
      <c r="N188" s="75">
        <v>0</v>
      </c>
      <c r="O188" s="75">
        <f t="shared" si="30"/>
        <v>10.5</v>
      </c>
      <c r="P188" s="76">
        <v>0</v>
      </c>
      <c r="Q188" s="76">
        <f t="shared" si="29"/>
        <v>10.5</v>
      </c>
      <c r="R188" s="77">
        <v>0</v>
      </c>
      <c r="S188" s="77">
        <f t="shared" si="27"/>
        <v>10.5</v>
      </c>
    </row>
    <row r="189" spans="1:19" s="11" customFormat="1" ht="13.15" hidden="1" x14ac:dyDescent="0.25">
      <c r="A189" s="167"/>
      <c r="B189" s="168" t="s">
        <v>197</v>
      </c>
      <c r="C189" s="169"/>
      <c r="D189" s="170">
        <v>3419</v>
      </c>
      <c r="E189" s="120">
        <v>5222</v>
      </c>
      <c r="F189" s="64" t="s">
        <v>32</v>
      </c>
      <c r="G189" s="65">
        <v>0</v>
      </c>
      <c r="H189" s="65">
        <v>0</v>
      </c>
      <c r="I189" s="65">
        <v>0</v>
      </c>
      <c r="J189" s="65">
        <v>0</v>
      </c>
      <c r="K189" s="65">
        <v>0</v>
      </c>
      <c r="L189" s="66">
        <v>10.5</v>
      </c>
      <c r="M189" s="66">
        <f t="shared" si="28"/>
        <v>10.5</v>
      </c>
      <c r="N189" s="66">
        <v>0</v>
      </c>
      <c r="O189" s="66">
        <f t="shared" si="30"/>
        <v>10.5</v>
      </c>
      <c r="P189" s="66">
        <v>0</v>
      </c>
      <c r="Q189" s="66">
        <f t="shared" si="29"/>
        <v>10.5</v>
      </c>
      <c r="R189" s="67">
        <v>0</v>
      </c>
      <c r="S189" s="67">
        <f t="shared" si="27"/>
        <v>10.5</v>
      </c>
    </row>
    <row r="190" spans="1:19" s="11" customFormat="1" ht="20.45" hidden="1" x14ac:dyDescent="0.25">
      <c r="A190" s="82" t="s">
        <v>18</v>
      </c>
      <c r="B190" s="83" t="s">
        <v>222</v>
      </c>
      <c r="C190" s="84" t="s">
        <v>27</v>
      </c>
      <c r="D190" s="92" t="s">
        <v>19</v>
      </c>
      <c r="E190" s="93" t="s">
        <v>19</v>
      </c>
      <c r="F190" s="73" t="s">
        <v>223</v>
      </c>
      <c r="G190" s="74">
        <v>0</v>
      </c>
      <c r="H190" s="74">
        <v>0</v>
      </c>
      <c r="I190" s="74">
        <v>0</v>
      </c>
      <c r="J190" s="74">
        <v>0</v>
      </c>
      <c r="K190" s="74">
        <v>0</v>
      </c>
      <c r="L190" s="75">
        <v>10.5</v>
      </c>
      <c r="M190" s="75">
        <f t="shared" si="28"/>
        <v>10.5</v>
      </c>
      <c r="N190" s="75">
        <v>0</v>
      </c>
      <c r="O190" s="75">
        <f t="shared" si="30"/>
        <v>10.5</v>
      </c>
      <c r="P190" s="76">
        <v>0</v>
      </c>
      <c r="Q190" s="76">
        <f t="shared" si="29"/>
        <v>10.5</v>
      </c>
      <c r="R190" s="77">
        <v>0</v>
      </c>
      <c r="S190" s="77">
        <f t="shared" si="27"/>
        <v>10.5</v>
      </c>
    </row>
    <row r="191" spans="1:19" s="11" customFormat="1" ht="13.15" hidden="1" x14ac:dyDescent="0.25">
      <c r="A191" s="167"/>
      <c r="B191" s="168" t="s">
        <v>197</v>
      </c>
      <c r="C191" s="169"/>
      <c r="D191" s="170">
        <v>3419</v>
      </c>
      <c r="E191" s="120">
        <v>5222</v>
      </c>
      <c r="F191" s="64" t="s">
        <v>32</v>
      </c>
      <c r="G191" s="65">
        <v>0</v>
      </c>
      <c r="H191" s="65">
        <v>0</v>
      </c>
      <c r="I191" s="65">
        <v>0</v>
      </c>
      <c r="J191" s="65">
        <v>0</v>
      </c>
      <c r="K191" s="65">
        <v>0</v>
      </c>
      <c r="L191" s="66">
        <v>10.5</v>
      </c>
      <c r="M191" s="66">
        <f t="shared" si="28"/>
        <v>10.5</v>
      </c>
      <c r="N191" s="66">
        <v>0</v>
      </c>
      <c r="O191" s="66">
        <f t="shared" si="30"/>
        <v>10.5</v>
      </c>
      <c r="P191" s="66">
        <v>0</v>
      </c>
      <c r="Q191" s="66">
        <f t="shared" si="29"/>
        <v>10.5</v>
      </c>
      <c r="R191" s="67">
        <v>0</v>
      </c>
      <c r="S191" s="67">
        <f t="shared" si="27"/>
        <v>10.5</v>
      </c>
    </row>
    <row r="192" spans="1:19" s="11" customFormat="1" ht="20.45" hidden="1" x14ac:dyDescent="0.25">
      <c r="A192" s="82" t="s">
        <v>18</v>
      </c>
      <c r="B192" s="83" t="s">
        <v>224</v>
      </c>
      <c r="C192" s="84" t="s">
        <v>27</v>
      </c>
      <c r="D192" s="92" t="s">
        <v>19</v>
      </c>
      <c r="E192" s="93" t="s">
        <v>19</v>
      </c>
      <c r="F192" s="73" t="s">
        <v>225</v>
      </c>
      <c r="G192" s="74">
        <v>0</v>
      </c>
      <c r="H192" s="74">
        <v>0</v>
      </c>
      <c r="I192" s="74">
        <v>0</v>
      </c>
      <c r="J192" s="74">
        <v>0</v>
      </c>
      <c r="K192" s="74">
        <v>0</v>
      </c>
      <c r="L192" s="75">
        <v>10.5</v>
      </c>
      <c r="M192" s="75">
        <f t="shared" si="28"/>
        <v>10.5</v>
      </c>
      <c r="N192" s="75">
        <v>0</v>
      </c>
      <c r="O192" s="75">
        <f t="shared" si="30"/>
        <v>10.5</v>
      </c>
      <c r="P192" s="76">
        <v>0</v>
      </c>
      <c r="Q192" s="76">
        <f t="shared" si="29"/>
        <v>10.5</v>
      </c>
      <c r="R192" s="77">
        <v>0</v>
      </c>
      <c r="S192" s="77">
        <f t="shared" si="27"/>
        <v>10.5</v>
      </c>
    </row>
    <row r="193" spans="1:19" s="11" customFormat="1" ht="13.15" hidden="1" x14ac:dyDescent="0.25">
      <c r="A193" s="167"/>
      <c r="B193" s="168" t="s">
        <v>197</v>
      </c>
      <c r="C193" s="169"/>
      <c r="D193" s="170">
        <v>3419</v>
      </c>
      <c r="E193" s="120">
        <v>5222</v>
      </c>
      <c r="F193" s="64" t="s">
        <v>32</v>
      </c>
      <c r="G193" s="65">
        <v>0</v>
      </c>
      <c r="H193" s="65">
        <v>0</v>
      </c>
      <c r="I193" s="65">
        <v>0</v>
      </c>
      <c r="J193" s="65">
        <v>0</v>
      </c>
      <c r="K193" s="65">
        <v>0</v>
      </c>
      <c r="L193" s="66">
        <v>10.5</v>
      </c>
      <c r="M193" s="66">
        <f t="shared" si="28"/>
        <v>10.5</v>
      </c>
      <c r="N193" s="66">
        <v>0</v>
      </c>
      <c r="O193" s="66">
        <f t="shared" si="30"/>
        <v>10.5</v>
      </c>
      <c r="P193" s="66">
        <v>0</v>
      </c>
      <c r="Q193" s="66">
        <f t="shared" si="29"/>
        <v>10.5</v>
      </c>
      <c r="R193" s="67">
        <v>0</v>
      </c>
      <c r="S193" s="67">
        <f t="shared" si="27"/>
        <v>10.5</v>
      </c>
    </row>
    <row r="194" spans="1:19" s="11" customFormat="1" ht="20.45" hidden="1" x14ac:dyDescent="0.25">
      <c r="A194" s="82" t="s">
        <v>18</v>
      </c>
      <c r="B194" s="83" t="s">
        <v>226</v>
      </c>
      <c r="C194" s="84" t="s">
        <v>27</v>
      </c>
      <c r="D194" s="92" t="s">
        <v>19</v>
      </c>
      <c r="E194" s="93" t="s">
        <v>19</v>
      </c>
      <c r="F194" s="73" t="s">
        <v>227</v>
      </c>
      <c r="G194" s="74">
        <v>0</v>
      </c>
      <c r="H194" s="74">
        <v>0</v>
      </c>
      <c r="I194" s="74">
        <v>0</v>
      </c>
      <c r="J194" s="74">
        <v>0</v>
      </c>
      <c r="K194" s="74">
        <v>0</v>
      </c>
      <c r="L194" s="75">
        <v>100</v>
      </c>
      <c r="M194" s="75">
        <f t="shared" si="28"/>
        <v>100</v>
      </c>
      <c r="N194" s="75">
        <v>0</v>
      </c>
      <c r="O194" s="75">
        <f t="shared" si="30"/>
        <v>100</v>
      </c>
      <c r="P194" s="76">
        <v>0</v>
      </c>
      <c r="Q194" s="76">
        <f t="shared" si="29"/>
        <v>100</v>
      </c>
      <c r="R194" s="77">
        <v>0</v>
      </c>
      <c r="S194" s="77">
        <f t="shared" si="27"/>
        <v>100</v>
      </c>
    </row>
    <row r="195" spans="1:19" s="11" customFormat="1" ht="13.15" hidden="1" x14ac:dyDescent="0.25">
      <c r="A195" s="167"/>
      <c r="B195" s="168" t="s">
        <v>197</v>
      </c>
      <c r="C195" s="169"/>
      <c r="D195" s="170">
        <v>3419</v>
      </c>
      <c r="E195" s="120">
        <v>5222</v>
      </c>
      <c r="F195" s="64" t="s">
        <v>32</v>
      </c>
      <c r="G195" s="65">
        <v>0</v>
      </c>
      <c r="H195" s="65">
        <v>0</v>
      </c>
      <c r="I195" s="65">
        <v>0</v>
      </c>
      <c r="J195" s="65">
        <v>0</v>
      </c>
      <c r="K195" s="65">
        <v>0</v>
      </c>
      <c r="L195" s="66">
        <v>100</v>
      </c>
      <c r="M195" s="66">
        <f t="shared" si="28"/>
        <v>100</v>
      </c>
      <c r="N195" s="66">
        <v>0</v>
      </c>
      <c r="O195" s="66">
        <f t="shared" si="30"/>
        <v>100</v>
      </c>
      <c r="P195" s="66">
        <v>0</v>
      </c>
      <c r="Q195" s="66">
        <f t="shared" si="29"/>
        <v>100</v>
      </c>
      <c r="R195" s="67">
        <v>0</v>
      </c>
      <c r="S195" s="67">
        <f t="shared" si="27"/>
        <v>100</v>
      </c>
    </row>
    <row r="196" spans="1:19" s="11" customFormat="1" ht="20.45" hidden="1" x14ac:dyDescent="0.25">
      <c r="A196" s="82" t="s">
        <v>18</v>
      </c>
      <c r="B196" s="83" t="s">
        <v>228</v>
      </c>
      <c r="C196" s="84" t="s">
        <v>27</v>
      </c>
      <c r="D196" s="92" t="s">
        <v>19</v>
      </c>
      <c r="E196" s="93" t="s">
        <v>19</v>
      </c>
      <c r="F196" s="73" t="s">
        <v>229</v>
      </c>
      <c r="G196" s="74">
        <v>0</v>
      </c>
      <c r="H196" s="74">
        <v>0</v>
      </c>
      <c r="I196" s="74">
        <v>0</v>
      </c>
      <c r="J196" s="74">
        <v>0</v>
      </c>
      <c r="K196" s="74">
        <v>0</v>
      </c>
      <c r="L196" s="75">
        <v>20</v>
      </c>
      <c r="M196" s="75">
        <f t="shared" si="28"/>
        <v>20</v>
      </c>
      <c r="N196" s="75">
        <v>0</v>
      </c>
      <c r="O196" s="75">
        <f t="shared" si="30"/>
        <v>20</v>
      </c>
      <c r="P196" s="76">
        <v>0</v>
      </c>
      <c r="Q196" s="76">
        <f t="shared" si="29"/>
        <v>20</v>
      </c>
      <c r="R196" s="77">
        <v>0</v>
      </c>
      <c r="S196" s="77">
        <f t="shared" si="27"/>
        <v>20</v>
      </c>
    </row>
    <row r="197" spans="1:19" s="11" customFormat="1" ht="13.15" hidden="1" x14ac:dyDescent="0.25">
      <c r="A197" s="59"/>
      <c r="B197" s="60" t="s">
        <v>197</v>
      </c>
      <c r="C197" s="61"/>
      <c r="D197" s="62">
        <v>3419</v>
      </c>
      <c r="E197" s="63">
        <v>5222</v>
      </c>
      <c r="F197" s="81" t="s">
        <v>32</v>
      </c>
      <c r="G197" s="65">
        <v>0</v>
      </c>
      <c r="H197" s="65">
        <v>0</v>
      </c>
      <c r="I197" s="65">
        <v>0</v>
      </c>
      <c r="J197" s="65">
        <v>0</v>
      </c>
      <c r="K197" s="65">
        <v>0</v>
      </c>
      <c r="L197" s="66">
        <v>20</v>
      </c>
      <c r="M197" s="66">
        <f t="shared" si="28"/>
        <v>20</v>
      </c>
      <c r="N197" s="66">
        <v>0</v>
      </c>
      <c r="O197" s="66">
        <f t="shared" si="30"/>
        <v>20</v>
      </c>
      <c r="P197" s="66">
        <v>0</v>
      </c>
      <c r="Q197" s="66">
        <f t="shared" si="29"/>
        <v>20</v>
      </c>
      <c r="R197" s="67">
        <v>0</v>
      </c>
      <c r="S197" s="67">
        <f t="shared" si="27"/>
        <v>20</v>
      </c>
    </row>
    <row r="198" spans="1:19" s="11" customFormat="1" ht="20.45" hidden="1" x14ac:dyDescent="0.25">
      <c r="A198" s="82" t="s">
        <v>18</v>
      </c>
      <c r="B198" s="83" t="s">
        <v>230</v>
      </c>
      <c r="C198" s="84" t="s">
        <v>27</v>
      </c>
      <c r="D198" s="92" t="s">
        <v>19</v>
      </c>
      <c r="E198" s="93" t="s">
        <v>19</v>
      </c>
      <c r="F198" s="73" t="s">
        <v>231</v>
      </c>
      <c r="G198" s="74">
        <v>0</v>
      </c>
      <c r="H198" s="74">
        <v>0</v>
      </c>
      <c r="I198" s="74">
        <v>0</v>
      </c>
      <c r="J198" s="74">
        <v>0</v>
      </c>
      <c r="K198" s="74">
        <v>0</v>
      </c>
      <c r="L198" s="75">
        <v>15</v>
      </c>
      <c r="M198" s="75">
        <f t="shared" si="28"/>
        <v>15</v>
      </c>
      <c r="N198" s="75">
        <v>0</v>
      </c>
      <c r="O198" s="75">
        <f t="shared" si="30"/>
        <v>15</v>
      </c>
      <c r="P198" s="76">
        <v>0</v>
      </c>
      <c r="Q198" s="76">
        <f t="shared" si="29"/>
        <v>15</v>
      </c>
      <c r="R198" s="77">
        <v>0</v>
      </c>
      <c r="S198" s="77">
        <f t="shared" si="27"/>
        <v>15</v>
      </c>
    </row>
    <row r="199" spans="1:19" s="11" customFormat="1" ht="13.15" hidden="1" x14ac:dyDescent="0.25">
      <c r="A199" s="59"/>
      <c r="B199" s="60" t="s">
        <v>197</v>
      </c>
      <c r="C199" s="61"/>
      <c r="D199" s="62">
        <v>3419</v>
      </c>
      <c r="E199" s="63">
        <v>5222</v>
      </c>
      <c r="F199" s="81" t="s">
        <v>32</v>
      </c>
      <c r="G199" s="65">
        <v>0</v>
      </c>
      <c r="H199" s="65">
        <v>0</v>
      </c>
      <c r="I199" s="65">
        <v>0</v>
      </c>
      <c r="J199" s="65">
        <v>0</v>
      </c>
      <c r="K199" s="65">
        <v>0</v>
      </c>
      <c r="L199" s="66">
        <v>15</v>
      </c>
      <c r="M199" s="66">
        <f t="shared" si="28"/>
        <v>15</v>
      </c>
      <c r="N199" s="66">
        <v>0</v>
      </c>
      <c r="O199" s="66">
        <f t="shared" si="30"/>
        <v>15</v>
      </c>
      <c r="P199" s="66">
        <v>0</v>
      </c>
      <c r="Q199" s="66">
        <f t="shared" si="29"/>
        <v>15</v>
      </c>
      <c r="R199" s="67">
        <v>0</v>
      </c>
      <c r="S199" s="67">
        <f t="shared" si="27"/>
        <v>15</v>
      </c>
    </row>
    <row r="200" spans="1:19" s="11" customFormat="1" ht="20.45" hidden="1" x14ac:dyDescent="0.25">
      <c r="A200" s="82" t="s">
        <v>18</v>
      </c>
      <c r="B200" s="83" t="s">
        <v>232</v>
      </c>
      <c r="C200" s="84" t="s">
        <v>27</v>
      </c>
      <c r="D200" s="92" t="s">
        <v>19</v>
      </c>
      <c r="E200" s="93" t="s">
        <v>19</v>
      </c>
      <c r="F200" s="73" t="s">
        <v>233</v>
      </c>
      <c r="G200" s="74">
        <v>0</v>
      </c>
      <c r="H200" s="74">
        <v>0</v>
      </c>
      <c r="I200" s="74">
        <v>0</v>
      </c>
      <c r="J200" s="74">
        <v>0</v>
      </c>
      <c r="K200" s="74">
        <v>0</v>
      </c>
      <c r="L200" s="75">
        <v>30</v>
      </c>
      <c r="M200" s="75">
        <f t="shared" si="28"/>
        <v>30</v>
      </c>
      <c r="N200" s="75">
        <v>0</v>
      </c>
      <c r="O200" s="75">
        <f t="shared" si="30"/>
        <v>30</v>
      </c>
      <c r="P200" s="76">
        <v>0</v>
      </c>
      <c r="Q200" s="76">
        <f t="shared" si="29"/>
        <v>30</v>
      </c>
      <c r="R200" s="77">
        <v>0</v>
      </c>
      <c r="S200" s="77">
        <f t="shared" si="27"/>
        <v>30</v>
      </c>
    </row>
    <row r="201" spans="1:19" s="11" customFormat="1" ht="13.15" hidden="1" x14ac:dyDescent="0.25">
      <c r="A201" s="59"/>
      <c r="B201" s="60" t="s">
        <v>197</v>
      </c>
      <c r="C201" s="61"/>
      <c r="D201" s="62">
        <v>3419</v>
      </c>
      <c r="E201" s="63">
        <v>5222</v>
      </c>
      <c r="F201" s="81" t="s">
        <v>32</v>
      </c>
      <c r="G201" s="65">
        <v>0</v>
      </c>
      <c r="H201" s="65">
        <v>0</v>
      </c>
      <c r="I201" s="65">
        <v>0</v>
      </c>
      <c r="J201" s="65">
        <v>0</v>
      </c>
      <c r="K201" s="65">
        <v>0</v>
      </c>
      <c r="L201" s="66">
        <v>30</v>
      </c>
      <c r="M201" s="66">
        <f t="shared" si="28"/>
        <v>30</v>
      </c>
      <c r="N201" s="66">
        <v>0</v>
      </c>
      <c r="O201" s="66">
        <f t="shared" si="30"/>
        <v>30</v>
      </c>
      <c r="P201" s="66">
        <v>0</v>
      </c>
      <c r="Q201" s="66">
        <f t="shared" si="29"/>
        <v>30</v>
      </c>
      <c r="R201" s="67">
        <v>0</v>
      </c>
      <c r="S201" s="67">
        <f t="shared" si="27"/>
        <v>30</v>
      </c>
    </row>
    <row r="202" spans="1:19" s="11" customFormat="1" ht="20.45" hidden="1" x14ac:dyDescent="0.25">
      <c r="A202" s="82" t="s">
        <v>18</v>
      </c>
      <c r="B202" s="83" t="s">
        <v>234</v>
      </c>
      <c r="C202" s="84" t="s">
        <v>27</v>
      </c>
      <c r="D202" s="92" t="s">
        <v>19</v>
      </c>
      <c r="E202" s="93" t="s">
        <v>19</v>
      </c>
      <c r="F202" s="73" t="s">
        <v>235</v>
      </c>
      <c r="G202" s="74">
        <v>0</v>
      </c>
      <c r="H202" s="74">
        <v>0</v>
      </c>
      <c r="I202" s="74">
        <v>0</v>
      </c>
      <c r="J202" s="74">
        <v>0</v>
      </c>
      <c r="K202" s="74">
        <v>0</v>
      </c>
      <c r="L202" s="75">
        <v>30</v>
      </c>
      <c r="M202" s="75">
        <f t="shared" si="28"/>
        <v>30</v>
      </c>
      <c r="N202" s="75">
        <v>0</v>
      </c>
      <c r="O202" s="75">
        <f t="shared" si="30"/>
        <v>30</v>
      </c>
      <c r="P202" s="76">
        <v>0</v>
      </c>
      <c r="Q202" s="76">
        <f t="shared" si="29"/>
        <v>30</v>
      </c>
      <c r="R202" s="77">
        <v>0</v>
      </c>
      <c r="S202" s="77">
        <f t="shared" ref="S202:S243" si="31">+Q202+R202</f>
        <v>30</v>
      </c>
    </row>
    <row r="203" spans="1:19" s="11" customFormat="1" ht="13.15" hidden="1" x14ac:dyDescent="0.25">
      <c r="A203" s="59"/>
      <c r="B203" s="60" t="s">
        <v>197</v>
      </c>
      <c r="C203" s="61"/>
      <c r="D203" s="62">
        <v>3419</v>
      </c>
      <c r="E203" s="63">
        <v>5222</v>
      </c>
      <c r="F203" s="81" t="s">
        <v>32</v>
      </c>
      <c r="G203" s="65">
        <v>0</v>
      </c>
      <c r="H203" s="65">
        <v>0</v>
      </c>
      <c r="I203" s="65">
        <v>0</v>
      </c>
      <c r="J203" s="65">
        <v>0</v>
      </c>
      <c r="K203" s="65">
        <v>0</v>
      </c>
      <c r="L203" s="66">
        <v>30</v>
      </c>
      <c r="M203" s="66">
        <f t="shared" si="28"/>
        <v>30</v>
      </c>
      <c r="N203" s="66">
        <v>0</v>
      </c>
      <c r="O203" s="66">
        <f t="shared" si="30"/>
        <v>30</v>
      </c>
      <c r="P203" s="66">
        <v>0</v>
      </c>
      <c r="Q203" s="66">
        <f t="shared" si="29"/>
        <v>30</v>
      </c>
      <c r="R203" s="67">
        <v>0</v>
      </c>
      <c r="S203" s="67">
        <f t="shared" si="31"/>
        <v>30</v>
      </c>
    </row>
    <row r="204" spans="1:19" s="11" customFormat="1" ht="13.15" hidden="1" x14ac:dyDescent="0.25">
      <c r="A204" s="82" t="s">
        <v>18</v>
      </c>
      <c r="B204" s="83" t="s">
        <v>236</v>
      </c>
      <c r="C204" s="84" t="s">
        <v>27</v>
      </c>
      <c r="D204" s="92" t="s">
        <v>19</v>
      </c>
      <c r="E204" s="93" t="s">
        <v>19</v>
      </c>
      <c r="F204" s="73" t="s">
        <v>237</v>
      </c>
      <c r="G204" s="74">
        <v>0</v>
      </c>
      <c r="H204" s="74">
        <v>0</v>
      </c>
      <c r="I204" s="74">
        <v>0</v>
      </c>
      <c r="J204" s="74">
        <v>0</v>
      </c>
      <c r="K204" s="74">
        <v>0</v>
      </c>
      <c r="L204" s="75">
        <v>260</v>
      </c>
      <c r="M204" s="75">
        <f t="shared" si="28"/>
        <v>260</v>
      </c>
      <c r="N204" s="75">
        <v>0</v>
      </c>
      <c r="O204" s="75">
        <f t="shared" si="30"/>
        <v>260</v>
      </c>
      <c r="P204" s="76">
        <v>0</v>
      </c>
      <c r="Q204" s="76">
        <f t="shared" si="29"/>
        <v>260</v>
      </c>
      <c r="R204" s="77">
        <v>0</v>
      </c>
      <c r="S204" s="77">
        <f t="shared" si="31"/>
        <v>260</v>
      </c>
    </row>
    <row r="205" spans="1:19" s="11" customFormat="1" ht="13.15" hidden="1" x14ac:dyDescent="0.25">
      <c r="A205" s="59"/>
      <c r="B205" s="60" t="s">
        <v>197</v>
      </c>
      <c r="C205" s="61"/>
      <c r="D205" s="62">
        <v>3419</v>
      </c>
      <c r="E205" s="63">
        <v>5222</v>
      </c>
      <c r="F205" s="81" t="s">
        <v>32</v>
      </c>
      <c r="G205" s="65">
        <v>0</v>
      </c>
      <c r="H205" s="65">
        <v>0</v>
      </c>
      <c r="I205" s="65">
        <v>0</v>
      </c>
      <c r="J205" s="65">
        <v>0</v>
      </c>
      <c r="K205" s="65">
        <v>0</v>
      </c>
      <c r="L205" s="66">
        <v>260</v>
      </c>
      <c r="M205" s="66">
        <f t="shared" si="28"/>
        <v>260</v>
      </c>
      <c r="N205" s="66">
        <v>0</v>
      </c>
      <c r="O205" s="66">
        <f t="shared" si="30"/>
        <v>260</v>
      </c>
      <c r="P205" s="66">
        <v>0</v>
      </c>
      <c r="Q205" s="66">
        <f t="shared" si="29"/>
        <v>260</v>
      </c>
      <c r="R205" s="67">
        <v>0</v>
      </c>
      <c r="S205" s="67">
        <f t="shared" si="31"/>
        <v>260</v>
      </c>
    </row>
    <row r="206" spans="1:19" s="11" customFormat="1" ht="20.45" hidden="1" x14ac:dyDescent="0.25">
      <c r="A206" s="82" t="s">
        <v>18</v>
      </c>
      <c r="B206" s="83" t="s">
        <v>238</v>
      </c>
      <c r="C206" s="84" t="s">
        <v>27</v>
      </c>
      <c r="D206" s="92" t="s">
        <v>19</v>
      </c>
      <c r="E206" s="93" t="s">
        <v>19</v>
      </c>
      <c r="F206" s="73" t="s">
        <v>239</v>
      </c>
      <c r="G206" s="74">
        <v>0</v>
      </c>
      <c r="H206" s="74">
        <v>0</v>
      </c>
      <c r="I206" s="74">
        <v>0</v>
      </c>
      <c r="J206" s="74">
        <v>0</v>
      </c>
      <c r="K206" s="74">
        <v>0</v>
      </c>
      <c r="L206" s="75">
        <v>80</v>
      </c>
      <c r="M206" s="75">
        <f t="shared" si="28"/>
        <v>80</v>
      </c>
      <c r="N206" s="75">
        <v>0</v>
      </c>
      <c r="O206" s="75">
        <f t="shared" si="30"/>
        <v>80</v>
      </c>
      <c r="P206" s="76">
        <v>0</v>
      </c>
      <c r="Q206" s="76">
        <f t="shared" si="29"/>
        <v>80</v>
      </c>
      <c r="R206" s="77">
        <v>0</v>
      </c>
      <c r="S206" s="77">
        <f t="shared" si="31"/>
        <v>80</v>
      </c>
    </row>
    <row r="207" spans="1:19" s="11" customFormat="1" ht="13.15" hidden="1" x14ac:dyDescent="0.25">
      <c r="A207" s="59"/>
      <c r="B207" s="60" t="s">
        <v>197</v>
      </c>
      <c r="C207" s="61"/>
      <c r="D207" s="62">
        <v>3419</v>
      </c>
      <c r="E207" s="63">
        <v>5213</v>
      </c>
      <c r="F207" s="81" t="s">
        <v>166</v>
      </c>
      <c r="G207" s="65">
        <v>0</v>
      </c>
      <c r="H207" s="65">
        <v>0</v>
      </c>
      <c r="I207" s="65">
        <v>0</v>
      </c>
      <c r="J207" s="65">
        <v>0</v>
      </c>
      <c r="K207" s="65">
        <v>0</v>
      </c>
      <c r="L207" s="66">
        <v>80</v>
      </c>
      <c r="M207" s="66">
        <f t="shared" si="28"/>
        <v>80</v>
      </c>
      <c r="N207" s="66">
        <v>0</v>
      </c>
      <c r="O207" s="66">
        <f t="shared" si="30"/>
        <v>80</v>
      </c>
      <c r="P207" s="66">
        <v>0</v>
      </c>
      <c r="Q207" s="66">
        <f t="shared" si="29"/>
        <v>80</v>
      </c>
      <c r="R207" s="67">
        <v>0</v>
      </c>
      <c r="S207" s="67">
        <f t="shared" si="31"/>
        <v>80</v>
      </c>
    </row>
    <row r="208" spans="1:19" s="11" customFormat="1" ht="20.45" hidden="1" x14ac:dyDescent="0.25">
      <c r="A208" s="82" t="s">
        <v>18</v>
      </c>
      <c r="B208" s="83" t="s">
        <v>240</v>
      </c>
      <c r="C208" s="84" t="s">
        <v>27</v>
      </c>
      <c r="D208" s="92" t="s">
        <v>19</v>
      </c>
      <c r="E208" s="93" t="s">
        <v>19</v>
      </c>
      <c r="F208" s="73" t="s">
        <v>241</v>
      </c>
      <c r="G208" s="74">
        <v>0</v>
      </c>
      <c r="H208" s="74">
        <v>0</v>
      </c>
      <c r="I208" s="74">
        <v>0</v>
      </c>
      <c r="J208" s="74">
        <v>0</v>
      </c>
      <c r="K208" s="74">
        <v>0</v>
      </c>
      <c r="L208" s="75">
        <v>15</v>
      </c>
      <c r="M208" s="75">
        <f t="shared" si="28"/>
        <v>15</v>
      </c>
      <c r="N208" s="75">
        <v>0</v>
      </c>
      <c r="O208" s="75">
        <f t="shared" si="30"/>
        <v>15</v>
      </c>
      <c r="P208" s="76">
        <v>0</v>
      </c>
      <c r="Q208" s="76">
        <f t="shared" si="29"/>
        <v>15</v>
      </c>
      <c r="R208" s="77">
        <v>0</v>
      </c>
      <c r="S208" s="77">
        <f t="shared" si="31"/>
        <v>15</v>
      </c>
    </row>
    <row r="209" spans="1:19" s="11" customFormat="1" ht="13.15" hidden="1" x14ac:dyDescent="0.25">
      <c r="A209" s="59"/>
      <c r="B209" s="60" t="s">
        <v>197</v>
      </c>
      <c r="C209" s="61"/>
      <c r="D209" s="62">
        <v>3419</v>
      </c>
      <c r="E209" s="63">
        <v>5222</v>
      </c>
      <c r="F209" s="81" t="s">
        <v>32</v>
      </c>
      <c r="G209" s="65">
        <v>0</v>
      </c>
      <c r="H209" s="65">
        <v>0</v>
      </c>
      <c r="I209" s="65">
        <v>0</v>
      </c>
      <c r="J209" s="65">
        <v>0</v>
      </c>
      <c r="K209" s="65">
        <v>0</v>
      </c>
      <c r="L209" s="66">
        <v>15</v>
      </c>
      <c r="M209" s="66">
        <f t="shared" si="28"/>
        <v>15</v>
      </c>
      <c r="N209" s="75">
        <v>0</v>
      </c>
      <c r="O209" s="66">
        <f t="shared" si="30"/>
        <v>15</v>
      </c>
      <c r="P209" s="66">
        <v>0</v>
      </c>
      <c r="Q209" s="66">
        <f t="shared" si="29"/>
        <v>15</v>
      </c>
      <c r="R209" s="67">
        <v>0</v>
      </c>
      <c r="S209" s="67">
        <f t="shared" si="31"/>
        <v>15</v>
      </c>
    </row>
    <row r="210" spans="1:19" s="11" customFormat="1" ht="20.45" hidden="1" x14ac:dyDescent="0.25">
      <c r="A210" s="82" t="s">
        <v>18</v>
      </c>
      <c r="B210" s="83" t="s">
        <v>242</v>
      </c>
      <c r="C210" s="84" t="s">
        <v>27</v>
      </c>
      <c r="D210" s="92" t="s">
        <v>19</v>
      </c>
      <c r="E210" s="93" t="s">
        <v>19</v>
      </c>
      <c r="F210" s="73" t="s">
        <v>243</v>
      </c>
      <c r="G210" s="74">
        <v>0</v>
      </c>
      <c r="H210" s="74">
        <v>0</v>
      </c>
      <c r="I210" s="74">
        <v>0</v>
      </c>
      <c r="J210" s="74">
        <v>0</v>
      </c>
      <c r="K210" s="74">
        <v>0</v>
      </c>
      <c r="L210" s="75">
        <v>15</v>
      </c>
      <c r="M210" s="75">
        <f t="shared" si="28"/>
        <v>15</v>
      </c>
      <c r="N210" s="75">
        <v>0</v>
      </c>
      <c r="O210" s="75">
        <f t="shared" si="30"/>
        <v>15</v>
      </c>
      <c r="P210" s="76">
        <v>0</v>
      </c>
      <c r="Q210" s="76">
        <f t="shared" si="29"/>
        <v>15</v>
      </c>
      <c r="R210" s="77">
        <v>0</v>
      </c>
      <c r="S210" s="77">
        <f t="shared" si="31"/>
        <v>15</v>
      </c>
    </row>
    <row r="211" spans="1:19" s="11" customFormat="1" ht="13.15" hidden="1" x14ac:dyDescent="0.25">
      <c r="A211" s="59"/>
      <c r="B211" s="60" t="s">
        <v>197</v>
      </c>
      <c r="C211" s="61"/>
      <c r="D211" s="62">
        <v>3419</v>
      </c>
      <c r="E211" s="63">
        <v>5222</v>
      </c>
      <c r="F211" s="81" t="s">
        <v>32</v>
      </c>
      <c r="G211" s="65">
        <v>0</v>
      </c>
      <c r="H211" s="65">
        <v>0</v>
      </c>
      <c r="I211" s="65">
        <v>0</v>
      </c>
      <c r="J211" s="65">
        <v>0</v>
      </c>
      <c r="K211" s="65">
        <v>0</v>
      </c>
      <c r="L211" s="66">
        <v>15</v>
      </c>
      <c r="M211" s="66">
        <f t="shared" si="28"/>
        <v>15</v>
      </c>
      <c r="N211" s="66">
        <v>0</v>
      </c>
      <c r="O211" s="66">
        <f t="shared" si="30"/>
        <v>15</v>
      </c>
      <c r="P211" s="66">
        <v>0</v>
      </c>
      <c r="Q211" s="66">
        <f t="shared" si="29"/>
        <v>15</v>
      </c>
      <c r="R211" s="67">
        <v>0</v>
      </c>
      <c r="S211" s="67">
        <f t="shared" si="31"/>
        <v>15</v>
      </c>
    </row>
    <row r="212" spans="1:19" s="11" customFormat="1" ht="20.45" hidden="1" x14ac:dyDescent="0.25">
      <c r="A212" s="82" t="s">
        <v>18</v>
      </c>
      <c r="B212" s="83" t="s">
        <v>244</v>
      </c>
      <c r="C212" s="84" t="s">
        <v>27</v>
      </c>
      <c r="D212" s="92" t="s">
        <v>19</v>
      </c>
      <c r="E212" s="93" t="s">
        <v>19</v>
      </c>
      <c r="F212" s="73" t="s">
        <v>245</v>
      </c>
      <c r="G212" s="74">
        <v>0</v>
      </c>
      <c r="H212" s="74">
        <v>0</v>
      </c>
      <c r="I212" s="74">
        <v>0</v>
      </c>
      <c r="J212" s="74">
        <v>0</v>
      </c>
      <c r="K212" s="74">
        <v>0</v>
      </c>
      <c r="L212" s="75">
        <v>270</v>
      </c>
      <c r="M212" s="75">
        <f t="shared" si="28"/>
        <v>270</v>
      </c>
      <c r="N212" s="75">
        <v>0</v>
      </c>
      <c r="O212" s="75">
        <f t="shared" si="30"/>
        <v>270</v>
      </c>
      <c r="P212" s="76">
        <v>0</v>
      </c>
      <c r="Q212" s="76">
        <f t="shared" si="29"/>
        <v>270</v>
      </c>
      <c r="R212" s="77">
        <v>0</v>
      </c>
      <c r="S212" s="77">
        <f t="shared" si="31"/>
        <v>270</v>
      </c>
    </row>
    <row r="213" spans="1:19" s="11" customFormat="1" ht="13.15" hidden="1" x14ac:dyDescent="0.25">
      <c r="A213" s="59"/>
      <c r="B213" s="60" t="s">
        <v>197</v>
      </c>
      <c r="C213" s="61"/>
      <c r="D213" s="62">
        <v>3419</v>
      </c>
      <c r="E213" s="63">
        <v>5222</v>
      </c>
      <c r="F213" s="81" t="s">
        <v>32</v>
      </c>
      <c r="G213" s="65">
        <v>0</v>
      </c>
      <c r="H213" s="65">
        <v>0</v>
      </c>
      <c r="I213" s="65">
        <v>0</v>
      </c>
      <c r="J213" s="65">
        <v>0</v>
      </c>
      <c r="K213" s="65">
        <v>0</v>
      </c>
      <c r="L213" s="66">
        <v>270</v>
      </c>
      <c r="M213" s="66">
        <f t="shared" si="28"/>
        <v>270</v>
      </c>
      <c r="N213" s="66">
        <v>0</v>
      </c>
      <c r="O213" s="66">
        <f t="shared" si="30"/>
        <v>270</v>
      </c>
      <c r="P213" s="66">
        <v>0</v>
      </c>
      <c r="Q213" s="66">
        <f t="shared" si="29"/>
        <v>270</v>
      </c>
      <c r="R213" s="67">
        <v>0</v>
      </c>
      <c r="S213" s="67">
        <f t="shared" si="31"/>
        <v>270</v>
      </c>
    </row>
    <row r="214" spans="1:19" s="11" customFormat="1" ht="20.45" hidden="1" x14ac:dyDescent="0.25">
      <c r="A214" s="82" t="s">
        <v>18</v>
      </c>
      <c r="B214" s="83" t="s">
        <v>246</v>
      </c>
      <c r="C214" s="84" t="s">
        <v>27</v>
      </c>
      <c r="D214" s="92" t="s">
        <v>19</v>
      </c>
      <c r="E214" s="93" t="s">
        <v>19</v>
      </c>
      <c r="F214" s="73" t="s">
        <v>247</v>
      </c>
      <c r="G214" s="74">
        <v>0</v>
      </c>
      <c r="H214" s="74">
        <v>0</v>
      </c>
      <c r="I214" s="74">
        <v>0</v>
      </c>
      <c r="J214" s="74">
        <v>0</v>
      </c>
      <c r="K214" s="74">
        <v>0</v>
      </c>
      <c r="L214" s="75">
        <v>15</v>
      </c>
      <c r="M214" s="75">
        <f t="shared" si="28"/>
        <v>15</v>
      </c>
      <c r="N214" s="75">
        <v>0</v>
      </c>
      <c r="O214" s="75">
        <f t="shared" si="30"/>
        <v>15</v>
      </c>
      <c r="P214" s="76">
        <v>0</v>
      </c>
      <c r="Q214" s="76">
        <f t="shared" si="29"/>
        <v>15</v>
      </c>
      <c r="R214" s="77">
        <v>0</v>
      </c>
      <c r="S214" s="77">
        <f t="shared" si="31"/>
        <v>15</v>
      </c>
    </row>
    <row r="215" spans="1:19" s="11" customFormat="1" ht="13.15" hidden="1" x14ac:dyDescent="0.25">
      <c r="A215" s="59"/>
      <c r="B215" s="60" t="s">
        <v>197</v>
      </c>
      <c r="C215" s="61"/>
      <c r="D215" s="62">
        <v>3419</v>
      </c>
      <c r="E215" s="63">
        <v>5222</v>
      </c>
      <c r="F215" s="81" t="s">
        <v>32</v>
      </c>
      <c r="G215" s="65">
        <v>0</v>
      </c>
      <c r="H215" s="65">
        <v>0</v>
      </c>
      <c r="I215" s="65">
        <v>0</v>
      </c>
      <c r="J215" s="65">
        <v>0</v>
      </c>
      <c r="K215" s="65">
        <v>0</v>
      </c>
      <c r="L215" s="66">
        <v>15</v>
      </c>
      <c r="M215" s="66">
        <f t="shared" si="28"/>
        <v>15</v>
      </c>
      <c r="N215" s="66">
        <v>0</v>
      </c>
      <c r="O215" s="66">
        <f t="shared" si="30"/>
        <v>15</v>
      </c>
      <c r="P215" s="66">
        <v>0</v>
      </c>
      <c r="Q215" s="66">
        <f t="shared" si="29"/>
        <v>15</v>
      </c>
      <c r="R215" s="67">
        <v>0</v>
      </c>
      <c r="S215" s="67">
        <f t="shared" si="31"/>
        <v>15</v>
      </c>
    </row>
    <row r="216" spans="1:19" s="11" customFormat="1" ht="20.45" hidden="1" x14ac:dyDescent="0.25">
      <c r="A216" s="82" t="s">
        <v>18</v>
      </c>
      <c r="B216" s="83" t="s">
        <v>248</v>
      </c>
      <c r="C216" s="84" t="s">
        <v>27</v>
      </c>
      <c r="D216" s="92" t="s">
        <v>19</v>
      </c>
      <c r="E216" s="93" t="s">
        <v>19</v>
      </c>
      <c r="F216" s="73" t="s">
        <v>249</v>
      </c>
      <c r="G216" s="74">
        <v>0</v>
      </c>
      <c r="H216" s="74">
        <v>0</v>
      </c>
      <c r="I216" s="74">
        <v>0</v>
      </c>
      <c r="J216" s="74">
        <v>0</v>
      </c>
      <c r="K216" s="74">
        <v>0</v>
      </c>
      <c r="L216" s="75">
        <v>260</v>
      </c>
      <c r="M216" s="75">
        <f t="shared" si="28"/>
        <v>260</v>
      </c>
      <c r="N216" s="75">
        <v>0</v>
      </c>
      <c r="O216" s="75">
        <f t="shared" si="30"/>
        <v>260</v>
      </c>
      <c r="P216" s="76">
        <v>0</v>
      </c>
      <c r="Q216" s="76">
        <f t="shared" si="29"/>
        <v>260</v>
      </c>
      <c r="R216" s="77">
        <v>0</v>
      </c>
      <c r="S216" s="77">
        <f t="shared" si="31"/>
        <v>260</v>
      </c>
    </row>
    <row r="217" spans="1:19" s="11" customFormat="1" ht="13.15" hidden="1" x14ac:dyDescent="0.25">
      <c r="A217" s="176"/>
      <c r="B217" s="60" t="s">
        <v>197</v>
      </c>
      <c r="C217" s="61"/>
      <c r="D217" s="62">
        <v>3419</v>
      </c>
      <c r="E217" s="63">
        <v>5222</v>
      </c>
      <c r="F217" s="81" t="s">
        <v>32</v>
      </c>
      <c r="G217" s="65">
        <v>0</v>
      </c>
      <c r="H217" s="65">
        <v>0</v>
      </c>
      <c r="I217" s="65">
        <v>0</v>
      </c>
      <c r="J217" s="65">
        <v>0</v>
      </c>
      <c r="K217" s="65">
        <v>0</v>
      </c>
      <c r="L217" s="66">
        <v>260</v>
      </c>
      <c r="M217" s="66">
        <f t="shared" si="28"/>
        <v>260</v>
      </c>
      <c r="N217" s="66">
        <v>0</v>
      </c>
      <c r="O217" s="66">
        <f t="shared" si="30"/>
        <v>260</v>
      </c>
      <c r="P217" s="66">
        <v>0</v>
      </c>
      <c r="Q217" s="66">
        <f t="shared" si="29"/>
        <v>260</v>
      </c>
      <c r="R217" s="67">
        <v>0</v>
      </c>
      <c r="S217" s="67">
        <f t="shared" si="31"/>
        <v>260</v>
      </c>
    </row>
    <row r="218" spans="1:19" s="11" customFormat="1" ht="20.45" hidden="1" x14ac:dyDescent="0.25">
      <c r="A218" s="82" t="s">
        <v>18</v>
      </c>
      <c r="B218" s="83" t="s">
        <v>250</v>
      </c>
      <c r="C218" s="84" t="s">
        <v>27</v>
      </c>
      <c r="D218" s="92" t="s">
        <v>19</v>
      </c>
      <c r="E218" s="93" t="s">
        <v>19</v>
      </c>
      <c r="F218" s="73" t="s">
        <v>251</v>
      </c>
      <c r="G218" s="74">
        <v>0</v>
      </c>
      <c r="H218" s="74">
        <v>0</v>
      </c>
      <c r="I218" s="74">
        <v>0</v>
      </c>
      <c r="J218" s="74">
        <v>0</v>
      </c>
      <c r="K218" s="74">
        <v>0</v>
      </c>
      <c r="L218" s="75">
        <v>15</v>
      </c>
      <c r="M218" s="75">
        <f t="shared" si="28"/>
        <v>15</v>
      </c>
      <c r="N218" s="75">
        <v>0</v>
      </c>
      <c r="O218" s="75">
        <f t="shared" si="30"/>
        <v>15</v>
      </c>
      <c r="P218" s="76">
        <v>0</v>
      </c>
      <c r="Q218" s="76">
        <f t="shared" si="29"/>
        <v>15</v>
      </c>
      <c r="R218" s="77">
        <v>0</v>
      </c>
      <c r="S218" s="77">
        <f t="shared" si="31"/>
        <v>15</v>
      </c>
    </row>
    <row r="219" spans="1:19" s="11" customFormat="1" ht="13.15" hidden="1" x14ac:dyDescent="0.25">
      <c r="A219" s="59"/>
      <c r="B219" s="60" t="s">
        <v>197</v>
      </c>
      <c r="C219" s="61"/>
      <c r="D219" s="62">
        <v>3419</v>
      </c>
      <c r="E219" s="63">
        <v>5222</v>
      </c>
      <c r="F219" s="81" t="s">
        <v>32</v>
      </c>
      <c r="G219" s="65">
        <v>0</v>
      </c>
      <c r="H219" s="65">
        <v>0</v>
      </c>
      <c r="I219" s="65">
        <v>0</v>
      </c>
      <c r="J219" s="65">
        <v>0</v>
      </c>
      <c r="K219" s="65">
        <v>0</v>
      </c>
      <c r="L219" s="66">
        <v>15</v>
      </c>
      <c r="M219" s="66">
        <f t="shared" si="28"/>
        <v>15</v>
      </c>
      <c r="N219" s="66">
        <v>0</v>
      </c>
      <c r="O219" s="66">
        <f t="shared" si="30"/>
        <v>15</v>
      </c>
      <c r="P219" s="66">
        <v>0</v>
      </c>
      <c r="Q219" s="66">
        <f t="shared" si="29"/>
        <v>15</v>
      </c>
      <c r="R219" s="67">
        <v>0</v>
      </c>
      <c r="S219" s="67">
        <f t="shared" si="31"/>
        <v>15</v>
      </c>
    </row>
    <row r="220" spans="1:19" s="11" customFormat="1" ht="20.45" hidden="1" x14ac:dyDescent="0.25">
      <c r="A220" s="82" t="s">
        <v>18</v>
      </c>
      <c r="B220" s="83" t="s">
        <v>252</v>
      </c>
      <c r="C220" s="84" t="s">
        <v>27</v>
      </c>
      <c r="D220" s="92" t="s">
        <v>19</v>
      </c>
      <c r="E220" s="93" t="s">
        <v>19</v>
      </c>
      <c r="F220" s="73" t="s">
        <v>253</v>
      </c>
      <c r="G220" s="74">
        <v>0</v>
      </c>
      <c r="H220" s="74">
        <v>0</v>
      </c>
      <c r="I220" s="74">
        <v>0</v>
      </c>
      <c r="J220" s="74">
        <v>0</v>
      </c>
      <c r="K220" s="74">
        <v>0</v>
      </c>
      <c r="L220" s="75">
        <v>20</v>
      </c>
      <c r="M220" s="75">
        <f t="shared" si="28"/>
        <v>20</v>
      </c>
      <c r="N220" s="75">
        <v>0</v>
      </c>
      <c r="O220" s="75">
        <f t="shared" si="30"/>
        <v>20</v>
      </c>
      <c r="P220" s="76">
        <v>0</v>
      </c>
      <c r="Q220" s="76">
        <f t="shared" si="29"/>
        <v>20</v>
      </c>
      <c r="R220" s="77">
        <v>0</v>
      </c>
      <c r="S220" s="77">
        <f t="shared" si="31"/>
        <v>20</v>
      </c>
    </row>
    <row r="221" spans="1:19" s="11" customFormat="1" ht="13.15" hidden="1" x14ac:dyDescent="0.25">
      <c r="A221" s="59"/>
      <c r="B221" s="60" t="s">
        <v>197</v>
      </c>
      <c r="C221" s="61"/>
      <c r="D221" s="62">
        <v>3419</v>
      </c>
      <c r="E221" s="63">
        <v>5222</v>
      </c>
      <c r="F221" s="81" t="s">
        <v>32</v>
      </c>
      <c r="G221" s="65">
        <v>0</v>
      </c>
      <c r="H221" s="65">
        <v>0</v>
      </c>
      <c r="I221" s="65">
        <v>0</v>
      </c>
      <c r="J221" s="65">
        <v>0</v>
      </c>
      <c r="K221" s="65">
        <v>0</v>
      </c>
      <c r="L221" s="66">
        <v>20</v>
      </c>
      <c r="M221" s="66">
        <f t="shared" si="28"/>
        <v>20</v>
      </c>
      <c r="N221" s="66">
        <v>0</v>
      </c>
      <c r="O221" s="66">
        <f t="shared" si="30"/>
        <v>20</v>
      </c>
      <c r="P221" s="66">
        <v>0</v>
      </c>
      <c r="Q221" s="66">
        <f t="shared" si="29"/>
        <v>20</v>
      </c>
      <c r="R221" s="67">
        <v>0</v>
      </c>
      <c r="S221" s="67">
        <f t="shared" si="31"/>
        <v>20</v>
      </c>
    </row>
    <row r="222" spans="1:19" s="11" customFormat="1" ht="20.45" hidden="1" x14ac:dyDescent="0.25">
      <c r="A222" s="82" t="s">
        <v>18</v>
      </c>
      <c r="B222" s="83" t="s">
        <v>254</v>
      </c>
      <c r="C222" s="84" t="s">
        <v>27</v>
      </c>
      <c r="D222" s="92" t="s">
        <v>19</v>
      </c>
      <c r="E222" s="93" t="s">
        <v>19</v>
      </c>
      <c r="F222" s="73" t="s">
        <v>255</v>
      </c>
      <c r="G222" s="74">
        <v>0</v>
      </c>
      <c r="H222" s="74">
        <v>0</v>
      </c>
      <c r="I222" s="74">
        <v>0</v>
      </c>
      <c r="J222" s="74">
        <v>0</v>
      </c>
      <c r="K222" s="74">
        <v>0</v>
      </c>
      <c r="L222" s="75">
        <v>20</v>
      </c>
      <c r="M222" s="75">
        <f t="shared" si="28"/>
        <v>20</v>
      </c>
      <c r="N222" s="75">
        <v>0</v>
      </c>
      <c r="O222" s="75">
        <f t="shared" si="30"/>
        <v>20</v>
      </c>
      <c r="P222" s="76">
        <v>0</v>
      </c>
      <c r="Q222" s="76">
        <f t="shared" si="29"/>
        <v>20</v>
      </c>
      <c r="R222" s="77">
        <v>0</v>
      </c>
      <c r="S222" s="77">
        <f t="shared" si="31"/>
        <v>20</v>
      </c>
    </row>
    <row r="223" spans="1:19" s="11" customFormat="1" ht="13.15" hidden="1" x14ac:dyDescent="0.25">
      <c r="A223" s="59"/>
      <c r="B223" s="60" t="s">
        <v>197</v>
      </c>
      <c r="C223" s="61"/>
      <c r="D223" s="62">
        <v>3419</v>
      </c>
      <c r="E223" s="63">
        <v>5222</v>
      </c>
      <c r="F223" s="81" t="s">
        <v>32</v>
      </c>
      <c r="G223" s="65">
        <v>0</v>
      </c>
      <c r="H223" s="65">
        <v>0</v>
      </c>
      <c r="I223" s="65">
        <v>0</v>
      </c>
      <c r="J223" s="65">
        <v>0</v>
      </c>
      <c r="K223" s="65">
        <v>0</v>
      </c>
      <c r="L223" s="66">
        <v>20</v>
      </c>
      <c r="M223" s="66">
        <f t="shared" si="28"/>
        <v>20</v>
      </c>
      <c r="N223" s="66">
        <v>0</v>
      </c>
      <c r="O223" s="66">
        <f t="shared" si="30"/>
        <v>20</v>
      </c>
      <c r="P223" s="66">
        <v>0</v>
      </c>
      <c r="Q223" s="66">
        <f t="shared" ref="Q223:Q243" si="32">+O223+P223</f>
        <v>20</v>
      </c>
      <c r="R223" s="67">
        <v>0</v>
      </c>
      <c r="S223" s="67">
        <f t="shared" si="31"/>
        <v>20</v>
      </c>
    </row>
    <row r="224" spans="1:19" s="11" customFormat="1" ht="20.45" hidden="1" x14ac:dyDescent="0.25">
      <c r="A224" s="82" t="s">
        <v>18</v>
      </c>
      <c r="B224" s="83" t="s">
        <v>256</v>
      </c>
      <c r="C224" s="84" t="s">
        <v>27</v>
      </c>
      <c r="D224" s="92" t="s">
        <v>19</v>
      </c>
      <c r="E224" s="93" t="s">
        <v>19</v>
      </c>
      <c r="F224" s="73" t="s">
        <v>257</v>
      </c>
      <c r="G224" s="74">
        <v>0</v>
      </c>
      <c r="H224" s="74">
        <v>0</v>
      </c>
      <c r="I224" s="74">
        <v>0</v>
      </c>
      <c r="J224" s="74">
        <v>0</v>
      </c>
      <c r="K224" s="74">
        <v>0</v>
      </c>
      <c r="L224" s="75">
        <v>15</v>
      </c>
      <c r="M224" s="75">
        <f t="shared" si="28"/>
        <v>15</v>
      </c>
      <c r="N224" s="75">
        <v>0</v>
      </c>
      <c r="O224" s="75">
        <f t="shared" si="30"/>
        <v>15</v>
      </c>
      <c r="P224" s="76">
        <v>0</v>
      </c>
      <c r="Q224" s="76">
        <f t="shared" si="32"/>
        <v>15</v>
      </c>
      <c r="R224" s="77">
        <v>0</v>
      </c>
      <c r="S224" s="77">
        <f t="shared" si="31"/>
        <v>15</v>
      </c>
    </row>
    <row r="225" spans="1:19" s="11" customFormat="1" ht="13.15" hidden="1" x14ac:dyDescent="0.25">
      <c r="A225" s="59"/>
      <c r="B225" s="60" t="s">
        <v>197</v>
      </c>
      <c r="C225" s="61"/>
      <c r="D225" s="62">
        <v>3419</v>
      </c>
      <c r="E225" s="63">
        <v>5222</v>
      </c>
      <c r="F225" s="81" t="s">
        <v>32</v>
      </c>
      <c r="G225" s="65">
        <v>0</v>
      </c>
      <c r="H225" s="65">
        <v>0</v>
      </c>
      <c r="I225" s="65">
        <v>0</v>
      </c>
      <c r="J225" s="65">
        <v>0</v>
      </c>
      <c r="K225" s="65">
        <v>0</v>
      </c>
      <c r="L225" s="66">
        <v>15</v>
      </c>
      <c r="M225" s="66">
        <f t="shared" si="28"/>
        <v>15</v>
      </c>
      <c r="N225" s="66">
        <v>0</v>
      </c>
      <c r="O225" s="66">
        <f t="shared" si="30"/>
        <v>15</v>
      </c>
      <c r="P225" s="66">
        <v>0</v>
      </c>
      <c r="Q225" s="66">
        <f t="shared" si="32"/>
        <v>15</v>
      </c>
      <c r="R225" s="67">
        <v>0</v>
      </c>
      <c r="S225" s="67">
        <f t="shared" si="31"/>
        <v>15</v>
      </c>
    </row>
    <row r="226" spans="1:19" s="11" customFormat="1" ht="13.15" hidden="1" x14ac:dyDescent="0.25">
      <c r="A226" s="82" t="s">
        <v>18</v>
      </c>
      <c r="B226" s="83" t="s">
        <v>258</v>
      </c>
      <c r="C226" s="84" t="s">
        <v>27</v>
      </c>
      <c r="D226" s="92" t="s">
        <v>19</v>
      </c>
      <c r="E226" s="93" t="s">
        <v>19</v>
      </c>
      <c r="F226" s="73" t="s">
        <v>259</v>
      </c>
      <c r="G226" s="74">
        <v>0</v>
      </c>
      <c r="H226" s="74">
        <v>0</v>
      </c>
      <c r="I226" s="74">
        <v>0</v>
      </c>
      <c r="J226" s="74">
        <v>0</v>
      </c>
      <c r="K226" s="74">
        <v>0</v>
      </c>
      <c r="L226" s="75">
        <v>30</v>
      </c>
      <c r="M226" s="75">
        <f t="shared" si="28"/>
        <v>30</v>
      </c>
      <c r="N226" s="75">
        <v>0</v>
      </c>
      <c r="O226" s="75">
        <f t="shared" si="30"/>
        <v>30</v>
      </c>
      <c r="P226" s="76">
        <v>0</v>
      </c>
      <c r="Q226" s="76">
        <f t="shared" si="32"/>
        <v>30</v>
      </c>
      <c r="R226" s="77">
        <v>0</v>
      </c>
      <c r="S226" s="77">
        <f t="shared" si="31"/>
        <v>30</v>
      </c>
    </row>
    <row r="227" spans="1:19" s="11" customFormat="1" ht="13.15" hidden="1" x14ac:dyDescent="0.25">
      <c r="A227" s="59"/>
      <c r="B227" s="60" t="s">
        <v>197</v>
      </c>
      <c r="C227" s="61"/>
      <c r="D227" s="62">
        <v>3419</v>
      </c>
      <c r="E227" s="63">
        <v>5222</v>
      </c>
      <c r="F227" s="81" t="s">
        <v>32</v>
      </c>
      <c r="G227" s="65">
        <v>0</v>
      </c>
      <c r="H227" s="65">
        <v>0</v>
      </c>
      <c r="I227" s="65">
        <v>0</v>
      </c>
      <c r="J227" s="65">
        <v>0</v>
      </c>
      <c r="K227" s="65">
        <v>0</v>
      </c>
      <c r="L227" s="66">
        <v>30</v>
      </c>
      <c r="M227" s="66">
        <f t="shared" si="28"/>
        <v>30</v>
      </c>
      <c r="N227" s="66">
        <v>0</v>
      </c>
      <c r="O227" s="66">
        <f t="shared" si="30"/>
        <v>30</v>
      </c>
      <c r="P227" s="66">
        <v>0</v>
      </c>
      <c r="Q227" s="66">
        <f t="shared" si="32"/>
        <v>30</v>
      </c>
      <c r="R227" s="67">
        <v>0</v>
      </c>
      <c r="S227" s="67">
        <f t="shared" si="31"/>
        <v>30</v>
      </c>
    </row>
    <row r="228" spans="1:19" s="11" customFormat="1" ht="13.15" hidden="1" x14ac:dyDescent="0.25">
      <c r="A228" s="82" t="s">
        <v>18</v>
      </c>
      <c r="B228" s="83" t="s">
        <v>260</v>
      </c>
      <c r="C228" s="84" t="s">
        <v>27</v>
      </c>
      <c r="D228" s="92" t="s">
        <v>19</v>
      </c>
      <c r="E228" s="93" t="s">
        <v>19</v>
      </c>
      <c r="F228" s="73" t="s">
        <v>261</v>
      </c>
      <c r="G228" s="74">
        <v>0</v>
      </c>
      <c r="H228" s="74">
        <v>0</v>
      </c>
      <c r="I228" s="74">
        <v>0</v>
      </c>
      <c r="J228" s="74">
        <v>0</v>
      </c>
      <c r="K228" s="74">
        <v>0</v>
      </c>
      <c r="L228" s="75">
        <v>20</v>
      </c>
      <c r="M228" s="75">
        <f t="shared" si="28"/>
        <v>20</v>
      </c>
      <c r="N228" s="75">
        <v>0</v>
      </c>
      <c r="O228" s="75">
        <f t="shared" si="30"/>
        <v>20</v>
      </c>
      <c r="P228" s="76">
        <v>0</v>
      </c>
      <c r="Q228" s="76">
        <f t="shared" si="32"/>
        <v>20</v>
      </c>
      <c r="R228" s="77">
        <v>0</v>
      </c>
      <c r="S228" s="77">
        <f t="shared" si="31"/>
        <v>20</v>
      </c>
    </row>
    <row r="229" spans="1:19" s="11" customFormat="1" ht="13.15" hidden="1" x14ac:dyDescent="0.25">
      <c r="A229" s="59"/>
      <c r="B229" s="60" t="s">
        <v>197</v>
      </c>
      <c r="C229" s="61"/>
      <c r="D229" s="62">
        <v>3419</v>
      </c>
      <c r="E229" s="63">
        <v>5222</v>
      </c>
      <c r="F229" s="81" t="s">
        <v>32</v>
      </c>
      <c r="G229" s="65">
        <v>0</v>
      </c>
      <c r="H229" s="65">
        <v>0</v>
      </c>
      <c r="I229" s="65">
        <v>0</v>
      </c>
      <c r="J229" s="65">
        <v>0</v>
      </c>
      <c r="K229" s="65">
        <v>0</v>
      </c>
      <c r="L229" s="66">
        <v>20</v>
      </c>
      <c r="M229" s="66">
        <f t="shared" si="28"/>
        <v>20</v>
      </c>
      <c r="N229" s="66">
        <v>0</v>
      </c>
      <c r="O229" s="66">
        <f t="shared" si="30"/>
        <v>20</v>
      </c>
      <c r="P229" s="66">
        <v>0</v>
      </c>
      <c r="Q229" s="66">
        <f t="shared" si="32"/>
        <v>20</v>
      </c>
      <c r="R229" s="67">
        <v>0</v>
      </c>
      <c r="S229" s="67">
        <f t="shared" si="31"/>
        <v>20</v>
      </c>
    </row>
    <row r="230" spans="1:19" s="11" customFormat="1" ht="20.45" hidden="1" x14ac:dyDescent="0.25">
      <c r="A230" s="82" t="s">
        <v>18</v>
      </c>
      <c r="B230" s="83" t="s">
        <v>262</v>
      </c>
      <c r="C230" s="84" t="s">
        <v>27</v>
      </c>
      <c r="D230" s="92" t="s">
        <v>19</v>
      </c>
      <c r="E230" s="93" t="s">
        <v>19</v>
      </c>
      <c r="F230" s="73" t="s">
        <v>263</v>
      </c>
      <c r="G230" s="74">
        <v>0</v>
      </c>
      <c r="H230" s="74">
        <v>0</v>
      </c>
      <c r="I230" s="74">
        <v>0</v>
      </c>
      <c r="J230" s="74">
        <v>0</v>
      </c>
      <c r="K230" s="74">
        <v>0</v>
      </c>
      <c r="L230" s="75">
        <v>20</v>
      </c>
      <c r="M230" s="75">
        <f t="shared" si="28"/>
        <v>20</v>
      </c>
      <c r="N230" s="75">
        <v>0</v>
      </c>
      <c r="O230" s="75">
        <f t="shared" si="30"/>
        <v>20</v>
      </c>
      <c r="P230" s="76">
        <v>0</v>
      </c>
      <c r="Q230" s="76">
        <f t="shared" si="32"/>
        <v>20</v>
      </c>
      <c r="R230" s="77">
        <v>0</v>
      </c>
      <c r="S230" s="77">
        <f t="shared" si="31"/>
        <v>20</v>
      </c>
    </row>
    <row r="231" spans="1:19" s="11" customFormat="1" ht="13.15" hidden="1" x14ac:dyDescent="0.25">
      <c r="A231" s="59"/>
      <c r="B231" s="60" t="s">
        <v>197</v>
      </c>
      <c r="C231" s="61"/>
      <c r="D231" s="62">
        <v>3419</v>
      </c>
      <c r="E231" s="63">
        <v>5222</v>
      </c>
      <c r="F231" s="81" t="s">
        <v>32</v>
      </c>
      <c r="G231" s="65">
        <v>0</v>
      </c>
      <c r="H231" s="65">
        <v>0</v>
      </c>
      <c r="I231" s="65">
        <v>0</v>
      </c>
      <c r="J231" s="65">
        <v>0</v>
      </c>
      <c r="K231" s="65">
        <v>0</v>
      </c>
      <c r="L231" s="66">
        <v>20</v>
      </c>
      <c r="M231" s="66">
        <f t="shared" si="28"/>
        <v>20</v>
      </c>
      <c r="N231" s="66">
        <v>0</v>
      </c>
      <c r="O231" s="66">
        <f t="shared" si="30"/>
        <v>20</v>
      </c>
      <c r="P231" s="66">
        <v>0</v>
      </c>
      <c r="Q231" s="66">
        <f t="shared" si="32"/>
        <v>20</v>
      </c>
      <c r="R231" s="67">
        <v>0</v>
      </c>
      <c r="S231" s="67">
        <f t="shared" si="31"/>
        <v>20</v>
      </c>
    </row>
    <row r="232" spans="1:19" s="11" customFormat="1" ht="20.45" hidden="1" x14ac:dyDescent="0.25">
      <c r="A232" s="82" t="s">
        <v>18</v>
      </c>
      <c r="B232" s="83" t="s">
        <v>264</v>
      </c>
      <c r="C232" s="84" t="s">
        <v>27</v>
      </c>
      <c r="D232" s="92" t="s">
        <v>19</v>
      </c>
      <c r="E232" s="93" t="s">
        <v>19</v>
      </c>
      <c r="F232" s="73" t="s">
        <v>265</v>
      </c>
      <c r="G232" s="74">
        <v>0</v>
      </c>
      <c r="H232" s="74">
        <v>0</v>
      </c>
      <c r="I232" s="74">
        <v>0</v>
      </c>
      <c r="J232" s="74">
        <v>0</v>
      </c>
      <c r="K232" s="74">
        <v>0</v>
      </c>
      <c r="L232" s="75">
        <v>20</v>
      </c>
      <c r="M232" s="75">
        <f t="shared" si="28"/>
        <v>20</v>
      </c>
      <c r="N232" s="75">
        <v>0</v>
      </c>
      <c r="O232" s="75">
        <f t="shared" si="30"/>
        <v>20</v>
      </c>
      <c r="P232" s="76">
        <v>0</v>
      </c>
      <c r="Q232" s="76">
        <f t="shared" si="32"/>
        <v>20</v>
      </c>
      <c r="R232" s="77">
        <v>0</v>
      </c>
      <c r="S232" s="77">
        <f t="shared" si="31"/>
        <v>20</v>
      </c>
    </row>
    <row r="233" spans="1:19" s="11" customFormat="1" ht="13.15" hidden="1" x14ac:dyDescent="0.25">
      <c r="A233" s="59"/>
      <c r="B233" s="60" t="s">
        <v>197</v>
      </c>
      <c r="C233" s="61"/>
      <c r="D233" s="62">
        <v>3419</v>
      </c>
      <c r="E233" s="63">
        <v>5222</v>
      </c>
      <c r="F233" s="81" t="s">
        <v>32</v>
      </c>
      <c r="G233" s="65">
        <v>0</v>
      </c>
      <c r="H233" s="65">
        <v>0</v>
      </c>
      <c r="I233" s="65">
        <v>0</v>
      </c>
      <c r="J233" s="65">
        <v>0</v>
      </c>
      <c r="K233" s="65">
        <v>0</v>
      </c>
      <c r="L233" s="66">
        <v>20</v>
      </c>
      <c r="M233" s="66">
        <f t="shared" si="28"/>
        <v>20</v>
      </c>
      <c r="N233" s="66">
        <v>0</v>
      </c>
      <c r="O233" s="66">
        <f t="shared" si="30"/>
        <v>20</v>
      </c>
      <c r="P233" s="66">
        <v>0</v>
      </c>
      <c r="Q233" s="66">
        <f t="shared" si="32"/>
        <v>20</v>
      </c>
      <c r="R233" s="67">
        <v>0</v>
      </c>
      <c r="S233" s="67">
        <f t="shared" si="31"/>
        <v>20</v>
      </c>
    </row>
    <row r="234" spans="1:19" ht="21" hidden="1" x14ac:dyDescent="0.25">
      <c r="A234" s="177" t="s">
        <v>18</v>
      </c>
      <c r="B234" s="178" t="s">
        <v>266</v>
      </c>
      <c r="C234" s="179" t="s">
        <v>27</v>
      </c>
      <c r="D234" s="180" t="s">
        <v>19</v>
      </c>
      <c r="E234" s="180" t="s">
        <v>19</v>
      </c>
      <c r="F234" s="181" t="s">
        <v>267</v>
      </c>
      <c r="G234" s="74">
        <v>0</v>
      </c>
      <c r="H234" s="74">
        <v>0</v>
      </c>
      <c r="I234" s="74">
        <v>0</v>
      </c>
      <c r="J234" s="74">
        <v>0</v>
      </c>
      <c r="K234" s="74">
        <v>0</v>
      </c>
      <c r="L234" s="75">
        <v>13.726000000000001</v>
      </c>
      <c r="M234" s="75">
        <f t="shared" ref="M234:M235" si="33">K234+L234</f>
        <v>13.726000000000001</v>
      </c>
      <c r="N234" s="75">
        <v>0</v>
      </c>
      <c r="O234" s="75">
        <f t="shared" si="30"/>
        <v>13.726000000000001</v>
      </c>
      <c r="P234" s="76">
        <v>0</v>
      </c>
      <c r="Q234" s="76">
        <f t="shared" si="32"/>
        <v>13.726000000000001</v>
      </c>
      <c r="R234" s="77">
        <v>0</v>
      </c>
      <c r="S234" s="77">
        <f t="shared" si="31"/>
        <v>13.726000000000001</v>
      </c>
    </row>
    <row r="235" spans="1:19" ht="13.15" hidden="1" x14ac:dyDescent="0.25">
      <c r="A235" s="182"/>
      <c r="B235" s="183"/>
      <c r="C235" s="184"/>
      <c r="D235" s="185" t="s">
        <v>268</v>
      </c>
      <c r="E235" s="185" t="s">
        <v>269</v>
      </c>
      <c r="F235" s="186" t="s">
        <v>32</v>
      </c>
      <c r="G235" s="122">
        <v>0</v>
      </c>
      <c r="H235" s="122">
        <v>0</v>
      </c>
      <c r="I235" s="122">
        <v>0</v>
      </c>
      <c r="J235" s="122">
        <v>0</v>
      </c>
      <c r="K235" s="122">
        <v>0</v>
      </c>
      <c r="L235" s="123">
        <v>13.726000000000001</v>
      </c>
      <c r="M235" s="123">
        <f t="shared" si="33"/>
        <v>13.726000000000001</v>
      </c>
      <c r="N235" s="123">
        <v>0</v>
      </c>
      <c r="O235" s="123">
        <f t="shared" si="30"/>
        <v>13.726000000000001</v>
      </c>
      <c r="P235" s="123">
        <v>0</v>
      </c>
      <c r="Q235" s="123">
        <f t="shared" si="32"/>
        <v>13.726000000000001</v>
      </c>
      <c r="R235" s="67">
        <v>0</v>
      </c>
      <c r="S235" s="67">
        <f t="shared" si="31"/>
        <v>13.726000000000001</v>
      </c>
    </row>
    <row r="236" spans="1:19" ht="13.15" hidden="1" x14ac:dyDescent="0.25">
      <c r="A236" s="187" t="s">
        <v>18</v>
      </c>
      <c r="B236" s="83" t="s">
        <v>270</v>
      </c>
      <c r="C236" s="84" t="s">
        <v>27</v>
      </c>
      <c r="D236" s="188" t="s">
        <v>19</v>
      </c>
      <c r="E236" s="189" t="s">
        <v>19</v>
      </c>
      <c r="F236" s="190" t="s">
        <v>271</v>
      </c>
      <c r="G236" s="75">
        <v>0</v>
      </c>
      <c r="H236" s="66"/>
      <c r="I236" s="66"/>
      <c r="J236" s="66"/>
      <c r="K236" s="66"/>
      <c r="L236" s="66"/>
      <c r="M236" s="75">
        <v>0</v>
      </c>
      <c r="N236" s="75">
        <v>0</v>
      </c>
      <c r="O236" s="75">
        <v>0</v>
      </c>
      <c r="P236" s="75">
        <f>SUM(P237:P240)</f>
        <v>17000</v>
      </c>
      <c r="Q236" s="76">
        <f t="shared" si="32"/>
        <v>17000</v>
      </c>
      <c r="R236" s="77">
        <v>0</v>
      </c>
      <c r="S236" s="77">
        <f t="shared" si="31"/>
        <v>17000</v>
      </c>
    </row>
    <row r="237" spans="1:19" ht="13.15" hidden="1" x14ac:dyDescent="0.25">
      <c r="A237" s="187"/>
      <c r="B237" s="83"/>
      <c r="C237" s="84"/>
      <c r="D237" s="191">
        <v>3419</v>
      </c>
      <c r="E237" s="192">
        <v>5222</v>
      </c>
      <c r="F237" s="186" t="s">
        <v>32</v>
      </c>
      <c r="G237" s="66">
        <v>0</v>
      </c>
      <c r="H237" s="66"/>
      <c r="I237" s="66"/>
      <c r="J237" s="66"/>
      <c r="K237" s="66"/>
      <c r="L237" s="66"/>
      <c r="M237" s="66">
        <v>0</v>
      </c>
      <c r="N237" s="66">
        <v>0</v>
      </c>
      <c r="O237" s="66">
        <v>0</v>
      </c>
      <c r="P237" s="66">
        <v>6000</v>
      </c>
      <c r="Q237" s="66">
        <f t="shared" si="32"/>
        <v>6000</v>
      </c>
      <c r="R237" s="67">
        <v>0</v>
      </c>
      <c r="S237" s="67">
        <f t="shared" si="31"/>
        <v>6000</v>
      </c>
    </row>
    <row r="238" spans="1:19" ht="13.15" hidden="1" x14ac:dyDescent="0.25">
      <c r="A238" s="187"/>
      <c r="B238" s="83"/>
      <c r="C238" s="84"/>
      <c r="D238" s="191">
        <v>3419</v>
      </c>
      <c r="E238" s="192">
        <v>5213</v>
      </c>
      <c r="F238" s="193" t="s">
        <v>194</v>
      </c>
      <c r="G238" s="66">
        <v>0</v>
      </c>
      <c r="H238" s="66"/>
      <c r="I238" s="66"/>
      <c r="J238" s="66"/>
      <c r="K238" s="66"/>
      <c r="L238" s="66"/>
      <c r="M238" s="66">
        <v>0</v>
      </c>
      <c r="N238" s="66">
        <v>0</v>
      </c>
      <c r="O238" s="66">
        <v>0</v>
      </c>
      <c r="P238" s="66">
        <v>6000</v>
      </c>
      <c r="Q238" s="66">
        <f t="shared" si="32"/>
        <v>6000</v>
      </c>
      <c r="R238" s="67">
        <v>0</v>
      </c>
      <c r="S238" s="67">
        <f t="shared" si="31"/>
        <v>6000</v>
      </c>
    </row>
    <row r="239" spans="1:19" ht="13.15" hidden="1" x14ac:dyDescent="0.25">
      <c r="A239" s="187"/>
      <c r="B239" s="83"/>
      <c r="C239" s="84"/>
      <c r="D239" s="191">
        <v>3419</v>
      </c>
      <c r="E239" s="192">
        <v>6322</v>
      </c>
      <c r="F239" s="193" t="s">
        <v>272</v>
      </c>
      <c r="G239" s="66">
        <v>0</v>
      </c>
      <c r="H239" s="66"/>
      <c r="I239" s="66"/>
      <c r="J239" s="66"/>
      <c r="K239" s="66"/>
      <c r="L239" s="66"/>
      <c r="M239" s="66">
        <v>0</v>
      </c>
      <c r="N239" s="66">
        <v>0</v>
      </c>
      <c r="O239" s="66">
        <v>0</v>
      </c>
      <c r="P239" s="66">
        <v>2500</v>
      </c>
      <c r="Q239" s="66">
        <f t="shared" si="32"/>
        <v>2500</v>
      </c>
      <c r="R239" s="67">
        <v>0</v>
      </c>
      <c r="S239" s="67">
        <f t="shared" si="31"/>
        <v>2500</v>
      </c>
    </row>
    <row r="240" spans="1:19" ht="13.15" hidden="1" x14ac:dyDescent="0.25">
      <c r="A240" s="187"/>
      <c r="B240" s="83"/>
      <c r="C240" s="84"/>
      <c r="D240" s="191">
        <v>3419</v>
      </c>
      <c r="E240" s="192">
        <v>6313</v>
      </c>
      <c r="F240" s="193" t="s">
        <v>273</v>
      </c>
      <c r="G240" s="66">
        <v>0</v>
      </c>
      <c r="H240" s="66"/>
      <c r="I240" s="66"/>
      <c r="J240" s="66"/>
      <c r="K240" s="66"/>
      <c r="L240" s="66"/>
      <c r="M240" s="66">
        <v>0</v>
      </c>
      <c r="N240" s="66">
        <v>0</v>
      </c>
      <c r="O240" s="66">
        <v>0</v>
      </c>
      <c r="P240" s="66">
        <v>2500</v>
      </c>
      <c r="Q240" s="66">
        <f t="shared" si="32"/>
        <v>2500</v>
      </c>
      <c r="R240" s="67">
        <v>0</v>
      </c>
      <c r="S240" s="67">
        <f t="shared" si="31"/>
        <v>2500</v>
      </c>
    </row>
    <row r="241" spans="1:19" ht="13.15" hidden="1" x14ac:dyDescent="0.25">
      <c r="A241" s="187" t="s">
        <v>18</v>
      </c>
      <c r="B241" s="83" t="s">
        <v>274</v>
      </c>
      <c r="C241" s="84" t="s">
        <v>27</v>
      </c>
      <c r="D241" s="188" t="s">
        <v>19</v>
      </c>
      <c r="E241" s="189" t="s">
        <v>19</v>
      </c>
      <c r="F241" s="190" t="s">
        <v>275</v>
      </c>
      <c r="G241" s="75">
        <v>0</v>
      </c>
      <c r="H241" s="66"/>
      <c r="I241" s="66"/>
      <c r="J241" s="66"/>
      <c r="K241" s="66"/>
      <c r="L241" s="66"/>
      <c r="M241" s="75">
        <v>0</v>
      </c>
      <c r="N241" s="75">
        <v>0</v>
      </c>
      <c r="O241" s="75">
        <v>0</v>
      </c>
      <c r="P241" s="75">
        <f>SUM(P242:P243)</f>
        <v>5000</v>
      </c>
      <c r="Q241" s="76">
        <f t="shared" si="32"/>
        <v>5000</v>
      </c>
      <c r="R241" s="77">
        <v>0</v>
      </c>
      <c r="S241" s="77">
        <f t="shared" si="31"/>
        <v>5000</v>
      </c>
    </row>
    <row r="242" spans="1:19" ht="13.15" hidden="1" x14ac:dyDescent="0.25">
      <c r="A242" s="187"/>
      <c r="B242" s="83"/>
      <c r="C242" s="84"/>
      <c r="D242" s="191">
        <v>3419</v>
      </c>
      <c r="E242" s="192">
        <v>6322</v>
      </c>
      <c r="F242" s="193" t="s">
        <v>272</v>
      </c>
      <c r="G242" s="66">
        <v>0</v>
      </c>
      <c r="H242" s="66"/>
      <c r="I242" s="66"/>
      <c r="J242" s="66"/>
      <c r="K242" s="66"/>
      <c r="L242" s="66"/>
      <c r="M242" s="66">
        <v>0</v>
      </c>
      <c r="N242" s="66">
        <v>0</v>
      </c>
      <c r="O242" s="66">
        <v>0</v>
      </c>
      <c r="P242" s="66">
        <v>2000</v>
      </c>
      <c r="Q242" s="66">
        <f t="shared" si="32"/>
        <v>2000</v>
      </c>
      <c r="R242" s="67">
        <v>0</v>
      </c>
      <c r="S242" s="67">
        <f t="shared" si="31"/>
        <v>2000</v>
      </c>
    </row>
    <row r="243" spans="1:19" ht="13.9" hidden="1" thickBot="1" x14ac:dyDescent="0.3">
      <c r="A243" s="194"/>
      <c r="B243" s="195"/>
      <c r="C243" s="196"/>
      <c r="D243" s="197">
        <v>3419</v>
      </c>
      <c r="E243" s="198">
        <v>6341</v>
      </c>
      <c r="F243" s="199" t="s">
        <v>125</v>
      </c>
      <c r="G243" s="40">
        <v>0</v>
      </c>
      <c r="H243" s="40"/>
      <c r="I243" s="40"/>
      <c r="J243" s="40"/>
      <c r="K243" s="40"/>
      <c r="L243" s="40"/>
      <c r="M243" s="40">
        <v>0</v>
      </c>
      <c r="N243" s="40">
        <v>0</v>
      </c>
      <c r="O243" s="40">
        <v>0</v>
      </c>
      <c r="P243" s="40">
        <v>3000</v>
      </c>
      <c r="Q243" s="40">
        <f t="shared" si="32"/>
        <v>3000</v>
      </c>
      <c r="R243" s="159">
        <v>0</v>
      </c>
      <c r="S243" s="159">
        <f t="shared" si="31"/>
        <v>3000</v>
      </c>
    </row>
    <row r="244" spans="1:19" x14ac:dyDescent="0.2">
      <c r="F244" s="200"/>
    </row>
  </sheetData>
  <mergeCells count="13">
    <mergeCell ref="B8:C8"/>
    <mergeCell ref="G1:I1"/>
    <mergeCell ref="K1:M1"/>
    <mergeCell ref="R1:T1"/>
    <mergeCell ref="A2:I2"/>
    <mergeCell ref="A4:I4"/>
    <mergeCell ref="B87:C87"/>
    <mergeCell ref="B9:C9"/>
    <mergeCell ref="B10:C10"/>
    <mergeCell ref="B11:C11"/>
    <mergeCell ref="B12:C12"/>
    <mergeCell ref="B73:C73"/>
    <mergeCell ref="B86:C86"/>
  </mergeCells>
  <pageMargins left="0.7" right="0.7" top="0.78740157499999996" bottom="0.78740157499999996" header="0.3" footer="0.3"/>
  <pageSetup paperSize="9" scale="68" orientation="portrait" r:id="rId1"/>
  <colBreaks count="1" manualBreakCount="1">
    <brk id="2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tabSelected="1" topLeftCell="A13" workbookViewId="0">
      <selection activeCell="I30" sqref="I29:I30"/>
    </sheetView>
  </sheetViews>
  <sheetFormatPr defaultRowHeight="15" x14ac:dyDescent="0.25"/>
  <cols>
    <col min="1" max="1" width="36.5703125" bestFit="1" customWidth="1"/>
    <col min="2" max="2" width="7.28515625" customWidth="1"/>
    <col min="3" max="3" width="13.85546875" customWidth="1"/>
    <col min="4" max="4" width="10" bestFit="1" customWidth="1"/>
    <col min="5" max="5" width="14.140625" customWidth="1"/>
    <col min="10" max="10" width="11.7109375" bestFit="1" customWidth="1"/>
    <col min="257" max="257" width="36.5703125" bestFit="1" customWidth="1"/>
    <col min="258" max="258" width="7.28515625" customWidth="1"/>
    <col min="259" max="259" width="13.85546875" customWidth="1"/>
    <col min="260" max="260" width="10" bestFit="1" customWidth="1"/>
    <col min="261" max="261" width="14.140625" customWidth="1"/>
    <col min="266" max="266" width="11.7109375" bestFit="1" customWidth="1"/>
    <col min="513" max="513" width="36.5703125" bestFit="1" customWidth="1"/>
    <col min="514" max="514" width="7.28515625" customWidth="1"/>
    <col min="515" max="515" width="13.85546875" customWidth="1"/>
    <col min="516" max="516" width="10" bestFit="1" customWidth="1"/>
    <col min="517" max="517" width="14.140625" customWidth="1"/>
    <col min="522" max="522" width="11.7109375" bestFit="1" customWidth="1"/>
    <col min="769" max="769" width="36.5703125" bestFit="1" customWidth="1"/>
    <col min="770" max="770" width="7.28515625" customWidth="1"/>
    <col min="771" max="771" width="13.85546875" customWidth="1"/>
    <col min="772" max="772" width="10" bestFit="1" customWidth="1"/>
    <col min="773" max="773" width="14.140625" customWidth="1"/>
    <col min="778" max="778" width="11.7109375" bestFit="1" customWidth="1"/>
    <col min="1025" max="1025" width="36.5703125" bestFit="1" customWidth="1"/>
    <col min="1026" max="1026" width="7.28515625" customWidth="1"/>
    <col min="1027" max="1027" width="13.85546875" customWidth="1"/>
    <col min="1028" max="1028" width="10" bestFit="1" customWidth="1"/>
    <col min="1029" max="1029" width="14.140625" customWidth="1"/>
    <col min="1034" max="1034" width="11.7109375" bestFit="1" customWidth="1"/>
    <col min="1281" max="1281" width="36.5703125" bestFit="1" customWidth="1"/>
    <col min="1282" max="1282" width="7.28515625" customWidth="1"/>
    <col min="1283" max="1283" width="13.85546875" customWidth="1"/>
    <col min="1284" max="1284" width="10" bestFit="1" customWidth="1"/>
    <col min="1285" max="1285" width="14.140625" customWidth="1"/>
    <col min="1290" max="1290" width="11.7109375" bestFit="1" customWidth="1"/>
    <col min="1537" max="1537" width="36.5703125" bestFit="1" customWidth="1"/>
    <col min="1538" max="1538" width="7.28515625" customWidth="1"/>
    <col min="1539" max="1539" width="13.85546875" customWidth="1"/>
    <col min="1540" max="1540" width="10" bestFit="1" customWidth="1"/>
    <col min="1541" max="1541" width="14.140625" customWidth="1"/>
    <col min="1546" max="1546" width="11.7109375" bestFit="1" customWidth="1"/>
    <col min="1793" max="1793" width="36.5703125" bestFit="1" customWidth="1"/>
    <col min="1794" max="1794" width="7.28515625" customWidth="1"/>
    <col min="1795" max="1795" width="13.85546875" customWidth="1"/>
    <col min="1796" max="1796" width="10" bestFit="1" customWidth="1"/>
    <col min="1797" max="1797" width="14.140625" customWidth="1"/>
    <col min="1802" max="1802" width="11.7109375" bestFit="1" customWidth="1"/>
    <col min="2049" max="2049" width="36.5703125" bestFit="1" customWidth="1"/>
    <col min="2050" max="2050" width="7.28515625" customWidth="1"/>
    <col min="2051" max="2051" width="13.85546875" customWidth="1"/>
    <col min="2052" max="2052" width="10" bestFit="1" customWidth="1"/>
    <col min="2053" max="2053" width="14.140625" customWidth="1"/>
    <col min="2058" max="2058" width="11.7109375" bestFit="1" customWidth="1"/>
    <col min="2305" max="2305" width="36.5703125" bestFit="1" customWidth="1"/>
    <col min="2306" max="2306" width="7.28515625" customWidth="1"/>
    <col min="2307" max="2307" width="13.85546875" customWidth="1"/>
    <col min="2308" max="2308" width="10" bestFit="1" customWidth="1"/>
    <col min="2309" max="2309" width="14.140625" customWidth="1"/>
    <col min="2314" max="2314" width="11.7109375" bestFit="1" customWidth="1"/>
    <col min="2561" max="2561" width="36.5703125" bestFit="1" customWidth="1"/>
    <col min="2562" max="2562" width="7.28515625" customWidth="1"/>
    <col min="2563" max="2563" width="13.85546875" customWidth="1"/>
    <col min="2564" max="2564" width="10" bestFit="1" customWidth="1"/>
    <col min="2565" max="2565" width="14.140625" customWidth="1"/>
    <col min="2570" max="2570" width="11.7109375" bestFit="1" customWidth="1"/>
    <col min="2817" max="2817" width="36.5703125" bestFit="1" customWidth="1"/>
    <col min="2818" max="2818" width="7.28515625" customWidth="1"/>
    <col min="2819" max="2819" width="13.85546875" customWidth="1"/>
    <col min="2820" max="2820" width="10" bestFit="1" customWidth="1"/>
    <col min="2821" max="2821" width="14.140625" customWidth="1"/>
    <col min="2826" max="2826" width="11.7109375" bestFit="1" customWidth="1"/>
    <col min="3073" max="3073" width="36.5703125" bestFit="1" customWidth="1"/>
    <col min="3074" max="3074" width="7.28515625" customWidth="1"/>
    <col min="3075" max="3075" width="13.85546875" customWidth="1"/>
    <col min="3076" max="3076" width="10" bestFit="1" customWidth="1"/>
    <col min="3077" max="3077" width="14.140625" customWidth="1"/>
    <col min="3082" max="3082" width="11.7109375" bestFit="1" customWidth="1"/>
    <col min="3329" max="3329" width="36.5703125" bestFit="1" customWidth="1"/>
    <col min="3330" max="3330" width="7.28515625" customWidth="1"/>
    <col min="3331" max="3331" width="13.85546875" customWidth="1"/>
    <col min="3332" max="3332" width="10" bestFit="1" customWidth="1"/>
    <col min="3333" max="3333" width="14.140625" customWidth="1"/>
    <col min="3338" max="3338" width="11.7109375" bestFit="1" customWidth="1"/>
    <col min="3585" max="3585" width="36.5703125" bestFit="1" customWidth="1"/>
    <col min="3586" max="3586" width="7.28515625" customWidth="1"/>
    <col min="3587" max="3587" width="13.85546875" customWidth="1"/>
    <col min="3588" max="3588" width="10" bestFit="1" customWidth="1"/>
    <col min="3589" max="3589" width="14.140625" customWidth="1"/>
    <col min="3594" max="3594" width="11.7109375" bestFit="1" customWidth="1"/>
    <col min="3841" max="3841" width="36.5703125" bestFit="1" customWidth="1"/>
    <col min="3842" max="3842" width="7.28515625" customWidth="1"/>
    <col min="3843" max="3843" width="13.85546875" customWidth="1"/>
    <col min="3844" max="3844" width="10" bestFit="1" customWidth="1"/>
    <col min="3845" max="3845" width="14.140625" customWidth="1"/>
    <col min="3850" max="3850" width="11.7109375" bestFit="1" customWidth="1"/>
    <col min="4097" max="4097" width="36.5703125" bestFit="1" customWidth="1"/>
    <col min="4098" max="4098" width="7.28515625" customWidth="1"/>
    <col min="4099" max="4099" width="13.85546875" customWidth="1"/>
    <col min="4100" max="4100" width="10" bestFit="1" customWidth="1"/>
    <col min="4101" max="4101" width="14.140625" customWidth="1"/>
    <col min="4106" max="4106" width="11.7109375" bestFit="1" customWidth="1"/>
    <col min="4353" max="4353" width="36.5703125" bestFit="1" customWidth="1"/>
    <col min="4354" max="4354" width="7.28515625" customWidth="1"/>
    <col min="4355" max="4355" width="13.85546875" customWidth="1"/>
    <col min="4356" max="4356" width="10" bestFit="1" customWidth="1"/>
    <col min="4357" max="4357" width="14.140625" customWidth="1"/>
    <col min="4362" max="4362" width="11.7109375" bestFit="1" customWidth="1"/>
    <col min="4609" max="4609" width="36.5703125" bestFit="1" customWidth="1"/>
    <col min="4610" max="4610" width="7.28515625" customWidth="1"/>
    <col min="4611" max="4611" width="13.85546875" customWidth="1"/>
    <col min="4612" max="4612" width="10" bestFit="1" customWidth="1"/>
    <col min="4613" max="4613" width="14.140625" customWidth="1"/>
    <col min="4618" max="4618" width="11.7109375" bestFit="1" customWidth="1"/>
    <col min="4865" max="4865" width="36.5703125" bestFit="1" customWidth="1"/>
    <col min="4866" max="4866" width="7.28515625" customWidth="1"/>
    <col min="4867" max="4867" width="13.85546875" customWidth="1"/>
    <col min="4868" max="4868" width="10" bestFit="1" customWidth="1"/>
    <col min="4869" max="4869" width="14.140625" customWidth="1"/>
    <col min="4874" max="4874" width="11.7109375" bestFit="1" customWidth="1"/>
    <col min="5121" max="5121" width="36.5703125" bestFit="1" customWidth="1"/>
    <col min="5122" max="5122" width="7.28515625" customWidth="1"/>
    <col min="5123" max="5123" width="13.85546875" customWidth="1"/>
    <col min="5124" max="5124" width="10" bestFit="1" customWidth="1"/>
    <col min="5125" max="5125" width="14.140625" customWidth="1"/>
    <col min="5130" max="5130" width="11.7109375" bestFit="1" customWidth="1"/>
    <col min="5377" max="5377" width="36.5703125" bestFit="1" customWidth="1"/>
    <col min="5378" max="5378" width="7.28515625" customWidth="1"/>
    <col min="5379" max="5379" width="13.85546875" customWidth="1"/>
    <col min="5380" max="5380" width="10" bestFit="1" customWidth="1"/>
    <col min="5381" max="5381" width="14.140625" customWidth="1"/>
    <col min="5386" max="5386" width="11.7109375" bestFit="1" customWidth="1"/>
    <col min="5633" max="5633" width="36.5703125" bestFit="1" customWidth="1"/>
    <col min="5634" max="5634" width="7.28515625" customWidth="1"/>
    <col min="5635" max="5635" width="13.85546875" customWidth="1"/>
    <col min="5636" max="5636" width="10" bestFit="1" customWidth="1"/>
    <col min="5637" max="5637" width="14.140625" customWidth="1"/>
    <col min="5642" max="5642" width="11.7109375" bestFit="1" customWidth="1"/>
    <col min="5889" max="5889" width="36.5703125" bestFit="1" customWidth="1"/>
    <col min="5890" max="5890" width="7.28515625" customWidth="1"/>
    <col min="5891" max="5891" width="13.85546875" customWidth="1"/>
    <col min="5892" max="5892" width="10" bestFit="1" customWidth="1"/>
    <col min="5893" max="5893" width="14.140625" customWidth="1"/>
    <col min="5898" max="5898" width="11.7109375" bestFit="1" customWidth="1"/>
    <col min="6145" max="6145" width="36.5703125" bestFit="1" customWidth="1"/>
    <col min="6146" max="6146" width="7.28515625" customWidth="1"/>
    <col min="6147" max="6147" width="13.85546875" customWidth="1"/>
    <col min="6148" max="6148" width="10" bestFit="1" customWidth="1"/>
    <col min="6149" max="6149" width="14.140625" customWidth="1"/>
    <col min="6154" max="6154" width="11.7109375" bestFit="1" customWidth="1"/>
    <col min="6401" max="6401" width="36.5703125" bestFit="1" customWidth="1"/>
    <col min="6402" max="6402" width="7.28515625" customWidth="1"/>
    <col min="6403" max="6403" width="13.85546875" customWidth="1"/>
    <col min="6404" max="6404" width="10" bestFit="1" customWidth="1"/>
    <col min="6405" max="6405" width="14.140625" customWidth="1"/>
    <col min="6410" max="6410" width="11.7109375" bestFit="1" customWidth="1"/>
    <col min="6657" max="6657" width="36.5703125" bestFit="1" customWidth="1"/>
    <col min="6658" max="6658" width="7.28515625" customWidth="1"/>
    <col min="6659" max="6659" width="13.85546875" customWidth="1"/>
    <col min="6660" max="6660" width="10" bestFit="1" customWidth="1"/>
    <col min="6661" max="6661" width="14.140625" customWidth="1"/>
    <col min="6666" max="6666" width="11.7109375" bestFit="1" customWidth="1"/>
    <col min="6913" max="6913" width="36.5703125" bestFit="1" customWidth="1"/>
    <col min="6914" max="6914" width="7.28515625" customWidth="1"/>
    <col min="6915" max="6915" width="13.85546875" customWidth="1"/>
    <col min="6916" max="6916" width="10" bestFit="1" customWidth="1"/>
    <col min="6917" max="6917" width="14.140625" customWidth="1"/>
    <col min="6922" max="6922" width="11.7109375" bestFit="1" customWidth="1"/>
    <col min="7169" max="7169" width="36.5703125" bestFit="1" customWidth="1"/>
    <col min="7170" max="7170" width="7.28515625" customWidth="1"/>
    <col min="7171" max="7171" width="13.85546875" customWidth="1"/>
    <col min="7172" max="7172" width="10" bestFit="1" customWidth="1"/>
    <col min="7173" max="7173" width="14.140625" customWidth="1"/>
    <col min="7178" max="7178" width="11.7109375" bestFit="1" customWidth="1"/>
    <col min="7425" max="7425" width="36.5703125" bestFit="1" customWidth="1"/>
    <col min="7426" max="7426" width="7.28515625" customWidth="1"/>
    <col min="7427" max="7427" width="13.85546875" customWidth="1"/>
    <col min="7428" max="7428" width="10" bestFit="1" customWidth="1"/>
    <col min="7429" max="7429" width="14.140625" customWidth="1"/>
    <col min="7434" max="7434" width="11.7109375" bestFit="1" customWidth="1"/>
    <col min="7681" max="7681" width="36.5703125" bestFit="1" customWidth="1"/>
    <col min="7682" max="7682" width="7.28515625" customWidth="1"/>
    <col min="7683" max="7683" width="13.85546875" customWidth="1"/>
    <col min="7684" max="7684" width="10" bestFit="1" customWidth="1"/>
    <col min="7685" max="7685" width="14.140625" customWidth="1"/>
    <col min="7690" max="7690" width="11.7109375" bestFit="1" customWidth="1"/>
    <col min="7937" max="7937" width="36.5703125" bestFit="1" customWidth="1"/>
    <col min="7938" max="7938" width="7.28515625" customWidth="1"/>
    <col min="7939" max="7939" width="13.85546875" customWidth="1"/>
    <col min="7940" max="7940" width="10" bestFit="1" customWidth="1"/>
    <col min="7941" max="7941" width="14.140625" customWidth="1"/>
    <col min="7946" max="7946" width="11.7109375" bestFit="1" customWidth="1"/>
    <col min="8193" max="8193" width="36.5703125" bestFit="1" customWidth="1"/>
    <col min="8194" max="8194" width="7.28515625" customWidth="1"/>
    <col min="8195" max="8195" width="13.85546875" customWidth="1"/>
    <col min="8196" max="8196" width="10" bestFit="1" customWidth="1"/>
    <col min="8197" max="8197" width="14.140625" customWidth="1"/>
    <col min="8202" max="8202" width="11.7109375" bestFit="1" customWidth="1"/>
    <col min="8449" max="8449" width="36.5703125" bestFit="1" customWidth="1"/>
    <col min="8450" max="8450" width="7.28515625" customWidth="1"/>
    <col min="8451" max="8451" width="13.85546875" customWidth="1"/>
    <col min="8452" max="8452" width="10" bestFit="1" customWidth="1"/>
    <col min="8453" max="8453" width="14.140625" customWidth="1"/>
    <col min="8458" max="8458" width="11.7109375" bestFit="1" customWidth="1"/>
    <col min="8705" max="8705" width="36.5703125" bestFit="1" customWidth="1"/>
    <col min="8706" max="8706" width="7.28515625" customWidth="1"/>
    <col min="8707" max="8707" width="13.85546875" customWidth="1"/>
    <col min="8708" max="8708" width="10" bestFit="1" customWidth="1"/>
    <col min="8709" max="8709" width="14.140625" customWidth="1"/>
    <col min="8714" max="8714" width="11.7109375" bestFit="1" customWidth="1"/>
    <col min="8961" max="8961" width="36.5703125" bestFit="1" customWidth="1"/>
    <col min="8962" max="8962" width="7.28515625" customWidth="1"/>
    <col min="8963" max="8963" width="13.85546875" customWidth="1"/>
    <col min="8964" max="8964" width="10" bestFit="1" customWidth="1"/>
    <col min="8965" max="8965" width="14.140625" customWidth="1"/>
    <col min="8970" max="8970" width="11.7109375" bestFit="1" customWidth="1"/>
    <col min="9217" max="9217" width="36.5703125" bestFit="1" customWidth="1"/>
    <col min="9218" max="9218" width="7.28515625" customWidth="1"/>
    <col min="9219" max="9219" width="13.85546875" customWidth="1"/>
    <col min="9220" max="9220" width="10" bestFit="1" customWidth="1"/>
    <col min="9221" max="9221" width="14.140625" customWidth="1"/>
    <col min="9226" max="9226" width="11.7109375" bestFit="1" customWidth="1"/>
    <col min="9473" max="9473" width="36.5703125" bestFit="1" customWidth="1"/>
    <col min="9474" max="9474" width="7.28515625" customWidth="1"/>
    <col min="9475" max="9475" width="13.85546875" customWidth="1"/>
    <col min="9476" max="9476" width="10" bestFit="1" customWidth="1"/>
    <col min="9477" max="9477" width="14.140625" customWidth="1"/>
    <col min="9482" max="9482" width="11.7109375" bestFit="1" customWidth="1"/>
    <col min="9729" max="9729" width="36.5703125" bestFit="1" customWidth="1"/>
    <col min="9730" max="9730" width="7.28515625" customWidth="1"/>
    <col min="9731" max="9731" width="13.85546875" customWidth="1"/>
    <col min="9732" max="9732" width="10" bestFit="1" customWidth="1"/>
    <col min="9733" max="9733" width="14.140625" customWidth="1"/>
    <col min="9738" max="9738" width="11.7109375" bestFit="1" customWidth="1"/>
    <col min="9985" max="9985" width="36.5703125" bestFit="1" customWidth="1"/>
    <col min="9986" max="9986" width="7.28515625" customWidth="1"/>
    <col min="9987" max="9987" width="13.85546875" customWidth="1"/>
    <col min="9988" max="9988" width="10" bestFit="1" customWidth="1"/>
    <col min="9989" max="9989" width="14.140625" customWidth="1"/>
    <col min="9994" max="9994" width="11.7109375" bestFit="1" customWidth="1"/>
    <col min="10241" max="10241" width="36.5703125" bestFit="1" customWidth="1"/>
    <col min="10242" max="10242" width="7.28515625" customWidth="1"/>
    <col min="10243" max="10243" width="13.85546875" customWidth="1"/>
    <col min="10244" max="10244" width="10" bestFit="1" customWidth="1"/>
    <col min="10245" max="10245" width="14.140625" customWidth="1"/>
    <col min="10250" max="10250" width="11.7109375" bestFit="1" customWidth="1"/>
    <col min="10497" max="10497" width="36.5703125" bestFit="1" customWidth="1"/>
    <col min="10498" max="10498" width="7.28515625" customWidth="1"/>
    <col min="10499" max="10499" width="13.85546875" customWidth="1"/>
    <col min="10500" max="10500" width="10" bestFit="1" customWidth="1"/>
    <col min="10501" max="10501" width="14.140625" customWidth="1"/>
    <col min="10506" max="10506" width="11.7109375" bestFit="1" customWidth="1"/>
    <col min="10753" max="10753" width="36.5703125" bestFit="1" customWidth="1"/>
    <col min="10754" max="10754" width="7.28515625" customWidth="1"/>
    <col min="10755" max="10755" width="13.85546875" customWidth="1"/>
    <col min="10756" max="10756" width="10" bestFit="1" customWidth="1"/>
    <col min="10757" max="10757" width="14.140625" customWidth="1"/>
    <col min="10762" max="10762" width="11.7109375" bestFit="1" customWidth="1"/>
    <col min="11009" max="11009" width="36.5703125" bestFit="1" customWidth="1"/>
    <col min="11010" max="11010" width="7.28515625" customWidth="1"/>
    <col min="11011" max="11011" width="13.85546875" customWidth="1"/>
    <col min="11012" max="11012" width="10" bestFit="1" customWidth="1"/>
    <col min="11013" max="11013" width="14.140625" customWidth="1"/>
    <col min="11018" max="11018" width="11.7109375" bestFit="1" customWidth="1"/>
    <col min="11265" max="11265" width="36.5703125" bestFit="1" customWidth="1"/>
    <col min="11266" max="11266" width="7.28515625" customWidth="1"/>
    <col min="11267" max="11267" width="13.85546875" customWidth="1"/>
    <col min="11268" max="11268" width="10" bestFit="1" customWidth="1"/>
    <col min="11269" max="11269" width="14.140625" customWidth="1"/>
    <col min="11274" max="11274" width="11.7109375" bestFit="1" customWidth="1"/>
    <col min="11521" max="11521" width="36.5703125" bestFit="1" customWidth="1"/>
    <col min="11522" max="11522" width="7.28515625" customWidth="1"/>
    <col min="11523" max="11523" width="13.85546875" customWidth="1"/>
    <col min="11524" max="11524" width="10" bestFit="1" customWidth="1"/>
    <col min="11525" max="11525" width="14.140625" customWidth="1"/>
    <col min="11530" max="11530" width="11.7109375" bestFit="1" customWidth="1"/>
    <col min="11777" max="11777" width="36.5703125" bestFit="1" customWidth="1"/>
    <col min="11778" max="11778" width="7.28515625" customWidth="1"/>
    <col min="11779" max="11779" width="13.85546875" customWidth="1"/>
    <col min="11780" max="11780" width="10" bestFit="1" customWidth="1"/>
    <col min="11781" max="11781" width="14.140625" customWidth="1"/>
    <col min="11786" max="11786" width="11.7109375" bestFit="1" customWidth="1"/>
    <col min="12033" max="12033" width="36.5703125" bestFit="1" customWidth="1"/>
    <col min="12034" max="12034" width="7.28515625" customWidth="1"/>
    <col min="12035" max="12035" width="13.85546875" customWidth="1"/>
    <col min="12036" max="12036" width="10" bestFit="1" customWidth="1"/>
    <col min="12037" max="12037" width="14.140625" customWidth="1"/>
    <col min="12042" max="12042" width="11.7109375" bestFit="1" customWidth="1"/>
    <col min="12289" max="12289" width="36.5703125" bestFit="1" customWidth="1"/>
    <col min="12290" max="12290" width="7.28515625" customWidth="1"/>
    <col min="12291" max="12291" width="13.85546875" customWidth="1"/>
    <col min="12292" max="12292" width="10" bestFit="1" customWidth="1"/>
    <col min="12293" max="12293" width="14.140625" customWidth="1"/>
    <col min="12298" max="12298" width="11.7109375" bestFit="1" customWidth="1"/>
    <col min="12545" max="12545" width="36.5703125" bestFit="1" customWidth="1"/>
    <col min="12546" max="12546" width="7.28515625" customWidth="1"/>
    <col min="12547" max="12547" width="13.85546875" customWidth="1"/>
    <col min="12548" max="12548" width="10" bestFit="1" customWidth="1"/>
    <col min="12549" max="12549" width="14.140625" customWidth="1"/>
    <col min="12554" max="12554" width="11.7109375" bestFit="1" customWidth="1"/>
    <col min="12801" max="12801" width="36.5703125" bestFit="1" customWidth="1"/>
    <col min="12802" max="12802" width="7.28515625" customWidth="1"/>
    <col min="12803" max="12803" width="13.85546875" customWidth="1"/>
    <col min="12804" max="12804" width="10" bestFit="1" customWidth="1"/>
    <col min="12805" max="12805" width="14.140625" customWidth="1"/>
    <col min="12810" max="12810" width="11.7109375" bestFit="1" customWidth="1"/>
    <col min="13057" max="13057" width="36.5703125" bestFit="1" customWidth="1"/>
    <col min="13058" max="13058" width="7.28515625" customWidth="1"/>
    <col min="13059" max="13059" width="13.85546875" customWidth="1"/>
    <col min="13060" max="13060" width="10" bestFit="1" customWidth="1"/>
    <col min="13061" max="13061" width="14.140625" customWidth="1"/>
    <col min="13066" max="13066" width="11.7109375" bestFit="1" customWidth="1"/>
    <col min="13313" max="13313" width="36.5703125" bestFit="1" customWidth="1"/>
    <col min="13314" max="13314" width="7.28515625" customWidth="1"/>
    <col min="13315" max="13315" width="13.85546875" customWidth="1"/>
    <col min="13316" max="13316" width="10" bestFit="1" customWidth="1"/>
    <col min="13317" max="13317" width="14.140625" customWidth="1"/>
    <col min="13322" max="13322" width="11.7109375" bestFit="1" customWidth="1"/>
    <col min="13569" max="13569" width="36.5703125" bestFit="1" customWidth="1"/>
    <col min="13570" max="13570" width="7.28515625" customWidth="1"/>
    <col min="13571" max="13571" width="13.85546875" customWidth="1"/>
    <col min="13572" max="13572" width="10" bestFit="1" customWidth="1"/>
    <col min="13573" max="13573" width="14.140625" customWidth="1"/>
    <col min="13578" max="13578" width="11.7109375" bestFit="1" customWidth="1"/>
    <col min="13825" max="13825" width="36.5703125" bestFit="1" customWidth="1"/>
    <col min="13826" max="13826" width="7.28515625" customWidth="1"/>
    <col min="13827" max="13827" width="13.85546875" customWidth="1"/>
    <col min="13828" max="13828" width="10" bestFit="1" customWidth="1"/>
    <col min="13829" max="13829" width="14.140625" customWidth="1"/>
    <col min="13834" max="13834" width="11.7109375" bestFit="1" customWidth="1"/>
    <col min="14081" max="14081" width="36.5703125" bestFit="1" customWidth="1"/>
    <col min="14082" max="14082" width="7.28515625" customWidth="1"/>
    <col min="14083" max="14083" width="13.85546875" customWidth="1"/>
    <col min="14084" max="14084" width="10" bestFit="1" customWidth="1"/>
    <col min="14085" max="14085" width="14.140625" customWidth="1"/>
    <col min="14090" max="14090" width="11.7109375" bestFit="1" customWidth="1"/>
    <col min="14337" max="14337" width="36.5703125" bestFit="1" customWidth="1"/>
    <col min="14338" max="14338" width="7.28515625" customWidth="1"/>
    <col min="14339" max="14339" width="13.85546875" customWidth="1"/>
    <col min="14340" max="14340" width="10" bestFit="1" customWidth="1"/>
    <col min="14341" max="14341" width="14.140625" customWidth="1"/>
    <col min="14346" max="14346" width="11.7109375" bestFit="1" customWidth="1"/>
    <col min="14593" max="14593" width="36.5703125" bestFit="1" customWidth="1"/>
    <col min="14594" max="14594" width="7.28515625" customWidth="1"/>
    <col min="14595" max="14595" width="13.85546875" customWidth="1"/>
    <col min="14596" max="14596" width="10" bestFit="1" customWidth="1"/>
    <col min="14597" max="14597" width="14.140625" customWidth="1"/>
    <col min="14602" max="14602" width="11.7109375" bestFit="1" customWidth="1"/>
    <col min="14849" max="14849" width="36.5703125" bestFit="1" customWidth="1"/>
    <col min="14850" max="14850" width="7.28515625" customWidth="1"/>
    <col min="14851" max="14851" width="13.85546875" customWidth="1"/>
    <col min="14852" max="14852" width="10" bestFit="1" customWidth="1"/>
    <col min="14853" max="14853" width="14.140625" customWidth="1"/>
    <col min="14858" max="14858" width="11.7109375" bestFit="1" customWidth="1"/>
    <col min="15105" max="15105" width="36.5703125" bestFit="1" customWidth="1"/>
    <col min="15106" max="15106" width="7.28515625" customWidth="1"/>
    <col min="15107" max="15107" width="13.85546875" customWidth="1"/>
    <col min="15108" max="15108" width="10" bestFit="1" customWidth="1"/>
    <col min="15109" max="15109" width="14.140625" customWidth="1"/>
    <col min="15114" max="15114" width="11.7109375" bestFit="1" customWidth="1"/>
    <col min="15361" max="15361" width="36.5703125" bestFit="1" customWidth="1"/>
    <col min="15362" max="15362" width="7.28515625" customWidth="1"/>
    <col min="15363" max="15363" width="13.85546875" customWidth="1"/>
    <col min="15364" max="15364" width="10" bestFit="1" customWidth="1"/>
    <col min="15365" max="15365" width="14.140625" customWidth="1"/>
    <col min="15370" max="15370" width="11.7109375" bestFit="1" customWidth="1"/>
    <col min="15617" max="15617" width="36.5703125" bestFit="1" customWidth="1"/>
    <col min="15618" max="15618" width="7.28515625" customWidth="1"/>
    <col min="15619" max="15619" width="13.85546875" customWidth="1"/>
    <col min="15620" max="15620" width="10" bestFit="1" customWidth="1"/>
    <col min="15621" max="15621" width="14.140625" customWidth="1"/>
    <col min="15626" max="15626" width="11.7109375" bestFit="1" customWidth="1"/>
    <col min="15873" max="15873" width="36.5703125" bestFit="1" customWidth="1"/>
    <col min="15874" max="15874" width="7.28515625" customWidth="1"/>
    <col min="15875" max="15875" width="13.85546875" customWidth="1"/>
    <col min="15876" max="15876" width="10" bestFit="1" customWidth="1"/>
    <col min="15877" max="15877" width="14.140625" customWidth="1"/>
    <col min="15882" max="15882" width="11.7109375" bestFit="1" customWidth="1"/>
    <col min="16129" max="16129" width="36.5703125" bestFit="1" customWidth="1"/>
    <col min="16130" max="16130" width="7.28515625" customWidth="1"/>
    <col min="16131" max="16131" width="13.85546875" customWidth="1"/>
    <col min="16132" max="16132" width="10" bestFit="1" customWidth="1"/>
    <col min="16133" max="16133" width="14.140625" customWidth="1"/>
    <col min="16138" max="16138" width="11.7109375" bestFit="1" customWidth="1"/>
  </cols>
  <sheetData>
    <row r="1" spans="1:10" x14ac:dyDescent="0.25">
      <c r="C1" s="259" t="s">
        <v>0</v>
      </c>
      <c r="D1" s="261"/>
      <c r="E1" s="261"/>
    </row>
    <row r="2" spans="1:10" ht="15.75" thickBot="1" x14ac:dyDescent="0.3">
      <c r="A2" s="264" t="s">
        <v>279</v>
      </c>
      <c r="B2" s="264"/>
      <c r="C2" s="210"/>
      <c r="D2" s="210"/>
      <c r="E2" s="211" t="s">
        <v>280</v>
      </c>
    </row>
    <row r="3" spans="1:10" ht="24.75" thickBot="1" x14ac:dyDescent="0.3">
      <c r="A3" s="212" t="s">
        <v>281</v>
      </c>
      <c r="B3" s="213" t="s">
        <v>282</v>
      </c>
      <c r="C3" s="214" t="s">
        <v>283</v>
      </c>
      <c r="D3" s="214" t="s">
        <v>21</v>
      </c>
      <c r="E3" s="214" t="s">
        <v>284</v>
      </c>
    </row>
    <row r="4" spans="1:10" ht="15" customHeight="1" x14ac:dyDescent="0.25">
      <c r="A4" s="215" t="s">
        <v>285</v>
      </c>
      <c r="B4" s="216" t="s">
        <v>286</v>
      </c>
      <c r="C4" s="217">
        <f>C5+C6+C7</f>
        <v>2755867.99</v>
      </c>
      <c r="D4" s="217">
        <f>D5+D6+D7</f>
        <v>0</v>
      </c>
      <c r="E4" s="218">
        <f t="shared" ref="E4:E26" si="0">C4+D4</f>
        <v>2755867.99</v>
      </c>
    </row>
    <row r="5" spans="1:10" ht="15" customHeight="1" x14ac:dyDescent="0.25">
      <c r="A5" s="219" t="s">
        <v>287</v>
      </c>
      <c r="B5" s="220" t="s">
        <v>288</v>
      </c>
      <c r="C5" s="221">
        <v>2669964.7200000002</v>
      </c>
      <c r="D5" s="222">
        <v>0</v>
      </c>
      <c r="E5" s="223">
        <f t="shared" si="0"/>
        <v>2669964.7200000002</v>
      </c>
      <c r="J5" s="224"/>
    </row>
    <row r="6" spans="1:10" ht="15" customHeight="1" x14ac:dyDescent="0.25">
      <c r="A6" s="219" t="s">
        <v>289</v>
      </c>
      <c r="B6" s="220" t="s">
        <v>290</v>
      </c>
      <c r="C6" s="221">
        <v>85903.26999999999</v>
      </c>
      <c r="D6" s="225">
        <v>0</v>
      </c>
      <c r="E6" s="223">
        <f t="shared" si="0"/>
        <v>85903.26999999999</v>
      </c>
    </row>
    <row r="7" spans="1:10" ht="15" customHeight="1" x14ac:dyDescent="0.25">
      <c r="A7" s="219" t="s">
        <v>291</v>
      </c>
      <c r="B7" s="220" t="s">
        <v>292</v>
      </c>
      <c r="C7" s="221">
        <v>0</v>
      </c>
      <c r="D7" s="221">
        <v>0</v>
      </c>
      <c r="E7" s="223">
        <f t="shared" si="0"/>
        <v>0</v>
      </c>
    </row>
    <row r="8" spans="1:10" ht="15" customHeight="1" x14ac:dyDescent="0.25">
      <c r="A8" s="226" t="s">
        <v>293</v>
      </c>
      <c r="B8" s="220" t="s">
        <v>294</v>
      </c>
      <c r="C8" s="227">
        <f>C9+C15</f>
        <v>4574307.8</v>
      </c>
      <c r="D8" s="227">
        <f>D9+D15</f>
        <v>0</v>
      </c>
      <c r="E8" s="228">
        <f t="shared" si="0"/>
        <v>4574307.8</v>
      </c>
    </row>
    <row r="9" spans="1:10" ht="15" customHeight="1" x14ac:dyDescent="0.25">
      <c r="A9" s="219" t="s">
        <v>295</v>
      </c>
      <c r="B9" s="220" t="s">
        <v>296</v>
      </c>
      <c r="C9" s="221">
        <f>C10+C11+C13+C14+C12</f>
        <v>4570100.92</v>
      </c>
      <c r="D9" s="221">
        <f>D10+D11+D13+D14</f>
        <v>0</v>
      </c>
      <c r="E9" s="229">
        <f t="shared" si="0"/>
        <v>4570100.92</v>
      </c>
    </row>
    <row r="10" spans="1:10" ht="15" customHeight="1" x14ac:dyDescent="0.25">
      <c r="A10" s="219" t="s">
        <v>297</v>
      </c>
      <c r="B10" s="220" t="s">
        <v>298</v>
      </c>
      <c r="C10" s="221">
        <v>67590.7</v>
      </c>
      <c r="D10" s="221">
        <v>0</v>
      </c>
      <c r="E10" s="229">
        <f t="shared" si="0"/>
        <v>67590.7</v>
      </c>
    </row>
    <row r="11" spans="1:10" ht="15" customHeight="1" x14ac:dyDescent="0.25">
      <c r="A11" s="219" t="s">
        <v>299</v>
      </c>
      <c r="B11" s="220" t="s">
        <v>296</v>
      </c>
      <c r="C11" s="221">
        <v>4476377.1499999994</v>
      </c>
      <c r="D11" s="221">
        <v>0</v>
      </c>
      <c r="E11" s="229">
        <f t="shared" si="0"/>
        <v>4476377.1499999994</v>
      </c>
    </row>
    <row r="12" spans="1:10" ht="15" customHeight="1" x14ac:dyDescent="0.25">
      <c r="A12" s="219" t="s">
        <v>300</v>
      </c>
      <c r="B12" s="220">
        <v>4123</v>
      </c>
      <c r="C12" s="221">
        <v>0</v>
      </c>
      <c r="D12" s="221">
        <v>0</v>
      </c>
      <c r="E12" s="229">
        <f>SUM(C12:D12)</f>
        <v>0</v>
      </c>
    </row>
    <row r="13" spans="1:10" ht="15" customHeight="1" x14ac:dyDescent="0.25">
      <c r="A13" s="219" t="s">
        <v>301</v>
      </c>
      <c r="B13" s="220" t="s">
        <v>302</v>
      </c>
      <c r="C13" s="221">
        <v>0</v>
      </c>
      <c r="D13" s="221">
        <v>0</v>
      </c>
      <c r="E13" s="229">
        <f>SUM(C13:D13)</f>
        <v>0</v>
      </c>
    </row>
    <row r="14" spans="1:10" ht="15" customHeight="1" x14ac:dyDescent="0.25">
      <c r="A14" s="219" t="s">
        <v>303</v>
      </c>
      <c r="B14" s="220">
        <v>4121</v>
      </c>
      <c r="C14" s="221">
        <f>31370-5236.93</f>
        <v>26133.07</v>
      </c>
      <c r="D14" s="221">
        <v>0</v>
      </c>
      <c r="E14" s="229">
        <f>SUM(C14:D14)</f>
        <v>26133.07</v>
      </c>
    </row>
    <row r="15" spans="1:10" ht="15" customHeight="1" x14ac:dyDescent="0.25">
      <c r="A15" s="219" t="s">
        <v>304</v>
      </c>
      <c r="B15" s="220" t="s">
        <v>305</v>
      </c>
      <c r="C15" s="221">
        <f>C16+C17+C18+C19</f>
        <v>4206.88</v>
      </c>
      <c r="D15" s="221">
        <f>D16+D18+D19</f>
        <v>0</v>
      </c>
      <c r="E15" s="229">
        <f t="shared" si="0"/>
        <v>4206.88</v>
      </c>
    </row>
    <row r="16" spans="1:10" ht="15" customHeight="1" x14ac:dyDescent="0.25">
      <c r="A16" s="219" t="s">
        <v>306</v>
      </c>
      <c r="B16" s="220" t="s">
        <v>307</v>
      </c>
      <c r="C16" s="221">
        <v>0</v>
      </c>
      <c r="D16" s="221">
        <v>0</v>
      </c>
      <c r="E16" s="229">
        <f t="shared" si="0"/>
        <v>0</v>
      </c>
    </row>
    <row r="17" spans="1:5" ht="15" customHeight="1" x14ac:dyDescent="0.25">
      <c r="A17" s="219" t="s">
        <v>308</v>
      </c>
      <c r="B17" s="220">
        <v>4223</v>
      </c>
      <c r="C17" s="221">
        <v>0</v>
      </c>
      <c r="D17" s="221">
        <v>0</v>
      </c>
      <c r="E17" s="229">
        <f>SUM(C17:D17)</f>
        <v>0</v>
      </c>
    </row>
    <row r="18" spans="1:5" ht="15" customHeight="1" x14ac:dyDescent="0.25">
      <c r="A18" s="219" t="s">
        <v>309</v>
      </c>
      <c r="B18" s="220" t="s">
        <v>310</v>
      </c>
      <c r="C18" s="221">
        <v>0</v>
      </c>
      <c r="D18" s="221">
        <v>0</v>
      </c>
      <c r="E18" s="229">
        <f>SUM(C18:D18)</f>
        <v>0</v>
      </c>
    </row>
    <row r="19" spans="1:5" ht="15" customHeight="1" x14ac:dyDescent="0.25">
      <c r="A19" s="219" t="s">
        <v>311</v>
      </c>
      <c r="B19" s="220">
        <v>4221</v>
      </c>
      <c r="C19" s="221">
        <v>4206.88</v>
      </c>
      <c r="D19" s="221">
        <v>0</v>
      </c>
      <c r="E19" s="229">
        <f>SUM(C19:D19)</f>
        <v>4206.88</v>
      </c>
    </row>
    <row r="20" spans="1:5" ht="15" customHeight="1" x14ac:dyDescent="0.25">
      <c r="A20" s="226" t="s">
        <v>312</v>
      </c>
      <c r="B20" s="230" t="s">
        <v>313</v>
      </c>
      <c r="C20" s="227">
        <f>C4+C8</f>
        <v>7330175.79</v>
      </c>
      <c r="D20" s="227">
        <f>D4+D8</f>
        <v>0</v>
      </c>
      <c r="E20" s="228">
        <f t="shared" si="0"/>
        <v>7330175.79</v>
      </c>
    </row>
    <row r="21" spans="1:5" ht="15" customHeight="1" x14ac:dyDescent="0.25">
      <c r="A21" s="226" t="s">
        <v>314</v>
      </c>
      <c r="B21" s="230" t="s">
        <v>315</v>
      </c>
      <c r="C21" s="227">
        <f>SUM(C22:C25)</f>
        <v>1742695.9900000002</v>
      </c>
      <c r="D21" s="227">
        <f>SUM(D22:D25)</f>
        <v>0</v>
      </c>
      <c r="E21" s="228">
        <f t="shared" si="0"/>
        <v>1742695.9900000002</v>
      </c>
    </row>
    <row r="22" spans="1:5" ht="15" customHeight="1" x14ac:dyDescent="0.25">
      <c r="A22" s="219" t="s">
        <v>316</v>
      </c>
      <c r="B22" s="220" t="s">
        <v>317</v>
      </c>
      <c r="C22" s="221">
        <v>100564.53000000001</v>
      </c>
      <c r="D22" s="221">
        <v>0</v>
      </c>
      <c r="E22" s="229">
        <f t="shared" si="0"/>
        <v>100564.53000000001</v>
      </c>
    </row>
    <row r="23" spans="1:5" ht="15" customHeight="1" x14ac:dyDescent="0.25">
      <c r="A23" s="219" t="s">
        <v>318</v>
      </c>
      <c r="B23" s="220">
        <v>8115</v>
      </c>
      <c r="C23" s="221">
        <v>1739006.4600000002</v>
      </c>
      <c r="D23" s="221">
        <v>0</v>
      </c>
      <c r="E23" s="229">
        <f>SUM(C23:D23)</f>
        <v>1739006.4600000002</v>
      </c>
    </row>
    <row r="24" spans="1:5" ht="15" customHeight="1" x14ac:dyDescent="0.25">
      <c r="A24" s="219" t="s">
        <v>319</v>
      </c>
      <c r="B24" s="220">
        <v>8123</v>
      </c>
      <c r="C24" s="221">
        <v>0</v>
      </c>
      <c r="D24" s="221">
        <v>0</v>
      </c>
      <c r="E24" s="229">
        <f>C24+D24</f>
        <v>0</v>
      </c>
    </row>
    <row r="25" spans="1:5" ht="15" customHeight="1" thickBot="1" x14ac:dyDescent="0.3">
      <c r="A25" s="231" t="s">
        <v>320</v>
      </c>
      <c r="B25" s="232">
        <v>-8124</v>
      </c>
      <c r="C25" s="233">
        <v>-96875</v>
      </c>
      <c r="D25" s="233">
        <v>0</v>
      </c>
      <c r="E25" s="234">
        <f>C25+D25</f>
        <v>-96875</v>
      </c>
    </row>
    <row r="26" spans="1:5" ht="15" customHeight="1" thickBot="1" x14ac:dyDescent="0.3">
      <c r="A26" s="235" t="s">
        <v>321</v>
      </c>
      <c r="B26" s="236"/>
      <c r="C26" s="237">
        <f>C4+C8+C21</f>
        <v>9072871.7800000012</v>
      </c>
      <c r="D26" s="237">
        <f>D20+D21</f>
        <v>0</v>
      </c>
      <c r="E26" s="238">
        <f t="shared" si="0"/>
        <v>9072871.7800000012</v>
      </c>
    </row>
    <row r="27" spans="1:5" ht="15.75" thickBot="1" x14ac:dyDescent="0.3">
      <c r="A27" s="264" t="s">
        <v>322</v>
      </c>
      <c r="B27" s="264"/>
      <c r="C27" s="239"/>
      <c r="D27" s="239"/>
      <c r="E27" s="240" t="s">
        <v>280</v>
      </c>
    </row>
    <row r="28" spans="1:5" ht="24.75" thickBot="1" x14ac:dyDescent="0.3">
      <c r="A28" s="212" t="s">
        <v>323</v>
      </c>
      <c r="B28" s="213" t="s">
        <v>8</v>
      </c>
      <c r="C28" s="214" t="s">
        <v>283</v>
      </c>
      <c r="D28" s="214" t="s">
        <v>21</v>
      </c>
      <c r="E28" s="214" t="s">
        <v>284</v>
      </c>
    </row>
    <row r="29" spans="1:5" ht="15" customHeight="1" x14ac:dyDescent="0.3">
      <c r="A29" s="241" t="s">
        <v>324</v>
      </c>
      <c r="B29" s="242" t="s">
        <v>325</v>
      </c>
      <c r="C29" s="225">
        <v>29496.959999999999</v>
      </c>
      <c r="D29" s="225">
        <v>0</v>
      </c>
      <c r="E29" s="243">
        <f>C29+D29</f>
        <v>29496.959999999999</v>
      </c>
    </row>
    <row r="30" spans="1:5" ht="15" customHeight="1" x14ac:dyDescent="0.25">
      <c r="A30" s="244" t="s">
        <v>326</v>
      </c>
      <c r="B30" s="220" t="s">
        <v>325</v>
      </c>
      <c r="C30" s="221">
        <v>260591.53</v>
      </c>
      <c r="D30" s="225">
        <v>0</v>
      </c>
      <c r="E30" s="243">
        <f t="shared" ref="E30:E45" si="1">C30+D30</f>
        <v>260591.53</v>
      </c>
    </row>
    <row r="31" spans="1:5" ht="15" customHeight="1" x14ac:dyDescent="0.25">
      <c r="A31" s="244" t="s">
        <v>327</v>
      </c>
      <c r="B31" s="220" t="s">
        <v>328</v>
      </c>
      <c r="C31" s="221">
        <v>145945.74</v>
      </c>
      <c r="D31" s="225">
        <v>0</v>
      </c>
      <c r="E31" s="243">
        <f>SUM(C31:D31)</f>
        <v>145945.74</v>
      </c>
    </row>
    <row r="32" spans="1:5" ht="15" customHeight="1" x14ac:dyDescent="0.25">
      <c r="A32" s="244" t="s">
        <v>329</v>
      </c>
      <c r="B32" s="220" t="s">
        <v>325</v>
      </c>
      <c r="C32" s="221">
        <v>1025700</v>
      </c>
      <c r="D32" s="225">
        <v>0</v>
      </c>
      <c r="E32" s="243">
        <f t="shared" si="1"/>
        <v>1025700</v>
      </c>
    </row>
    <row r="33" spans="1:5" ht="15" customHeight="1" x14ac:dyDescent="0.25">
      <c r="A33" s="244" t="s">
        <v>330</v>
      </c>
      <c r="B33" s="220" t="s">
        <v>325</v>
      </c>
      <c r="C33" s="221">
        <v>782558.16</v>
      </c>
      <c r="D33" s="225">
        <v>0</v>
      </c>
      <c r="E33" s="243">
        <f t="shared" si="1"/>
        <v>782558.16</v>
      </c>
    </row>
    <row r="34" spans="1:5" ht="15" customHeight="1" x14ac:dyDescent="0.25">
      <c r="A34" s="244" t="s">
        <v>331</v>
      </c>
      <c r="B34" s="220" t="s">
        <v>325</v>
      </c>
      <c r="C34" s="221">
        <v>4089133.37</v>
      </c>
      <c r="D34" s="225">
        <v>0</v>
      </c>
      <c r="E34" s="243">
        <f>C34+D34</f>
        <v>4089133.37</v>
      </c>
    </row>
    <row r="35" spans="1:5" ht="15" customHeight="1" x14ac:dyDescent="0.3">
      <c r="A35" s="244" t="s">
        <v>332</v>
      </c>
      <c r="B35" s="220" t="s">
        <v>328</v>
      </c>
      <c r="C35" s="221">
        <v>530657.53</v>
      </c>
      <c r="D35" s="225">
        <v>0</v>
      </c>
      <c r="E35" s="243">
        <f t="shared" si="1"/>
        <v>530657.53</v>
      </c>
    </row>
    <row r="36" spans="1:5" ht="15" customHeight="1" x14ac:dyDescent="0.25">
      <c r="A36" s="244" t="s">
        <v>333</v>
      </c>
      <c r="B36" s="220" t="s">
        <v>325</v>
      </c>
      <c r="C36" s="221">
        <v>27074</v>
      </c>
      <c r="D36" s="225">
        <v>0</v>
      </c>
      <c r="E36" s="243">
        <f t="shared" si="1"/>
        <v>27074</v>
      </c>
    </row>
    <row r="37" spans="1:5" ht="15" customHeight="1" x14ac:dyDescent="0.25">
      <c r="A37" s="244" t="s">
        <v>334</v>
      </c>
      <c r="B37" s="220" t="s">
        <v>328</v>
      </c>
      <c r="C37" s="221">
        <v>776579.58000000007</v>
      </c>
      <c r="D37" s="225">
        <v>0</v>
      </c>
      <c r="E37" s="243">
        <f t="shared" si="1"/>
        <v>776579.58000000007</v>
      </c>
    </row>
    <row r="38" spans="1:5" ht="15" customHeight="1" x14ac:dyDescent="0.25">
      <c r="A38" s="244" t="s">
        <v>335</v>
      </c>
      <c r="B38" s="220" t="s">
        <v>336</v>
      </c>
      <c r="C38" s="221">
        <v>0</v>
      </c>
      <c r="D38" s="225">
        <v>0</v>
      </c>
      <c r="E38" s="243">
        <f t="shared" si="1"/>
        <v>0</v>
      </c>
    </row>
    <row r="39" spans="1:5" ht="15" customHeight="1" x14ac:dyDescent="0.25">
      <c r="A39" s="244" t="s">
        <v>337</v>
      </c>
      <c r="B39" s="220" t="s">
        <v>328</v>
      </c>
      <c r="C39" s="221">
        <v>1146563.33</v>
      </c>
      <c r="D39" s="225">
        <v>0</v>
      </c>
      <c r="E39" s="243">
        <f t="shared" si="1"/>
        <v>1146563.33</v>
      </c>
    </row>
    <row r="40" spans="1:5" ht="15" customHeight="1" x14ac:dyDescent="0.25">
      <c r="A40" s="244" t="s">
        <v>338</v>
      </c>
      <c r="B40" s="220" t="s">
        <v>328</v>
      </c>
      <c r="C40" s="221">
        <v>17500</v>
      </c>
      <c r="D40" s="225">
        <v>0</v>
      </c>
      <c r="E40" s="243">
        <f t="shared" si="1"/>
        <v>17500</v>
      </c>
    </row>
    <row r="41" spans="1:5" ht="15" customHeight="1" x14ac:dyDescent="0.25">
      <c r="A41" s="244" t="s">
        <v>339</v>
      </c>
      <c r="B41" s="220" t="s">
        <v>325</v>
      </c>
      <c r="C41" s="221">
        <v>9541.25</v>
      </c>
      <c r="D41" s="225">
        <v>0</v>
      </c>
      <c r="E41" s="243">
        <f t="shared" si="1"/>
        <v>9541.25</v>
      </c>
    </row>
    <row r="42" spans="1:5" ht="15" customHeight="1" x14ac:dyDescent="0.25">
      <c r="A42" s="244" t="s">
        <v>340</v>
      </c>
      <c r="B42" s="220" t="s">
        <v>328</v>
      </c>
      <c r="C42" s="221">
        <v>129946.22</v>
      </c>
      <c r="D42" s="225">
        <v>0</v>
      </c>
      <c r="E42" s="243">
        <f>C42+D42</f>
        <v>129946.22</v>
      </c>
    </row>
    <row r="43" spans="1:5" ht="15" customHeight="1" x14ac:dyDescent="0.25">
      <c r="A43" s="244" t="s">
        <v>341</v>
      </c>
      <c r="B43" s="220" t="s">
        <v>328</v>
      </c>
      <c r="C43" s="221">
        <v>11471.73</v>
      </c>
      <c r="D43" s="225">
        <v>0</v>
      </c>
      <c r="E43" s="243">
        <f t="shared" si="1"/>
        <v>11471.73</v>
      </c>
    </row>
    <row r="44" spans="1:5" ht="15" customHeight="1" x14ac:dyDescent="0.25">
      <c r="A44" s="244" t="s">
        <v>342</v>
      </c>
      <c r="B44" s="220" t="s">
        <v>328</v>
      </c>
      <c r="C44" s="221">
        <v>79990.17</v>
      </c>
      <c r="D44" s="225">
        <v>0</v>
      </c>
      <c r="E44" s="243">
        <f t="shared" si="1"/>
        <v>79990.17</v>
      </c>
    </row>
    <row r="45" spans="1:5" ht="15" customHeight="1" thickBot="1" x14ac:dyDescent="0.3">
      <c r="A45" s="244" t="s">
        <v>343</v>
      </c>
      <c r="B45" s="220" t="s">
        <v>328</v>
      </c>
      <c r="C45" s="221">
        <v>10122.209999999999</v>
      </c>
      <c r="D45" s="225">
        <v>0</v>
      </c>
      <c r="E45" s="243">
        <f t="shared" si="1"/>
        <v>10122.209999999999</v>
      </c>
    </row>
    <row r="46" spans="1:5" ht="15" customHeight="1" thickBot="1" x14ac:dyDescent="0.3">
      <c r="A46" s="245" t="s">
        <v>344</v>
      </c>
      <c r="B46" s="236"/>
      <c r="C46" s="237">
        <f>C29+C30+C32+C33+C34+C35+C36+C37+C38+C39+C40+C41+C42+C43+C44+C45+C31</f>
        <v>9072871.7800000031</v>
      </c>
      <c r="D46" s="237">
        <f>SUM(D29:D45)</f>
        <v>0</v>
      </c>
      <c r="E46" s="238">
        <f>SUM(E29:E45)</f>
        <v>9072871.7800000012</v>
      </c>
    </row>
    <row r="47" spans="1:5" x14ac:dyDescent="0.25">
      <c r="C47" s="224"/>
      <c r="E47" s="224"/>
    </row>
    <row r="49" spans="3:3" x14ac:dyDescent="0.25">
      <c r="C49" s="224"/>
    </row>
  </sheetData>
  <mergeCells count="3">
    <mergeCell ref="A2:B2"/>
    <mergeCell ref="A27:B27"/>
    <mergeCell ref="C1:E1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91704</vt:lpstr>
      <vt:lpstr>Bilance P a V</vt:lpstr>
      <vt:lpstr>'91704'!Oblast_tisku</vt:lpstr>
    </vt:vector>
  </TitlesOfParts>
  <Company>Krajský úřad Libereckého kraje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Myslivcova Lenka</dc:creator>
  <cp:lastModifiedBy>Trpkosova Eva</cp:lastModifiedBy>
  <cp:lastPrinted>2017-05-25T07:40:40Z</cp:lastPrinted>
  <dcterms:created xsi:type="dcterms:W3CDTF">2017-05-02T08:15:57Z</dcterms:created>
  <dcterms:modified xsi:type="dcterms:W3CDTF">2017-06-12T13:12:28Z</dcterms:modified>
</cp:coreProperties>
</file>