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304" sheetId="12" r:id="rId1"/>
    <sheet name="92014" sheetId="11" r:id="rId2"/>
    <sheet name="Bilance P a V" sheetId="8" r:id="rId3"/>
  </sheets>
  <definedNames>
    <definedName name="_xlnm.Print_Area" localSheetId="0">'91304'!$A$1:$P$248</definedName>
    <definedName name="_xlnm.Print_Area" localSheetId="1">'92014'!$A$1:$K$89</definedName>
  </definedNames>
  <calcPr calcId="145621"/>
</workbook>
</file>

<file path=xl/calcChain.xml><?xml version="1.0" encoding="utf-8"?>
<calcChain xmlns="http://schemas.openxmlformats.org/spreadsheetml/2006/main">
  <c r="K247" i="12" l="1"/>
  <c r="N247" i="12" s="1"/>
  <c r="I247" i="12"/>
  <c r="M246" i="12"/>
  <c r="J246" i="12"/>
  <c r="I246" i="12"/>
  <c r="K246" i="12" s="1"/>
  <c r="N246" i="12" s="1"/>
  <c r="H246" i="12"/>
  <c r="G246" i="12"/>
  <c r="K245" i="12"/>
  <c r="N245" i="12" s="1"/>
  <c r="I245" i="12"/>
  <c r="N244" i="12"/>
  <c r="I244" i="12"/>
  <c r="K244" i="12" s="1"/>
  <c r="G243" i="12"/>
  <c r="K241" i="12"/>
  <c r="N241" i="12" s="1"/>
  <c r="I241" i="12"/>
  <c r="N240" i="12"/>
  <c r="I240" i="12"/>
  <c r="K240" i="12" s="1"/>
  <c r="G239" i="12"/>
  <c r="K237" i="12"/>
  <c r="N237" i="12" s="1"/>
  <c r="I237" i="12"/>
  <c r="N236" i="12"/>
  <c r="I236" i="12"/>
  <c r="K236" i="12" s="1"/>
  <c r="G235" i="12"/>
  <c r="K233" i="12"/>
  <c r="N233" i="12" s="1"/>
  <c r="I233" i="12"/>
  <c r="N232" i="12"/>
  <c r="I232" i="12"/>
  <c r="K232" i="12" s="1"/>
  <c r="G231" i="12"/>
  <c r="K229" i="12"/>
  <c r="N229" i="12" s="1"/>
  <c r="I229" i="12"/>
  <c r="N228" i="12"/>
  <c r="I228" i="12"/>
  <c r="K228" i="12" s="1"/>
  <c r="G227" i="12"/>
  <c r="K225" i="12"/>
  <c r="N225" i="12" s="1"/>
  <c r="I225" i="12"/>
  <c r="N224" i="12"/>
  <c r="I224" i="12"/>
  <c r="K224" i="12" s="1"/>
  <c r="G223" i="12"/>
  <c r="K221" i="12"/>
  <c r="N221" i="12" s="1"/>
  <c r="I221" i="12"/>
  <c r="N220" i="12"/>
  <c r="I220" i="12"/>
  <c r="K220" i="12" s="1"/>
  <c r="G219" i="12"/>
  <c r="K217" i="12"/>
  <c r="N217" i="12" s="1"/>
  <c r="I217" i="12"/>
  <c r="N216" i="12"/>
  <c r="I216" i="12"/>
  <c r="K216" i="12" s="1"/>
  <c r="G215" i="12"/>
  <c r="K213" i="12"/>
  <c r="N213" i="12" s="1"/>
  <c r="I213" i="12"/>
  <c r="N212" i="12"/>
  <c r="I212" i="12"/>
  <c r="K212" i="12" s="1"/>
  <c r="G211" i="12"/>
  <c r="K209" i="12"/>
  <c r="N209" i="12" s="1"/>
  <c r="I209" i="12"/>
  <c r="N208" i="12"/>
  <c r="I208" i="12"/>
  <c r="K208" i="12" s="1"/>
  <c r="J207" i="12"/>
  <c r="I207" i="12"/>
  <c r="K207" i="12" s="1"/>
  <c r="N207" i="12" s="1"/>
  <c r="G207" i="12"/>
  <c r="J206" i="12"/>
  <c r="G206" i="12"/>
  <c r="I206" i="12" s="1"/>
  <c r="K205" i="12"/>
  <c r="N205" i="12" s="1"/>
  <c r="I205" i="12"/>
  <c r="N204" i="12"/>
  <c r="I204" i="12"/>
  <c r="K204" i="12" s="1"/>
  <c r="K203" i="12"/>
  <c r="N203" i="12" s="1"/>
  <c r="G203" i="12"/>
  <c r="I203" i="12" s="1"/>
  <c r="K202" i="12"/>
  <c r="N202" i="12" s="1"/>
  <c r="G202" i="12"/>
  <c r="I202" i="12" s="1"/>
  <c r="K201" i="12"/>
  <c r="N201" i="12" s="1"/>
  <c r="I201" i="12"/>
  <c r="N200" i="12"/>
  <c r="I200" i="12"/>
  <c r="K200" i="12" s="1"/>
  <c r="K199" i="12"/>
  <c r="N199" i="12" s="1"/>
  <c r="G199" i="12"/>
  <c r="I199" i="12" s="1"/>
  <c r="K198" i="12"/>
  <c r="N198" i="12" s="1"/>
  <c r="G198" i="12"/>
  <c r="I198" i="12" s="1"/>
  <c r="K197" i="12"/>
  <c r="N197" i="12" s="1"/>
  <c r="I197" i="12"/>
  <c r="N196" i="12"/>
  <c r="I196" i="12"/>
  <c r="K196" i="12" s="1"/>
  <c r="K195" i="12"/>
  <c r="N195" i="12" s="1"/>
  <c r="G195" i="12"/>
  <c r="I195" i="12" s="1"/>
  <c r="K194" i="12"/>
  <c r="N194" i="12" s="1"/>
  <c r="G194" i="12"/>
  <c r="I194" i="12" s="1"/>
  <c r="K193" i="12"/>
  <c r="N193" i="12" s="1"/>
  <c r="I193" i="12"/>
  <c r="N192" i="12"/>
  <c r="I192" i="12"/>
  <c r="K192" i="12" s="1"/>
  <c r="K191" i="12"/>
  <c r="N191" i="12" s="1"/>
  <c r="G191" i="12"/>
  <c r="I191" i="12" s="1"/>
  <c r="K190" i="12"/>
  <c r="N190" i="12" s="1"/>
  <c r="G190" i="12"/>
  <c r="I190" i="12" s="1"/>
  <c r="K189" i="12"/>
  <c r="N189" i="12" s="1"/>
  <c r="I189" i="12"/>
  <c r="N188" i="12"/>
  <c r="I188" i="12"/>
  <c r="K188" i="12" s="1"/>
  <c r="K187" i="12"/>
  <c r="N187" i="12" s="1"/>
  <c r="G187" i="12"/>
  <c r="I187" i="12" s="1"/>
  <c r="K186" i="12"/>
  <c r="N186" i="12" s="1"/>
  <c r="G186" i="12"/>
  <c r="I186" i="12" s="1"/>
  <c r="K185" i="12"/>
  <c r="N185" i="12" s="1"/>
  <c r="I185" i="12"/>
  <c r="N184" i="12"/>
  <c r="I184" i="12"/>
  <c r="K184" i="12" s="1"/>
  <c r="K183" i="12"/>
  <c r="N183" i="12" s="1"/>
  <c r="G183" i="12"/>
  <c r="I183" i="12" s="1"/>
  <c r="K182" i="12"/>
  <c r="N182" i="12" s="1"/>
  <c r="G182" i="12"/>
  <c r="I182" i="12" s="1"/>
  <c r="K181" i="12"/>
  <c r="N181" i="12" s="1"/>
  <c r="I181" i="12"/>
  <c r="N180" i="12"/>
  <c r="I180" i="12"/>
  <c r="K180" i="12" s="1"/>
  <c r="K179" i="12"/>
  <c r="N179" i="12" s="1"/>
  <c r="G179" i="12"/>
  <c r="I179" i="12" s="1"/>
  <c r="K178" i="12"/>
  <c r="N178" i="12" s="1"/>
  <c r="G178" i="12"/>
  <c r="I178" i="12" s="1"/>
  <c r="K177" i="12"/>
  <c r="N177" i="12" s="1"/>
  <c r="I177" i="12"/>
  <c r="N176" i="12"/>
  <c r="I176" i="12"/>
  <c r="K176" i="12" s="1"/>
  <c r="K175" i="12"/>
  <c r="N175" i="12" s="1"/>
  <c r="G175" i="12"/>
  <c r="I175" i="12" s="1"/>
  <c r="K174" i="12"/>
  <c r="N174" i="12" s="1"/>
  <c r="G174" i="12"/>
  <c r="I174" i="12" s="1"/>
  <c r="K173" i="12"/>
  <c r="N173" i="12" s="1"/>
  <c r="I173" i="12"/>
  <c r="N172" i="12"/>
  <c r="I172" i="12"/>
  <c r="K172" i="12" s="1"/>
  <c r="K171" i="12"/>
  <c r="N171" i="12" s="1"/>
  <c r="G171" i="12"/>
  <c r="I171" i="12" s="1"/>
  <c r="K170" i="12"/>
  <c r="N170" i="12" s="1"/>
  <c r="G170" i="12"/>
  <c r="I170" i="12" s="1"/>
  <c r="K169" i="12"/>
  <c r="N169" i="12" s="1"/>
  <c r="I169" i="12"/>
  <c r="N168" i="12"/>
  <c r="I168" i="12"/>
  <c r="K168" i="12" s="1"/>
  <c r="K167" i="12"/>
  <c r="N167" i="12" s="1"/>
  <c r="G167" i="12"/>
  <c r="I167" i="12" s="1"/>
  <c r="K166" i="12"/>
  <c r="N166" i="12" s="1"/>
  <c r="G166" i="12"/>
  <c r="I166" i="12" s="1"/>
  <c r="K165" i="12"/>
  <c r="N165" i="12" s="1"/>
  <c r="I165" i="12"/>
  <c r="N164" i="12"/>
  <c r="I164" i="12"/>
  <c r="K164" i="12" s="1"/>
  <c r="K163" i="12"/>
  <c r="N163" i="12" s="1"/>
  <c r="G163" i="12"/>
  <c r="I163" i="12" s="1"/>
  <c r="K162" i="12"/>
  <c r="N162" i="12" s="1"/>
  <c r="G162" i="12"/>
  <c r="I162" i="12" s="1"/>
  <c r="K161" i="12"/>
  <c r="N161" i="12" s="1"/>
  <c r="I161" i="12"/>
  <c r="N160" i="12"/>
  <c r="I160" i="12"/>
  <c r="K160" i="12" s="1"/>
  <c r="K159" i="12"/>
  <c r="N159" i="12" s="1"/>
  <c r="G159" i="12"/>
  <c r="I159" i="12" s="1"/>
  <c r="K158" i="12"/>
  <c r="N158" i="12" s="1"/>
  <c r="G158" i="12"/>
  <c r="I158" i="12" s="1"/>
  <c r="K157" i="12"/>
  <c r="N157" i="12" s="1"/>
  <c r="I157" i="12"/>
  <c r="N156" i="12"/>
  <c r="I156" i="12"/>
  <c r="K156" i="12" s="1"/>
  <c r="H155" i="12"/>
  <c r="H154" i="12" s="1"/>
  <c r="G155" i="12"/>
  <c r="I155" i="12" s="1"/>
  <c r="K155" i="12" s="1"/>
  <c r="N155" i="12" s="1"/>
  <c r="N154" i="12"/>
  <c r="I154" i="12"/>
  <c r="K154" i="12" s="1"/>
  <c r="G154" i="12"/>
  <c r="K153" i="12"/>
  <c r="N153" i="12" s="1"/>
  <c r="I153" i="12"/>
  <c r="N152" i="12"/>
  <c r="I152" i="12"/>
  <c r="K152" i="12" s="1"/>
  <c r="G151" i="12"/>
  <c r="K149" i="12"/>
  <c r="N149" i="12" s="1"/>
  <c r="I149" i="12"/>
  <c r="N148" i="12"/>
  <c r="I148" i="12"/>
  <c r="K148" i="12" s="1"/>
  <c r="G147" i="12"/>
  <c r="K145" i="12"/>
  <c r="N145" i="12" s="1"/>
  <c r="I145" i="12"/>
  <c r="N144" i="12"/>
  <c r="I144" i="12"/>
  <c r="K144" i="12" s="1"/>
  <c r="G143" i="12"/>
  <c r="K141" i="12"/>
  <c r="N141" i="12" s="1"/>
  <c r="I141" i="12"/>
  <c r="N140" i="12"/>
  <c r="I140" i="12"/>
  <c r="K140" i="12" s="1"/>
  <c r="G139" i="12"/>
  <c r="K137" i="12"/>
  <c r="N137" i="12" s="1"/>
  <c r="I137" i="12"/>
  <c r="N136" i="12"/>
  <c r="I136" i="12"/>
  <c r="K136" i="12" s="1"/>
  <c r="G135" i="12"/>
  <c r="I135" i="12" s="1"/>
  <c r="K135" i="12" s="1"/>
  <c r="N135" i="12" s="1"/>
  <c r="I133" i="12"/>
  <c r="K133" i="12" s="1"/>
  <c r="N133" i="12" s="1"/>
  <c r="N132" i="12"/>
  <c r="K132" i="12"/>
  <c r="I132" i="12"/>
  <c r="K131" i="12"/>
  <c r="N131" i="12" s="1"/>
  <c r="I131" i="12"/>
  <c r="G131" i="12"/>
  <c r="K130" i="12"/>
  <c r="N130" i="12" s="1"/>
  <c r="I130" i="12"/>
  <c r="G130" i="12"/>
  <c r="K129" i="12"/>
  <c r="N129" i="12" s="1"/>
  <c r="I129" i="12"/>
  <c r="K128" i="12"/>
  <c r="N128" i="12" s="1"/>
  <c r="I128" i="12"/>
  <c r="I127" i="12"/>
  <c r="K127" i="12" s="1"/>
  <c r="N127" i="12" s="1"/>
  <c r="G127" i="12"/>
  <c r="I126" i="12"/>
  <c r="K126" i="12" s="1"/>
  <c r="N126" i="12" s="1"/>
  <c r="G126" i="12"/>
  <c r="I125" i="12"/>
  <c r="K125" i="12" s="1"/>
  <c r="N125" i="12" s="1"/>
  <c r="N124" i="12"/>
  <c r="K124" i="12"/>
  <c r="I124" i="12"/>
  <c r="J123" i="12"/>
  <c r="H123" i="12"/>
  <c r="H122" i="12" s="1"/>
  <c r="G123" i="12"/>
  <c r="J122" i="12"/>
  <c r="K121" i="12"/>
  <c r="N121" i="12" s="1"/>
  <c r="I121" i="12"/>
  <c r="K120" i="12"/>
  <c r="N120" i="12" s="1"/>
  <c r="I120" i="12"/>
  <c r="I119" i="12"/>
  <c r="K119" i="12" s="1"/>
  <c r="N119" i="12" s="1"/>
  <c r="G119" i="12"/>
  <c r="I118" i="12"/>
  <c r="K118" i="12" s="1"/>
  <c r="N118" i="12" s="1"/>
  <c r="G118" i="12"/>
  <c r="I117" i="12"/>
  <c r="K117" i="12" s="1"/>
  <c r="N117" i="12" s="1"/>
  <c r="N116" i="12"/>
  <c r="K116" i="12"/>
  <c r="I116" i="12"/>
  <c r="N115" i="12"/>
  <c r="K115" i="12"/>
  <c r="I115" i="12"/>
  <c r="G115" i="12"/>
  <c r="N114" i="12"/>
  <c r="K114" i="12"/>
  <c r="I114" i="12"/>
  <c r="G114" i="12"/>
  <c r="N113" i="12"/>
  <c r="K113" i="12"/>
  <c r="I113" i="12"/>
  <c r="I112" i="12"/>
  <c r="K112" i="12" s="1"/>
  <c r="N112" i="12" s="1"/>
  <c r="G111" i="12"/>
  <c r="I111" i="12" s="1"/>
  <c r="K111" i="12" s="1"/>
  <c r="N111" i="12" s="1"/>
  <c r="G110" i="12"/>
  <c r="I110" i="12" s="1"/>
  <c r="K110" i="12" s="1"/>
  <c r="N110" i="12" s="1"/>
  <c r="I109" i="12"/>
  <c r="K109" i="12" s="1"/>
  <c r="N109" i="12" s="1"/>
  <c r="N108" i="12"/>
  <c r="K108" i="12"/>
  <c r="I108" i="12"/>
  <c r="K107" i="12"/>
  <c r="N107" i="12" s="1"/>
  <c r="I107" i="12"/>
  <c r="G107" i="12"/>
  <c r="K106" i="12"/>
  <c r="N106" i="12" s="1"/>
  <c r="I106" i="12"/>
  <c r="G106" i="12"/>
  <c r="K105" i="12"/>
  <c r="N105" i="12" s="1"/>
  <c r="I105" i="12"/>
  <c r="K104" i="12"/>
  <c r="N104" i="12" s="1"/>
  <c r="I104" i="12"/>
  <c r="I103" i="12"/>
  <c r="K103" i="12" s="1"/>
  <c r="N103" i="12" s="1"/>
  <c r="G103" i="12"/>
  <c r="G102" i="12" s="1"/>
  <c r="I102" i="12" s="1"/>
  <c r="K102" i="12" s="1"/>
  <c r="N102" i="12" s="1"/>
  <c r="I101" i="12"/>
  <c r="K101" i="12" s="1"/>
  <c r="N101" i="12" s="1"/>
  <c r="N100" i="12"/>
  <c r="K100" i="12"/>
  <c r="I100" i="12"/>
  <c r="N99" i="12"/>
  <c r="K99" i="12"/>
  <c r="I99" i="12"/>
  <c r="G99" i="12"/>
  <c r="N98" i="12"/>
  <c r="K98" i="12"/>
  <c r="I98" i="12"/>
  <c r="G98" i="12"/>
  <c r="N97" i="12"/>
  <c r="K97" i="12"/>
  <c r="I97" i="12"/>
  <c r="I96" i="12"/>
  <c r="K96" i="12" s="1"/>
  <c r="N96" i="12" s="1"/>
  <c r="G95" i="12"/>
  <c r="I95" i="12" s="1"/>
  <c r="K95" i="12" s="1"/>
  <c r="N95" i="12" s="1"/>
  <c r="I93" i="12"/>
  <c r="K93" i="12" s="1"/>
  <c r="N93" i="12" s="1"/>
  <c r="N92" i="12"/>
  <c r="K92" i="12"/>
  <c r="I92" i="12"/>
  <c r="K91" i="12"/>
  <c r="N91" i="12" s="1"/>
  <c r="I91" i="12"/>
  <c r="G91" i="12"/>
  <c r="K90" i="12"/>
  <c r="N90" i="12" s="1"/>
  <c r="I90" i="12"/>
  <c r="G90" i="12"/>
  <c r="K89" i="12"/>
  <c r="N89" i="12" s="1"/>
  <c r="I89" i="12"/>
  <c r="K88" i="12"/>
  <c r="N88" i="12" s="1"/>
  <c r="I88" i="12"/>
  <c r="I87" i="12"/>
  <c r="K87" i="12" s="1"/>
  <c r="N87" i="12" s="1"/>
  <c r="G87" i="12"/>
  <c r="I86" i="12"/>
  <c r="K86" i="12" s="1"/>
  <c r="N86" i="12" s="1"/>
  <c r="G86" i="12"/>
  <c r="I85" i="12"/>
  <c r="K85" i="12" s="1"/>
  <c r="N85" i="12" s="1"/>
  <c r="N84" i="12"/>
  <c r="K84" i="12"/>
  <c r="I84" i="12"/>
  <c r="N83" i="12"/>
  <c r="K83" i="12"/>
  <c r="I83" i="12"/>
  <c r="G83" i="12"/>
  <c r="N82" i="12"/>
  <c r="K82" i="12"/>
  <c r="I82" i="12"/>
  <c r="G82" i="12"/>
  <c r="N81" i="12"/>
  <c r="K81" i="12"/>
  <c r="I81" i="12"/>
  <c r="I80" i="12"/>
  <c r="K80" i="12" s="1"/>
  <c r="N80" i="12" s="1"/>
  <c r="G79" i="12"/>
  <c r="I79" i="12" s="1"/>
  <c r="K79" i="12" s="1"/>
  <c r="N79" i="12" s="1"/>
  <c r="G78" i="12"/>
  <c r="I78" i="12" s="1"/>
  <c r="K78" i="12" s="1"/>
  <c r="N78" i="12" s="1"/>
  <c r="I77" i="12"/>
  <c r="K77" i="12" s="1"/>
  <c r="N77" i="12" s="1"/>
  <c r="N76" i="12"/>
  <c r="K76" i="12"/>
  <c r="I76" i="12"/>
  <c r="K75" i="12"/>
  <c r="N75" i="12" s="1"/>
  <c r="I75" i="12"/>
  <c r="G75" i="12"/>
  <c r="K74" i="12"/>
  <c r="N74" i="12" s="1"/>
  <c r="I74" i="12"/>
  <c r="G74" i="12"/>
  <c r="K73" i="12"/>
  <c r="N73" i="12" s="1"/>
  <c r="I73" i="12"/>
  <c r="K72" i="12"/>
  <c r="N72" i="12" s="1"/>
  <c r="I72" i="12"/>
  <c r="I71" i="12"/>
  <c r="K71" i="12" s="1"/>
  <c r="N71" i="12" s="1"/>
  <c r="H71" i="12"/>
  <c r="H70" i="12" s="1"/>
  <c r="G71" i="12"/>
  <c r="G70" i="12" s="1"/>
  <c r="I70" i="12" s="1"/>
  <c r="K70" i="12" s="1"/>
  <c r="N70" i="12" s="1"/>
  <c r="K69" i="12"/>
  <c r="N69" i="12" s="1"/>
  <c r="I69" i="12"/>
  <c r="K68" i="12"/>
  <c r="N68" i="12" s="1"/>
  <c r="I68" i="12"/>
  <c r="I67" i="12"/>
  <c r="K67" i="12" s="1"/>
  <c r="N67" i="12" s="1"/>
  <c r="G67" i="12"/>
  <c r="I66" i="12"/>
  <c r="K66" i="12" s="1"/>
  <c r="N66" i="12" s="1"/>
  <c r="G66" i="12"/>
  <c r="I65" i="12"/>
  <c r="K65" i="12" s="1"/>
  <c r="N65" i="12" s="1"/>
  <c r="N64" i="12"/>
  <c r="K64" i="12"/>
  <c r="I64" i="12"/>
  <c r="N63" i="12"/>
  <c r="K63" i="12"/>
  <c r="I63" i="12"/>
  <c r="G63" i="12"/>
  <c r="N62" i="12"/>
  <c r="K62" i="12"/>
  <c r="I62" i="12"/>
  <c r="G62" i="12"/>
  <c r="N61" i="12"/>
  <c r="K61" i="12"/>
  <c r="I61" i="12"/>
  <c r="I60" i="12"/>
  <c r="K60" i="12" s="1"/>
  <c r="N60" i="12" s="1"/>
  <c r="G59" i="12"/>
  <c r="I59" i="12" s="1"/>
  <c r="K59" i="12" s="1"/>
  <c r="N59" i="12" s="1"/>
  <c r="G58" i="12"/>
  <c r="I58" i="12" s="1"/>
  <c r="K58" i="12" s="1"/>
  <c r="N58" i="12" s="1"/>
  <c r="I57" i="12"/>
  <c r="K57" i="12" s="1"/>
  <c r="N57" i="12" s="1"/>
  <c r="N56" i="12"/>
  <c r="K56" i="12"/>
  <c r="I56" i="12"/>
  <c r="K55" i="12"/>
  <c r="N55" i="12" s="1"/>
  <c r="I55" i="12"/>
  <c r="G55" i="12"/>
  <c r="K54" i="12"/>
  <c r="N54" i="12" s="1"/>
  <c r="I54" i="12"/>
  <c r="G54" i="12"/>
  <c r="K53" i="12"/>
  <c r="N53" i="12" s="1"/>
  <c r="I53" i="12"/>
  <c r="K52" i="12"/>
  <c r="N52" i="12" s="1"/>
  <c r="I52" i="12"/>
  <c r="G51" i="12"/>
  <c r="I51" i="12" s="1"/>
  <c r="K51" i="12" s="1"/>
  <c r="N51" i="12" s="1"/>
  <c r="N49" i="12"/>
  <c r="I49" i="12"/>
  <c r="K49" i="12" s="1"/>
  <c r="N48" i="12"/>
  <c r="K48" i="12"/>
  <c r="I48" i="12"/>
  <c r="J47" i="12"/>
  <c r="J46" i="12" s="1"/>
  <c r="G47" i="12"/>
  <c r="I47" i="12" s="1"/>
  <c r="K47" i="12" s="1"/>
  <c r="N47" i="12" s="1"/>
  <c r="G46" i="12"/>
  <c r="I46" i="12" s="1"/>
  <c r="K46" i="12" s="1"/>
  <c r="N46" i="12" s="1"/>
  <c r="I45" i="12"/>
  <c r="K45" i="12" s="1"/>
  <c r="N45" i="12" s="1"/>
  <c r="K44" i="12"/>
  <c r="N44" i="12" s="1"/>
  <c r="I44" i="12"/>
  <c r="J43" i="12"/>
  <c r="J42" i="12" s="1"/>
  <c r="J9" i="12" s="1"/>
  <c r="G43" i="12"/>
  <c r="I43" i="12" s="1"/>
  <c r="I42" i="12"/>
  <c r="K42" i="12" s="1"/>
  <c r="N42" i="12" s="1"/>
  <c r="G42" i="12"/>
  <c r="N41" i="12"/>
  <c r="I41" i="12"/>
  <c r="K41" i="12" s="1"/>
  <c r="N40" i="12"/>
  <c r="K40" i="12"/>
  <c r="I40" i="12"/>
  <c r="K39" i="12"/>
  <c r="N39" i="12" s="1"/>
  <c r="I39" i="12"/>
  <c r="G39" i="12"/>
  <c r="K38" i="12"/>
  <c r="N38" i="12" s="1"/>
  <c r="I38" i="12"/>
  <c r="G38" i="12"/>
  <c r="K37" i="12"/>
  <c r="N37" i="12" s="1"/>
  <c r="I37" i="12"/>
  <c r="K36" i="12"/>
  <c r="N36" i="12" s="1"/>
  <c r="I36" i="12"/>
  <c r="G35" i="12"/>
  <c r="I35" i="12" s="1"/>
  <c r="K35" i="12" s="1"/>
  <c r="N35" i="12" s="1"/>
  <c r="N33" i="12"/>
  <c r="I33" i="12"/>
  <c r="K33" i="12" s="1"/>
  <c r="N32" i="12"/>
  <c r="K32" i="12"/>
  <c r="I32" i="12"/>
  <c r="H31" i="12"/>
  <c r="G31" i="12"/>
  <c r="I31" i="12" s="1"/>
  <c r="K31" i="12" s="1"/>
  <c r="N31" i="12" s="1"/>
  <c r="H30" i="12"/>
  <c r="H9" i="12" s="1"/>
  <c r="G30" i="12"/>
  <c r="N29" i="12"/>
  <c r="I29" i="12"/>
  <c r="K29" i="12" s="1"/>
  <c r="N28" i="12"/>
  <c r="K28" i="12"/>
  <c r="I28" i="12"/>
  <c r="K27" i="12"/>
  <c r="N27" i="12" s="1"/>
  <c r="I27" i="12"/>
  <c r="G27" i="12"/>
  <c r="K26" i="12"/>
  <c r="N26" i="12" s="1"/>
  <c r="I26" i="12"/>
  <c r="G26" i="12"/>
  <c r="K25" i="12"/>
  <c r="N25" i="12" s="1"/>
  <c r="I25" i="12"/>
  <c r="K24" i="12"/>
  <c r="N24" i="12" s="1"/>
  <c r="I24" i="12"/>
  <c r="G23" i="12"/>
  <c r="I23" i="12" s="1"/>
  <c r="K23" i="12" s="1"/>
  <c r="N23" i="12" s="1"/>
  <c r="N21" i="12"/>
  <c r="I21" i="12"/>
  <c r="K21" i="12" s="1"/>
  <c r="N20" i="12"/>
  <c r="K20" i="12"/>
  <c r="I20" i="12"/>
  <c r="K19" i="12"/>
  <c r="N19" i="12" s="1"/>
  <c r="I19" i="12"/>
  <c r="G19" i="12"/>
  <c r="K18" i="12"/>
  <c r="N18" i="12" s="1"/>
  <c r="I18" i="12"/>
  <c r="G18" i="12"/>
  <c r="K17" i="12"/>
  <c r="N17" i="12" s="1"/>
  <c r="I17" i="12"/>
  <c r="K16" i="12"/>
  <c r="N16" i="12" s="1"/>
  <c r="I16" i="12"/>
  <c r="G15" i="12"/>
  <c r="I15" i="12" s="1"/>
  <c r="K15" i="12" s="1"/>
  <c r="N15" i="12" s="1"/>
  <c r="N13" i="12"/>
  <c r="I13" i="12"/>
  <c r="K13" i="12" s="1"/>
  <c r="N12" i="12"/>
  <c r="K12" i="12"/>
  <c r="I12" i="12"/>
  <c r="K11" i="12"/>
  <c r="N11" i="12" s="1"/>
  <c r="I11" i="12"/>
  <c r="G11" i="12"/>
  <c r="K10" i="12"/>
  <c r="N10" i="12" s="1"/>
  <c r="I10" i="12"/>
  <c r="G10" i="12"/>
  <c r="M9" i="12"/>
  <c r="G94" i="12" l="1"/>
  <c r="I94" i="12" s="1"/>
  <c r="K94" i="12" s="1"/>
  <c r="N94" i="12" s="1"/>
  <c r="G134" i="12"/>
  <c r="I134" i="12" s="1"/>
  <c r="K134" i="12" s="1"/>
  <c r="N134" i="12" s="1"/>
  <c r="I139" i="12"/>
  <c r="K139" i="12" s="1"/>
  <c r="N139" i="12" s="1"/>
  <c r="G138" i="12"/>
  <c r="I138" i="12" s="1"/>
  <c r="K138" i="12" s="1"/>
  <c r="N138" i="12" s="1"/>
  <c r="I147" i="12"/>
  <c r="K147" i="12" s="1"/>
  <c r="N147" i="12" s="1"/>
  <c r="G146" i="12"/>
  <c r="I146" i="12" s="1"/>
  <c r="K146" i="12" s="1"/>
  <c r="N146" i="12" s="1"/>
  <c r="G34" i="12"/>
  <c r="I34" i="12" s="1"/>
  <c r="K34" i="12" s="1"/>
  <c r="N34" i="12" s="1"/>
  <c r="K206" i="12"/>
  <c r="N206" i="12" s="1"/>
  <c r="I215" i="12"/>
  <c r="K215" i="12" s="1"/>
  <c r="N215" i="12" s="1"/>
  <c r="G214" i="12"/>
  <c r="I214" i="12" s="1"/>
  <c r="K214" i="12" s="1"/>
  <c r="N214" i="12" s="1"/>
  <c r="I223" i="12"/>
  <c r="K223" i="12" s="1"/>
  <c r="N223" i="12" s="1"/>
  <c r="G222" i="12"/>
  <c r="I222" i="12" s="1"/>
  <c r="K222" i="12" s="1"/>
  <c r="N222" i="12" s="1"/>
  <c r="I231" i="12"/>
  <c r="K231" i="12" s="1"/>
  <c r="N231" i="12" s="1"/>
  <c r="G230" i="12"/>
  <c r="I230" i="12" s="1"/>
  <c r="K230" i="12" s="1"/>
  <c r="N230" i="12" s="1"/>
  <c r="I239" i="12"/>
  <c r="K239" i="12" s="1"/>
  <c r="N239" i="12" s="1"/>
  <c r="G238" i="12"/>
  <c r="I238" i="12" s="1"/>
  <c r="K238" i="12" s="1"/>
  <c r="N238" i="12" s="1"/>
  <c r="I123" i="12"/>
  <c r="K123" i="12" s="1"/>
  <c r="N123" i="12" s="1"/>
  <c r="G122" i="12"/>
  <c r="I122" i="12" s="1"/>
  <c r="K122" i="12" s="1"/>
  <c r="N122" i="12" s="1"/>
  <c r="I143" i="12"/>
  <c r="K143" i="12" s="1"/>
  <c r="N143" i="12" s="1"/>
  <c r="G142" i="12"/>
  <c r="I142" i="12" s="1"/>
  <c r="K142" i="12" s="1"/>
  <c r="N142" i="12" s="1"/>
  <c r="I151" i="12"/>
  <c r="K151" i="12" s="1"/>
  <c r="N151" i="12" s="1"/>
  <c r="G150" i="12"/>
  <c r="I150" i="12" s="1"/>
  <c r="K150" i="12" s="1"/>
  <c r="N150" i="12" s="1"/>
  <c r="G14" i="12"/>
  <c r="G22" i="12"/>
  <c r="I22" i="12" s="1"/>
  <c r="K22" i="12" s="1"/>
  <c r="N22" i="12" s="1"/>
  <c r="I30" i="12"/>
  <c r="K30" i="12" s="1"/>
  <c r="N30" i="12" s="1"/>
  <c r="K43" i="12"/>
  <c r="N43" i="12" s="1"/>
  <c r="G50" i="12"/>
  <c r="I50" i="12" s="1"/>
  <c r="K50" i="12" s="1"/>
  <c r="N50" i="12" s="1"/>
  <c r="I211" i="12"/>
  <c r="K211" i="12" s="1"/>
  <c r="N211" i="12" s="1"/>
  <c r="G210" i="12"/>
  <c r="I210" i="12" s="1"/>
  <c r="K210" i="12" s="1"/>
  <c r="N210" i="12" s="1"/>
  <c r="I219" i="12"/>
  <c r="K219" i="12" s="1"/>
  <c r="N219" i="12" s="1"/>
  <c r="G218" i="12"/>
  <c r="I218" i="12" s="1"/>
  <c r="K218" i="12" s="1"/>
  <c r="N218" i="12" s="1"/>
  <c r="I227" i="12"/>
  <c r="K227" i="12" s="1"/>
  <c r="N227" i="12" s="1"/>
  <c r="G226" i="12"/>
  <c r="I226" i="12" s="1"/>
  <c r="K226" i="12" s="1"/>
  <c r="N226" i="12" s="1"/>
  <c r="I235" i="12"/>
  <c r="K235" i="12" s="1"/>
  <c r="N235" i="12" s="1"/>
  <c r="G234" i="12"/>
  <c r="I234" i="12" s="1"/>
  <c r="K234" i="12" s="1"/>
  <c r="N234" i="12" s="1"/>
  <c r="I243" i="12"/>
  <c r="K243" i="12" s="1"/>
  <c r="N243" i="12" s="1"/>
  <c r="G242" i="12"/>
  <c r="I242" i="12" s="1"/>
  <c r="K242" i="12" s="1"/>
  <c r="N242" i="12" s="1"/>
  <c r="J89" i="11"/>
  <c r="J88" i="11"/>
  <c r="I88" i="11"/>
  <c r="J87" i="11"/>
  <c r="I86" i="11"/>
  <c r="J86" i="11" s="1"/>
  <c r="H86" i="11"/>
  <c r="G86" i="11"/>
  <c r="J85" i="11"/>
  <c r="J84" i="11"/>
  <c r="I84" i="11"/>
  <c r="H84" i="11"/>
  <c r="G84" i="11"/>
  <c r="J83" i="11"/>
  <c r="I82" i="11"/>
  <c r="H82" i="11"/>
  <c r="J82" i="11" s="1"/>
  <c r="G82" i="11"/>
  <c r="J81" i="11"/>
  <c r="I80" i="11"/>
  <c r="H80" i="11"/>
  <c r="J80" i="11" s="1"/>
  <c r="G80" i="11"/>
  <c r="J79" i="11"/>
  <c r="I78" i="11"/>
  <c r="H78" i="11"/>
  <c r="J78" i="11" s="1"/>
  <c r="G78" i="11"/>
  <c r="J77" i="11"/>
  <c r="J76" i="11"/>
  <c r="I76" i="11"/>
  <c r="H76" i="11"/>
  <c r="G76" i="11"/>
  <c r="J75" i="11"/>
  <c r="I74" i="11"/>
  <c r="J74" i="11" s="1"/>
  <c r="H74" i="11"/>
  <c r="G74" i="11"/>
  <c r="J73" i="11"/>
  <c r="I72" i="11"/>
  <c r="H72" i="11"/>
  <c r="J72" i="11" s="1"/>
  <c r="G72" i="11"/>
  <c r="J71" i="11"/>
  <c r="I70" i="11"/>
  <c r="H70" i="11"/>
  <c r="J70" i="11" s="1"/>
  <c r="G70" i="11"/>
  <c r="J69" i="11"/>
  <c r="J68" i="11"/>
  <c r="I68" i="11"/>
  <c r="H68" i="11"/>
  <c r="G68" i="11"/>
  <c r="J67" i="11"/>
  <c r="I66" i="11"/>
  <c r="J66" i="11" s="1"/>
  <c r="H66" i="11"/>
  <c r="G66" i="11"/>
  <c r="J65" i="11"/>
  <c r="I64" i="11"/>
  <c r="H64" i="11"/>
  <c r="J64" i="11" s="1"/>
  <c r="G64" i="11"/>
  <c r="J63" i="11"/>
  <c r="I62" i="11"/>
  <c r="H62" i="11"/>
  <c r="J62" i="11" s="1"/>
  <c r="G62" i="11"/>
  <c r="J61" i="11"/>
  <c r="J60" i="11"/>
  <c r="I60" i="11"/>
  <c r="H60" i="11"/>
  <c r="G60" i="11"/>
  <c r="J59" i="11"/>
  <c r="I58" i="11"/>
  <c r="J58" i="11" s="1"/>
  <c r="H58" i="11"/>
  <c r="G58" i="11"/>
  <c r="J57" i="11"/>
  <c r="I56" i="11"/>
  <c r="H56" i="11"/>
  <c r="J56" i="11" s="1"/>
  <c r="G56" i="11"/>
  <c r="J55" i="11"/>
  <c r="I54" i="11"/>
  <c r="H54" i="11"/>
  <c r="J54" i="11" s="1"/>
  <c r="G54" i="11"/>
  <c r="J53" i="11"/>
  <c r="J52" i="11"/>
  <c r="I52" i="11"/>
  <c r="H52" i="11"/>
  <c r="G52" i="11"/>
  <c r="J51" i="11"/>
  <c r="I50" i="11"/>
  <c r="H50" i="11"/>
  <c r="J50" i="11" s="1"/>
  <c r="G50" i="11"/>
  <c r="J49" i="11"/>
  <c r="I48" i="11"/>
  <c r="H48" i="11"/>
  <c r="J48" i="11" s="1"/>
  <c r="G48" i="11"/>
  <c r="J47" i="11"/>
  <c r="I46" i="11"/>
  <c r="H46" i="11"/>
  <c r="J46" i="11" s="1"/>
  <c r="G46" i="11"/>
  <c r="J45" i="11"/>
  <c r="J44" i="11"/>
  <c r="I44" i="11"/>
  <c r="H44" i="11"/>
  <c r="G44" i="11"/>
  <c r="J43" i="11"/>
  <c r="I42" i="11"/>
  <c r="H42" i="11"/>
  <c r="J42" i="11" s="1"/>
  <c r="G42" i="11"/>
  <c r="J41" i="11"/>
  <c r="I40" i="11"/>
  <c r="H40" i="11"/>
  <c r="J40" i="11" s="1"/>
  <c r="G40" i="11"/>
  <c r="J39" i="11"/>
  <c r="I38" i="11"/>
  <c r="H38" i="11"/>
  <c r="J38" i="11" s="1"/>
  <c r="G38" i="11"/>
  <c r="J37" i="11"/>
  <c r="J36" i="11"/>
  <c r="I36" i="11"/>
  <c r="H36" i="11"/>
  <c r="G36" i="11"/>
  <c r="J35" i="11"/>
  <c r="I34" i="11"/>
  <c r="H34" i="11"/>
  <c r="J34" i="11" s="1"/>
  <c r="G34" i="11"/>
  <c r="J33" i="11"/>
  <c r="I32" i="11"/>
  <c r="H32" i="11"/>
  <c r="J32" i="11" s="1"/>
  <c r="G32" i="11"/>
  <c r="J31" i="11"/>
  <c r="I30" i="11"/>
  <c r="H30" i="11"/>
  <c r="J30" i="11" s="1"/>
  <c r="G30" i="11"/>
  <c r="J29" i="11"/>
  <c r="J28" i="11"/>
  <c r="I28" i="11"/>
  <c r="H28" i="11"/>
  <c r="G28" i="11"/>
  <c r="J27" i="11"/>
  <c r="I26" i="11"/>
  <c r="J26" i="11" s="1"/>
  <c r="H26" i="11"/>
  <c r="G26" i="11"/>
  <c r="J25" i="11"/>
  <c r="I24" i="11"/>
  <c r="H24" i="11"/>
  <c r="J24" i="11" s="1"/>
  <c r="G24" i="11"/>
  <c r="J23" i="11"/>
  <c r="I22" i="11"/>
  <c r="H22" i="11"/>
  <c r="J22" i="11" s="1"/>
  <c r="G22" i="11"/>
  <c r="J21" i="11"/>
  <c r="J20" i="11"/>
  <c r="I20" i="11"/>
  <c r="H20" i="11"/>
  <c r="G20" i="11"/>
  <c r="J19" i="11"/>
  <c r="I18" i="11"/>
  <c r="J18" i="11" s="1"/>
  <c r="H18" i="11"/>
  <c r="G18" i="11"/>
  <c r="J17" i="11"/>
  <c r="I16" i="11"/>
  <c r="H16" i="11"/>
  <c r="J16" i="11" s="1"/>
  <c r="G16" i="11"/>
  <c r="J15" i="11"/>
  <c r="I14" i="11"/>
  <c r="H14" i="11"/>
  <c r="J14" i="11" s="1"/>
  <c r="G14" i="11"/>
  <c r="G11" i="11" s="1"/>
  <c r="J13" i="11"/>
  <c r="J12" i="11"/>
  <c r="I12" i="11"/>
  <c r="H12" i="11"/>
  <c r="G12" i="11"/>
  <c r="I11" i="11"/>
  <c r="I14" i="12" l="1"/>
  <c r="K14" i="12" s="1"/>
  <c r="N14" i="12" s="1"/>
  <c r="G9" i="12"/>
  <c r="I9" i="12" s="1"/>
  <c r="K9" i="12" s="1"/>
  <c r="N9" i="12" s="1"/>
  <c r="H11" i="11"/>
  <c r="J11" i="11" s="1"/>
  <c r="D46" i="8" l="1"/>
  <c r="C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5" i="8"/>
  <c r="E24" i="8"/>
  <c r="E23" i="8"/>
  <c r="E22" i="8"/>
  <c r="E21" i="8"/>
  <c r="D21" i="8"/>
  <c r="C21" i="8"/>
  <c r="E19" i="8"/>
  <c r="E18" i="8"/>
  <c r="E17" i="8"/>
  <c r="E16" i="8"/>
  <c r="D15" i="8"/>
  <c r="C15" i="8"/>
  <c r="E15" i="8" s="1"/>
  <c r="E14" i="8"/>
  <c r="C14" i="8"/>
  <c r="E13" i="8"/>
  <c r="E12" i="8"/>
  <c r="E11" i="8"/>
  <c r="E10" i="8"/>
  <c r="D9" i="8"/>
  <c r="D8" i="8" s="1"/>
  <c r="C9" i="8"/>
  <c r="E9" i="8" s="1"/>
  <c r="E7" i="8"/>
  <c r="E6" i="8"/>
  <c r="E5" i="8"/>
  <c r="D4" i="8"/>
  <c r="D20" i="8" s="1"/>
  <c r="D26" i="8" s="1"/>
  <c r="C4" i="8"/>
  <c r="E46" i="8" l="1"/>
  <c r="E4" i="8"/>
  <c r="C8" i="8"/>
  <c r="C20" i="8" l="1"/>
  <c r="E20" i="8" s="1"/>
  <c r="E8" i="8"/>
  <c r="C26" i="8"/>
  <c r="E26" i="8" s="1"/>
</calcChain>
</file>

<file path=xl/sharedStrings.xml><?xml version="1.0" encoding="utf-8"?>
<sst xmlns="http://schemas.openxmlformats.org/spreadsheetml/2006/main" count="941" uniqueCount="312">
  <si>
    <t>Odbor školství, mládeže, tělovýchovy a sportu</t>
  </si>
  <si>
    <t>tis.Kč</t>
  </si>
  <si>
    <t>uk.</t>
  </si>
  <si>
    <t>§</t>
  </si>
  <si>
    <t>pol.</t>
  </si>
  <si>
    <t>SR 2017</t>
  </si>
  <si>
    <t>UR 2017</t>
  </si>
  <si>
    <t>SU</t>
  </si>
  <si>
    <t>x</t>
  </si>
  <si>
    <t>0000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</si>
  <si>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</si>
  <si>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</si>
  <si>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</si>
  <si>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</si>
  <si>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</si>
  <si>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</si>
  <si>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</si>
  <si>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</si>
  <si>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</si>
  <si>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</si>
  <si>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</si>
  <si>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</si>
  <si>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</si>
  <si>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</si>
  <si>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</si>
  <si>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</si>
  <si>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</si>
  <si>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</si>
  <si>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</si>
  <si>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</si>
  <si>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</si>
  <si>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</si>
  <si>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</si>
  <si>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</si>
  <si>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</si>
  <si>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</si>
  <si>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</si>
  <si>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</si>
  <si>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</si>
  <si>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</si>
  <si>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</si>
  <si>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</si>
  <si>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</si>
  <si>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</si>
  <si>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</si>
  <si>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</si>
  <si>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</si>
  <si>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</si>
  <si>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</si>
  <si>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</si>
  <si>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</si>
  <si>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</si>
  <si>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</si>
  <si>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</si>
  <si>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</si>
  <si>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</si>
  <si>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</si>
  <si>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</si>
  <si>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</si>
  <si>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</si>
  <si>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</si>
  <si>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</si>
  <si>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</si>
  <si>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</si>
  <si>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</si>
  <si>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</si>
  <si>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</si>
  <si>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</si>
  <si>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</si>
  <si>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</si>
  <si>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</si>
  <si>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</si>
  <si>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</si>
  <si>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</si>
  <si>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</si>
  <si>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</si>
  <si>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č.1 - tab.část k ZR-RO č. 183/17</t>
  </si>
  <si>
    <t>ZR-RO č. 183/17</t>
  </si>
  <si>
    <t>Změna rozpočtu - rozpočtové opatření č. 183/17</t>
  </si>
  <si>
    <t>KAPITOLA 913 04 - příspěvkové organizace</t>
  </si>
  <si>
    <t>ORG.</t>
  </si>
  <si>
    <t>91304 - P Ř Í S P Ě V K O V É  O R G A N I Z A C E</t>
  </si>
  <si>
    <t>RO č. 127/17</t>
  </si>
  <si>
    <t>RO č. 155/17</t>
  </si>
  <si>
    <t>Provozní příspěvky PO v resortu celkem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</si>
  <si>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</si>
  <si>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</si>
  <si>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</si>
  <si>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</si>
  <si>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</si>
  <si>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</si>
  <si>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</si>
  <si>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</si>
  <si>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 11, Partyzánská 530/3</t>
  </si>
  <si>
    <t>na odpisy majetku ve vlastnictví kraje</t>
  </si>
  <si>
    <t>Gymnázium, Frýdlant, Mládeže 884</t>
  </si>
  <si>
    <t>1420</t>
  </si>
  <si>
    <t>SPŠ stavební, Liberec 1, Sokolovské nám. 14</t>
  </si>
  <si>
    <t xml:space="preserve">SPŠ strojní a elektro. a VOŠ, Liberec 1, Masarykova 3 </t>
  </si>
  <si>
    <t>1422</t>
  </si>
  <si>
    <t>Střední průmyslová škola textilní, Liberec, Tyršova 1</t>
  </si>
  <si>
    <t>1414</t>
  </si>
  <si>
    <t>Obchodní akademie a Jazyková škola s PSJZ Liberec,Šamánkova 500/8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</si>
  <si>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</si>
  <si>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</si>
  <si>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</si>
  <si>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</si>
  <si>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</si>
  <si>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</si>
  <si>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</si>
  <si>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</si>
  <si>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</si>
  <si>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Liberec, Na Bojišti 15,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</si>
  <si>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</si>
  <si>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</si>
  <si>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</si>
  <si>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</si>
  <si>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</si>
  <si>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</si>
  <si>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</si>
  <si>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</si>
  <si>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</si>
  <si>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</si>
  <si>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</si>
  <si>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 2, Truhlářská 3</t>
  </si>
  <si>
    <t>1460</t>
  </si>
  <si>
    <t>ZŠ a MŠ při nemocnici, Liberec, Husova 367/10</t>
  </si>
  <si>
    <t>1471</t>
  </si>
  <si>
    <t>Dětský domov, Jablonné v Podještědí, Zámecká 1</t>
  </si>
  <si>
    <t>1499</t>
  </si>
  <si>
    <t>Centrum vzdělanosti LK - zařízení pro DVPP, Liberec, Masarykova 18</t>
  </si>
  <si>
    <t>1404</t>
  </si>
  <si>
    <t>Gymnázium a Obchodní akademie, Tanvald, Školní 305</t>
  </si>
  <si>
    <t>1403</t>
  </si>
  <si>
    <t>Gymnázium, Jablonec nad Nisou, U Balvanu 16</t>
  </si>
  <si>
    <t>1409</t>
  </si>
  <si>
    <t>Gymnázium Dr. Antona Randy, Jablonec nad Nisou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</si>
  <si>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</si>
  <si>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</si>
  <si>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</si>
  <si>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</si>
  <si>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</si>
  <si>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</si>
  <si>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</si>
  <si>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</si>
  <si>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</si>
  <si>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</si>
  <si>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</si>
  <si>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</si>
  <si>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</si>
  <si>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</si>
  <si>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</si>
  <si>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</si>
  <si>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</si>
  <si>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</si>
  <si>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</si>
  <si>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Nisou, Smetanova 66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</si>
  <si>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</si>
  <si>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</si>
  <si>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</si>
  <si>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</si>
  <si>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</si>
  <si>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</si>
  <si>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</si>
  <si>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</si>
  <si>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</si>
  <si>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</si>
  <si>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</si>
  <si>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</si>
  <si>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</si>
  <si>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</si>
  <si>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</si>
  <si>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</si>
  <si>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</si>
  <si>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</si>
  <si>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</si>
  <si>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</si>
  <si>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</si>
  <si>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</si>
  <si>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</si>
  <si>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</si>
  <si>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</si>
  <si>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</si>
  <si>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</si>
  <si>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</si>
  <si>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</si>
  <si>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</si>
  <si>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</si>
  <si>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</si>
  <si>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</si>
  <si>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</si>
  <si>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</si>
  <si>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</si>
  <si>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</si>
  <si>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</si>
  <si>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</si>
  <si>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</si>
  <si>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</si>
  <si>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</si>
  <si>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</si>
  <si>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</si>
  <si>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</si>
  <si>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</si>
  <si>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</si>
  <si>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</t>
  </si>
  <si>
    <t>1452</t>
  </si>
  <si>
    <t>OA, Hotelová škola a Střední odborná škola, Turnov, Zborovská 519</t>
  </si>
  <si>
    <t>finanční rezerva na řešení provozních potřeb v průběhu roku</t>
  </si>
  <si>
    <t>neinvestiční příspěvky zřízeným příspěvkovým organizacím</t>
  </si>
  <si>
    <t>Příloha č. 1 - tab.část ke ZR-RO č. 183/17</t>
  </si>
  <si>
    <t>Změna rozpočtu - rozpočtové opaření č. 183/17</t>
  </si>
  <si>
    <t>Odbor investic a správy nemovitého majetku</t>
  </si>
  <si>
    <t xml:space="preserve">Kapitola 920 14 - Kapitálové výdaje </t>
  </si>
  <si>
    <t>č.a.</t>
  </si>
  <si>
    <t>92014 - K A P I T Á L O V É  V Ý D A J E</t>
  </si>
  <si>
    <t>UR I 2017</t>
  </si>
  <si>
    <t>Kapitálové (investiční) výdaje resortu celkem</t>
  </si>
  <si>
    <t>149082</t>
  </si>
  <si>
    <t>Investiční záměr "Řešení parkovacích míst u Krajského úřadu Libereckého kraje"</t>
  </si>
  <si>
    <t>Budovy, haly a stavby</t>
  </si>
  <si>
    <t>049155</t>
  </si>
  <si>
    <t>VOŠ sklářská a SŠ, Nový Bor - rekonstrukce půdních prostor</t>
  </si>
  <si>
    <t>049174</t>
  </si>
  <si>
    <t>Rekonstrukce fasády objektu školy - SOŠ Liberec</t>
  </si>
  <si>
    <t>450034</t>
  </si>
  <si>
    <t>SŠ řemesel a služeb, Jbc. N., výměna podlahy</t>
  </si>
  <si>
    <t>049119</t>
  </si>
  <si>
    <t>SSSSaD Liberec_rekonstrukce objektu DM Truhlářská</t>
  </si>
  <si>
    <t>049149</t>
  </si>
  <si>
    <t>Gym F.X.Šaldy, Liberec - rekonstukce kotelny a zajištění komínu</t>
  </si>
  <si>
    <t>049169</t>
  </si>
  <si>
    <t>SSSSaD Liberec_rekonstrukce objektu DM Truhlářská - II. etapa</t>
  </si>
  <si>
    <t>049172</t>
  </si>
  <si>
    <t>1406</t>
  </si>
  <si>
    <t>Výměna otvorových výplní - Gymnázium Frýdlant</t>
  </si>
  <si>
    <t>049173</t>
  </si>
  <si>
    <t>SŠ hospo a lesnická Frýdlant - rekonstrukce elektroinstalace DM Bělíkov</t>
  </si>
  <si>
    <t>049175</t>
  </si>
  <si>
    <t>Gymnázium Frýdlant, Mládeže 884 - zateplení fasád</t>
  </si>
  <si>
    <t>049176</t>
  </si>
  <si>
    <t xml:space="preserve">VOŠ mezinárondího obchodu a OA Jbc, Horní náměstí </t>
  </si>
  <si>
    <t>059049</t>
  </si>
  <si>
    <t>1505</t>
  </si>
  <si>
    <t>Domov Sluneční dům - Jestřebí - rekonstukce objektu, ČL</t>
  </si>
  <si>
    <t>059051</t>
  </si>
  <si>
    <t>15016</t>
  </si>
  <si>
    <t>Příprava výstavby sod. Zdrav. Zařízení DD Jindřichovice</t>
  </si>
  <si>
    <t>059060</t>
  </si>
  <si>
    <t>1520</t>
  </si>
  <si>
    <t>APOSS - sanace vlhkého suterénu budova Zeyerova</t>
  </si>
  <si>
    <t>059061</t>
  </si>
  <si>
    <t>1510</t>
  </si>
  <si>
    <t>DD Rokytnice n. J. - přísavba lůžkového a evakuačního výtahu</t>
  </si>
  <si>
    <t>059063</t>
  </si>
  <si>
    <t>1502</t>
  </si>
  <si>
    <t>CIPS LK - rekonstrukce parkovací plochy Králův Háj</t>
  </si>
  <si>
    <t>059066</t>
  </si>
  <si>
    <t>1509</t>
  </si>
  <si>
    <t>DD Sloup v Čechách - rekonstrukce kuchyně</t>
  </si>
  <si>
    <t>059067</t>
  </si>
  <si>
    <t>1514</t>
  </si>
  <si>
    <t>DD Vratislavice n. N. - příprava rekonstrukce</t>
  </si>
  <si>
    <t>059070</t>
  </si>
  <si>
    <t>1501</t>
  </si>
  <si>
    <t>Jedličkův ústav - reko soc. zázemí pro klienty a zam. bud. C</t>
  </si>
  <si>
    <t>149066</t>
  </si>
  <si>
    <t>Sanace a podřezávka části zdiva, Jedličkův ústav</t>
  </si>
  <si>
    <t>149079</t>
  </si>
  <si>
    <t>1907</t>
  </si>
  <si>
    <t>LRN Cvikov - oprava vstupní budovy</t>
  </si>
  <si>
    <t>149080</t>
  </si>
  <si>
    <t>1801</t>
  </si>
  <si>
    <t>Stř- ekolog. Výchovy LK - reko objektu v Hejnicích</t>
  </si>
  <si>
    <t>149085</t>
  </si>
  <si>
    <t>Zateplení střechy tělocvičny, SŠGaS Liberec, Dvorská</t>
  </si>
  <si>
    <t>149086</t>
  </si>
  <si>
    <t>LRN Cvikov - výměn aoken budova A a B</t>
  </si>
  <si>
    <t>149087</t>
  </si>
  <si>
    <t>Dět. Domov -  Č. Lípa - oprava střechy</t>
  </si>
  <si>
    <t>149088</t>
  </si>
  <si>
    <t>SŠřem a Služeb Jablonec n. N. - oprava kotelny Podhorská ul.</t>
  </si>
  <si>
    <t>149089</t>
  </si>
  <si>
    <t>SŠřem a Služeb Jablonec n. N. - rek.soc.zař. - tělocvična Podhorská ul.</t>
  </si>
  <si>
    <t>149090</t>
  </si>
  <si>
    <t>SŠřem a Služeb Jablonec n. N. - tělocvična Podhorská ul. - navýšení akce</t>
  </si>
  <si>
    <t>149091</t>
  </si>
  <si>
    <t>ISŠ Semily, areál Pod Vartou - oprava střechy budovy</t>
  </si>
  <si>
    <t>149092</t>
  </si>
  <si>
    <t>1421</t>
  </si>
  <si>
    <t>SPŠSaE a VOŠ lbc - oprava střechy na hl. budově</t>
  </si>
  <si>
    <t>149093</t>
  </si>
  <si>
    <t>Gym a SOŠpedagog. Liberec - výměna oken na objektu gymnázia</t>
  </si>
  <si>
    <t>159015</t>
  </si>
  <si>
    <t>Koupě pozemků KÚ Liberec - PARK</t>
  </si>
  <si>
    <t>149094</t>
  </si>
  <si>
    <t>LRN Cvikov - rekonstrukce sprch Martinovo údolí</t>
  </si>
  <si>
    <t>550003</t>
  </si>
  <si>
    <t>1512</t>
  </si>
  <si>
    <t>DD Jablonecké Paseky - oprava zad. nádvoří a příjezdové komunikace</t>
  </si>
  <si>
    <t>550009</t>
  </si>
  <si>
    <t>1515</t>
  </si>
  <si>
    <t>DD Český Dub - výměna oken</t>
  </si>
  <si>
    <t>590071</t>
  </si>
  <si>
    <t>DD Jablonecké Paseky - bezbariérové vstupní dveře</t>
  </si>
  <si>
    <t>590072</t>
  </si>
  <si>
    <t>DD Jablonecké Paseky - úprava půdních prostor</t>
  </si>
  <si>
    <t>750005</t>
  </si>
  <si>
    <t>1704</t>
  </si>
  <si>
    <t>VMGČL - obnova sgrafit čp. 57 "Červený dům" Česká Lípa - II. etapa</t>
  </si>
  <si>
    <t>049182</t>
  </si>
  <si>
    <t>Dětský domov Dubá-Deštná 6, p.o. - oprava čističky odpadních vod</t>
  </si>
  <si>
    <t>opravy a udržování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</si>
</sst>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"/>
    <numFmt numFmtId="166" formatCode="#,##0.00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rgb="FF000080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rgb="FF000080"/>
      <name val="Arial CE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1" fillId="2" borderId="0" xfId="4" applyFill="1"/>
    <xf numFmtId="0" fontId="3" fillId="2" borderId="0" xfId="4" applyFont="1" applyFill="1"/>
    <xf numFmtId="0" fontId="2" fillId="2" borderId="0" xfId="5" applyFill="1"/>
    <xf numFmtId="0" fontId="1" fillId="2" borderId="0" xfId="1" applyFill="1"/>
    <xf numFmtId="0" fontId="6" fillId="2" borderId="4" xfId="2" applyFont="1" applyFill="1" applyBorder="1" applyAlignment="1">
      <alignment horizontal="center" vertical="center"/>
    </xf>
    <xf numFmtId="0" fontId="3" fillId="2" borderId="18" xfId="6" applyFont="1" applyFill="1" applyBorder="1" applyAlignment="1">
      <alignment horizontal="center" vertical="center"/>
    </xf>
    <xf numFmtId="0" fontId="3" fillId="2" borderId="24" xfId="6" applyFont="1" applyFill="1" applyBorder="1" applyAlignment="1">
      <alignment horizontal="center" vertical="center"/>
    </xf>
    <xf numFmtId="0" fontId="3" fillId="2" borderId="20" xfId="6" applyFont="1" applyFill="1" applyBorder="1" applyAlignment="1">
      <alignment horizontal="center" vertical="center"/>
    </xf>
    <xf numFmtId="0" fontId="3" fillId="2" borderId="13" xfId="6" applyFont="1" applyFill="1" applyBorder="1" applyAlignment="1">
      <alignment horizontal="center" vertical="center"/>
    </xf>
    <xf numFmtId="0" fontId="3" fillId="2" borderId="11" xfId="6" applyFont="1" applyFill="1" applyBorder="1" applyAlignment="1">
      <alignment vertical="center"/>
    </xf>
    <xf numFmtId="4" fontId="1" fillId="2" borderId="0" xfId="4" applyNumberFormat="1" applyFill="1"/>
    <xf numFmtId="0" fontId="6" fillId="2" borderId="4" xfId="2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13" fillId="0" borderId="26" xfId="0" applyFont="1" applyBorder="1" applyAlignment="1">
      <alignment horizontal="right" vertical="center" wrapText="1"/>
    </xf>
    <xf numFmtId="4" fontId="13" fillId="0" borderId="26" xfId="0" applyNumberFormat="1" applyFont="1" applyBorder="1" applyAlignment="1">
      <alignment horizontal="right" vertical="center" wrapText="1"/>
    </xf>
    <xf numFmtId="4" fontId="13" fillId="0" borderId="37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vertical="center" wrapText="1"/>
    </xf>
    <xf numFmtId="0" fontId="14" fillId="0" borderId="20" xfId="0" applyFont="1" applyBorder="1" applyAlignment="1">
      <alignment horizontal="right" vertical="center" wrapText="1"/>
    </xf>
    <xf numFmtId="4" fontId="14" fillId="0" borderId="20" xfId="0" applyNumberFormat="1" applyFont="1" applyBorder="1" applyAlignment="1">
      <alignment horizontal="right" vertical="center" wrapText="1"/>
    </xf>
    <xf numFmtId="4" fontId="14" fillId="0" borderId="20" xfId="0" applyNumberFormat="1" applyFont="1" applyBorder="1" applyAlignment="1">
      <alignment vertical="center"/>
    </xf>
    <xf numFmtId="4" fontId="14" fillId="0" borderId="38" xfId="0" applyNumberFormat="1" applyFont="1" applyBorder="1" applyAlignment="1">
      <alignment vertical="center"/>
    </xf>
    <xf numFmtId="4" fontId="0" fillId="0" borderId="0" xfId="0" applyNumberFormat="1"/>
    <xf numFmtId="4" fontId="14" fillId="0" borderId="26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4" fontId="13" fillId="0" borderId="38" xfId="0" applyNumberFormat="1" applyFont="1" applyBorder="1" applyAlignment="1">
      <alignment horizontal="right" vertical="center" wrapText="1"/>
    </xf>
    <xf numFmtId="4" fontId="14" fillId="0" borderId="38" xfId="0" applyNumberFormat="1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4" fillId="0" borderId="34" xfId="0" applyFont="1" applyBorder="1" applyAlignment="1">
      <alignment vertical="center" wrapText="1"/>
    </xf>
    <xf numFmtId="0" fontId="14" fillId="0" borderId="28" xfId="0" applyFont="1" applyBorder="1" applyAlignment="1">
      <alignment horizontal="right" vertical="center" wrapText="1"/>
    </xf>
    <xf numFmtId="4" fontId="14" fillId="0" borderId="28" xfId="0" applyNumberFormat="1" applyFont="1" applyBorder="1" applyAlignment="1">
      <alignment horizontal="right" vertical="center" wrapText="1"/>
    </xf>
    <xf numFmtId="4" fontId="14" fillId="0" borderId="39" xfId="0" applyNumberFormat="1" applyFont="1" applyBorder="1" applyAlignment="1">
      <alignment horizontal="right" vertical="center" wrapText="1"/>
    </xf>
    <xf numFmtId="0" fontId="13" fillId="0" borderId="29" xfId="0" applyFont="1" applyBorder="1" applyAlignment="1">
      <alignment vertical="center" wrapText="1"/>
    </xf>
    <xf numFmtId="0" fontId="13" fillId="0" borderId="32" xfId="0" applyFont="1" applyBorder="1" applyAlignment="1">
      <alignment horizontal="right" vertical="center" wrapText="1"/>
    </xf>
    <xf numFmtId="4" fontId="13" fillId="0" borderId="32" xfId="0" applyNumberFormat="1" applyFont="1" applyBorder="1" applyAlignment="1">
      <alignment horizontal="right" vertical="center" wrapText="1"/>
    </xf>
    <xf numFmtId="4" fontId="13" fillId="0" borderId="36" xfId="0" applyNumberFormat="1" applyFont="1" applyBorder="1" applyAlignment="1">
      <alignment horizontal="right" vertical="center" wrapText="1"/>
    </xf>
    <xf numFmtId="0" fontId="11" fillId="0" borderId="0" xfId="0" applyFont="1" applyFill="1" applyBorder="1"/>
    <xf numFmtId="165" fontId="11" fillId="0" borderId="35" xfId="0" applyNumberFormat="1" applyFont="1" applyFill="1" applyBorder="1" applyAlignment="1">
      <alignment horizontal="right"/>
    </xf>
    <xf numFmtId="0" fontId="14" fillId="0" borderId="23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right" vertical="center" wrapText="1"/>
    </xf>
    <xf numFmtId="4" fontId="14" fillId="0" borderId="37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4" fontId="3" fillId="2" borderId="0" xfId="2" applyNumberFormat="1" applyFont="1" applyFill="1"/>
    <xf numFmtId="0" fontId="1" fillId="2" borderId="0" xfId="2" applyFill="1"/>
    <xf numFmtId="0" fontId="6" fillId="2" borderId="0" xfId="1" applyFont="1" applyFill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7" fillId="2" borderId="33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/>
    </xf>
    <xf numFmtId="0" fontId="6" fillId="2" borderId="30" xfId="4" applyFont="1" applyFill="1" applyBorder="1" applyAlignment="1">
      <alignment horizontal="center" vertical="center"/>
    </xf>
    <xf numFmtId="0" fontId="7" fillId="2" borderId="30" xfId="4" applyFont="1" applyFill="1" applyBorder="1" applyAlignment="1">
      <alignment horizontal="left" vertical="center"/>
    </xf>
    <xf numFmtId="4" fontId="6" fillId="2" borderId="3" xfId="4" applyNumberFormat="1" applyFont="1" applyFill="1" applyBorder="1" applyAlignment="1"/>
    <xf numFmtId="4" fontId="6" fillId="2" borderId="3" xfId="4" applyNumberFormat="1" applyFont="1" applyFill="1" applyBorder="1"/>
    <xf numFmtId="0" fontId="16" fillId="2" borderId="5" xfId="6" applyFont="1" applyFill="1" applyBorder="1" applyAlignment="1">
      <alignment horizontal="center" vertical="center"/>
    </xf>
    <xf numFmtId="0" fontId="16" fillId="2" borderId="6" xfId="6" applyFont="1" applyFill="1" applyBorder="1" applyAlignment="1">
      <alignment horizontal="center" vertical="center"/>
    </xf>
    <xf numFmtId="0" fontId="17" fillId="2" borderId="7" xfId="8" applyFont="1" applyFill="1" applyBorder="1" applyAlignment="1">
      <alignment horizontal="left" vertical="center"/>
    </xf>
    <xf numFmtId="4" fontId="16" fillId="2" borderId="9" xfId="6" applyNumberFormat="1" applyFont="1" applyFill="1" applyBorder="1" applyAlignment="1"/>
    <xf numFmtId="4" fontId="9" fillId="2" borderId="9" xfId="6" applyNumberFormat="1" applyFont="1" applyFill="1" applyBorder="1" applyAlignment="1"/>
    <xf numFmtId="4" fontId="9" fillId="2" borderId="9" xfId="4" applyNumberFormat="1" applyFont="1" applyFill="1" applyBorder="1" applyAlignment="1"/>
    <xf numFmtId="4" fontId="9" fillId="2" borderId="8" xfId="4" applyNumberFormat="1" applyFont="1" applyFill="1" applyBorder="1" applyAlignment="1"/>
    <xf numFmtId="0" fontId="16" fillId="2" borderId="0" xfId="4" applyFont="1" applyFill="1"/>
    <xf numFmtId="4" fontId="9" fillId="2" borderId="9" xfId="4" applyNumberFormat="1" applyFont="1" applyFill="1" applyBorder="1"/>
    <xf numFmtId="0" fontId="18" fillId="2" borderId="0" xfId="4" applyFont="1" applyFill="1"/>
    <xf numFmtId="0" fontId="3" fillId="2" borderId="23" xfId="6" applyFont="1" applyFill="1" applyBorder="1" applyAlignment="1">
      <alignment horizontal="center" vertical="center"/>
    </xf>
    <xf numFmtId="0" fontId="3" fillId="2" borderId="26" xfId="6" applyFont="1" applyFill="1" applyBorder="1" applyAlignment="1">
      <alignment horizontal="center" vertical="center"/>
    </xf>
    <xf numFmtId="0" fontId="15" fillId="2" borderId="24" xfId="8" applyFont="1" applyFill="1" applyBorder="1" applyAlignment="1">
      <alignment horizontal="left" vertical="center"/>
    </xf>
    <xf numFmtId="4" fontId="3" fillId="2" borderId="22" xfId="6" applyNumberFormat="1" applyFont="1" applyFill="1" applyBorder="1" applyAlignment="1"/>
    <xf numFmtId="4" fontId="3" fillId="2" borderId="22" xfId="4" applyNumberFormat="1" applyFont="1" applyFill="1" applyBorder="1" applyAlignment="1"/>
    <xf numFmtId="4" fontId="3" fillId="2" borderId="22" xfId="4" applyNumberFormat="1" applyFont="1" applyFill="1" applyBorder="1"/>
    <xf numFmtId="0" fontId="19" fillId="2" borderId="17" xfId="6" applyFont="1" applyFill="1" applyBorder="1" applyAlignment="1">
      <alignment horizontal="center" vertical="center"/>
    </xf>
    <xf numFmtId="0" fontId="19" fillId="2" borderId="20" xfId="6" applyFont="1" applyFill="1" applyBorder="1" applyAlignment="1">
      <alignment horizontal="center" vertical="center"/>
    </xf>
    <xf numFmtId="0" fontId="19" fillId="2" borderId="18" xfId="6" applyFont="1" applyFill="1" applyBorder="1" applyAlignment="1">
      <alignment horizontal="center" vertical="center"/>
    </xf>
    <xf numFmtId="0" fontId="20" fillId="2" borderId="18" xfId="8" applyFont="1" applyFill="1" applyBorder="1" applyAlignment="1">
      <alignment horizontal="left" vertical="center"/>
    </xf>
    <xf numFmtId="4" fontId="19" fillId="2" borderId="22" xfId="6" applyNumberFormat="1" applyFont="1" applyFill="1" applyBorder="1" applyAlignment="1"/>
    <xf numFmtId="4" fontId="19" fillId="2" borderId="22" xfId="4" applyNumberFormat="1" applyFont="1" applyFill="1" applyBorder="1" applyAlignment="1"/>
    <xf numFmtId="4" fontId="19" fillId="2" borderId="22" xfId="4" applyNumberFormat="1" applyFont="1" applyFill="1" applyBorder="1"/>
    <xf numFmtId="0" fontId="19" fillId="2" borderId="10" xfId="6" applyFont="1" applyFill="1" applyBorder="1" applyAlignment="1">
      <alignment horizontal="center" vertical="center"/>
    </xf>
    <xf numFmtId="0" fontId="19" fillId="2" borderId="13" xfId="6" applyFont="1" applyFill="1" applyBorder="1" applyAlignment="1">
      <alignment horizontal="center" vertical="center"/>
    </xf>
    <xf numFmtId="0" fontId="19" fillId="2" borderId="11" xfId="6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left" vertical="center"/>
    </xf>
    <xf numFmtId="4" fontId="19" fillId="2" borderId="15" xfId="6" applyNumberFormat="1" applyFont="1" applyFill="1" applyBorder="1" applyAlignment="1"/>
    <xf numFmtId="4" fontId="19" fillId="2" borderId="15" xfId="4" applyNumberFormat="1" applyFont="1" applyFill="1" applyBorder="1" applyAlignment="1"/>
    <xf numFmtId="4" fontId="19" fillId="2" borderId="14" xfId="4" applyNumberFormat="1" applyFont="1" applyFill="1" applyBorder="1" applyAlignment="1"/>
    <xf numFmtId="4" fontId="19" fillId="2" borderId="15" xfId="4" applyNumberFormat="1" applyFont="1" applyFill="1" applyBorder="1"/>
    <xf numFmtId="4" fontId="16" fillId="2" borderId="8" xfId="6" applyNumberFormat="1" applyFont="1" applyFill="1" applyBorder="1" applyAlignment="1"/>
    <xf numFmtId="4" fontId="9" fillId="2" borderId="8" xfId="6" applyNumberFormat="1" applyFont="1" applyFill="1" applyBorder="1" applyAlignment="1"/>
    <xf numFmtId="4" fontId="9" fillId="2" borderId="8" xfId="4" applyNumberFormat="1" applyFont="1" applyFill="1" applyBorder="1"/>
    <xf numFmtId="0" fontId="19" fillId="2" borderId="34" xfId="6" applyFont="1" applyFill="1" applyBorder="1" applyAlignment="1">
      <alignment horizontal="center" vertical="center"/>
    </xf>
    <xf numFmtId="0" fontId="19" fillId="2" borderId="28" xfId="6" applyFont="1" applyFill="1" applyBorder="1" applyAlignment="1">
      <alignment horizontal="center" vertical="center"/>
    </xf>
    <xf numFmtId="0" fontId="19" fillId="2" borderId="21" xfId="6" applyFont="1" applyFill="1" applyBorder="1" applyAlignment="1">
      <alignment horizontal="center" vertical="center"/>
    </xf>
    <xf numFmtId="0" fontId="20" fillId="2" borderId="21" xfId="8" applyFont="1" applyFill="1" applyBorder="1" applyAlignment="1">
      <alignment horizontal="left" vertical="center"/>
    </xf>
    <xf numFmtId="4" fontId="19" fillId="2" borderId="14" xfId="6" applyNumberFormat="1" applyFont="1" applyFill="1" applyBorder="1" applyAlignment="1"/>
    <xf numFmtId="4" fontId="19" fillId="2" borderId="14" xfId="4" applyNumberFormat="1" applyFont="1" applyFill="1" applyBorder="1"/>
    <xf numFmtId="4" fontId="16" fillId="2" borderId="4" xfId="6" applyNumberFormat="1" applyFont="1" applyFill="1" applyBorder="1" applyAlignment="1"/>
    <xf numFmtId="4" fontId="21" fillId="2" borderId="22" xfId="4" applyNumberFormat="1" applyFont="1" applyFill="1" applyBorder="1"/>
    <xf numFmtId="4" fontId="19" fillId="2" borderId="9" xfId="6" applyNumberFormat="1" applyFont="1" applyFill="1" applyBorder="1" applyAlignment="1"/>
    <xf numFmtId="0" fontId="19" fillId="2" borderId="0" xfId="4" applyFont="1" applyFill="1"/>
    <xf numFmtId="0" fontId="16" fillId="2" borderId="23" xfId="6" applyFont="1" applyFill="1" applyBorder="1" applyAlignment="1">
      <alignment horizontal="center" vertical="center"/>
    </xf>
    <xf numFmtId="0" fontId="16" fillId="2" borderId="26" xfId="6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left" vertical="center"/>
    </xf>
    <xf numFmtId="0" fontId="17" fillId="2" borderId="7" xfId="8" applyFont="1" applyFill="1" applyBorder="1" applyAlignment="1">
      <alignment horizontal="left" vertical="center" wrapText="1"/>
    </xf>
    <xf numFmtId="0" fontId="3" fillId="2" borderId="17" xfId="6" applyFont="1" applyFill="1" applyBorder="1" applyAlignment="1">
      <alignment horizontal="center" vertical="center"/>
    </xf>
    <xf numFmtId="0" fontId="15" fillId="2" borderId="18" xfId="8" applyFont="1" applyFill="1" applyBorder="1" applyAlignment="1">
      <alignment horizontal="left" vertical="center"/>
    </xf>
    <xf numFmtId="0" fontId="17" fillId="2" borderId="24" xfId="8" applyFont="1" applyFill="1" applyBorder="1" applyAlignment="1">
      <alignment horizontal="left" vertical="center" wrapText="1"/>
    </xf>
    <xf numFmtId="0" fontId="16" fillId="2" borderId="23" xfId="6" applyFont="1" applyFill="1" applyBorder="1" applyAlignment="1">
      <alignment horizontal="center"/>
    </xf>
    <xf numFmtId="0" fontId="3" fillId="2" borderId="17" xfId="6" applyFont="1" applyFill="1" applyBorder="1" applyAlignment="1">
      <alignment horizontal="center"/>
    </xf>
    <xf numFmtId="0" fontId="19" fillId="2" borderId="17" xfId="6" applyFont="1" applyFill="1" applyBorder="1" applyAlignment="1">
      <alignment horizontal="center"/>
    </xf>
    <xf numFmtId="0" fontId="19" fillId="2" borderId="10" xfId="6" applyFont="1" applyFill="1" applyBorder="1" applyAlignment="1">
      <alignment horizontal="center"/>
    </xf>
    <xf numFmtId="0" fontId="16" fillId="2" borderId="5" xfId="6" applyFont="1" applyFill="1" applyBorder="1" applyAlignment="1">
      <alignment horizontal="center"/>
    </xf>
    <xf numFmtId="0" fontId="19" fillId="2" borderId="34" xfId="6" applyFont="1" applyFill="1" applyBorder="1" applyAlignment="1">
      <alignment horizontal="center"/>
    </xf>
    <xf numFmtId="0" fontId="23" fillId="2" borderId="7" xfId="8" applyFont="1" applyFill="1" applyBorder="1" applyAlignment="1">
      <alignment horizontal="left" vertical="center" wrapText="1"/>
    </xf>
    <xf numFmtId="0" fontId="9" fillId="2" borderId="0" xfId="4" applyFont="1" applyFill="1"/>
    <xf numFmtId="4" fontId="9" fillId="2" borderId="3" xfId="4" applyNumberFormat="1" applyFont="1" applyFill="1" applyBorder="1"/>
    <xf numFmtId="4" fontId="3" fillId="2" borderId="9" xfId="4" applyNumberFormat="1" applyFont="1" applyFill="1" applyBorder="1"/>
    <xf numFmtId="0" fontId="24" fillId="2" borderId="0" xfId="4" applyFont="1" applyFill="1"/>
    <xf numFmtId="0" fontId="23" fillId="2" borderId="24" xfId="8" applyFont="1" applyFill="1" applyBorder="1" applyAlignment="1">
      <alignment horizontal="left" vertical="center" wrapText="1"/>
    </xf>
    <xf numFmtId="4" fontId="3" fillId="2" borderId="14" xfId="4" applyNumberFormat="1" applyFont="1" applyFill="1" applyBorder="1"/>
    <xf numFmtId="0" fontId="19" fillId="2" borderId="0" xfId="6" applyFont="1" applyFill="1" applyBorder="1" applyAlignment="1">
      <alignment horizontal="center" vertical="center"/>
    </xf>
    <xf numFmtId="49" fontId="22" fillId="2" borderId="0" xfId="6" applyNumberFormat="1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left" vertical="center"/>
    </xf>
    <xf numFmtId="4" fontId="19" fillId="2" borderId="0" xfId="6" applyNumberFormat="1" applyFont="1" applyFill="1" applyBorder="1" applyAlignment="1">
      <alignment vertical="center"/>
    </xf>
    <xf numFmtId="164" fontId="19" fillId="2" borderId="0" xfId="6" applyNumberFormat="1" applyFont="1" applyFill="1" applyBorder="1" applyAlignment="1">
      <alignment vertical="center"/>
    </xf>
    <xf numFmtId="0" fontId="3" fillId="2" borderId="10" xfId="6" applyFont="1" applyFill="1" applyBorder="1" applyAlignment="1">
      <alignment horizontal="center" vertical="center"/>
    </xf>
    <xf numFmtId="0" fontId="3" fillId="2" borderId="11" xfId="6" applyFont="1" applyFill="1" applyBorder="1" applyAlignment="1">
      <alignment horizontal="center" vertical="center"/>
    </xf>
    <xf numFmtId="4" fontId="3" fillId="2" borderId="14" xfId="6" applyNumberFormat="1" applyFont="1" applyFill="1" applyBorder="1" applyAlignment="1"/>
    <xf numFmtId="4" fontId="3" fillId="2" borderId="14" xfId="4" applyNumberFormat="1" applyFont="1" applyFill="1" applyBorder="1" applyAlignment="1"/>
    <xf numFmtId="49" fontId="6" fillId="2" borderId="7" xfId="9" applyNumberFormat="1" applyFont="1" applyFill="1" applyBorder="1" applyAlignment="1">
      <alignment horizontal="center" vertical="center"/>
    </xf>
    <xf numFmtId="49" fontId="6" fillId="2" borderId="16" xfId="2" applyNumberFormat="1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11" xfId="11" applyFont="1" applyFill="1" applyBorder="1" applyAlignment="1">
      <alignment horizontal="center" vertical="center"/>
    </xf>
    <xf numFmtId="49" fontId="6" fillId="2" borderId="45" xfId="9" applyNumberFormat="1" applyFont="1" applyFill="1" applyBorder="1" applyAlignment="1">
      <alignment horizontal="center" vertical="center"/>
    </xf>
    <xf numFmtId="0" fontId="1" fillId="2" borderId="0" xfId="9" applyFill="1"/>
    <xf numFmtId="4" fontId="1" fillId="2" borderId="0" xfId="9" applyNumberFormat="1" applyFill="1"/>
    <xf numFmtId="0" fontId="3" fillId="2" borderId="0" xfId="9" applyFont="1" applyFill="1"/>
    <xf numFmtId="166" fontId="1" fillId="2" borderId="0" xfId="9" applyNumberFormat="1" applyFill="1"/>
    <xf numFmtId="166" fontId="2" fillId="2" borderId="0" xfId="5" applyNumberFormat="1" applyFill="1"/>
    <xf numFmtId="164" fontId="1" fillId="2" borderId="0" xfId="2" applyNumberFormat="1" applyFill="1"/>
    <xf numFmtId="166" fontId="1" fillId="2" borderId="0" xfId="2" applyNumberFormat="1" applyFill="1"/>
    <xf numFmtId="0" fontId="5" fillId="2" borderId="0" xfId="2" applyFont="1" applyFill="1" applyAlignment="1">
      <alignment horizontal="center"/>
    </xf>
    <xf numFmtId="166" fontId="5" fillId="2" borderId="0" xfId="2" applyNumberFormat="1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2" borderId="0" xfId="4" applyFont="1" applyFill="1" applyBorder="1" applyAlignment="1">
      <alignment horizontal="center" vertical="center"/>
    </xf>
    <xf numFmtId="49" fontId="3" fillId="2" borderId="0" xfId="4" applyNumberFormat="1" applyFont="1" applyFill="1" applyBorder="1" applyAlignment="1">
      <alignment horizontal="center" vertical="center"/>
    </xf>
    <xf numFmtId="0" fontId="3" fillId="2" borderId="0" xfId="4" applyFont="1" applyFill="1" applyBorder="1" applyAlignment="1">
      <alignment vertical="center"/>
    </xf>
    <xf numFmtId="4" fontId="3" fillId="2" borderId="0" xfId="10" applyNumberFormat="1" applyFont="1" applyFill="1" applyBorder="1" applyAlignment="1">
      <alignment horizontal="right" vertical="center"/>
    </xf>
    <xf numFmtId="166" fontId="3" fillId="2" borderId="0" xfId="10" applyNumberFormat="1" applyFont="1" applyFill="1" applyBorder="1" applyAlignment="1">
      <alignment horizontal="right" vertical="center"/>
    </xf>
    <xf numFmtId="164" fontId="3" fillId="2" borderId="0" xfId="9" applyNumberFormat="1" applyFont="1" applyFill="1" applyBorder="1" applyAlignment="1">
      <alignment vertical="center"/>
    </xf>
    <xf numFmtId="166" fontId="3" fillId="2" borderId="0" xfId="9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164" fontId="1" fillId="2" borderId="0" xfId="1" applyNumberFormat="1" applyFill="1" applyAlignment="1">
      <alignment vertical="center"/>
    </xf>
    <xf numFmtId="166" fontId="6" fillId="2" borderId="0" xfId="1" applyNumberFormat="1" applyFont="1" applyFill="1" applyAlignment="1">
      <alignment horizontal="right" vertical="center"/>
    </xf>
    <xf numFmtId="0" fontId="7" fillId="2" borderId="29" xfId="4" applyFont="1" applyFill="1" applyBorder="1" applyAlignment="1">
      <alignment horizontal="center" vertical="center"/>
    </xf>
    <xf numFmtId="0" fontId="7" fillId="2" borderId="32" xfId="4" applyFont="1" applyFill="1" applyBorder="1" applyAlignment="1">
      <alignment horizontal="center" vertical="center"/>
    </xf>
    <xf numFmtId="0" fontId="7" fillId="2" borderId="30" xfId="4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166" fontId="6" fillId="2" borderId="31" xfId="2" applyNumberFormat="1" applyFont="1" applyFill="1" applyBorder="1" applyAlignment="1">
      <alignment horizontal="center" vertical="center"/>
    </xf>
    <xf numFmtId="164" fontId="6" fillId="2" borderId="32" xfId="2" applyNumberFormat="1" applyFont="1" applyFill="1" applyBorder="1" applyAlignment="1">
      <alignment horizontal="center" vertical="center" wrapText="1"/>
    </xf>
    <xf numFmtId="166" fontId="6" fillId="2" borderId="41" xfId="2" applyNumberFormat="1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left" vertical="center"/>
    </xf>
    <xf numFmtId="166" fontId="7" fillId="2" borderId="32" xfId="4" applyNumberFormat="1" applyFont="1" applyFill="1" applyBorder="1" applyAlignment="1">
      <alignment vertical="center"/>
    </xf>
    <xf numFmtId="166" fontId="7" fillId="2" borderId="40" xfId="4" applyNumberFormat="1" applyFont="1" applyFill="1" applyBorder="1" applyAlignment="1">
      <alignment vertical="center"/>
    </xf>
    <xf numFmtId="166" fontId="6" fillId="2" borderId="13" xfId="4" applyNumberFormat="1" applyFont="1" applyFill="1" applyBorder="1" applyAlignment="1">
      <alignment vertical="center" wrapText="1"/>
    </xf>
    <xf numFmtId="166" fontId="7" fillId="2" borderId="36" xfId="4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vertical="center" wrapText="1"/>
    </xf>
    <xf numFmtId="166" fontId="6" fillId="2" borderId="6" xfId="4" applyNumberFormat="1" applyFont="1" applyFill="1" applyBorder="1" applyAlignment="1">
      <alignment vertical="center"/>
    </xf>
    <xf numFmtId="166" fontId="6" fillId="2" borderId="16" xfId="4" applyNumberFormat="1" applyFont="1" applyFill="1" applyBorder="1" applyAlignment="1">
      <alignment vertical="center"/>
    </xf>
    <xf numFmtId="166" fontId="6" fillId="2" borderId="6" xfId="4" applyNumberFormat="1" applyFont="1" applyFill="1" applyBorder="1" applyAlignment="1">
      <alignment vertical="center" wrapText="1"/>
    </xf>
    <xf numFmtId="166" fontId="6" fillId="2" borderId="42" xfId="4" applyNumberFormat="1" applyFont="1" applyFill="1" applyBorder="1" applyAlignment="1">
      <alignment vertical="center"/>
    </xf>
    <xf numFmtId="0" fontId="3" fillId="2" borderId="10" xfId="1" applyFont="1" applyFill="1" applyBorder="1" applyAlignment="1">
      <alignment horizontal="center" vertical="center"/>
    </xf>
    <xf numFmtId="49" fontId="3" fillId="2" borderId="11" xfId="4" applyNumberFormat="1" applyFont="1" applyFill="1" applyBorder="1" applyAlignment="1">
      <alignment horizontal="center" vertical="center"/>
    </xf>
    <xf numFmtId="49" fontId="3" fillId="2" borderId="12" xfId="4" applyNumberFormat="1" applyFont="1" applyFill="1" applyBorder="1" applyAlignment="1">
      <alignment horizontal="center" vertical="center"/>
    </xf>
    <xf numFmtId="0" fontId="3" fillId="2" borderId="13" xfId="11" applyFont="1" applyFill="1" applyBorder="1" applyAlignment="1">
      <alignment vertical="center"/>
    </xf>
    <xf numFmtId="166" fontId="3" fillId="2" borderId="13" xfId="4" applyNumberFormat="1" applyFont="1" applyFill="1" applyBorder="1" applyAlignment="1">
      <alignment vertical="center"/>
    </xf>
    <xf numFmtId="166" fontId="3" fillId="2" borderId="12" xfId="4" applyNumberFormat="1" applyFont="1" applyFill="1" applyBorder="1" applyAlignment="1">
      <alignment vertical="center"/>
    </xf>
    <xf numFmtId="166" fontId="3" fillId="2" borderId="13" xfId="4" applyNumberFormat="1" applyFont="1" applyFill="1" applyBorder="1" applyAlignment="1">
      <alignment vertical="center" wrapText="1"/>
    </xf>
    <xf numFmtId="166" fontId="3" fillId="2" borderId="43" xfId="4" applyNumberFormat="1" applyFont="1" applyFill="1" applyBorder="1" applyAlignment="1">
      <alignment vertical="center"/>
    </xf>
    <xf numFmtId="0" fontId="6" fillId="2" borderId="44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49" fontId="3" fillId="2" borderId="46" xfId="4" applyNumberFormat="1" applyFont="1" applyFill="1" applyBorder="1" applyAlignment="1">
      <alignment horizontal="center" vertical="center"/>
    </xf>
    <xf numFmtId="166" fontId="6" fillId="2" borderId="47" xfId="4" applyNumberFormat="1" applyFont="1" applyFill="1" applyBorder="1" applyAlignment="1">
      <alignment vertical="center"/>
    </xf>
    <xf numFmtId="166" fontId="3" fillId="2" borderId="48" xfId="4" applyNumberFormat="1" applyFont="1" applyFill="1" applyBorder="1" applyAlignment="1">
      <alignment vertical="center"/>
    </xf>
    <xf numFmtId="164" fontId="1" fillId="2" borderId="0" xfId="9" applyNumberFormat="1" applyFill="1"/>
    <xf numFmtId="0" fontId="16" fillId="2" borderId="24" xfId="6" applyFont="1" applyFill="1" applyBorder="1" applyAlignment="1">
      <alignment horizontal="center" vertical="center"/>
    </xf>
    <xf numFmtId="0" fontId="16" fillId="2" borderId="7" xfId="6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49" fontId="16" fillId="2" borderId="24" xfId="6" applyNumberFormat="1" applyFont="1" applyFill="1" applyBorder="1" applyAlignment="1">
      <alignment horizontal="center" vertical="center"/>
    </xf>
    <xf numFmtId="49" fontId="16" fillId="2" borderId="25" xfId="6" applyNumberFormat="1" applyFont="1" applyFill="1" applyBorder="1" applyAlignment="1">
      <alignment horizontal="center" vertical="center"/>
    </xf>
    <xf numFmtId="49" fontId="22" fillId="2" borderId="18" xfId="6" applyNumberFormat="1" applyFont="1" applyFill="1" applyBorder="1" applyAlignment="1">
      <alignment horizontal="center" vertical="center"/>
    </xf>
    <xf numFmtId="49" fontId="22" fillId="2" borderId="19" xfId="6" applyNumberFormat="1" applyFont="1" applyFill="1" applyBorder="1" applyAlignment="1">
      <alignment horizontal="center" vertical="center"/>
    </xf>
    <xf numFmtId="49" fontId="22" fillId="2" borderId="11" xfId="6" applyNumberFormat="1" applyFont="1" applyFill="1" applyBorder="1" applyAlignment="1">
      <alignment horizontal="center" vertical="center"/>
    </xf>
    <xf numFmtId="49" fontId="22" fillId="2" borderId="12" xfId="6" applyNumberFormat="1" applyFont="1" applyFill="1" applyBorder="1" applyAlignment="1">
      <alignment horizontal="center" vertical="center"/>
    </xf>
    <xf numFmtId="49" fontId="16" fillId="2" borderId="7" xfId="6" applyNumberFormat="1" applyFont="1" applyFill="1" applyBorder="1" applyAlignment="1">
      <alignment horizontal="center" vertical="center"/>
    </xf>
    <xf numFmtId="49" fontId="16" fillId="2" borderId="16" xfId="6" applyNumberFormat="1" applyFont="1" applyFill="1" applyBorder="1" applyAlignment="1">
      <alignment horizontal="center" vertical="center"/>
    </xf>
    <xf numFmtId="49" fontId="22" fillId="2" borderId="21" xfId="6" applyNumberFormat="1" applyFont="1" applyFill="1" applyBorder="1" applyAlignment="1">
      <alignment horizontal="center" vertical="center"/>
    </xf>
    <xf numFmtId="49" fontId="22" fillId="2" borderId="27" xfId="6" applyNumberFormat="1" applyFont="1" applyFill="1" applyBorder="1" applyAlignment="1">
      <alignment horizontal="center" vertical="center"/>
    </xf>
    <xf numFmtId="0" fontId="16" fillId="2" borderId="18" xfId="6" applyFont="1" applyFill="1" applyBorder="1" applyAlignment="1">
      <alignment horizontal="center" vertical="center"/>
    </xf>
    <xf numFmtId="0" fontId="16" fillId="2" borderId="19" xfId="6" applyFont="1" applyFill="1" applyBorder="1" applyAlignment="1">
      <alignment horizontal="center" vertical="center"/>
    </xf>
    <xf numFmtId="0" fontId="16" fillId="2" borderId="11" xfId="6" applyFont="1" applyFill="1" applyBorder="1" applyAlignment="1">
      <alignment horizontal="center" vertical="center"/>
    </xf>
    <xf numFmtId="0" fontId="16" fillId="2" borderId="12" xfId="6" applyFont="1" applyFill="1" applyBorder="1" applyAlignment="1">
      <alignment horizontal="center" vertical="center"/>
    </xf>
    <xf numFmtId="0" fontId="16" fillId="2" borderId="24" xfId="6" applyFont="1" applyFill="1" applyBorder="1" applyAlignment="1">
      <alignment horizontal="center" vertical="center"/>
    </xf>
    <xf numFmtId="0" fontId="16" fillId="2" borderId="25" xfId="6" applyFont="1" applyFill="1" applyBorder="1" applyAlignment="1">
      <alignment horizontal="center" vertical="center"/>
    </xf>
    <xf numFmtId="0" fontId="16" fillId="2" borderId="21" xfId="6" applyFont="1" applyFill="1" applyBorder="1" applyAlignment="1">
      <alignment horizontal="center" vertical="center"/>
    </xf>
    <xf numFmtId="0" fontId="16" fillId="2" borderId="27" xfId="6" applyFont="1" applyFill="1" applyBorder="1" applyAlignment="1">
      <alignment horizontal="center" vertical="center"/>
    </xf>
    <xf numFmtId="0" fontId="16" fillId="2" borderId="7" xfId="6" applyFont="1" applyFill="1" applyBorder="1" applyAlignment="1">
      <alignment horizontal="center" vertical="center"/>
    </xf>
    <xf numFmtId="0" fontId="16" fillId="2" borderId="16" xfId="6" applyFont="1" applyFill="1" applyBorder="1" applyAlignment="1">
      <alignment horizontal="center" vertical="center"/>
    </xf>
    <xf numFmtId="0" fontId="8" fillId="2" borderId="30" xfId="5" applyFont="1" applyFill="1" applyBorder="1" applyAlignment="1">
      <alignment horizontal="center" vertical="center"/>
    </xf>
    <xf numFmtId="0" fontId="8" fillId="2" borderId="31" xfId="5" applyFont="1" applyFill="1" applyBorder="1" applyAlignment="1">
      <alignment horizontal="center" vertical="center"/>
    </xf>
    <xf numFmtId="0" fontId="6" fillId="2" borderId="30" xfId="4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1" fillId="2" borderId="24" xfId="6" applyFill="1" applyBorder="1" applyAlignment="1">
      <alignment horizontal="center" vertical="center"/>
    </xf>
    <xf numFmtId="0" fontId="1" fillId="2" borderId="25" xfId="6" applyFill="1" applyBorder="1" applyAlignment="1">
      <alignment horizontal="center" vertical="center"/>
    </xf>
    <xf numFmtId="0" fontId="15" fillId="2" borderId="0" xfId="7" applyFont="1" applyFill="1" applyAlignment="1">
      <alignment horizontal="center"/>
    </xf>
    <xf numFmtId="0" fontId="0" fillId="2" borderId="0" xfId="0" applyFill="1" applyAlignment="1"/>
    <xf numFmtId="0" fontId="4" fillId="2" borderId="0" xfId="5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32" xfId="4" applyFont="1" applyFill="1" applyBorder="1" applyAlignment="1">
      <alignment horizontal="center" vertical="center"/>
    </xf>
    <xf numFmtId="0" fontId="15" fillId="2" borderId="0" xfId="7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" fillId="2" borderId="30" xfId="4" applyFont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/>
    </xf>
    <xf numFmtId="4" fontId="3" fillId="2" borderId="0" xfId="4" applyNumberFormat="1" applyFont="1" applyFill="1" applyAlignment="1"/>
    <xf numFmtId="0" fontId="3" fillId="2" borderId="0" xfId="0" applyFont="1" applyFill="1" applyAlignment="1"/>
  </cellXfs>
  <cellStyles count="12">
    <cellStyle name="čárky 3" xfId="10"/>
    <cellStyle name="Normální" xfId="0" builtinId="0"/>
    <cellStyle name="Normální 11" xfId="3"/>
    <cellStyle name="normální 2" xfId="1"/>
    <cellStyle name="Normální 3" xfId="2"/>
    <cellStyle name="normální_2. Rozpočet 2007 - tabulky" xfId="5"/>
    <cellStyle name="normální_Rozpis výdajů 03 bez PO 2 2" xfId="4"/>
    <cellStyle name="normální_Rozpis výdajů 03 bez PO 3" xfId="9"/>
    <cellStyle name="normální_Rozpis výdajů 03 bez PO_04 - OSMTVS" xfId="6"/>
    <cellStyle name="normální_Rozpis výdajů 03 bez PO_UR 2008 1-168 tisk" xfId="11"/>
    <cellStyle name="normální_Rozpočet 2004 (ZK)" xfId="7"/>
    <cellStyle name="normální_Rozpočet 2005 (ZK)_04 - OSMTV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8"/>
  <sheetViews>
    <sheetView topLeftCell="A13" zoomScaleNormal="100" workbookViewId="0">
      <selection activeCell="R13" sqref="R13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11" customWidth="1"/>
    <col min="8" max="8" width="7.7109375" style="1" hidden="1" customWidth="1"/>
    <col min="9" max="9" width="8.85546875" style="1" hidden="1" customWidth="1"/>
    <col min="10" max="10" width="8.5703125" style="2" hidden="1" customWidth="1"/>
    <col min="11" max="11" width="8.5703125" style="1" customWidth="1"/>
    <col min="12" max="12" width="9.140625" style="1" hidden="1" customWidth="1"/>
    <col min="13" max="13" width="9.7109375" style="1" customWidth="1"/>
    <col min="14" max="15" width="9.140625" style="1" customWidth="1"/>
    <col min="16" max="16" width="5.7109375" style="1" customWidth="1"/>
    <col min="17" max="254" width="9.140625" style="1" customWidth="1"/>
    <col min="255" max="16384" width="3.140625" style="1"/>
  </cols>
  <sheetData>
    <row r="1" spans="1:17" ht="14.45" x14ac:dyDescent="0.3">
      <c r="H1" s="225"/>
      <c r="I1" s="225"/>
      <c r="J1" s="226"/>
      <c r="K1" s="226"/>
      <c r="N1" s="225"/>
      <c r="O1" s="225"/>
      <c r="P1" s="226"/>
      <c r="Q1" s="226"/>
    </row>
    <row r="2" spans="1:17" ht="18" x14ac:dyDescent="0.25">
      <c r="A2" s="227" t="s">
        <v>78</v>
      </c>
      <c r="B2" s="227"/>
      <c r="C2" s="227"/>
      <c r="D2" s="227"/>
      <c r="E2" s="227"/>
      <c r="F2" s="227"/>
      <c r="G2" s="227"/>
      <c r="H2" s="227"/>
      <c r="I2" s="227"/>
      <c r="M2" s="225" t="s">
        <v>209</v>
      </c>
      <c r="N2" s="225"/>
      <c r="O2" s="226"/>
      <c r="P2" s="226"/>
    </row>
    <row r="3" spans="1:17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17" ht="15.75" x14ac:dyDescent="0.25">
      <c r="A4" s="228" t="s">
        <v>0</v>
      </c>
      <c r="B4" s="228"/>
      <c r="C4" s="228"/>
      <c r="D4" s="228"/>
      <c r="E4" s="228"/>
      <c r="F4" s="228"/>
      <c r="G4" s="228"/>
      <c r="H4" s="228"/>
      <c r="I4" s="228"/>
    </row>
    <row r="5" spans="1:17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17" s="50" customFormat="1" ht="18" customHeight="1" x14ac:dyDescent="0.25">
      <c r="A6" s="228" t="s">
        <v>79</v>
      </c>
      <c r="B6" s="228"/>
      <c r="C6" s="228"/>
      <c r="D6" s="228"/>
      <c r="E6" s="228"/>
      <c r="F6" s="228"/>
      <c r="G6" s="228"/>
      <c r="H6" s="228"/>
      <c r="I6" s="228"/>
      <c r="J6" s="49"/>
    </row>
    <row r="7" spans="1:17" ht="12.75" customHeight="1" thickBot="1" x14ac:dyDescent="0.3">
      <c r="A7" s="198"/>
      <c r="B7" s="198"/>
      <c r="C7" s="198"/>
      <c r="D7" s="198"/>
      <c r="E7" s="198"/>
      <c r="F7" s="198"/>
      <c r="G7" s="198"/>
      <c r="H7" s="198"/>
      <c r="I7" s="51"/>
      <c r="J7" s="198"/>
      <c r="K7" s="51"/>
      <c r="M7" s="198"/>
      <c r="N7" s="51" t="s">
        <v>1</v>
      </c>
    </row>
    <row r="8" spans="1:17" ht="25.15" customHeight="1" thickBot="1" x14ac:dyDescent="0.25">
      <c r="A8" s="52" t="s">
        <v>2</v>
      </c>
      <c r="B8" s="219" t="s">
        <v>80</v>
      </c>
      <c r="C8" s="220"/>
      <c r="D8" s="53" t="s">
        <v>3</v>
      </c>
      <c r="E8" s="54" t="s">
        <v>4</v>
      </c>
      <c r="F8" s="55" t="s">
        <v>81</v>
      </c>
      <c r="G8" s="5" t="s">
        <v>5</v>
      </c>
      <c r="H8" s="12" t="s">
        <v>82</v>
      </c>
      <c r="I8" s="5" t="s">
        <v>6</v>
      </c>
      <c r="J8" s="12" t="s">
        <v>83</v>
      </c>
      <c r="K8" s="5" t="s">
        <v>6</v>
      </c>
      <c r="M8" s="12" t="s">
        <v>77</v>
      </c>
      <c r="N8" s="5" t="s">
        <v>6</v>
      </c>
    </row>
    <row r="9" spans="1:17" ht="13.5" customHeight="1" thickBot="1" x14ac:dyDescent="0.25">
      <c r="A9" s="52" t="s">
        <v>7</v>
      </c>
      <c r="B9" s="221" t="s">
        <v>8</v>
      </c>
      <c r="C9" s="222"/>
      <c r="D9" s="53" t="s">
        <v>8</v>
      </c>
      <c r="E9" s="54" t="s">
        <v>8</v>
      </c>
      <c r="F9" s="57" t="s">
        <v>84</v>
      </c>
      <c r="G9" s="58">
        <f>G10+G14+G18+G22+G26+G30+G34+G38+G42+G46+G50+G54+G58+G62+G66+G70+G74+G78+G82+G86+G90+G94+G98+G102+G106+G110+G114+G118+G122+G126+G130+G134+G138+G142+G146+G150+G154+G158+G162+G166+G170+G174+G178+G182+G186+G190+G194+G198+G202+G206+G210+G214+G218+G222+G226+G230+G234+G238+G242+G246</f>
        <v>266313</v>
      </c>
      <c r="H9" s="58">
        <f>+H30+H70+H122+H246+H154</f>
        <v>8.1712414612411521E-14</v>
      </c>
      <c r="I9" s="58">
        <f>+G9+H9</f>
        <v>266313</v>
      </c>
      <c r="J9" s="58">
        <f>+J42+J46+J122+J206+J246</f>
        <v>0</v>
      </c>
      <c r="K9" s="58">
        <f>+I9+J9</f>
        <v>266313</v>
      </c>
      <c r="L9" s="2"/>
      <c r="M9" s="59">
        <f>+M246</f>
        <v>-900</v>
      </c>
      <c r="N9" s="59">
        <f>+K9+M9</f>
        <v>265413</v>
      </c>
      <c r="O9" s="2" t="s">
        <v>77</v>
      </c>
      <c r="P9" s="2"/>
    </row>
    <row r="10" spans="1:17" s="69" customFormat="1" ht="12.75" customHeight="1" x14ac:dyDescent="0.2">
      <c r="A10" s="60" t="s">
        <v>85</v>
      </c>
      <c r="B10" s="205" t="s">
        <v>86</v>
      </c>
      <c r="C10" s="206"/>
      <c r="D10" s="61" t="s">
        <v>8</v>
      </c>
      <c r="E10" s="197" t="s">
        <v>8</v>
      </c>
      <c r="F10" s="62" t="s">
        <v>87</v>
      </c>
      <c r="G10" s="63">
        <f>+G11</f>
        <v>5089.95</v>
      </c>
      <c r="H10" s="64">
        <v>0</v>
      </c>
      <c r="I10" s="65">
        <f t="shared" ref="I10:I73" si="0">+G10+H10</f>
        <v>5089.95</v>
      </c>
      <c r="J10" s="66">
        <v>0</v>
      </c>
      <c r="K10" s="66">
        <f t="shared" ref="K10:K73" si="1">+I10+J10</f>
        <v>5089.95</v>
      </c>
      <c r="L10" s="67"/>
      <c r="M10" s="68">
        <v>0</v>
      </c>
      <c r="N10" s="68">
        <f t="shared" ref="N10:N73" si="2">+K10+M10</f>
        <v>5089.95</v>
      </c>
      <c r="O10" s="67"/>
      <c r="P10" s="67"/>
    </row>
    <row r="11" spans="1:17" ht="12.75" customHeight="1" x14ac:dyDescent="0.2">
      <c r="A11" s="70"/>
      <c r="B11" s="223"/>
      <c r="C11" s="224"/>
      <c r="D11" s="71">
        <v>3121</v>
      </c>
      <c r="E11" s="7">
        <v>5331</v>
      </c>
      <c r="F11" s="72" t="s">
        <v>88</v>
      </c>
      <c r="G11" s="73">
        <f>SUM(G12:G13)</f>
        <v>5089.95</v>
      </c>
      <c r="H11" s="73">
        <v>0</v>
      </c>
      <c r="I11" s="74">
        <f t="shared" si="0"/>
        <v>5089.95</v>
      </c>
      <c r="J11" s="74">
        <v>0</v>
      </c>
      <c r="K11" s="74">
        <f t="shared" si="1"/>
        <v>5089.95</v>
      </c>
      <c r="L11" s="2"/>
      <c r="M11" s="75">
        <v>0</v>
      </c>
      <c r="N11" s="75">
        <f t="shared" si="2"/>
        <v>5089.95</v>
      </c>
      <c r="O11" s="2"/>
      <c r="P11" s="2"/>
    </row>
    <row r="12" spans="1:17" ht="12.75" customHeight="1" x14ac:dyDescent="0.2">
      <c r="A12" s="76"/>
      <c r="B12" s="209"/>
      <c r="C12" s="210"/>
      <c r="D12" s="77"/>
      <c r="E12" s="78" t="s">
        <v>89</v>
      </c>
      <c r="F12" s="79" t="s">
        <v>90</v>
      </c>
      <c r="G12" s="80">
        <v>764.3</v>
      </c>
      <c r="H12" s="80">
        <v>0</v>
      </c>
      <c r="I12" s="81">
        <f t="shared" si="0"/>
        <v>764.3</v>
      </c>
      <c r="J12" s="81">
        <v>0</v>
      </c>
      <c r="K12" s="81">
        <f t="shared" si="1"/>
        <v>764.3</v>
      </c>
      <c r="L12" s="2"/>
      <c r="M12" s="82">
        <v>0</v>
      </c>
      <c r="N12" s="82">
        <f t="shared" si="2"/>
        <v>764.3</v>
      </c>
      <c r="O12" s="2"/>
      <c r="P12" s="2"/>
    </row>
    <row r="13" spans="1:17" ht="12.75" customHeight="1" thickBot="1" x14ac:dyDescent="0.3">
      <c r="A13" s="83"/>
      <c r="B13" s="211"/>
      <c r="C13" s="212"/>
      <c r="D13" s="84"/>
      <c r="E13" s="85"/>
      <c r="F13" s="86" t="s">
        <v>91</v>
      </c>
      <c r="G13" s="87">
        <v>4325.6499999999996</v>
      </c>
      <c r="H13" s="87">
        <v>0</v>
      </c>
      <c r="I13" s="88">
        <f t="shared" si="0"/>
        <v>4325.6499999999996</v>
      </c>
      <c r="J13" s="89">
        <v>0</v>
      </c>
      <c r="K13" s="89">
        <f t="shared" si="1"/>
        <v>4325.6499999999996</v>
      </c>
      <c r="L13" s="2"/>
      <c r="M13" s="90">
        <v>0</v>
      </c>
      <c r="N13" s="90">
        <f t="shared" si="2"/>
        <v>4325.6499999999996</v>
      </c>
      <c r="O13" s="2"/>
      <c r="P13" s="2"/>
    </row>
    <row r="14" spans="1:17" s="69" customFormat="1" ht="12.75" customHeight="1" x14ac:dyDescent="0.2">
      <c r="A14" s="60" t="s">
        <v>85</v>
      </c>
      <c r="B14" s="217" t="s">
        <v>92</v>
      </c>
      <c r="C14" s="218"/>
      <c r="D14" s="61" t="s">
        <v>8</v>
      </c>
      <c r="E14" s="197" t="s">
        <v>8</v>
      </c>
      <c r="F14" s="62" t="s">
        <v>93</v>
      </c>
      <c r="G14" s="91">
        <f>+G15</f>
        <v>5041.87</v>
      </c>
      <c r="H14" s="92">
        <v>0</v>
      </c>
      <c r="I14" s="66">
        <f t="shared" si="0"/>
        <v>5041.87</v>
      </c>
      <c r="J14" s="65">
        <v>0</v>
      </c>
      <c r="K14" s="65">
        <f t="shared" si="1"/>
        <v>5041.87</v>
      </c>
      <c r="L14" s="67"/>
      <c r="M14" s="93">
        <v>0</v>
      </c>
      <c r="N14" s="93">
        <f t="shared" si="2"/>
        <v>5041.87</v>
      </c>
      <c r="O14" s="67"/>
      <c r="P14" s="67"/>
    </row>
    <row r="15" spans="1:17" ht="12.75" customHeight="1" x14ac:dyDescent="0.2">
      <c r="A15" s="70"/>
      <c r="B15" s="209"/>
      <c r="C15" s="210"/>
      <c r="D15" s="71">
        <v>3121</v>
      </c>
      <c r="E15" s="7">
        <v>5331</v>
      </c>
      <c r="F15" s="72" t="s">
        <v>88</v>
      </c>
      <c r="G15" s="73">
        <f>SUM(G16:G17)</f>
        <v>5041.87</v>
      </c>
      <c r="H15" s="73">
        <v>0</v>
      </c>
      <c r="I15" s="74">
        <f t="shared" si="0"/>
        <v>5041.87</v>
      </c>
      <c r="J15" s="74">
        <v>0</v>
      </c>
      <c r="K15" s="74">
        <f t="shared" si="1"/>
        <v>5041.87</v>
      </c>
      <c r="L15" s="2"/>
      <c r="M15" s="75">
        <v>0</v>
      </c>
      <c r="N15" s="75">
        <f t="shared" si="2"/>
        <v>5041.87</v>
      </c>
      <c r="O15" s="2"/>
      <c r="P15" s="2"/>
    </row>
    <row r="16" spans="1:17" ht="12.75" customHeight="1" x14ac:dyDescent="0.2">
      <c r="A16" s="76"/>
      <c r="B16" s="209"/>
      <c r="C16" s="210"/>
      <c r="D16" s="77"/>
      <c r="E16" s="78" t="s">
        <v>89</v>
      </c>
      <c r="F16" s="79" t="s">
        <v>94</v>
      </c>
      <c r="G16" s="80">
        <v>989.3</v>
      </c>
      <c r="H16" s="80">
        <v>0</v>
      </c>
      <c r="I16" s="81">
        <f t="shared" si="0"/>
        <v>989.3</v>
      </c>
      <c r="J16" s="81">
        <v>0</v>
      </c>
      <c r="K16" s="81">
        <f t="shared" si="1"/>
        <v>989.3</v>
      </c>
      <c r="L16" s="2"/>
      <c r="M16" s="82">
        <v>0</v>
      </c>
      <c r="N16" s="82">
        <f t="shared" si="2"/>
        <v>989.3</v>
      </c>
      <c r="O16" s="2"/>
      <c r="P16" s="2"/>
    </row>
    <row r="17" spans="1:16" ht="12.75" customHeight="1" thickBot="1" x14ac:dyDescent="0.3">
      <c r="A17" s="94"/>
      <c r="B17" s="215"/>
      <c r="C17" s="216"/>
      <c r="D17" s="95"/>
      <c r="E17" s="96"/>
      <c r="F17" s="97" t="s">
        <v>91</v>
      </c>
      <c r="G17" s="98">
        <v>4052.57</v>
      </c>
      <c r="H17" s="98">
        <v>0</v>
      </c>
      <c r="I17" s="89">
        <f t="shared" si="0"/>
        <v>4052.57</v>
      </c>
      <c r="J17" s="88">
        <v>0</v>
      </c>
      <c r="K17" s="88">
        <f t="shared" si="1"/>
        <v>4052.57</v>
      </c>
      <c r="L17" s="2"/>
      <c r="M17" s="99">
        <v>0</v>
      </c>
      <c r="N17" s="99">
        <f t="shared" si="2"/>
        <v>4052.57</v>
      </c>
      <c r="O17" s="2"/>
      <c r="P17" s="2"/>
    </row>
    <row r="18" spans="1:16" s="69" customFormat="1" ht="12.75" customHeight="1" x14ac:dyDescent="0.2">
      <c r="A18" s="60" t="s">
        <v>85</v>
      </c>
      <c r="B18" s="217">
        <v>1406</v>
      </c>
      <c r="C18" s="218"/>
      <c r="D18" s="61" t="s">
        <v>8</v>
      </c>
      <c r="E18" s="197" t="s">
        <v>8</v>
      </c>
      <c r="F18" s="62" t="s">
        <v>95</v>
      </c>
      <c r="G18" s="63">
        <f>+G19</f>
        <v>1528.6699999999998</v>
      </c>
      <c r="H18" s="64">
        <v>0</v>
      </c>
      <c r="I18" s="65">
        <f t="shared" si="0"/>
        <v>1528.6699999999998</v>
      </c>
      <c r="J18" s="66">
        <v>0</v>
      </c>
      <c r="K18" s="66">
        <f t="shared" si="1"/>
        <v>1528.6699999999998</v>
      </c>
      <c r="L18" s="67"/>
      <c r="M18" s="68">
        <v>0</v>
      </c>
      <c r="N18" s="68">
        <f t="shared" si="2"/>
        <v>1528.6699999999998</v>
      </c>
      <c r="O18" s="67"/>
      <c r="P18" s="67"/>
    </row>
    <row r="19" spans="1:16" ht="12.75" customHeight="1" x14ac:dyDescent="0.2">
      <c r="A19" s="70"/>
      <c r="B19" s="213"/>
      <c r="C19" s="214"/>
      <c r="D19" s="71">
        <v>3121</v>
      </c>
      <c r="E19" s="7">
        <v>5331</v>
      </c>
      <c r="F19" s="72" t="s">
        <v>88</v>
      </c>
      <c r="G19" s="73">
        <f>SUM(G20:G21)</f>
        <v>1528.6699999999998</v>
      </c>
      <c r="H19" s="73">
        <v>0</v>
      </c>
      <c r="I19" s="74">
        <f t="shared" si="0"/>
        <v>1528.6699999999998</v>
      </c>
      <c r="J19" s="74">
        <v>0</v>
      </c>
      <c r="K19" s="74">
        <f t="shared" si="1"/>
        <v>1528.6699999999998</v>
      </c>
      <c r="L19" s="2"/>
      <c r="M19" s="75">
        <v>0</v>
      </c>
      <c r="N19" s="75">
        <f t="shared" si="2"/>
        <v>1528.6699999999998</v>
      </c>
      <c r="O19" s="2"/>
      <c r="P19" s="2"/>
    </row>
    <row r="20" spans="1:16" ht="12.75" customHeight="1" x14ac:dyDescent="0.2">
      <c r="A20" s="76"/>
      <c r="B20" s="209"/>
      <c r="C20" s="210"/>
      <c r="D20" s="77"/>
      <c r="E20" s="78" t="s">
        <v>89</v>
      </c>
      <c r="F20" s="79" t="s">
        <v>94</v>
      </c>
      <c r="G20" s="80">
        <v>95.1</v>
      </c>
      <c r="H20" s="80">
        <v>0</v>
      </c>
      <c r="I20" s="81">
        <f t="shared" si="0"/>
        <v>95.1</v>
      </c>
      <c r="J20" s="81">
        <v>0</v>
      </c>
      <c r="K20" s="81">
        <f t="shared" si="1"/>
        <v>95.1</v>
      </c>
      <c r="L20" s="2"/>
      <c r="M20" s="82">
        <v>0</v>
      </c>
      <c r="N20" s="82">
        <f t="shared" si="2"/>
        <v>95.1</v>
      </c>
      <c r="O20" s="2"/>
      <c r="P20" s="2"/>
    </row>
    <row r="21" spans="1:16" ht="12.75" customHeight="1" thickBot="1" x14ac:dyDescent="0.3">
      <c r="A21" s="83"/>
      <c r="B21" s="211"/>
      <c r="C21" s="212"/>
      <c r="D21" s="84"/>
      <c r="E21" s="85"/>
      <c r="F21" s="86" t="s">
        <v>91</v>
      </c>
      <c r="G21" s="87">
        <v>1433.57</v>
      </c>
      <c r="H21" s="87">
        <v>0</v>
      </c>
      <c r="I21" s="88">
        <f t="shared" si="0"/>
        <v>1433.57</v>
      </c>
      <c r="J21" s="89">
        <v>0</v>
      </c>
      <c r="K21" s="89">
        <f t="shared" si="1"/>
        <v>1433.57</v>
      </c>
      <c r="L21" s="2"/>
      <c r="M21" s="90">
        <v>0</v>
      </c>
      <c r="N21" s="90">
        <f t="shared" si="2"/>
        <v>1433.57</v>
      </c>
      <c r="O21" s="2"/>
      <c r="P21" s="2"/>
    </row>
    <row r="22" spans="1:16" s="69" customFormat="1" ht="12.75" customHeight="1" x14ac:dyDescent="0.2">
      <c r="A22" s="60" t="s">
        <v>85</v>
      </c>
      <c r="B22" s="217" t="s">
        <v>96</v>
      </c>
      <c r="C22" s="218"/>
      <c r="D22" s="61" t="s">
        <v>8</v>
      </c>
      <c r="E22" s="197" t="s">
        <v>8</v>
      </c>
      <c r="F22" s="62" t="s">
        <v>97</v>
      </c>
      <c r="G22" s="100">
        <f>+G23</f>
        <v>3001.31</v>
      </c>
      <c r="H22" s="92">
        <v>0</v>
      </c>
      <c r="I22" s="66">
        <f t="shared" si="0"/>
        <v>3001.31</v>
      </c>
      <c r="J22" s="65">
        <v>0</v>
      </c>
      <c r="K22" s="65">
        <f t="shared" si="1"/>
        <v>3001.31</v>
      </c>
      <c r="L22" s="67"/>
      <c r="M22" s="93">
        <v>0</v>
      </c>
      <c r="N22" s="93">
        <f t="shared" si="2"/>
        <v>3001.31</v>
      </c>
      <c r="O22" s="67"/>
      <c r="P22" s="67"/>
    </row>
    <row r="23" spans="1:16" ht="12.75" customHeight="1" x14ac:dyDescent="0.2">
      <c r="A23" s="70"/>
      <c r="B23" s="213"/>
      <c r="C23" s="214"/>
      <c r="D23" s="71">
        <v>3122</v>
      </c>
      <c r="E23" s="7">
        <v>5331</v>
      </c>
      <c r="F23" s="72" t="s">
        <v>88</v>
      </c>
      <c r="G23" s="73">
        <f>SUM(G24:G25)</f>
        <v>3001.31</v>
      </c>
      <c r="H23" s="73">
        <v>0</v>
      </c>
      <c r="I23" s="74">
        <f t="shared" si="0"/>
        <v>3001.31</v>
      </c>
      <c r="J23" s="74">
        <v>0</v>
      </c>
      <c r="K23" s="74">
        <f t="shared" si="1"/>
        <v>3001.31</v>
      </c>
      <c r="L23" s="2"/>
      <c r="M23" s="101">
        <v>0</v>
      </c>
      <c r="N23" s="101">
        <f t="shared" si="2"/>
        <v>3001.31</v>
      </c>
      <c r="O23" s="2"/>
      <c r="P23" s="2"/>
    </row>
    <row r="24" spans="1:16" ht="12.75" customHeight="1" x14ac:dyDescent="0.2">
      <c r="A24" s="76"/>
      <c r="B24" s="209"/>
      <c r="C24" s="210"/>
      <c r="D24" s="77"/>
      <c r="E24" s="78" t="s">
        <v>89</v>
      </c>
      <c r="F24" s="79" t="s">
        <v>94</v>
      </c>
      <c r="G24" s="102">
        <v>115.6</v>
      </c>
      <c r="H24" s="80">
        <v>0</v>
      </c>
      <c r="I24" s="81">
        <f t="shared" si="0"/>
        <v>115.6</v>
      </c>
      <c r="J24" s="81">
        <v>0</v>
      </c>
      <c r="K24" s="81">
        <f t="shared" si="1"/>
        <v>115.6</v>
      </c>
      <c r="L24" s="2"/>
      <c r="M24" s="82">
        <v>0</v>
      </c>
      <c r="N24" s="82">
        <f t="shared" si="2"/>
        <v>115.6</v>
      </c>
      <c r="O24" s="103"/>
      <c r="P24" s="2"/>
    </row>
    <row r="25" spans="1:16" ht="12.75" customHeight="1" thickBot="1" x14ac:dyDescent="0.25">
      <c r="A25" s="83"/>
      <c r="B25" s="211"/>
      <c r="C25" s="212"/>
      <c r="D25" s="84"/>
      <c r="E25" s="85"/>
      <c r="F25" s="86" t="s">
        <v>91</v>
      </c>
      <c r="G25" s="98">
        <v>2885.71</v>
      </c>
      <c r="H25" s="98">
        <v>0</v>
      </c>
      <c r="I25" s="89">
        <f t="shared" si="0"/>
        <v>2885.71</v>
      </c>
      <c r="J25" s="88">
        <v>0</v>
      </c>
      <c r="K25" s="88">
        <f t="shared" si="1"/>
        <v>2885.71</v>
      </c>
      <c r="L25" s="2"/>
      <c r="M25" s="99">
        <v>0</v>
      </c>
      <c r="N25" s="99">
        <f t="shared" si="2"/>
        <v>2885.71</v>
      </c>
      <c r="O25" s="103"/>
      <c r="P25" s="2"/>
    </row>
    <row r="26" spans="1:16" s="69" customFormat="1" ht="12.75" customHeight="1" x14ac:dyDescent="0.2">
      <c r="A26" s="104" t="s">
        <v>85</v>
      </c>
      <c r="B26" s="213">
        <v>1421</v>
      </c>
      <c r="C26" s="214"/>
      <c r="D26" s="105" t="s">
        <v>8</v>
      </c>
      <c r="E26" s="196" t="s">
        <v>8</v>
      </c>
      <c r="F26" s="106" t="s">
        <v>98</v>
      </c>
      <c r="G26" s="63">
        <f>+G27</f>
        <v>6549.45</v>
      </c>
      <c r="H26" s="64">
        <v>0</v>
      </c>
      <c r="I26" s="65">
        <f t="shared" si="0"/>
        <v>6549.45</v>
      </c>
      <c r="J26" s="66">
        <v>0</v>
      </c>
      <c r="K26" s="66">
        <f t="shared" si="1"/>
        <v>6549.45</v>
      </c>
      <c r="L26" s="67"/>
      <c r="M26" s="68">
        <v>0</v>
      </c>
      <c r="N26" s="68">
        <f t="shared" si="2"/>
        <v>6549.45</v>
      </c>
      <c r="O26" s="67"/>
      <c r="P26" s="67"/>
    </row>
    <row r="27" spans="1:16" ht="12.75" customHeight="1" x14ac:dyDescent="0.2">
      <c r="A27" s="70"/>
      <c r="B27" s="213"/>
      <c r="C27" s="214"/>
      <c r="D27" s="71">
        <v>3122</v>
      </c>
      <c r="E27" s="7">
        <v>5331</v>
      </c>
      <c r="F27" s="72" t="s">
        <v>88</v>
      </c>
      <c r="G27" s="73">
        <f>SUM(G28:G29)</f>
        <v>6549.45</v>
      </c>
      <c r="H27" s="73">
        <v>0</v>
      </c>
      <c r="I27" s="74">
        <f t="shared" si="0"/>
        <v>6549.45</v>
      </c>
      <c r="J27" s="74">
        <v>0</v>
      </c>
      <c r="K27" s="74">
        <f t="shared" si="1"/>
        <v>6549.45</v>
      </c>
      <c r="L27" s="2"/>
      <c r="M27" s="75">
        <v>0</v>
      </c>
      <c r="N27" s="75">
        <f t="shared" si="2"/>
        <v>6549.45</v>
      </c>
      <c r="O27" s="2"/>
      <c r="P27" s="2"/>
    </row>
    <row r="28" spans="1:16" ht="12.75" customHeight="1" x14ac:dyDescent="0.2">
      <c r="A28" s="76"/>
      <c r="B28" s="209"/>
      <c r="C28" s="210"/>
      <c r="D28" s="77"/>
      <c r="E28" s="78" t="s">
        <v>89</v>
      </c>
      <c r="F28" s="79" t="s">
        <v>94</v>
      </c>
      <c r="G28" s="80">
        <v>567.83000000000004</v>
      </c>
      <c r="H28" s="80">
        <v>0</v>
      </c>
      <c r="I28" s="81">
        <f t="shared" si="0"/>
        <v>567.83000000000004</v>
      </c>
      <c r="J28" s="81">
        <v>0</v>
      </c>
      <c r="K28" s="81">
        <f t="shared" si="1"/>
        <v>567.83000000000004</v>
      </c>
      <c r="L28" s="2"/>
      <c r="M28" s="82">
        <v>0</v>
      </c>
      <c r="N28" s="82">
        <f t="shared" si="2"/>
        <v>567.83000000000004</v>
      </c>
      <c r="O28" s="2"/>
      <c r="P28" s="2"/>
    </row>
    <row r="29" spans="1:16" ht="12.75" customHeight="1" thickBot="1" x14ac:dyDescent="0.25">
      <c r="A29" s="94"/>
      <c r="B29" s="215"/>
      <c r="C29" s="216"/>
      <c r="D29" s="95"/>
      <c r="E29" s="96"/>
      <c r="F29" s="97" t="s">
        <v>91</v>
      </c>
      <c r="G29" s="87">
        <v>5981.62</v>
      </c>
      <c r="H29" s="87">
        <v>0</v>
      </c>
      <c r="I29" s="88">
        <f t="shared" si="0"/>
        <v>5981.62</v>
      </c>
      <c r="J29" s="89">
        <v>0</v>
      </c>
      <c r="K29" s="89">
        <f t="shared" si="1"/>
        <v>5981.62</v>
      </c>
      <c r="L29" s="2"/>
      <c r="M29" s="90">
        <v>0</v>
      </c>
      <c r="N29" s="90">
        <f t="shared" si="2"/>
        <v>5981.62</v>
      </c>
      <c r="O29" s="2"/>
      <c r="P29" s="2"/>
    </row>
    <row r="30" spans="1:16" s="69" customFormat="1" ht="12.75" customHeight="1" x14ac:dyDescent="0.2">
      <c r="A30" s="60" t="s">
        <v>85</v>
      </c>
      <c r="B30" s="217" t="s">
        <v>99</v>
      </c>
      <c r="C30" s="218"/>
      <c r="D30" s="61" t="s">
        <v>8</v>
      </c>
      <c r="E30" s="197" t="s">
        <v>8</v>
      </c>
      <c r="F30" s="62" t="s">
        <v>100</v>
      </c>
      <c r="G30" s="91">
        <f>+G31</f>
        <v>1498.99</v>
      </c>
      <c r="H30" s="92">
        <f>+H31</f>
        <v>300</v>
      </c>
      <c r="I30" s="66">
        <f t="shared" si="0"/>
        <v>1798.99</v>
      </c>
      <c r="J30" s="65">
        <v>0</v>
      </c>
      <c r="K30" s="65">
        <f t="shared" si="1"/>
        <v>1798.99</v>
      </c>
      <c r="L30" s="67"/>
      <c r="M30" s="93">
        <v>0</v>
      </c>
      <c r="N30" s="93">
        <f t="shared" si="2"/>
        <v>1798.99</v>
      </c>
      <c r="O30" s="67"/>
      <c r="P30" s="67"/>
    </row>
    <row r="31" spans="1:16" ht="12.75" customHeight="1" x14ac:dyDescent="0.2">
      <c r="A31" s="70"/>
      <c r="B31" s="213"/>
      <c r="C31" s="214"/>
      <c r="D31" s="71">
        <v>3122</v>
      </c>
      <c r="E31" s="7">
        <v>5331</v>
      </c>
      <c r="F31" s="72" t="s">
        <v>88</v>
      </c>
      <c r="G31" s="73">
        <f>SUM(G32:G33)</f>
        <v>1498.99</v>
      </c>
      <c r="H31" s="73">
        <f>SUM(H32:H33)</f>
        <v>300</v>
      </c>
      <c r="I31" s="74">
        <f t="shared" si="0"/>
        <v>1798.99</v>
      </c>
      <c r="J31" s="74">
        <v>0</v>
      </c>
      <c r="K31" s="74">
        <f t="shared" si="1"/>
        <v>1798.99</v>
      </c>
      <c r="L31" s="2"/>
      <c r="M31" s="75">
        <v>0</v>
      </c>
      <c r="N31" s="75">
        <f t="shared" si="2"/>
        <v>1798.99</v>
      </c>
      <c r="O31" s="2"/>
      <c r="P31" s="2"/>
    </row>
    <row r="32" spans="1:16" ht="12.75" customHeight="1" x14ac:dyDescent="0.2">
      <c r="A32" s="76"/>
      <c r="B32" s="209"/>
      <c r="C32" s="210"/>
      <c r="D32" s="77"/>
      <c r="E32" s="78" t="s">
        <v>89</v>
      </c>
      <c r="F32" s="79" t="s">
        <v>94</v>
      </c>
      <c r="G32" s="80">
        <v>65.27</v>
      </c>
      <c r="H32" s="80">
        <v>0</v>
      </c>
      <c r="I32" s="81">
        <f t="shared" si="0"/>
        <v>65.27</v>
      </c>
      <c r="J32" s="81">
        <v>0</v>
      </c>
      <c r="K32" s="81">
        <f t="shared" si="1"/>
        <v>65.27</v>
      </c>
      <c r="L32" s="2"/>
      <c r="M32" s="82">
        <v>0</v>
      </c>
      <c r="N32" s="82">
        <f t="shared" si="2"/>
        <v>65.27</v>
      </c>
      <c r="O32" s="2"/>
      <c r="P32" s="2"/>
    </row>
    <row r="33" spans="1:16" ht="12.75" customHeight="1" thickBot="1" x14ac:dyDescent="0.25">
      <c r="A33" s="83"/>
      <c r="B33" s="211"/>
      <c r="C33" s="212"/>
      <c r="D33" s="84"/>
      <c r="E33" s="85"/>
      <c r="F33" s="86" t="s">
        <v>91</v>
      </c>
      <c r="G33" s="98">
        <v>1433.72</v>
      </c>
      <c r="H33" s="98">
        <v>300</v>
      </c>
      <c r="I33" s="89">
        <f t="shared" si="0"/>
        <v>1733.72</v>
      </c>
      <c r="J33" s="88">
        <v>0</v>
      </c>
      <c r="K33" s="88">
        <f t="shared" si="1"/>
        <v>1733.72</v>
      </c>
      <c r="L33" s="2"/>
      <c r="M33" s="99">
        <v>0</v>
      </c>
      <c r="N33" s="99">
        <f t="shared" si="2"/>
        <v>1733.72</v>
      </c>
      <c r="O33" s="2"/>
      <c r="P33" s="2"/>
    </row>
    <row r="34" spans="1:16" ht="21" customHeight="1" x14ac:dyDescent="0.2">
      <c r="A34" s="60" t="s">
        <v>85</v>
      </c>
      <c r="B34" s="205" t="s">
        <v>101</v>
      </c>
      <c r="C34" s="206"/>
      <c r="D34" s="61" t="s">
        <v>8</v>
      </c>
      <c r="E34" s="197" t="s">
        <v>8</v>
      </c>
      <c r="F34" s="107" t="s">
        <v>102</v>
      </c>
      <c r="G34" s="63">
        <f>+G35</f>
        <v>3251.81</v>
      </c>
      <c r="H34" s="64">
        <v>0</v>
      </c>
      <c r="I34" s="65">
        <f t="shared" si="0"/>
        <v>3251.81</v>
      </c>
      <c r="J34" s="66">
        <v>0</v>
      </c>
      <c r="K34" s="66">
        <f t="shared" si="1"/>
        <v>3251.81</v>
      </c>
      <c r="L34" s="2"/>
      <c r="M34" s="68">
        <v>0</v>
      </c>
      <c r="N34" s="68">
        <f t="shared" si="2"/>
        <v>3251.81</v>
      </c>
      <c r="O34" s="2"/>
      <c r="P34" s="2"/>
    </row>
    <row r="35" spans="1:16" ht="12.75" customHeight="1" x14ac:dyDescent="0.2">
      <c r="A35" s="108"/>
      <c r="B35" s="201"/>
      <c r="C35" s="202"/>
      <c r="D35" s="8">
        <v>3122</v>
      </c>
      <c r="E35" s="6">
        <v>5331</v>
      </c>
      <c r="F35" s="109" t="s">
        <v>88</v>
      </c>
      <c r="G35" s="73">
        <f>SUM(G36:G37)</f>
        <v>3251.81</v>
      </c>
      <c r="H35" s="73">
        <v>0</v>
      </c>
      <c r="I35" s="74">
        <f t="shared" si="0"/>
        <v>3251.81</v>
      </c>
      <c r="J35" s="74">
        <v>0</v>
      </c>
      <c r="K35" s="74">
        <f t="shared" si="1"/>
        <v>3251.81</v>
      </c>
      <c r="L35" s="2"/>
      <c r="M35" s="75">
        <v>0</v>
      </c>
      <c r="N35" s="75">
        <f t="shared" si="2"/>
        <v>3251.81</v>
      </c>
      <c r="O35" s="2"/>
      <c r="P35" s="2"/>
    </row>
    <row r="36" spans="1:16" ht="12.75" customHeight="1" x14ac:dyDescent="0.2">
      <c r="A36" s="76"/>
      <c r="B36" s="201"/>
      <c r="C36" s="202"/>
      <c r="D36" s="77"/>
      <c r="E36" s="78" t="s">
        <v>89</v>
      </c>
      <c r="F36" s="79" t="s">
        <v>94</v>
      </c>
      <c r="G36" s="80">
        <v>423</v>
      </c>
      <c r="H36" s="80">
        <v>0</v>
      </c>
      <c r="I36" s="81">
        <f t="shared" si="0"/>
        <v>423</v>
      </c>
      <c r="J36" s="81">
        <v>0</v>
      </c>
      <c r="K36" s="81">
        <f t="shared" si="1"/>
        <v>423</v>
      </c>
      <c r="L36" s="2"/>
      <c r="M36" s="82">
        <v>0</v>
      </c>
      <c r="N36" s="82">
        <f t="shared" si="2"/>
        <v>423</v>
      </c>
      <c r="O36" s="2"/>
      <c r="P36" s="2"/>
    </row>
    <row r="37" spans="1:16" ht="12.75" customHeight="1" thickBot="1" x14ac:dyDescent="0.25">
      <c r="A37" s="83"/>
      <c r="B37" s="203"/>
      <c r="C37" s="204"/>
      <c r="D37" s="84"/>
      <c r="E37" s="85"/>
      <c r="F37" s="86" t="s">
        <v>91</v>
      </c>
      <c r="G37" s="87">
        <v>2828.81</v>
      </c>
      <c r="H37" s="87">
        <v>0</v>
      </c>
      <c r="I37" s="88">
        <f t="shared" si="0"/>
        <v>2828.81</v>
      </c>
      <c r="J37" s="89">
        <v>0</v>
      </c>
      <c r="K37" s="89">
        <f t="shared" si="1"/>
        <v>2828.81</v>
      </c>
      <c r="L37" s="2"/>
      <c r="M37" s="90">
        <v>0</v>
      </c>
      <c r="N37" s="90">
        <f t="shared" si="2"/>
        <v>2828.81</v>
      </c>
      <c r="O37" s="2"/>
      <c r="P37" s="2"/>
    </row>
    <row r="38" spans="1:16" ht="22.9" customHeight="1" x14ac:dyDescent="0.2">
      <c r="A38" s="60" t="s">
        <v>85</v>
      </c>
      <c r="B38" s="205" t="s">
        <v>103</v>
      </c>
      <c r="C38" s="206"/>
      <c r="D38" s="61" t="s">
        <v>8</v>
      </c>
      <c r="E38" s="197" t="s">
        <v>8</v>
      </c>
      <c r="F38" s="107" t="s">
        <v>104</v>
      </c>
      <c r="G38" s="91">
        <f>+G39</f>
        <v>4508.6500000000005</v>
      </c>
      <c r="H38" s="92">
        <v>0</v>
      </c>
      <c r="I38" s="66">
        <f t="shared" si="0"/>
        <v>4508.6500000000005</v>
      </c>
      <c r="J38" s="65">
        <v>0</v>
      </c>
      <c r="K38" s="65">
        <f t="shared" si="1"/>
        <v>4508.6500000000005</v>
      </c>
      <c r="L38" s="2"/>
      <c r="M38" s="93">
        <v>0</v>
      </c>
      <c r="N38" s="93">
        <f t="shared" si="2"/>
        <v>4508.6500000000005</v>
      </c>
      <c r="O38" s="2"/>
      <c r="P38" s="2"/>
    </row>
    <row r="39" spans="1:16" ht="12.75" customHeight="1" x14ac:dyDescent="0.2">
      <c r="A39" s="108"/>
      <c r="B39" s="201"/>
      <c r="C39" s="202"/>
      <c r="D39" s="8">
        <v>3122</v>
      </c>
      <c r="E39" s="6">
        <v>5331</v>
      </c>
      <c r="F39" s="109" t="s">
        <v>88</v>
      </c>
      <c r="G39" s="73">
        <f>SUM(G40:G41)</f>
        <v>4508.6500000000005</v>
      </c>
      <c r="H39" s="73">
        <v>0</v>
      </c>
      <c r="I39" s="74">
        <f t="shared" si="0"/>
        <v>4508.6500000000005</v>
      </c>
      <c r="J39" s="74">
        <v>0</v>
      </c>
      <c r="K39" s="74">
        <f t="shared" si="1"/>
        <v>4508.6500000000005</v>
      </c>
      <c r="L39" s="2"/>
      <c r="M39" s="75">
        <v>0</v>
      </c>
      <c r="N39" s="75">
        <f t="shared" si="2"/>
        <v>4508.6500000000005</v>
      </c>
      <c r="O39" s="2"/>
      <c r="P39" s="2"/>
    </row>
    <row r="40" spans="1:16" ht="12.75" customHeight="1" x14ac:dyDescent="0.2">
      <c r="A40" s="76"/>
      <c r="B40" s="201"/>
      <c r="C40" s="202"/>
      <c r="D40" s="77"/>
      <c r="E40" s="78" t="s">
        <v>89</v>
      </c>
      <c r="F40" s="79" t="s">
        <v>94</v>
      </c>
      <c r="G40" s="80">
        <v>238.1</v>
      </c>
      <c r="H40" s="80">
        <v>0</v>
      </c>
      <c r="I40" s="81">
        <f t="shared" si="0"/>
        <v>238.1</v>
      </c>
      <c r="J40" s="81">
        <v>0</v>
      </c>
      <c r="K40" s="81">
        <f t="shared" si="1"/>
        <v>238.1</v>
      </c>
      <c r="L40" s="2"/>
      <c r="M40" s="82">
        <v>0</v>
      </c>
      <c r="N40" s="82">
        <f t="shared" si="2"/>
        <v>238.1</v>
      </c>
      <c r="O40" s="2"/>
      <c r="P40" s="2"/>
    </row>
    <row r="41" spans="1:16" ht="12.75" customHeight="1" thickBot="1" x14ac:dyDescent="0.25">
      <c r="A41" s="83"/>
      <c r="B41" s="203"/>
      <c r="C41" s="204"/>
      <c r="D41" s="84"/>
      <c r="E41" s="85"/>
      <c r="F41" s="86" t="s">
        <v>91</v>
      </c>
      <c r="G41" s="98">
        <v>4270.55</v>
      </c>
      <c r="H41" s="98">
        <v>0</v>
      </c>
      <c r="I41" s="89">
        <f t="shared" si="0"/>
        <v>4270.55</v>
      </c>
      <c r="J41" s="88">
        <v>0</v>
      </c>
      <c r="K41" s="88">
        <f t="shared" si="1"/>
        <v>4270.55</v>
      </c>
      <c r="L41" s="2"/>
      <c r="M41" s="99">
        <v>0</v>
      </c>
      <c r="N41" s="99">
        <f t="shared" si="2"/>
        <v>4270.55</v>
      </c>
      <c r="O41" s="2"/>
      <c r="P41" s="2"/>
    </row>
    <row r="42" spans="1:16" ht="19.899999999999999" customHeight="1" x14ac:dyDescent="0.2">
      <c r="A42" s="60" t="s">
        <v>85</v>
      </c>
      <c r="B42" s="205" t="s">
        <v>105</v>
      </c>
      <c r="C42" s="206"/>
      <c r="D42" s="61" t="s">
        <v>8</v>
      </c>
      <c r="E42" s="197" t="s">
        <v>8</v>
      </c>
      <c r="F42" s="107" t="s">
        <v>106</v>
      </c>
      <c r="G42" s="63">
        <f>+G43</f>
        <v>11068.17</v>
      </c>
      <c r="H42" s="64">
        <v>0</v>
      </c>
      <c r="I42" s="65">
        <f t="shared" si="0"/>
        <v>11068.17</v>
      </c>
      <c r="J42" s="66">
        <f>+J43</f>
        <v>110</v>
      </c>
      <c r="K42" s="66">
        <f t="shared" si="1"/>
        <v>11178.17</v>
      </c>
      <c r="L42" s="2"/>
      <c r="M42" s="68">
        <v>0</v>
      </c>
      <c r="N42" s="68">
        <f t="shared" si="2"/>
        <v>11178.17</v>
      </c>
      <c r="O42" s="2"/>
      <c r="P42" s="2"/>
    </row>
    <row r="43" spans="1:16" ht="12.75" customHeight="1" x14ac:dyDescent="0.2">
      <c r="A43" s="108"/>
      <c r="B43" s="201"/>
      <c r="C43" s="202"/>
      <c r="D43" s="8">
        <v>3123</v>
      </c>
      <c r="E43" s="6">
        <v>5331</v>
      </c>
      <c r="F43" s="109" t="s">
        <v>88</v>
      </c>
      <c r="G43" s="73">
        <f>SUM(G44:G45)</f>
        <v>11068.17</v>
      </c>
      <c r="H43" s="73">
        <v>0</v>
      </c>
      <c r="I43" s="74">
        <f t="shared" si="0"/>
        <v>11068.17</v>
      </c>
      <c r="J43" s="74">
        <f>SUM(J44:J45)</f>
        <v>110</v>
      </c>
      <c r="K43" s="74">
        <f t="shared" si="1"/>
        <v>11178.17</v>
      </c>
      <c r="L43" s="2"/>
      <c r="M43" s="75">
        <v>0</v>
      </c>
      <c r="N43" s="75">
        <f t="shared" si="2"/>
        <v>11178.17</v>
      </c>
      <c r="O43" s="2"/>
      <c r="P43" s="2"/>
    </row>
    <row r="44" spans="1:16" ht="12.75" customHeight="1" x14ac:dyDescent="0.2">
      <c r="A44" s="76"/>
      <c r="B44" s="201"/>
      <c r="C44" s="202"/>
      <c r="D44" s="77"/>
      <c r="E44" s="78" t="s">
        <v>89</v>
      </c>
      <c r="F44" s="79" t="s">
        <v>94</v>
      </c>
      <c r="G44" s="80">
        <v>1983.5</v>
      </c>
      <c r="H44" s="80">
        <v>0</v>
      </c>
      <c r="I44" s="81">
        <f t="shared" si="0"/>
        <v>1983.5</v>
      </c>
      <c r="J44" s="81">
        <v>0</v>
      </c>
      <c r="K44" s="81">
        <f t="shared" si="1"/>
        <v>1983.5</v>
      </c>
      <c r="L44" s="2"/>
      <c r="M44" s="82">
        <v>0</v>
      </c>
      <c r="N44" s="82">
        <f t="shared" si="2"/>
        <v>1983.5</v>
      </c>
      <c r="O44" s="2"/>
      <c r="P44" s="2"/>
    </row>
    <row r="45" spans="1:16" ht="12.75" customHeight="1" thickBot="1" x14ac:dyDescent="0.25">
      <c r="A45" s="83"/>
      <c r="B45" s="203"/>
      <c r="C45" s="204"/>
      <c r="D45" s="84"/>
      <c r="E45" s="85"/>
      <c r="F45" s="86" t="s">
        <v>91</v>
      </c>
      <c r="G45" s="87">
        <v>9084.67</v>
      </c>
      <c r="H45" s="87">
        <v>0</v>
      </c>
      <c r="I45" s="88">
        <f t="shared" si="0"/>
        <v>9084.67</v>
      </c>
      <c r="J45" s="89">
        <v>110</v>
      </c>
      <c r="K45" s="89">
        <f t="shared" si="1"/>
        <v>9194.67</v>
      </c>
      <c r="L45" s="2"/>
      <c r="M45" s="90">
        <v>0</v>
      </c>
      <c r="N45" s="90">
        <f t="shared" si="2"/>
        <v>9194.67</v>
      </c>
      <c r="O45" s="2"/>
      <c r="P45" s="2"/>
    </row>
    <row r="46" spans="1:16" ht="20.45" customHeight="1" x14ac:dyDescent="0.2">
      <c r="A46" s="104" t="s">
        <v>85</v>
      </c>
      <c r="B46" s="199" t="s">
        <v>107</v>
      </c>
      <c r="C46" s="200"/>
      <c r="D46" s="105" t="s">
        <v>8</v>
      </c>
      <c r="E46" s="196" t="s">
        <v>8</v>
      </c>
      <c r="F46" s="110" t="s">
        <v>108</v>
      </c>
      <c r="G46" s="91">
        <f>+G47</f>
        <v>13878.710000000001</v>
      </c>
      <c r="H46" s="92">
        <v>0</v>
      </c>
      <c r="I46" s="66">
        <f t="shared" si="0"/>
        <v>13878.710000000001</v>
      </c>
      <c r="J46" s="65">
        <f>+J47</f>
        <v>400</v>
      </c>
      <c r="K46" s="65">
        <f t="shared" si="1"/>
        <v>14278.710000000001</v>
      </c>
      <c r="L46" s="2"/>
      <c r="M46" s="93">
        <v>0</v>
      </c>
      <c r="N46" s="93">
        <f t="shared" si="2"/>
        <v>14278.710000000001</v>
      </c>
      <c r="O46" s="2"/>
      <c r="P46" s="2"/>
    </row>
    <row r="47" spans="1:16" ht="12.75" customHeight="1" x14ac:dyDescent="0.2">
      <c r="A47" s="108"/>
      <c r="B47" s="201"/>
      <c r="C47" s="202"/>
      <c r="D47" s="8">
        <v>3123</v>
      </c>
      <c r="E47" s="6">
        <v>5331</v>
      </c>
      <c r="F47" s="109" t="s">
        <v>88</v>
      </c>
      <c r="G47" s="73">
        <f>SUM(G48:G49)</f>
        <v>13878.710000000001</v>
      </c>
      <c r="H47" s="73">
        <v>0</v>
      </c>
      <c r="I47" s="74">
        <f t="shared" si="0"/>
        <v>13878.710000000001</v>
      </c>
      <c r="J47" s="74">
        <f>SUM(J48:J49)</f>
        <v>400</v>
      </c>
      <c r="K47" s="74">
        <f t="shared" si="1"/>
        <v>14278.710000000001</v>
      </c>
      <c r="L47" s="2"/>
      <c r="M47" s="75">
        <v>0</v>
      </c>
      <c r="N47" s="75">
        <f t="shared" si="2"/>
        <v>14278.710000000001</v>
      </c>
      <c r="O47" s="2"/>
      <c r="P47" s="2"/>
    </row>
    <row r="48" spans="1:16" ht="12.75" customHeight="1" x14ac:dyDescent="0.2">
      <c r="A48" s="76"/>
      <c r="B48" s="201"/>
      <c r="C48" s="202"/>
      <c r="D48" s="77"/>
      <c r="E48" s="78" t="s">
        <v>89</v>
      </c>
      <c r="F48" s="79" t="s">
        <v>94</v>
      </c>
      <c r="G48" s="80">
        <v>2548.7800000000002</v>
      </c>
      <c r="H48" s="80">
        <v>0</v>
      </c>
      <c r="I48" s="81">
        <f t="shared" si="0"/>
        <v>2548.7800000000002</v>
      </c>
      <c r="J48" s="81">
        <v>0</v>
      </c>
      <c r="K48" s="81">
        <f t="shared" si="1"/>
        <v>2548.7800000000002</v>
      </c>
      <c r="L48" s="2"/>
      <c r="M48" s="82">
        <v>0</v>
      </c>
      <c r="N48" s="82">
        <f t="shared" si="2"/>
        <v>2548.7800000000002</v>
      </c>
      <c r="O48" s="2"/>
      <c r="P48" s="2"/>
    </row>
    <row r="49" spans="1:16" ht="12.75" customHeight="1" thickBot="1" x14ac:dyDescent="0.25">
      <c r="A49" s="94"/>
      <c r="B49" s="207"/>
      <c r="C49" s="208"/>
      <c r="D49" s="95"/>
      <c r="E49" s="96"/>
      <c r="F49" s="97" t="s">
        <v>91</v>
      </c>
      <c r="G49" s="98">
        <v>11329.93</v>
      </c>
      <c r="H49" s="98">
        <v>0</v>
      </c>
      <c r="I49" s="89">
        <f t="shared" si="0"/>
        <v>11329.93</v>
      </c>
      <c r="J49" s="88">
        <v>400</v>
      </c>
      <c r="K49" s="88">
        <f t="shared" si="1"/>
        <v>11729.93</v>
      </c>
      <c r="L49" s="2"/>
      <c r="M49" s="99">
        <v>0</v>
      </c>
      <c r="N49" s="99">
        <f t="shared" si="2"/>
        <v>11729.93</v>
      </c>
      <c r="O49" s="2"/>
      <c r="P49" s="2"/>
    </row>
    <row r="50" spans="1:16" ht="18" customHeight="1" x14ac:dyDescent="0.2">
      <c r="A50" s="60" t="s">
        <v>85</v>
      </c>
      <c r="B50" s="205" t="s">
        <v>109</v>
      </c>
      <c r="C50" s="206"/>
      <c r="D50" s="61" t="s">
        <v>8</v>
      </c>
      <c r="E50" s="197" t="s">
        <v>8</v>
      </c>
      <c r="F50" s="107" t="s">
        <v>110</v>
      </c>
      <c r="G50" s="63">
        <f>+G51</f>
        <v>9657.9500000000007</v>
      </c>
      <c r="H50" s="64">
        <v>0</v>
      </c>
      <c r="I50" s="65">
        <f t="shared" si="0"/>
        <v>9657.9500000000007</v>
      </c>
      <c r="J50" s="66">
        <v>0</v>
      </c>
      <c r="K50" s="66">
        <f t="shared" si="1"/>
        <v>9657.9500000000007</v>
      </c>
      <c r="L50" s="2"/>
      <c r="M50" s="68">
        <v>0</v>
      </c>
      <c r="N50" s="68">
        <f t="shared" si="2"/>
        <v>9657.9500000000007</v>
      </c>
      <c r="O50" s="2"/>
      <c r="P50" s="2"/>
    </row>
    <row r="51" spans="1:16" ht="12.75" customHeight="1" x14ac:dyDescent="0.2">
      <c r="A51" s="108"/>
      <c r="B51" s="201"/>
      <c r="C51" s="202"/>
      <c r="D51" s="8">
        <v>3123</v>
      </c>
      <c r="E51" s="6">
        <v>5331</v>
      </c>
      <c r="F51" s="109" t="s">
        <v>88</v>
      </c>
      <c r="G51" s="73">
        <f>SUM(G52:G53)</f>
        <v>9657.9500000000007</v>
      </c>
      <c r="H51" s="73">
        <v>0</v>
      </c>
      <c r="I51" s="74">
        <f t="shared" si="0"/>
        <v>9657.9500000000007</v>
      </c>
      <c r="J51" s="74">
        <v>0</v>
      </c>
      <c r="K51" s="74">
        <f t="shared" si="1"/>
        <v>9657.9500000000007</v>
      </c>
      <c r="L51" s="2"/>
      <c r="M51" s="75">
        <v>0</v>
      </c>
      <c r="N51" s="75">
        <f t="shared" si="2"/>
        <v>9657.9500000000007</v>
      </c>
      <c r="O51" s="2"/>
      <c r="P51" s="2"/>
    </row>
    <row r="52" spans="1:16" ht="12.75" customHeight="1" x14ac:dyDescent="0.2">
      <c r="A52" s="76"/>
      <c r="B52" s="201"/>
      <c r="C52" s="202"/>
      <c r="D52" s="77"/>
      <c r="E52" s="78" t="s">
        <v>89</v>
      </c>
      <c r="F52" s="79" t="s">
        <v>94</v>
      </c>
      <c r="G52" s="80">
        <v>1749.6</v>
      </c>
      <c r="H52" s="80">
        <v>0</v>
      </c>
      <c r="I52" s="81">
        <f t="shared" si="0"/>
        <v>1749.6</v>
      </c>
      <c r="J52" s="81">
        <v>0</v>
      </c>
      <c r="K52" s="81">
        <f t="shared" si="1"/>
        <v>1749.6</v>
      </c>
      <c r="L52" s="2"/>
      <c r="M52" s="82">
        <v>0</v>
      </c>
      <c r="N52" s="82">
        <f t="shared" si="2"/>
        <v>1749.6</v>
      </c>
      <c r="O52" s="2"/>
      <c r="P52" s="2"/>
    </row>
    <row r="53" spans="1:16" ht="12.75" customHeight="1" thickBot="1" x14ac:dyDescent="0.25">
      <c r="A53" s="83"/>
      <c r="B53" s="203"/>
      <c r="C53" s="204"/>
      <c r="D53" s="84"/>
      <c r="E53" s="85"/>
      <c r="F53" s="86" t="s">
        <v>91</v>
      </c>
      <c r="G53" s="87">
        <v>7908.35</v>
      </c>
      <c r="H53" s="87">
        <v>0</v>
      </c>
      <c r="I53" s="88">
        <f t="shared" si="0"/>
        <v>7908.35</v>
      </c>
      <c r="J53" s="89">
        <v>0</v>
      </c>
      <c r="K53" s="89">
        <f t="shared" si="1"/>
        <v>7908.35</v>
      </c>
      <c r="L53" s="2"/>
      <c r="M53" s="90">
        <v>0</v>
      </c>
      <c r="N53" s="90">
        <f t="shared" si="2"/>
        <v>7908.35</v>
      </c>
      <c r="O53" s="2"/>
      <c r="P53" s="2"/>
    </row>
    <row r="54" spans="1:16" ht="12.75" customHeight="1" x14ac:dyDescent="0.2">
      <c r="A54" s="60" t="s">
        <v>85</v>
      </c>
      <c r="B54" s="205" t="s">
        <v>111</v>
      </c>
      <c r="C54" s="206"/>
      <c r="D54" s="61" t="s">
        <v>8</v>
      </c>
      <c r="E54" s="197" t="s">
        <v>8</v>
      </c>
      <c r="F54" s="62" t="s">
        <v>112</v>
      </c>
      <c r="G54" s="91">
        <f>+G55</f>
        <v>9835.41</v>
      </c>
      <c r="H54" s="92">
        <v>0</v>
      </c>
      <c r="I54" s="66">
        <f t="shared" si="0"/>
        <v>9835.41</v>
      </c>
      <c r="J54" s="65">
        <v>0</v>
      </c>
      <c r="K54" s="65">
        <f t="shared" si="1"/>
        <v>9835.41</v>
      </c>
      <c r="L54" s="2"/>
      <c r="M54" s="93">
        <v>0</v>
      </c>
      <c r="N54" s="93">
        <f t="shared" si="2"/>
        <v>9835.41</v>
      </c>
      <c r="O54" s="2"/>
      <c r="P54" s="2"/>
    </row>
    <row r="55" spans="1:16" ht="12.75" customHeight="1" x14ac:dyDescent="0.2">
      <c r="A55" s="108"/>
      <c r="B55" s="201"/>
      <c r="C55" s="202"/>
      <c r="D55" s="8">
        <v>3123</v>
      </c>
      <c r="E55" s="6">
        <v>5331</v>
      </c>
      <c r="F55" s="109" t="s">
        <v>88</v>
      </c>
      <c r="G55" s="73">
        <f>SUM(G56:G57)</f>
        <v>9835.41</v>
      </c>
      <c r="H55" s="73">
        <v>0</v>
      </c>
      <c r="I55" s="74">
        <f t="shared" si="0"/>
        <v>9835.41</v>
      </c>
      <c r="J55" s="74">
        <v>0</v>
      </c>
      <c r="K55" s="74">
        <f t="shared" si="1"/>
        <v>9835.41</v>
      </c>
      <c r="L55" s="2"/>
      <c r="M55" s="75">
        <v>0</v>
      </c>
      <c r="N55" s="75">
        <f t="shared" si="2"/>
        <v>9835.41</v>
      </c>
      <c r="O55" s="2"/>
      <c r="P55" s="2"/>
    </row>
    <row r="56" spans="1:16" ht="12.75" customHeight="1" x14ac:dyDescent="0.2">
      <c r="A56" s="76"/>
      <c r="B56" s="201"/>
      <c r="C56" s="202"/>
      <c r="D56" s="77"/>
      <c r="E56" s="78" t="s">
        <v>89</v>
      </c>
      <c r="F56" s="79" t="s">
        <v>94</v>
      </c>
      <c r="G56" s="80">
        <v>95.72</v>
      </c>
      <c r="H56" s="80">
        <v>0</v>
      </c>
      <c r="I56" s="81">
        <f t="shared" si="0"/>
        <v>95.72</v>
      </c>
      <c r="J56" s="81">
        <v>0</v>
      </c>
      <c r="K56" s="81">
        <f t="shared" si="1"/>
        <v>95.72</v>
      </c>
      <c r="L56" s="2"/>
      <c r="M56" s="82">
        <v>0</v>
      </c>
      <c r="N56" s="82">
        <f t="shared" si="2"/>
        <v>95.72</v>
      </c>
      <c r="O56" s="2"/>
      <c r="P56" s="2"/>
    </row>
    <row r="57" spans="1:16" ht="12.75" customHeight="1" thickBot="1" x14ac:dyDescent="0.25">
      <c r="A57" s="83"/>
      <c r="B57" s="203"/>
      <c r="C57" s="204"/>
      <c r="D57" s="84"/>
      <c r="E57" s="85"/>
      <c r="F57" s="86" t="s">
        <v>91</v>
      </c>
      <c r="G57" s="98">
        <v>9739.69</v>
      </c>
      <c r="H57" s="98">
        <v>0</v>
      </c>
      <c r="I57" s="89">
        <f t="shared" si="0"/>
        <v>9739.69</v>
      </c>
      <c r="J57" s="88">
        <v>0</v>
      </c>
      <c r="K57" s="88">
        <f t="shared" si="1"/>
        <v>9739.69</v>
      </c>
      <c r="L57" s="2"/>
      <c r="M57" s="99">
        <v>0</v>
      </c>
      <c r="N57" s="99">
        <f t="shared" si="2"/>
        <v>9739.69</v>
      </c>
      <c r="O57" s="2"/>
      <c r="P57" s="2"/>
    </row>
    <row r="58" spans="1:16" ht="12.75" customHeight="1" x14ac:dyDescent="0.2">
      <c r="A58" s="111" t="s">
        <v>85</v>
      </c>
      <c r="B58" s="199" t="s">
        <v>113</v>
      </c>
      <c r="C58" s="200"/>
      <c r="D58" s="105" t="s">
        <v>8</v>
      </c>
      <c r="E58" s="196" t="s">
        <v>8</v>
      </c>
      <c r="F58" s="106" t="s">
        <v>114</v>
      </c>
      <c r="G58" s="63">
        <f>+G59</f>
        <v>9681.5</v>
      </c>
      <c r="H58" s="64">
        <v>0</v>
      </c>
      <c r="I58" s="65">
        <f t="shared" si="0"/>
        <v>9681.5</v>
      </c>
      <c r="J58" s="66">
        <v>0</v>
      </c>
      <c r="K58" s="66">
        <f t="shared" si="1"/>
        <v>9681.5</v>
      </c>
      <c r="L58" s="2"/>
      <c r="M58" s="68">
        <v>0</v>
      </c>
      <c r="N58" s="68">
        <f t="shared" si="2"/>
        <v>9681.5</v>
      </c>
      <c r="O58" s="2"/>
      <c r="P58" s="2"/>
    </row>
    <row r="59" spans="1:16" ht="12.75" customHeight="1" x14ac:dyDescent="0.2">
      <c r="A59" s="112"/>
      <c r="B59" s="201"/>
      <c r="C59" s="202"/>
      <c r="D59" s="8">
        <v>3124</v>
      </c>
      <c r="E59" s="6">
        <v>5331</v>
      </c>
      <c r="F59" s="109" t="s">
        <v>88</v>
      </c>
      <c r="G59" s="73">
        <f>SUM(G60:G61)</f>
        <v>9681.5</v>
      </c>
      <c r="H59" s="73">
        <v>0</v>
      </c>
      <c r="I59" s="74">
        <f t="shared" si="0"/>
        <v>9681.5</v>
      </c>
      <c r="J59" s="74">
        <v>0</v>
      </c>
      <c r="K59" s="74">
        <f t="shared" si="1"/>
        <v>9681.5</v>
      </c>
      <c r="L59" s="2"/>
      <c r="M59" s="75">
        <v>0</v>
      </c>
      <c r="N59" s="75">
        <f t="shared" si="2"/>
        <v>9681.5</v>
      </c>
      <c r="O59" s="2"/>
      <c r="P59" s="2"/>
    </row>
    <row r="60" spans="1:16" ht="12.75" customHeight="1" x14ac:dyDescent="0.2">
      <c r="A60" s="113"/>
      <c r="B60" s="201"/>
      <c r="C60" s="202"/>
      <c r="D60" s="77"/>
      <c r="E60" s="78" t="s">
        <v>89</v>
      </c>
      <c r="F60" s="79" t="s">
        <v>94</v>
      </c>
      <c r="G60" s="80">
        <v>2272.4</v>
      </c>
      <c r="H60" s="80">
        <v>0</v>
      </c>
      <c r="I60" s="81">
        <f t="shared" si="0"/>
        <v>2272.4</v>
      </c>
      <c r="J60" s="81">
        <v>0</v>
      </c>
      <c r="K60" s="81">
        <f t="shared" si="1"/>
        <v>2272.4</v>
      </c>
      <c r="L60" s="2"/>
      <c r="M60" s="82">
        <v>0</v>
      </c>
      <c r="N60" s="82">
        <f t="shared" si="2"/>
        <v>2272.4</v>
      </c>
      <c r="O60" s="2"/>
      <c r="P60" s="2"/>
    </row>
    <row r="61" spans="1:16" ht="12.75" customHeight="1" thickBot="1" x14ac:dyDescent="0.25">
      <c r="A61" s="114"/>
      <c r="B61" s="203"/>
      <c r="C61" s="204"/>
      <c r="D61" s="84"/>
      <c r="E61" s="85"/>
      <c r="F61" s="86" t="s">
        <v>91</v>
      </c>
      <c r="G61" s="87">
        <v>7409.1</v>
      </c>
      <c r="H61" s="87">
        <v>0</v>
      </c>
      <c r="I61" s="88">
        <f t="shared" si="0"/>
        <v>7409.1</v>
      </c>
      <c r="J61" s="89">
        <v>0</v>
      </c>
      <c r="K61" s="89">
        <f t="shared" si="1"/>
        <v>7409.1</v>
      </c>
      <c r="L61" s="2"/>
      <c r="M61" s="90">
        <v>0</v>
      </c>
      <c r="N61" s="90">
        <f t="shared" si="2"/>
        <v>7409.1</v>
      </c>
      <c r="O61" s="2"/>
      <c r="P61" s="2"/>
    </row>
    <row r="62" spans="1:16" s="69" customFormat="1" ht="12.6" customHeight="1" x14ac:dyDescent="0.2">
      <c r="A62" s="115" t="s">
        <v>85</v>
      </c>
      <c r="B62" s="205" t="s">
        <v>115</v>
      </c>
      <c r="C62" s="206"/>
      <c r="D62" s="61" t="s">
        <v>8</v>
      </c>
      <c r="E62" s="197" t="s">
        <v>8</v>
      </c>
      <c r="F62" s="62" t="s">
        <v>116</v>
      </c>
      <c r="G62" s="91">
        <f>+G63</f>
        <v>2695.5699999999997</v>
      </c>
      <c r="H62" s="92">
        <v>0</v>
      </c>
      <c r="I62" s="66">
        <f t="shared" si="0"/>
        <v>2695.5699999999997</v>
      </c>
      <c r="J62" s="65">
        <v>0</v>
      </c>
      <c r="K62" s="65">
        <f t="shared" si="1"/>
        <v>2695.5699999999997</v>
      </c>
      <c r="L62" s="67"/>
      <c r="M62" s="93">
        <v>0</v>
      </c>
      <c r="N62" s="93">
        <f t="shared" si="2"/>
        <v>2695.5699999999997</v>
      </c>
      <c r="O62" s="67"/>
      <c r="P62" s="67"/>
    </row>
    <row r="63" spans="1:16" ht="12.6" customHeight="1" x14ac:dyDescent="0.2">
      <c r="A63" s="112"/>
      <c r="B63" s="201"/>
      <c r="C63" s="202"/>
      <c r="D63" s="8">
        <v>3147</v>
      </c>
      <c r="E63" s="6">
        <v>5331</v>
      </c>
      <c r="F63" s="109" t="s">
        <v>88</v>
      </c>
      <c r="G63" s="73">
        <f>SUM(G64:G65)</f>
        <v>2695.5699999999997</v>
      </c>
      <c r="H63" s="73">
        <v>0</v>
      </c>
      <c r="I63" s="74">
        <f t="shared" si="0"/>
        <v>2695.5699999999997</v>
      </c>
      <c r="J63" s="74">
        <v>0</v>
      </c>
      <c r="K63" s="74">
        <f t="shared" si="1"/>
        <v>2695.5699999999997</v>
      </c>
      <c r="L63" s="2"/>
      <c r="M63" s="75">
        <v>0</v>
      </c>
      <c r="N63" s="75">
        <f t="shared" si="2"/>
        <v>2695.5699999999997</v>
      </c>
      <c r="O63" s="2"/>
      <c r="P63" s="2"/>
    </row>
    <row r="64" spans="1:16" ht="12.6" customHeight="1" x14ac:dyDescent="0.2">
      <c r="A64" s="113"/>
      <c r="B64" s="201"/>
      <c r="C64" s="202"/>
      <c r="D64" s="77"/>
      <c r="E64" s="78" t="s">
        <v>89</v>
      </c>
      <c r="F64" s="79" t="s">
        <v>94</v>
      </c>
      <c r="G64" s="80">
        <v>135.85</v>
      </c>
      <c r="H64" s="80">
        <v>0</v>
      </c>
      <c r="I64" s="81">
        <f t="shared" si="0"/>
        <v>135.85</v>
      </c>
      <c r="J64" s="81">
        <v>0</v>
      </c>
      <c r="K64" s="81">
        <f t="shared" si="1"/>
        <v>135.85</v>
      </c>
      <c r="L64" s="2"/>
      <c r="M64" s="82">
        <v>0</v>
      </c>
      <c r="N64" s="82">
        <f t="shared" si="2"/>
        <v>135.85</v>
      </c>
      <c r="O64" s="2"/>
      <c r="P64" s="2"/>
    </row>
    <row r="65" spans="1:16" ht="12.6" customHeight="1" thickBot="1" x14ac:dyDescent="0.25">
      <c r="A65" s="114"/>
      <c r="B65" s="203"/>
      <c r="C65" s="204"/>
      <c r="D65" s="84"/>
      <c r="E65" s="85"/>
      <c r="F65" s="86" t="s">
        <v>91</v>
      </c>
      <c r="G65" s="98">
        <v>2559.7199999999998</v>
      </c>
      <c r="H65" s="98">
        <v>0</v>
      </c>
      <c r="I65" s="89">
        <f t="shared" si="0"/>
        <v>2559.7199999999998</v>
      </c>
      <c r="J65" s="88">
        <v>0</v>
      </c>
      <c r="K65" s="88">
        <f t="shared" si="1"/>
        <v>2559.7199999999998</v>
      </c>
      <c r="L65" s="2"/>
      <c r="M65" s="99">
        <v>0</v>
      </c>
      <c r="N65" s="99">
        <f t="shared" si="2"/>
        <v>2559.7199999999998</v>
      </c>
      <c r="O65" s="2"/>
      <c r="P65" s="2"/>
    </row>
    <row r="66" spans="1:16" s="69" customFormat="1" ht="12.6" customHeight="1" x14ac:dyDescent="0.2">
      <c r="A66" s="115" t="s">
        <v>85</v>
      </c>
      <c r="B66" s="205" t="s">
        <v>117</v>
      </c>
      <c r="C66" s="206"/>
      <c r="D66" s="61" t="s">
        <v>8</v>
      </c>
      <c r="E66" s="197" t="s">
        <v>8</v>
      </c>
      <c r="F66" s="62" t="s">
        <v>118</v>
      </c>
      <c r="G66" s="63">
        <f>+G67</f>
        <v>5534.36</v>
      </c>
      <c r="H66" s="64">
        <v>0</v>
      </c>
      <c r="I66" s="65">
        <f t="shared" si="0"/>
        <v>5534.36</v>
      </c>
      <c r="J66" s="66">
        <v>0</v>
      </c>
      <c r="K66" s="66">
        <f t="shared" si="1"/>
        <v>5534.36</v>
      </c>
      <c r="L66" s="67"/>
      <c r="M66" s="68">
        <v>0</v>
      </c>
      <c r="N66" s="68">
        <f t="shared" si="2"/>
        <v>5534.36</v>
      </c>
      <c r="O66" s="67"/>
      <c r="P66" s="67"/>
    </row>
    <row r="67" spans="1:16" ht="12.6" customHeight="1" x14ac:dyDescent="0.2">
      <c r="A67" s="112"/>
      <c r="B67" s="201"/>
      <c r="C67" s="202"/>
      <c r="D67" s="8">
        <v>3113</v>
      </c>
      <c r="E67" s="6">
        <v>5331</v>
      </c>
      <c r="F67" s="109" t="s">
        <v>88</v>
      </c>
      <c r="G67" s="73">
        <f>SUM(G68:G69)</f>
        <v>5534.36</v>
      </c>
      <c r="H67" s="73">
        <v>0</v>
      </c>
      <c r="I67" s="74">
        <f t="shared" si="0"/>
        <v>5534.36</v>
      </c>
      <c r="J67" s="74">
        <v>0</v>
      </c>
      <c r="K67" s="74">
        <f t="shared" si="1"/>
        <v>5534.36</v>
      </c>
      <c r="L67" s="2"/>
      <c r="M67" s="75">
        <v>0</v>
      </c>
      <c r="N67" s="75">
        <f t="shared" si="2"/>
        <v>5534.36</v>
      </c>
      <c r="O67" s="2"/>
      <c r="P67" s="2"/>
    </row>
    <row r="68" spans="1:16" ht="12.6" customHeight="1" x14ac:dyDescent="0.2">
      <c r="A68" s="113"/>
      <c r="B68" s="201"/>
      <c r="C68" s="202"/>
      <c r="D68" s="77"/>
      <c r="E68" s="78" t="s">
        <v>89</v>
      </c>
      <c r="F68" s="79" t="s">
        <v>94</v>
      </c>
      <c r="G68" s="80">
        <v>942.75</v>
      </c>
      <c r="H68" s="80">
        <v>0</v>
      </c>
      <c r="I68" s="81">
        <f t="shared" si="0"/>
        <v>942.75</v>
      </c>
      <c r="J68" s="81">
        <v>0</v>
      </c>
      <c r="K68" s="81">
        <f t="shared" si="1"/>
        <v>942.75</v>
      </c>
      <c r="L68" s="2"/>
      <c r="M68" s="82">
        <v>0</v>
      </c>
      <c r="N68" s="82">
        <f t="shared" si="2"/>
        <v>942.75</v>
      </c>
      <c r="O68" s="2"/>
      <c r="P68" s="2"/>
    </row>
    <row r="69" spans="1:16" ht="12.6" customHeight="1" thickBot="1" x14ac:dyDescent="0.25">
      <c r="A69" s="114"/>
      <c r="B69" s="203"/>
      <c r="C69" s="204"/>
      <c r="D69" s="84"/>
      <c r="E69" s="85"/>
      <c r="F69" s="86" t="s">
        <v>91</v>
      </c>
      <c r="G69" s="98">
        <v>4591.6099999999997</v>
      </c>
      <c r="H69" s="98">
        <v>0</v>
      </c>
      <c r="I69" s="89">
        <f t="shared" si="0"/>
        <v>4591.6099999999997</v>
      </c>
      <c r="J69" s="89">
        <v>0</v>
      </c>
      <c r="K69" s="89">
        <f t="shared" si="1"/>
        <v>4591.6099999999997</v>
      </c>
      <c r="L69" s="2"/>
      <c r="M69" s="90">
        <v>0</v>
      </c>
      <c r="N69" s="90">
        <f t="shared" si="2"/>
        <v>4591.6099999999997</v>
      </c>
      <c r="O69" s="2"/>
      <c r="P69" s="2"/>
    </row>
    <row r="70" spans="1:16" s="69" customFormat="1" ht="12.6" customHeight="1" x14ac:dyDescent="0.2">
      <c r="A70" s="115" t="s">
        <v>85</v>
      </c>
      <c r="B70" s="205" t="s">
        <v>119</v>
      </c>
      <c r="C70" s="206"/>
      <c r="D70" s="61" t="s">
        <v>8</v>
      </c>
      <c r="E70" s="197" t="s">
        <v>8</v>
      </c>
      <c r="F70" s="62" t="s">
        <v>120</v>
      </c>
      <c r="G70" s="91">
        <f>+G71</f>
        <v>3225.3199999999997</v>
      </c>
      <c r="H70" s="92">
        <f>+H71</f>
        <v>100</v>
      </c>
      <c r="I70" s="66">
        <f t="shared" si="0"/>
        <v>3325.3199999999997</v>
      </c>
      <c r="J70" s="65">
        <v>0</v>
      </c>
      <c r="K70" s="65">
        <f t="shared" si="1"/>
        <v>3325.3199999999997</v>
      </c>
      <c r="L70" s="67"/>
      <c r="M70" s="93">
        <v>0</v>
      </c>
      <c r="N70" s="93">
        <f t="shared" si="2"/>
        <v>3325.3199999999997</v>
      </c>
      <c r="O70" s="67"/>
      <c r="P70" s="67"/>
    </row>
    <row r="71" spans="1:16" ht="12.6" customHeight="1" x14ac:dyDescent="0.2">
      <c r="A71" s="112"/>
      <c r="B71" s="201"/>
      <c r="C71" s="202"/>
      <c r="D71" s="8">
        <v>3113</v>
      </c>
      <c r="E71" s="6">
        <v>5331</v>
      </c>
      <c r="F71" s="109" t="s">
        <v>88</v>
      </c>
      <c r="G71" s="73">
        <f>SUM(G72:G73)</f>
        <v>3225.3199999999997</v>
      </c>
      <c r="H71" s="73">
        <f>SUM(H72:H73)</f>
        <v>100</v>
      </c>
      <c r="I71" s="74">
        <f t="shared" si="0"/>
        <v>3325.3199999999997</v>
      </c>
      <c r="J71" s="74">
        <v>0</v>
      </c>
      <c r="K71" s="74">
        <f t="shared" si="1"/>
        <v>3325.3199999999997</v>
      </c>
      <c r="L71" s="2"/>
      <c r="M71" s="75">
        <v>0</v>
      </c>
      <c r="N71" s="75">
        <f t="shared" si="2"/>
        <v>3325.3199999999997</v>
      </c>
      <c r="O71" s="2"/>
      <c r="P71" s="2"/>
    </row>
    <row r="72" spans="1:16" ht="12.6" customHeight="1" x14ac:dyDescent="0.2">
      <c r="A72" s="113"/>
      <c r="B72" s="201"/>
      <c r="C72" s="202"/>
      <c r="D72" s="77"/>
      <c r="E72" s="78" t="s">
        <v>89</v>
      </c>
      <c r="F72" s="79" t="s">
        <v>94</v>
      </c>
      <c r="G72" s="80">
        <v>249.62</v>
      </c>
      <c r="H72" s="80">
        <v>0</v>
      </c>
      <c r="I72" s="81">
        <f t="shared" si="0"/>
        <v>249.62</v>
      </c>
      <c r="J72" s="81">
        <v>0</v>
      </c>
      <c r="K72" s="81">
        <f t="shared" si="1"/>
        <v>249.62</v>
      </c>
      <c r="L72" s="2"/>
      <c r="M72" s="82">
        <v>0</v>
      </c>
      <c r="N72" s="82">
        <f t="shared" si="2"/>
        <v>249.62</v>
      </c>
      <c r="O72" s="2"/>
      <c r="P72" s="2"/>
    </row>
    <row r="73" spans="1:16" ht="12.6" customHeight="1" thickBot="1" x14ac:dyDescent="0.25">
      <c r="A73" s="114"/>
      <c r="B73" s="203"/>
      <c r="C73" s="204"/>
      <c r="D73" s="84"/>
      <c r="E73" s="85"/>
      <c r="F73" s="86" t="s">
        <v>91</v>
      </c>
      <c r="G73" s="98">
        <v>2975.7</v>
      </c>
      <c r="H73" s="98">
        <v>100</v>
      </c>
      <c r="I73" s="89">
        <f t="shared" si="0"/>
        <v>3075.7</v>
      </c>
      <c r="J73" s="88">
        <v>0</v>
      </c>
      <c r="K73" s="88">
        <f t="shared" si="1"/>
        <v>3075.7</v>
      </c>
      <c r="L73" s="2"/>
      <c r="M73" s="99">
        <v>0</v>
      </c>
      <c r="N73" s="99">
        <f t="shared" si="2"/>
        <v>3075.7</v>
      </c>
      <c r="O73" s="2"/>
      <c r="P73" s="2"/>
    </row>
    <row r="74" spans="1:16" s="69" customFormat="1" ht="12.6" customHeight="1" x14ac:dyDescent="0.2">
      <c r="A74" s="115" t="s">
        <v>85</v>
      </c>
      <c r="B74" s="205" t="s">
        <v>121</v>
      </c>
      <c r="C74" s="206"/>
      <c r="D74" s="61" t="s">
        <v>8</v>
      </c>
      <c r="E74" s="197" t="s">
        <v>8</v>
      </c>
      <c r="F74" s="62" t="s">
        <v>122</v>
      </c>
      <c r="G74" s="63">
        <f>+G75</f>
        <v>3421.64</v>
      </c>
      <c r="H74" s="64">
        <v>0</v>
      </c>
      <c r="I74" s="65">
        <f t="shared" ref="I74:I137" si="3">+G74+H74</f>
        <v>3421.64</v>
      </c>
      <c r="J74" s="66">
        <v>0</v>
      </c>
      <c r="K74" s="66">
        <f t="shared" ref="K74:K137" si="4">+I74+J74</f>
        <v>3421.64</v>
      </c>
      <c r="L74" s="67"/>
      <c r="M74" s="68">
        <v>0</v>
      </c>
      <c r="N74" s="68">
        <f t="shared" ref="N74:N137" si="5">+K74+M74</f>
        <v>3421.64</v>
      </c>
      <c r="O74" s="67"/>
      <c r="P74" s="67"/>
    </row>
    <row r="75" spans="1:16" ht="12.6" customHeight="1" x14ac:dyDescent="0.2">
      <c r="A75" s="112"/>
      <c r="B75" s="201"/>
      <c r="C75" s="202"/>
      <c r="D75" s="8">
        <v>3133</v>
      </c>
      <c r="E75" s="6">
        <v>5331</v>
      </c>
      <c r="F75" s="109" t="s">
        <v>88</v>
      </c>
      <c r="G75" s="73">
        <f>SUM(G76:G77)</f>
        <v>3421.64</v>
      </c>
      <c r="H75" s="73">
        <v>0</v>
      </c>
      <c r="I75" s="74">
        <f t="shared" si="3"/>
        <v>3421.64</v>
      </c>
      <c r="J75" s="74">
        <v>0</v>
      </c>
      <c r="K75" s="74">
        <f t="shared" si="4"/>
        <v>3421.64</v>
      </c>
      <c r="L75" s="2"/>
      <c r="M75" s="75">
        <v>0</v>
      </c>
      <c r="N75" s="75">
        <f t="shared" si="5"/>
        <v>3421.64</v>
      </c>
      <c r="O75" s="2"/>
      <c r="P75" s="2"/>
    </row>
    <row r="76" spans="1:16" ht="12.6" customHeight="1" x14ac:dyDescent="0.2">
      <c r="A76" s="113"/>
      <c r="B76" s="201"/>
      <c r="C76" s="202"/>
      <c r="D76" s="77"/>
      <c r="E76" s="78" t="s">
        <v>89</v>
      </c>
      <c r="F76" s="79" t="s">
        <v>94</v>
      </c>
      <c r="G76" s="80">
        <v>273.08</v>
      </c>
      <c r="H76" s="80">
        <v>0</v>
      </c>
      <c r="I76" s="81">
        <f t="shared" si="3"/>
        <v>273.08</v>
      </c>
      <c r="J76" s="81">
        <v>0</v>
      </c>
      <c r="K76" s="81">
        <f t="shared" si="4"/>
        <v>273.08</v>
      </c>
      <c r="L76" s="2"/>
      <c r="M76" s="82">
        <v>0</v>
      </c>
      <c r="N76" s="82">
        <f t="shared" si="5"/>
        <v>273.08</v>
      </c>
      <c r="O76" s="2"/>
      <c r="P76" s="2"/>
    </row>
    <row r="77" spans="1:16" ht="12.6" customHeight="1" thickBot="1" x14ac:dyDescent="0.25">
      <c r="A77" s="114"/>
      <c r="B77" s="203"/>
      <c r="C77" s="204"/>
      <c r="D77" s="84"/>
      <c r="E77" s="85"/>
      <c r="F77" s="86" t="s">
        <v>91</v>
      </c>
      <c r="G77" s="87">
        <v>3148.56</v>
      </c>
      <c r="H77" s="87">
        <v>0</v>
      </c>
      <c r="I77" s="88">
        <f t="shared" si="3"/>
        <v>3148.56</v>
      </c>
      <c r="J77" s="89">
        <v>0</v>
      </c>
      <c r="K77" s="89">
        <f t="shared" si="4"/>
        <v>3148.56</v>
      </c>
      <c r="L77" s="2"/>
      <c r="M77" s="90">
        <v>0</v>
      </c>
      <c r="N77" s="90">
        <f t="shared" si="5"/>
        <v>3148.56</v>
      </c>
      <c r="O77" s="2"/>
      <c r="P77" s="2"/>
    </row>
    <row r="78" spans="1:16" s="69" customFormat="1" ht="22.15" customHeight="1" x14ac:dyDescent="0.2">
      <c r="A78" s="115" t="s">
        <v>85</v>
      </c>
      <c r="B78" s="205" t="s">
        <v>123</v>
      </c>
      <c r="C78" s="206"/>
      <c r="D78" s="61" t="s">
        <v>8</v>
      </c>
      <c r="E78" s="197" t="s">
        <v>8</v>
      </c>
      <c r="F78" s="107" t="s">
        <v>124</v>
      </c>
      <c r="G78" s="91">
        <f>+G79</f>
        <v>1587.48</v>
      </c>
      <c r="H78" s="92">
        <v>0</v>
      </c>
      <c r="I78" s="66">
        <f t="shared" si="3"/>
        <v>1587.48</v>
      </c>
      <c r="J78" s="65">
        <v>0</v>
      </c>
      <c r="K78" s="65">
        <f t="shared" si="4"/>
        <v>1587.48</v>
      </c>
      <c r="L78" s="67"/>
      <c r="M78" s="93">
        <v>0</v>
      </c>
      <c r="N78" s="93">
        <f t="shared" si="5"/>
        <v>1587.48</v>
      </c>
      <c r="O78" s="67"/>
      <c r="P78" s="67"/>
    </row>
    <row r="79" spans="1:16" ht="12.6" customHeight="1" x14ac:dyDescent="0.2">
      <c r="A79" s="112"/>
      <c r="B79" s="201"/>
      <c r="C79" s="202"/>
      <c r="D79" s="8">
        <v>3146</v>
      </c>
      <c r="E79" s="6">
        <v>5331</v>
      </c>
      <c r="F79" s="109" t="s">
        <v>88</v>
      </c>
      <c r="G79" s="73">
        <f>SUM(G80:G81)</f>
        <v>1587.48</v>
      </c>
      <c r="H79" s="73">
        <v>0</v>
      </c>
      <c r="I79" s="74">
        <f t="shared" si="3"/>
        <v>1587.48</v>
      </c>
      <c r="J79" s="74">
        <v>0</v>
      </c>
      <c r="K79" s="74">
        <f t="shared" si="4"/>
        <v>1587.48</v>
      </c>
      <c r="L79" s="2"/>
      <c r="M79" s="75">
        <v>0</v>
      </c>
      <c r="N79" s="75">
        <f t="shared" si="5"/>
        <v>1587.48</v>
      </c>
      <c r="O79" s="2"/>
      <c r="P79" s="2"/>
    </row>
    <row r="80" spans="1:16" ht="12.6" customHeight="1" x14ac:dyDescent="0.2">
      <c r="A80" s="113"/>
      <c r="B80" s="201"/>
      <c r="C80" s="202"/>
      <c r="D80" s="77"/>
      <c r="E80" s="78" t="s">
        <v>89</v>
      </c>
      <c r="F80" s="79" t="s">
        <v>94</v>
      </c>
      <c r="G80" s="80">
        <v>17.02</v>
      </c>
      <c r="H80" s="80">
        <v>0</v>
      </c>
      <c r="I80" s="81">
        <f t="shared" si="3"/>
        <v>17.02</v>
      </c>
      <c r="J80" s="81">
        <v>0</v>
      </c>
      <c r="K80" s="81">
        <f t="shared" si="4"/>
        <v>17.02</v>
      </c>
      <c r="L80" s="2"/>
      <c r="M80" s="82">
        <v>0</v>
      </c>
      <c r="N80" s="82">
        <f t="shared" si="5"/>
        <v>17.02</v>
      </c>
      <c r="O80" s="2"/>
      <c r="P80" s="2"/>
    </row>
    <row r="81" spans="1:16" ht="12.6" customHeight="1" thickBot="1" x14ac:dyDescent="0.25">
      <c r="A81" s="114"/>
      <c r="B81" s="203"/>
      <c r="C81" s="204"/>
      <c r="D81" s="84"/>
      <c r="E81" s="85"/>
      <c r="F81" s="86" t="s">
        <v>91</v>
      </c>
      <c r="G81" s="98">
        <v>1570.46</v>
      </c>
      <c r="H81" s="98">
        <v>0</v>
      </c>
      <c r="I81" s="89">
        <f t="shared" si="3"/>
        <v>1570.46</v>
      </c>
      <c r="J81" s="88">
        <v>0</v>
      </c>
      <c r="K81" s="88">
        <f t="shared" si="4"/>
        <v>1570.46</v>
      </c>
      <c r="L81" s="2"/>
      <c r="M81" s="99">
        <v>0</v>
      </c>
      <c r="N81" s="99">
        <f t="shared" si="5"/>
        <v>1570.46</v>
      </c>
      <c r="O81" s="2"/>
      <c r="P81" s="2"/>
    </row>
    <row r="82" spans="1:16" s="69" customFormat="1" ht="12.6" customHeight="1" x14ac:dyDescent="0.2">
      <c r="A82" s="111" t="s">
        <v>85</v>
      </c>
      <c r="B82" s="205" t="s">
        <v>125</v>
      </c>
      <c r="C82" s="206"/>
      <c r="D82" s="105" t="s">
        <v>8</v>
      </c>
      <c r="E82" s="196" t="s">
        <v>8</v>
      </c>
      <c r="F82" s="106" t="s">
        <v>126</v>
      </c>
      <c r="G82" s="63">
        <f>+G83</f>
        <v>798.93</v>
      </c>
      <c r="H82" s="64">
        <v>0</v>
      </c>
      <c r="I82" s="65">
        <f t="shared" si="3"/>
        <v>798.93</v>
      </c>
      <c r="J82" s="66">
        <v>0</v>
      </c>
      <c r="K82" s="66">
        <f t="shared" si="4"/>
        <v>798.93</v>
      </c>
      <c r="L82" s="67"/>
      <c r="M82" s="68">
        <v>0</v>
      </c>
      <c r="N82" s="68">
        <f t="shared" si="5"/>
        <v>798.93</v>
      </c>
      <c r="O82" s="67"/>
      <c r="P82" s="67"/>
    </row>
    <row r="83" spans="1:16" ht="12.6" customHeight="1" x14ac:dyDescent="0.2">
      <c r="A83" s="112"/>
      <c r="B83" s="201"/>
      <c r="C83" s="202"/>
      <c r="D83" s="8">
        <v>3113</v>
      </c>
      <c r="E83" s="6">
        <v>5331</v>
      </c>
      <c r="F83" s="109" t="s">
        <v>88</v>
      </c>
      <c r="G83" s="73">
        <f>SUM(G84:G85)</f>
        <v>798.93</v>
      </c>
      <c r="H83" s="73">
        <v>0</v>
      </c>
      <c r="I83" s="74">
        <f t="shared" si="3"/>
        <v>798.93</v>
      </c>
      <c r="J83" s="74">
        <v>0</v>
      </c>
      <c r="K83" s="74">
        <f t="shared" si="4"/>
        <v>798.93</v>
      </c>
      <c r="L83" s="2"/>
      <c r="M83" s="75">
        <v>0</v>
      </c>
      <c r="N83" s="75">
        <f t="shared" si="5"/>
        <v>798.93</v>
      </c>
      <c r="O83" s="2"/>
      <c r="P83" s="2"/>
    </row>
    <row r="84" spans="1:16" ht="12.6" customHeight="1" x14ac:dyDescent="0.2">
      <c r="A84" s="113"/>
      <c r="B84" s="201"/>
      <c r="C84" s="202"/>
      <c r="D84" s="77"/>
      <c r="E84" s="78" t="s">
        <v>89</v>
      </c>
      <c r="F84" s="79" t="s">
        <v>94</v>
      </c>
      <c r="G84" s="80">
        <v>83.87</v>
      </c>
      <c r="H84" s="80">
        <v>0</v>
      </c>
      <c r="I84" s="81">
        <f t="shared" si="3"/>
        <v>83.87</v>
      </c>
      <c r="J84" s="81">
        <v>0</v>
      </c>
      <c r="K84" s="81">
        <f t="shared" si="4"/>
        <v>83.87</v>
      </c>
      <c r="L84" s="2"/>
      <c r="M84" s="82">
        <v>0</v>
      </c>
      <c r="N84" s="82">
        <f t="shared" si="5"/>
        <v>83.87</v>
      </c>
      <c r="O84" s="2"/>
      <c r="P84" s="2"/>
    </row>
    <row r="85" spans="1:16" ht="12.6" customHeight="1" thickBot="1" x14ac:dyDescent="0.25">
      <c r="A85" s="116"/>
      <c r="B85" s="207"/>
      <c r="C85" s="208"/>
      <c r="D85" s="95"/>
      <c r="E85" s="96"/>
      <c r="F85" s="97" t="s">
        <v>91</v>
      </c>
      <c r="G85" s="87">
        <v>715.06</v>
      </c>
      <c r="H85" s="87">
        <v>0</v>
      </c>
      <c r="I85" s="88">
        <f t="shared" si="3"/>
        <v>715.06</v>
      </c>
      <c r="J85" s="89">
        <v>0</v>
      </c>
      <c r="K85" s="89">
        <f t="shared" si="4"/>
        <v>715.06</v>
      </c>
      <c r="L85" s="2"/>
      <c r="M85" s="90">
        <v>0</v>
      </c>
      <c r="N85" s="90">
        <f t="shared" si="5"/>
        <v>715.06</v>
      </c>
      <c r="O85" s="2"/>
      <c r="P85" s="2"/>
    </row>
    <row r="86" spans="1:16" s="69" customFormat="1" ht="12.6" customHeight="1" x14ac:dyDescent="0.2">
      <c r="A86" s="115" t="s">
        <v>85</v>
      </c>
      <c r="B86" s="205" t="s">
        <v>127</v>
      </c>
      <c r="C86" s="206"/>
      <c r="D86" s="61" t="s">
        <v>8</v>
      </c>
      <c r="E86" s="197" t="s">
        <v>8</v>
      </c>
      <c r="F86" s="62" t="s">
        <v>128</v>
      </c>
      <c r="G86" s="91">
        <f>+G87</f>
        <v>5463.0599999999995</v>
      </c>
      <c r="H86" s="92">
        <v>0</v>
      </c>
      <c r="I86" s="66">
        <f t="shared" si="3"/>
        <v>5463.0599999999995</v>
      </c>
      <c r="J86" s="65">
        <v>0</v>
      </c>
      <c r="K86" s="65">
        <f t="shared" si="4"/>
        <v>5463.0599999999995</v>
      </c>
      <c r="L86" s="67"/>
      <c r="M86" s="93">
        <v>0</v>
      </c>
      <c r="N86" s="93">
        <f t="shared" si="5"/>
        <v>5463.0599999999995</v>
      </c>
      <c r="O86" s="67"/>
      <c r="P86" s="67"/>
    </row>
    <row r="87" spans="1:16" ht="12.6" customHeight="1" x14ac:dyDescent="0.2">
      <c r="A87" s="113"/>
      <c r="B87" s="201"/>
      <c r="C87" s="202"/>
      <c r="D87" s="8">
        <v>3133</v>
      </c>
      <c r="E87" s="6">
        <v>5331</v>
      </c>
      <c r="F87" s="109" t="s">
        <v>88</v>
      </c>
      <c r="G87" s="80">
        <f>SUM(G88:G89)</f>
        <v>5463.0599999999995</v>
      </c>
      <c r="H87" s="73">
        <v>0</v>
      </c>
      <c r="I87" s="74">
        <f t="shared" si="3"/>
        <v>5463.0599999999995</v>
      </c>
      <c r="J87" s="74">
        <v>0</v>
      </c>
      <c r="K87" s="74">
        <f t="shared" si="4"/>
        <v>5463.0599999999995</v>
      </c>
      <c r="L87" s="2"/>
      <c r="M87" s="75">
        <v>0</v>
      </c>
      <c r="N87" s="75">
        <f t="shared" si="5"/>
        <v>5463.0599999999995</v>
      </c>
      <c r="O87" s="2"/>
      <c r="P87" s="2"/>
    </row>
    <row r="88" spans="1:16" ht="12.6" customHeight="1" x14ac:dyDescent="0.2">
      <c r="A88" s="113"/>
      <c r="B88" s="201"/>
      <c r="C88" s="202"/>
      <c r="D88" s="77"/>
      <c r="E88" s="78" t="s">
        <v>89</v>
      </c>
      <c r="F88" s="79" t="s">
        <v>94</v>
      </c>
      <c r="G88" s="80">
        <v>703.82</v>
      </c>
      <c r="H88" s="80">
        <v>0</v>
      </c>
      <c r="I88" s="81">
        <f t="shared" si="3"/>
        <v>703.82</v>
      </c>
      <c r="J88" s="81">
        <v>0</v>
      </c>
      <c r="K88" s="81">
        <f t="shared" si="4"/>
        <v>703.82</v>
      </c>
      <c r="L88" s="2"/>
      <c r="M88" s="82">
        <v>0</v>
      </c>
      <c r="N88" s="82">
        <f t="shared" si="5"/>
        <v>703.82</v>
      </c>
      <c r="O88" s="2"/>
      <c r="P88" s="2"/>
    </row>
    <row r="89" spans="1:16" ht="12.6" customHeight="1" thickBot="1" x14ac:dyDescent="0.25">
      <c r="A89" s="114"/>
      <c r="B89" s="203"/>
      <c r="C89" s="204"/>
      <c r="D89" s="84"/>
      <c r="E89" s="85"/>
      <c r="F89" s="86" t="s">
        <v>91</v>
      </c>
      <c r="G89" s="98">
        <v>4759.24</v>
      </c>
      <c r="H89" s="98">
        <v>0</v>
      </c>
      <c r="I89" s="89">
        <f t="shared" si="3"/>
        <v>4759.24</v>
      </c>
      <c r="J89" s="88">
        <v>0</v>
      </c>
      <c r="K89" s="88">
        <f t="shared" si="4"/>
        <v>4759.24</v>
      </c>
      <c r="L89" s="2"/>
      <c r="M89" s="99">
        <v>0</v>
      </c>
      <c r="N89" s="99">
        <f t="shared" si="5"/>
        <v>4759.24</v>
      </c>
      <c r="O89" s="2"/>
      <c r="P89" s="2"/>
    </row>
    <row r="90" spans="1:16" s="69" customFormat="1" ht="20.45" customHeight="1" x14ac:dyDescent="0.2">
      <c r="A90" s="115" t="s">
        <v>85</v>
      </c>
      <c r="B90" s="205" t="s">
        <v>129</v>
      </c>
      <c r="C90" s="206"/>
      <c r="D90" s="61" t="s">
        <v>8</v>
      </c>
      <c r="E90" s="197" t="s">
        <v>8</v>
      </c>
      <c r="F90" s="117" t="s">
        <v>130</v>
      </c>
      <c r="G90" s="63">
        <f>+G91</f>
        <v>108.52</v>
      </c>
      <c r="H90" s="64">
        <v>0</v>
      </c>
      <c r="I90" s="65">
        <f t="shared" si="3"/>
        <v>108.52</v>
      </c>
      <c r="J90" s="66">
        <v>0</v>
      </c>
      <c r="K90" s="66">
        <f t="shared" si="4"/>
        <v>108.52</v>
      </c>
      <c r="L90" s="67"/>
      <c r="M90" s="68">
        <v>0</v>
      </c>
      <c r="N90" s="68">
        <f t="shared" si="5"/>
        <v>108.52</v>
      </c>
      <c r="O90" s="67"/>
      <c r="P90" s="67"/>
    </row>
    <row r="91" spans="1:16" ht="12.6" customHeight="1" x14ac:dyDescent="0.2">
      <c r="A91" s="112"/>
      <c r="B91" s="201"/>
      <c r="C91" s="202"/>
      <c r="D91" s="8">
        <v>3149</v>
      </c>
      <c r="E91" s="6">
        <v>5331</v>
      </c>
      <c r="F91" s="109" t="s">
        <v>88</v>
      </c>
      <c r="G91" s="73">
        <f>SUM(G92:G93)</f>
        <v>108.52</v>
      </c>
      <c r="H91" s="73">
        <v>0</v>
      </c>
      <c r="I91" s="74">
        <f t="shared" si="3"/>
        <v>108.52</v>
      </c>
      <c r="J91" s="74">
        <v>0</v>
      </c>
      <c r="K91" s="74">
        <f t="shared" si="4"/>
        <v>108.52</v>
      </c>
      <c r="L91" s="2"/>
      <c r="M91" s="75">
        <v>0</v>
      </c>
      <c r="N91" s="75">
        <f t="shared" si="5"/>
        <v>108.52</v>
      </c>
      <c r="O91" s="2"/>
      <c r="P91" s="2"/>
    </row>
    <row r="92" spans="1:16" ht="12.6" customHeight="1" x14ac:dyDescent="0.2">
      <c r="A92" s="113"/>
      <c r="B92" s="201"/>
      <c r="C92" s="202"/>
      <c r="D92" s="77"/>
      <c r="E92" s="78" t="s">
        <v>89</v>
      </c>
      <c r="F92" s="79" t="s">
        <v>94</v>
      </c>
      <c r="G92" s="80">
        <v>108.52</v>
      </c>
      <c r="H92" s="80">
        <v>0</v>
      </c>
      <c r="I92" s="81">
        <f t="shared" si="3"/>
        <v>108.52</v>
      </c>
      <c r="J92" s="81">
        <v>0</v>
      </c>
      <c r="K92" s="81">
        <f t="shared" si="4"/>
        <v>108.52</v>
      </c>
      <c r="L92" s="2"/>
      <c r="M92" s="82">
        <v>0</v>
      </c>
      <c r="N92" s="82">
        <f t="shared" si="5"/>
        <v>108.52</v>
      </c>
      <c r="O92" s="2"/>
      <c r="P92" s="2"/>
    </row>
    <row r="93" spans="1:16" ht="12.6" customHeight="1" thickBot="1" x14ac:dyDescent="0.25">
      <c r="A93" s="114"/>
      <c r="B93" s="203"/>
      <c r="C93" s="204"/>
      <c r="D93" s="84"/>
      <c r="E93" s="85"/>
      <c r="F93" s="86" t="s">
        <v>91</v>
      </c>
      <c r="G93" s="87">
        <v>0</v>
      </c>
      <c r="H93" s="87">
        <v>0</v>
      </c>
      <c r="I93" s="88">
        <f t="shared" si="3"/>
        <v>0</v>
      </c>
      <c r="J93" s="89">
        <v>0</v>
      </c>
      <c r="K93" s="89">
        <f t="shared" si="4"/>
        <v>0</v>
      </c>
      <c r="L93" s="2"/>
      <c r="M93" s="90">
        <v>0</v>
      </c>
      <c r="N93" s="90">
        <f t="shared" si="5"/>
        <v>0</v>
      </c>
      <c r="O93" s="2"/>
      <c r="P93" s="2"/>
    </row>
    <row r="94" spans="1:16" s="69" customFormat="1" ht="12.6" customHeight="1" x14ac:dyDescent="0.2">
      <c r="A94" s="60" t="s">
        <v>85</v>
      </c>
      <c r="B94" s="205" t="s">
        <v>131</v>
      </c>
      <c r="C94" s="206"/>
      <c r="D94" s="61" t="s">
        <v>8</v>
      </c>
      <c r="E94" s="197" t="s">
        <v>8</v>
      </c>
      <c r="F94" s="62" t="s">
        <v>132</v>
      </c>
      <c r="G94" s="91">
        <f>+G95</f>
        <v>2074.91</v>
      </c>
      <c r="H94" s="92">
        <v>0</v>
      </c>
      <c r="I94" s="66">
        <f t="shared" si="3"/>
        <v>2074.91</v>
      </c>
      <c r="J94" s="65">
        <v>0</v>
      </c>
      <c r="K94" s="65">
        <f t="shared" si="4"/>
        <v>2074.91</v>
      </c>
      <c r="L94" s="67"/>
      <c r="M94" s="93">
        <v>0</v>
      </c>
      <c r="N94" s="93">
        <f t="shared" si="5"/>
        <v>2074.91</v>
      </c>
      <c r="O94" s="67"/>
      <c r="P94" s="67"/>
    </row>
    <row r="95" spans="1:16" ht="12.6" customHeight="1" x14ac:dyDescent="0.2">
      <c r="A95" s="108"/>
      <c r="B95" s="201"/>
      <c r="C95" s="202"/>
      <c r="D95" s="8">
        <v>3121</v>
      </c>
      <c r="E95" s="6">
        <v>5331</v>
      </c>
      <c r="F95" s="109" t="s">
        <v>88</v>
      </c>
      <c r="G95" s="73">
        <f>SUM(G96:G97)</f>
        <v>2074.91</v>
      </c>
      <c r="H95" s="73">
        <v>0</v>
      </c>
      <c r="I95" s="74">
        <f t="shared" si="3"/>
        <v>2074.91</v>
      </c>
      <c r="J95" s="74">
        <v>0</v>
      </c>
      <c r="K95" s="74">
        <f t="shared" si="4"/>
        <v>2074.91</v>
      </c>
      <c r="L95" s="2"/>
      <c r="M95" s="75">
        <v>0</v>
      </c>
      <c r="N95" s="75">
        <f t="shared" si="5"/>
        <v>2074.91</v>
      </c>
      <c r="O95" s="2"/>
      <c r="P95" s="2"/>
    </row>
    <row r="96" spans="1:16" ht="12.6" customHeight="1" x14ac:dyDescent="0.2">
      <c r="A96" s="76"/>
      <c r="B96" s="201"/>
      <c r="C96" s="202"/>
      <c r="D96" s="77"/>
      <c r="E96" s="78" t="s">
        <v>89</v>
      </c>
      <c r="F96" s="79" t="s">
        <v>94</v>
      </c>
      <c r="G96" s="80">
        <v>16.100000000000001</v>
      </c>
      <c r="H96" s="80">
        <v>0</v>
      </c>
      <c r="I96" s="81">
        <f t="shared" si="3"/>
        <v>16.100000000000001</v>
      </c>
      <c r="J96" s="81">
        <v>0</v>
      </c>
      <c r="K96" s="81">
        <f t="shared" si="4"/>
        <v>16.100000000000001</v>
      </c>
      <c r="L96" s="2"/>
      <c r="M96" s="82">
        <v>0</v>
      </c>
      <c r="N96" s="82">
        <f t="shared" si="5"/>
        <v>16.100000000000001</v>
      </c>
      <c r="O96" s="2"/>
      <c r="P96" s="2"/>
    </row>
    <row r="97" spans="1:16" ht="12.6" customHeight="1" thickBot="1" x14ac:dyDescent="0.25">
      <c r="A97" s="83"/>
      <c r="B97" s="203"/>
      <c r="C97" s="204"/>
      <c r="D97" s="84"/>
      <c r="E97" s="85"/>
      <c r="F97" s="86" t="s">
        <v>91</v>
      </c>
      <c r="G97" s="98">
        <v>2058.81</v>
      </c>
      <c r="H97" s="98">
        <v>0</v>
      </c>
      <c r="I97" s="89">
        <f t="shared" si="3"/>
        <v>2058.81</v>
      </c>
      <c r="J97" s="88">
        <v>0</v>
      </c>
      <c r="K97" s="88">
        <f t="shared" si="4"/>
        <v>2058.81</v>
      </c>
      <c r="L97" s="2"/>
      <c r="M97" s="99">
        <v>0</v>
      </c>
      <c r="N97" s="99">
        <f t="shared" si="5"/>
        <v>2058.81</v>
      </c>
      <c r="O97" s="2"/>
      <c r="P97" s="2"/>
    </row>
    <row r="98" spans="1:16" ht="12.6" customHeight="1" x14ac:dyDescent="0.2">
      <c r="A98" s="104" t="s">
        <v>85</v>
      </c>
      <c r="B98" s="199" t="s">
        <v>133</v>
      </c>
      <c r="C98" s="200"/>
      <c r="D98" s="105" t="s">
        <v>8</v>
      </c>
      <c r="E98" s="196" t="s">
        <v>8</v>
      </c>
      <c r="F98" s="106" t="s">
        <v>134</v>
      </c>
      <c r="G98" s="63">
        <f>+G99</f>
        <v>1688.78</v>
      </c>
      <c r="H98" s="64">
        <v>0</v>
      </c>
      <c r="I98" s="65">
        <f t="shared" si="3"/>
        <v>1688.78</v>
      </c>
      <c r="J98" s="66">
        <v>0</v>
      </c>
      <c r="K98" s="66">
        <f t="shared" si="4"/>
        <v>1688.78</v>
      </c>
      <c r="L98" s="2"/>
      <c r="M98" s="68">
        <v>0</v>
      </c>
      <c r="N98" s="68">
        <f t="shared" si="5"/>
        <v>1688.78</v>
      </c>
      <c r="O98" s="2"/>
      <c r="P98" s="2"/>
    </row>
    <row r="99" spans="1:16" ht="12.6" customHeight="1" x14ac:dyDescent="0.2">
      <c r="A99" s="108"/>
      <c r="B99" s="201"/>
      <c r="C99" s="202"/>
      <c r="D99" s="8">
        <v>3121</v>
      </c>
      <c r="E99" s="6">
        <v>5331</v>
      </c>
      <c r="F99" s="109" t="s">
        <v>88</v>
      </c>
      <c r="G99" s="73">
        <f>SUM(G100:G101)</f>
        <v>1688.78</v>
      </c>
      <c r="H99" s="73">
        <v>0</v>
      </c>
      <c r="I99" s="74">
        <f t="shared" si="3"/>
        <v>1688.78</v>
      </c>
      <c r="J99" s="74">
        <v>0</v>
      </c>
      <c r="K99" s="74">
        <f t="shared" si="4"/>
        <v>1688.78</v>
      </c>
      <c r="L99" s="2"/>
      <c r="M99" s="75">
        <v>0</v>
      </c>
      <c r="N99" s="75">
        <f t="shared" si="5"/>
        <v>1688.78</v>
      </c>
      <c r="O99" s="2"/>
      <c r="P99" s="2"/>
    </row>
    <row r="100" spans="1:16" ht="12.6" customHeight="1" x14ac:dyDescent="0.2">
      <c r="A100" s="76"/>
      <c r="B100" s="201"/>
      <c r="C100" s="202"/>
      <c r="D100" s="77"/>
      <c r="E100" s="78" t="s">
        <v>89</v>
      </c>
      <c r="F100" s="79" t="s">
        <v>94</v>
      </c>
      <c r="G100" s="80">
        <v>111.3</v>
      </c>
      <c r="H100" s="80">
        <v>0</v>
      </c>
      <c r="I100" s="81">
        <f t="shared" si="3"/>
        <v>111.3</v>
      </c>
      <c r="J100" s="81">
        <v>0</v>
      </c>
      <c r="K100" s="81">
        <f t="shared" si="4"/>
        <v>111.3</v>
      </c>
      <c r="L100" s="2"/>
      <c r="M100" s="82">
        <v>0</v>
      </c>
      <c r="N100" s="82">
        <f t="shared" si="5"/>
        <v>111.3</v>
      </c>
      <c r="O100" s="2"/>
      <c r="P100" s="2"/>
    </row>
    <row r="101" spans="1:16" ht="12.6" customHeight="1" thickBot="1" x14ac:dyDescent="0.25">
      <c r="A101" s="83"/>
      <c r="B101" s="203"/>
      <c r="C101" s="204"/>
      <c r="D101" s="84"/>
      <c r="E101" s="85"/>
      <c r="F101" s="86" t="s">
        <v>91</v>
      </c>
      <c r="G101" s="87">
        <v>1577.48</v>
      </c>
      <c r="H101" s="87">
        <v>0</v>
      </c>
      <c r="I101" s="88">
        <f t="shared" si="3"/>
        <v>1577.48</v>
      </c>
      <c r="J101" s="89">
        <v>0</v>
      </c>
      <c r="K101" s="89">
        <f t="shared" si="4"/>
        <v>1577.48</v>
      </c>
      <c r="L101" s="2"/>
      <c r="M101" s="90">
        <v>0</v>
      </c>
      <c r="N101" s="90">
        <f t="shared" si="5"/>
        <v>1577.48</v>
      </c>
      <c r="O101" s="2"/>
      <c r="P101" s="2"/>
    </row>
    <row r="102" spans="1:16" s="69" customFormat="1" ht="12.75" customHeight="1" x14ac:dyDescent="0.2">
      <c r="A102" s="104" t="s">
        <v>85</v>
      </c>
      <c r="B102" s="205" t="s">
        <v>135</v>
      </c>
      <c r="C102" s="206"/>
      <c r="D102" s="105" t="s">
        <v>8</v>
      </c>
      <c r="E102" s="196" t="s">
        <v>8</v>
      </c>
      <c r="F102" s="106" t="s">
        <v>136</v>
      </c>
      <c r="G102" s="91">
        <f>+G103</f>
        <v>5154.8599999999997</v>
      </c>
      <c r="H102" s="92">
        <v>0</v>
      </c>
      <c r="I102" s="66">
        <f t="shared" si="3"/>
        <v>5154.8599999999997</v>
      </c>
      <c r="J102" s="65">
        <v>0</v>
      </c>
      <c r="K102" s="65">
        <f t="shared" si="4"/>
        <v>5154.8599999999997</v>
      </c>
      <c r="L102" s="67"/>
      <c r="M102" s="93">
        <v>0</v>
      </c>
      <c r="N102" s="93">
        <f t="shared" si="5"/>
        <v>5154.8599999999997</v>
      </c>
      <c r="O102" s="67"/>
      <c r="P102" s="67"/>
    </row>
    <row r="103" spans="1:16" ht="12.75" customHeight="1" x14ac:dyDescent="0.2">
      <c r="A103" s="108"/>
      <c r="B103" s="201"/>
      <c r="C103" s="202"/>
      <c r="D103" s="8">
        <v>3121</v>
      </c>
      <c r="E103" s="6">
        <v>5331</v>
      </c>
      <c r="F103" s="109" t="s">
        <v>88</v>
      </c>
      <c r="G103" s="73">
        <f>SUM(G104:G105)</f>
        <v>5154.8599999999997</v>
      </c>
      <c r="H103" s="73">
        <v>0</v>
      </c>
      <c r="I103" s="74">
        <f t="shared" si="3"/>
        <v>5154.8599999999997</v>
      </c>
      <c r="J103" s="74">
        <v>0</v>
      </c>
      <c r="K103" s="74">
        <f t="shared" si="4"/>
        <v>5154.8599999999997</v>
      </c>
      <c r="L103" s="2"/>
      <c r="M103" s="75">
        <v>0</v>
      </c>
      <c r="N103" s="75">
        <f t="shared" si="5"/>
        <v>5154.8599999999997</v>
      </c>
      <c r="O103" s="2"/>
      <c r="P103" s="2"/>
    </row>
    <row r="104" spans="1:16" ht="12.75" customHeight="1" x14ac:dyDescent="0.2">
      <c r="A104" s="76"/>
      <c r="B104" s="201"/>
      <c r="C104" s="202"/>
      <c r="D104" s="77"/>
      <c r="E104" s="78" t="s">
        <v>89</v>
      </c>
      <c r="F104" s="79" t="s">
        <v>94</v>
      </c>
      <c r="G104" s="80">
        <v>986.5</v>
      </c>
      <c r="H104" s="80">
        <v>0</v>
      </c>
      <c r="I104" s="81">
        <f t="shared" si="3"/>
        <v>986.5</v>
      </c>
      <c r="J104" s="81">
        <v>0</v>
      </c>
      <c r="K104" s="81">
        <f t="shared" si="4"/>
        <v>986.5</v>
      </c>
      <c r="L104" s="2"/>
      <c r="M104" s="82">
        <v>0</v>
      </c>
      <c r="N104" s="82">
        <f t="shared" si="5"/>
        <v>986.5</v>
      </c>
      <c r="O104" s="2"/>
      <c r="P104" s="2"/>
    </row>
    <row r="105" spans="1:16" ht="12.75" customHeight="1" thickBot="1" x14ac:dyDescent="0.25">
      <c r="A105" s="94"/>
      <c r="B105" s="203"/>
      <c r="C105" s="204"/>
      <c r="D105" s="95"/>
      <c r="E105" s="96"/>
      <c r="F105" s="97" t="s">
        <v>91</v>
      </c>
      <c r="G105" s="98">
        <v>4168.3599999999997</v>
      </c>
      <c r="H105" s="98">
        <v>0</v>
      </c>
      <c r="I105" s="89">
        <f t="shared" si="3"/>
        <v>4168.3599999999997</v>
      </c>
      <c r="J105" s="88">
        <v>0</v>
      </c>
      <c r="K105" s="88">
        <f t="shared" si="4"/>
        <v>4168.3599999999997</v>
      </c>
      <c r="L105" s="2"/>
      <c r="M105" s="99">
        <v>0</v>
      </c>
      <c r="N105" s="99">
        <f t="shared" si="5"/>
        <v>4168.3599999999997</v>
      </c>
      <c r="O105" s="2"/>
      <c r="P105" s="2"/>
    </row>
    <row r="106" spans="1:16" s="69" customFormat="1" ht="12.75" customHeight="1" x14ac:dyDescent="0.2">
      <c r="A106" s="60" t="s">
        <v>85</v>
      </c>
      <c r="B106" s="205" t="s">
        <v>137</v>
      </c>
      <c r="C106" s="206"/>
      <c r="D106" s="61" t="s">
        <v>8</v>
      </c>
      <c r="E106" s="197" t="s">
        <v>8</v>
      </c>
      <c r="F106" s="62" t="s">
        <v>138</v>
      </c>
      <c r="G106" s="63">
        <f>+G107</f>
        <v>8135.38</v>
      </c>
      <c r="H106" s="64">
        <v>0</v>
      </c>
      <c r="I106" s="65">
        <f t="shared" si="3"/>
        <v>8135.38</v>
      </c>
      <c r="J106" s="66">
        <v>0</v>
      </c>
      <c r="K106" s="66">
        <f t="shared" si="4"/>
        <v>8135.38</v>
      </c>
      <c r="L106" s="67"/>
      <c r="M106" s="68">
        <v>0</v>
      </c>
      <c r="N106" s="68">
        <f t="shared" si="5"/>
        <v>8135.38</v>
      </c>
      <c r="O106" s="67"/>
      <c r="P106" s="67"/>
    </row>
    <row r="107" spans="1:16" ht="12.75" customHeight="1" x14ac:dyDescent="0.2">
      <c r="A107" s="108"/>
      <c r="B107" s="201"/>
      <c r="C107" s="202"/>
      <c r="D107" s="8">
        <v>3122</v>
      </c>
      <c r="E107" s="6">
        <v>5331</v>
      </c>
      <c r="F107" s="109" t="s">
        <v>88</v>
      </c>
      <c r="G107" s="73">
        <f>SUM(G108:G109)</f>
        <v>8135.38</v>
      </c>
      <c r="H107" s="73">
        <v>0</v>
      </c>
      <c r="I107" s="74">
        <f t="shared" si="3"/>
        <v>8135.38</v>
      </c>
      <c r="J107" s="74">
        <v>0</v>
      </c>
      <c r="K107" s="74">
        <f t="shared" si="4"/>
        <v>8135.38</v>
      </c>
      <c r="L107" s="2"/>
      <c r="M107" s="75">
        <v>0</v>
      </c>
      <c r="N107" s="75">
        <f t="shared" si="5"/>
        <v>8135.38</v>
      </c>
      <c r="O107" s="2"/>
      <c r="P107" s="2"/>
    </row>
    <row r="108" spans="1:16" ht="12.75" customHeight="1" x14ac:dyDescent="0.2">
      <c r="A108" s="76"/>
      <c r="B108" s="201"/>
      <c r="C108" s="202"/>
      <c r="D108" s="77"/>
      <c r="E108" s="78" t="s">
        <v>89</v>
      </c>
      <c r="F108" s="79" t="s">
        <v>94</v>
      </c>
      <c r="G108" s="80">
        <v>1197.2</v>
      </c>
      <c r="H108" s="80">
        <v>0</v>
      </c>
      <c r="I108" s="81">
        <f t="shared" si="3"/>
        <v>1197.2</v>
      </c>
      <c r="J108" s="81">
        <v>0</v>
      </c>
      <c r="K108" s="81">
        <f t="shared" si="4"/>
        <v>1197.2</v>
      </c>
      <c r="L108" s="2"/>
      <c r="M108" s="82">
        <v>0</v>
      </c>
      <c r="N108" s="82">
        <f t="shared" si="5"/>
        <v>1197.2</v>
      </c>
      <c r="O108" s="2"/>
      <c r="P108" s="2"/>
    </row>
    <row r="109" spans="1:16" ht="12.75" customHeight="1" thickBot="1" x14ac:dyDescent="0.25">
      <c r="A109" s="83"/>
      <c r="B109" s="203"/>
      <c r="C109" s="204"/>
      <c r="D109" s="84"/>
      <c r="E109" s="85"/>
      <c r="F109" s="86" t="s">
        <v>91</v>
      </c>
      <c r="G109" s="87">
        <v>6938.18</v>
      </c>
      <c r="H109" s="87">
        <v>0</v>
      </c>
      <c r="I109" s="88">
        <f t="shared" si="3"/>
        <v>6938.18</v>
      </c>
      <c r="J109" s="89">
        <v>0</v>
      </c>
      <c r="K109" s="89">
        <f t="shared" si="4"/>
        <v>6938.18</v>
      </c>
      <c r="L109" s="2"/>
      <c r="M109" s="90">
        <v>0</v>
      </c>
      <c r="N109" s="90">
        <f t="shared" si="5"/>
        <v>6938.18</v>
      </c>
      <c r="O109" s="2"/>
      <c r="P109" s="2"/>
    </row>
    <row r="110" spans="1:16" s="69" customFormat="1" ht="12.75" customHeight="1" x14ac:dyDescent="0.2">
      <c r="A110" s="104" t="s">
        <v>85</v>
      </c>
      <c r="B110" s="205" t="s">
        <v>139</v>
      </c>
      <c r="C110" s="206"/>
      <c r="D110" s="105" t="s">
        <v>8</v>
      </c>
      <c r="E110" s="196" t="s">
        <v>8</v>
      </c>
      <c r="F110" s="106" t="s">
        <v>140</v>
      </c>
      <c r="G110" s="91">
        <f>+G111</f>
        <v>2866.61</v>
      </c>
      <c r="H110" s="92">
        <v>0</v>
      </c>
      <c r="I110" s="66">
        <f t="shared" si="3"/>
        <v>2866.61</v>
      </c>
      <c r="J110" s="65">
        <v>0</v>
      </c>
      <c r="K110" s="65">
        <f t="shared" si="4"/>
        <v>2866.61</v>
      </c>
      <c r="L110" s="67"/>
      <c r="M110" s="93">
        <v>0</v>
      </c>
      <c r="N110" s="93">
        <f t="shared" si="5"/>
        <v>2866.61</v>
      </c>
      <c r="O110" s="67"/>
      <c r="P110" s="67"/>
    </row>
    <row r="111" spans="1:16" ht="12.75" customHeight="1" x14ac:dyDescent="0.2">
      <c r="A111" s="108"/>
      <c r="B111" s="201"/>
      <c r="C111" s="202"/>
      <c r="D111" s="8">
        <v>3122</v>
      </c>
      <c r="E111" s="6">
        <v>5331</v>
      </c>
      <c r="F111" s="109" t="s">
        <v>88</v>
      </c>
      <c r="G111" s="73">
        <f>SUM(G112:G113)</f>
        <v>2866.61</v>
      </c>
      <c r="H111" s="73">
        <v>0</v>
      </c>
      <c r="I111" s="74">
        <f t="shared" si="3"/>
        <v>2866.61</v>
      </c>
      <c r="J111" s="74">
        <v>0</v>
      </c>
      <c r="K111" s="74">
        <f t="shared" si="4"/>
        <v>2866.61</v>
      </c>
      <c r="L111" s="2"/>
      <c r="M111" s="75">
        <v>0</v>
      </c>
      <c r="N111" s="75">
        <f t="shared" si="5"/>
        <v>2866.61</v>
      </c>
      <c r="O111" s="2"/>
      <c r="P111" s="2"/>
    </row>
    <row r="112" spans="1:16" ht="12.75" customHeight="1" x14ac:dyDescent="0.2">
      <c r="A112" s="76"/>
      <c r="B112" s="201"/>
      <c r="C112" s="202"/>
      <c r="D112" s="77"/>
      <c r="E112" s="78" t="s">
        <v>89</v>
      </c>
      <c r="F112" s="79" t="s">
        <v>94</v>
      </c>
      <c r="G112" s="80">
        <v>10.55</v>
      </c>
      <c r="H112" s="80">
        <v>0</v>
      </c>
      <c r="I112" s="81">
        <f t="shared" si="3"/>
        <v>10.55</v>
      </c>
      <c r="J112" s="81">
        <v>0</v>
      </c>
      <c r="K112" s="81">
        <f t="shared" si="4"/>
        <v>10.55</v>
      </c>
      <c r="L112" s="2"/>
      <c r="M112" s="82">
        <v>0</v>
      </c>
      <c r="N112" s="82">
        <f t="shared" si="5"/>
        <v>10.55</v>
      </c>
      <c r="O112" s="2"/>
      <c r="P112" s="2"/>
    </row>
    <row r="113" spans="1:16" ht="12.75" customHeight="1" thickBot="1" x14ac:dyDescent="0.25">
      <c r="A113" s="94"/>
      <c r="B113" s="203"/>
      <c r="C113" s="204"/>
      <c r="D113" s="95"/>
      <c r="E113" s="96"/>
      <c r="F113" s="97" t="s">
        <v>91</v>
      </c>
      <c r="G113" s="98">
        <v>2856.06</v>
      </c>
      <c r="H113" s="98">
        <v>0</v>
      </c>
      <c r="I113" s="89">
        <f t="shared" si="3"/>
        <v>2856.06</v>
      </c>
      <c r="J113" s="88">
        <v>0</v>
      </c>
      <c r="K113" s="88">
        <f t="shared" si="4"/>
        <v>2856.06</v>
      </c>
      <c r="L113" s="2"/>
      <c r="M113" s="99">
        <v>0</v>
      </c>
      <c r="N113" s="99">
        <f t="shared" si="5"/>
        <v>2856.06</v>
      </c>
      <c r="O113" s="2"/>
      <c r="P113" s="2"/>
    </row>
    <row r="114" spans="1:16" s="69" customFormat="1" ht="19.149999999999999" customHeight="1" x14ac:dyDescent="0.2">
      <c r="A114" s="60" t="s">
        <v>85</v>
      </c>
      <c r="B114" s="205" t="s">
        <v>141</v>
      </c>
      <c r="C114" s="206"/>
      <c r="D114" s="61" t="s">
        <v>8</v>
      </c>
      <c r="E114" s="197" t="s">
        <v>8</v>
      </c>
      <c r="F114" s="107" t="s">
        <v>142</v>
      </c>
      <c r="G114" s="63">
        <f>+G115</f>
        <v>3257.95</v>
      </c>
      <c r="H114" s="64">
        <v>0</v>
      </c>
      <c r="I114" s="65">
        <f t="shared" si="3"/>
        <v>3257.95</v>
      </c>
      <c r="J114" s="66">
        <v>0</v>
      </c>
      <c r="K114" s="66">
        <f t="shared" si="4"/>
        <v>3257.95</v>
      </c>
      <c r="L114" s="67"/>
      <c r="M114" s="68">
        <v>0</v>
      </c>
      <c r="N114" s="68">
        <f t="shared" si="5"/>
        <v>3257.95</v>
      </c>
      <c r="O114" s="118"/>
      <c r="P114" s="67"/>
    </row>
    <row r="115" spans="1:16" ht="12.75" customHeight="1" x14ac:dyDescent="0.2">
      <c r="A115" s="108"/>
      <c r="B115" s="201"/>
      <c r="C115" s="202"/>
      <c r="D115" s="8">
        <v>3122</v>
      </c>
      <c r="E115" s="6">
        <v>5331</v>
      </c>
      <c r="F115" s="109" t="s">
        <v>88</v>
      </c>
      <c r="G115" s="73">
        <f>SUM(G116:G117)</f>
        <v>3257.95</v>
      </c>
      <c r="H115" s="73">
        <v>0</v>
      </c>
      <c r="I115" s="74">
        <f t="shared" si="3"/>
        <v>3257.95</v>
      </c>
      <c r="J115" s="74">
        <v>0</v>
      </c>
      <c r="K115" s="74">
        <f t="shared" si="4"/>
        <v>3257.95</v>
      </c>
      <c r="L115" s="2"/>
      <c r="M115" s="75">
        <v>0</v>
      </c>
      <c r="N115" s="75">
        <f t="shared" si="5"/>
        <v>3257.95</v>
      </c>
      <c r="O115" s="2"/>
      <c r="P115" s="2"/>
    </row>
    <row r="116" spans="1:16" ht="12.75" customHeight="1" x14ac:dyDescent="0.2">
      <c r="A116" s="76"/>
      <c r="B116" s="201"/>
      <c r="C116" s="202"/>
      <c r="D116" s="77"/>
      <c r="E116" s="78" t="s">
        <v>89</v>
      </c>
      <c r="F116" s="79" t="s">
        <v>94</v>
      </c>
      <c r="G116" s="80">
        <v>415.7</v>
      </c>
      <c r="H116" s="80">
        <v>0</v>
      </c>
      <c r="I116" s="81">
        <f t="shared" si="3"/>
        <v>415.7</v>
      </c>
      <c r="J116" s="81">
        <v>0</v>
      </c>
      <c r="K116" s="81">
        <f t="shared" si="4"/>
        <v>415.7</v>
      </c>
      <c r="L116" s="2"/>
      <c r="M116" s="82">
        <v>0</v>
      </c>
      <c r="N116" s="82">
        <f t="shared" si="5"/>
        <v>415.7</v>
      </c>
      <c r="O116" s="2"/>
      <c r="P116" s="2"/>
    </row>
    <row r="117" spans="1:16" ht="12.75" customHeight="1" thickBot="1" x14ac:dyDescent="0.25">
      <c r="A117" s="83"/>
      <c r="B117" s="203"/>
      <c r="C117" s="204"/>
      <c r="D117" s="84"/>
      <c r="E117" s="85"/>
      <c r="F117" s="86" t="s">
        <v>91</v>
      </c>
      <c r="G117" s="87">
        <v>2842.25</v>
      </c>
      <c r="H117" s="87">
        <v>0</v>
      </c>
      <c r="I117" s="88">
        <f t="shared" si="3"/>
        <v>2842.25</v>
      </c>
      <c r="J117" s="89">
        <v>0</v>
      </c>
      <c r="K117" s="89">
        <f t="shared" si="4"/>
        <v>2842.25</v>
      </c>
      <c r="L117" s="2"/>
      <c r="M117" s="90">
        <v>0</v>
      </c>
      <c r="N117" s="90">
        <f t="shared" si="5"/>
        <v>2842.25</v>
      </c>
      <c r="O117" s="2"/>
      <c r="P117" s="2"/>
    </row>
    <row r="118" spans="1:16" s="69" customFormat="1" ht="21.6" customHeight="1" x14ac:dyDescent="0.2">
      <c r="A118" s="104" t="s">
        <v>85</v>
      </c>
      <c r="B118" s="205" t="s">
        <v>143</v>
      </c>
      <c r="C118" s="206"/>
      <c r="D118" s="105" t="s">
        <v>8</v>
      </c>
      <c r="E118" s="196" t="s">
        <v>8</v>
      </c>
      <c r="F118" s="110" t="s">
        <v>144</v>
      </c>
      <c r="G118" s="91">
        <f>+G119</f>
        <v>5997.9299999999994</v>
      </c>
      <c r="H118" s="92">
        <v>0</v>
      </c>
      <c r="I118" s="66">
        <f t="shared" si="3"/>
        <v>5997.9299999999994</v>
      </c>
      <c r="J118" s="65">
        <v>0</v>
      </c>
      <c r="K118" s="65">
        <f t="shared" si="4"/>
        <v>5997.9299999999994</v>
      </c>
      <c r="L118" s="67"/>
      <c r="M118" s="93">
        <v>0</v>
      </c>
      <c r="N118" s="93">
        <f t="shared" si="5"/>
        <v>5997.9299999999994</v>
      </c>
      <c r="O118" s="118"/>
      <c r="P118" s="67"/>
    </row>
    <row r="119" spans="1:16" ht="12.75" customHeight="1" x14ac:dyDescent="0.2">
      <c r="A119" s="108"/>
      <c r="B119" s="201"/>
      <c r="C119" s="202"/>
      <c r="D119" s="8">
        <v>3123</v>
      </c>
      <c r="E119" s="6">
        <v>5331</v>
      </c>
      <c r="F119" s="109" t="s">
        <v>88</v>
      </c>
      <c r="G119" s="73">
        <f>SUM(G120:G121)</f>
        <v>5997.9299999999994</v>
      </c>
      <c r="H119" s="73">
        <v>0</v>
      </c>
      <c r="I119" s="74">
        <f t="shared" si="3"/>
        <v>5997.9299999999994</v>
      </c>
      <c r="J119" s="74">
        <v>0</v>
      </c>
      <c r="K119" s="74">
        <f t="shared" si="4"/>
        <v>5997.9299999999994</v>
      </c>
      <c r="L119" s="2"/>
      <c r="M119" s="75">
        <v>0</v>
      </c>
      <c r="N119" s="75">
        <f t="shared" si="5"/>
        <v>5997.9299999999994</v>
      </c>
      <c r="O119" s="2"/>
      <c r="P119" s="2"/>
    </row>
    <row r="120" spans="1:16" ht="12.75" customHeight="1" x14ac:dyDescent="0.2">
      <c r="A120" s="76"/>
      <c r="B120" s="201"/>
      <c r="C120" s="202"/>
      <c r="D120" s="77"/>
      <c r="E120" s="78" t="s">
        <v>89</v>
      </c>
      <c r="F120" s="79" t="s">
        <v>94</v>
      </c>
      <c r="G120" s="80">
        <v>1018.9</v>
      </c>
      <c r="H120" s="80">
        <v>0</v>
      </c>
      <c r="I120" s="81">
        <f t="shared" si="3"/>
        <v>1018.9</v>
      </c>
      <c r="J120" s="81">
        <v>0</v>
      </c>
      <c r="K120" s="81">
        <f t="shared" si="4"/>
        <v>1018.9</v>
      </c>
      <c r="L120" s="2"/>
      <c r="M120" s="82">
        <v>0</v>
      </c>
      <c r="N120" s="82">
        <f t="shared" si="5"/>
        <v>1018.9</v>
      </c>
      <c r="O120" s="2"/>
      <c r="P120" s="2"/>
    </row>
    <row r="121" spans="1:16" ht="12.75" customHeight="1" thickBot="1" x14ac:dyDescent="0.25">
      <c r="A121" s="94"/>
      <c r="B121" s="203"/>
      <c r="C121" s="204"/>
      <c r="D121" s="95"/>
      <c r="E121" s="96"/>
      <c r="F121" s="97" t="s">
        <v>91</v>
      </c>
      <c r="G121" s="98">
        <v>4979.03</v>
      </c>
      <c r="H121" s="98">
        <v>0</v>
      </c>
      <c r="I121" s="89">
        <f t="shared" si="3"/>
        <v>4979.03</v>
      </c>
      <c r="J121" s="88">
        <v>0</v>
      </c>
      <c r="K121" s="88">
        <f t="shared" si="4"/>
        <v>4979.03</v>
      </c>
      <c r="L121" s="2"/>
      <c r="M121" s="99">
        <v>0</v>
      </c>
      <c r="N121" s="99">
        <f t="shared" si="5"/>
        <v>4979.03</v>
      </c>
      <c r="O121" s="2"/>
      <c r="P121" s="2"/>
    </row>
    <row r="122" spans="1:16" s="69" customFormat="1" ht="19.899999999999999" customHeight="1" x14ac:dyDescent="0.2">
      <c r="A122" s="60" t="s">
        <v>85</v>
      </c>
      <c r="B122" s="205" t="s">
        <v>145</v>
      </c>
      <c r="C122" s="206"/>
      <c r="D122" s="61" t="s">
        <v>8</v>
      </c>
      <c r="E122" s="197" t="s">
        <v>8</v>
      </c>
      <c r="F122" s="107" t="s">
        <v>146</v>
      </c>
      <c r="G122" s="63">
        <f>+G123</f>
        <v>4823.71</v>
      </c>
      <c r="H122" s="64">
        <f>+H123</f>
        <v>1000</v>
      </c>
      <c r="I122" s="65">
        <f t="shared" si="3"/>
        <v>5823.71</v>
      </c>
      <c r="J122" s="66">
        <f>+J123</f>
        <v>126.4</v>
      </c>
      <c r="K122" s="66">
        <f t="shared" si="4"/>
        <v>5950.11</v>
      </c>
      <c r="L122" s="67"/>
      <c r="M122" s="68">
        <v>0</v>
      </c>
      <c r="N122" s="68">
        <f t="shared" si="5"/>
        <v>5950.11</v>
      </c>
      <c r="O122" s="67"/>
      <c r="P122" s="67"/>
    </row>
    <row r="123" spans="1:16" ht="12.75" customHeight="1" x14ac:dyDescent="0.2">
      <c r="A123" s="108"/>
      <c r="B123" s="201"/>
      <c r="C123" s="202"/>
      <c r="D123" s="8">
        <v>3123</v>
      </c>
      <c r="E123" s="6">
        <v>5331</v>
      </c>
      <c r="F123" s="109" t="s">
        <v>88</v>
      </c>
      <c r="G123" s="73">
        <f>SUM(G124:G125)</f>
        <v>4823.71</v>
      </c>
      <c r="H123" s="73">
        <f>SUM(H124:H125)</f>
        <v>1000</v>
      </c>
      <c r="I123" s="74">
        <f t="shared" si="3"/>
        <v>5823.71</v>
      </c>
      <c r="J123" s="74">
        <f>SUM(J124:J125)</f>
        <v>126.4</v>
      </c>
      <c r="K123" s="74">
        <f t="shared" si="4"/>
        <v>5950.11</v>
      </c>
      <c r="L123" s="2"/>
      <c r="M123" s="75">
        <v>0</v>
      </c>
      <c r="N123" s="75">
        <f t="shared" si="5"/>
        <v>5950.11</v>
      </c>
      <c r="O123" s="2"/>
      <c r="P123" s="2"/>
    </row>
    <row r="124" spans="1:16" ht="12.75" customHeight="1" x14ac:dyDescent="0.2">
      <c r="A124" s="76"/>
      <c r="B124" s="201"/>
      <c r="C124" s="202"/>
      <c r="D124" s="77"/>
      <c r="E124" s="78" t="s">
        <v>89</v>
      </c>
      <c r="F124" s="79" t="s">
        <v>94</v>
      </c>
      <c r="G124" s="80">
        <v>555.45000000000005</v>
      </c>
      <c r="H124" s="80">
        <v>0</v>
      </c>
      <c r="I124" s="81">
        <f t="shared" si="3"/>
        <v>555.45000000000005</v>
      </c>
      <c r="J124" s="81">
        <v>0</v>
      </c>
      <c r="K124" s="81">
        <f t="shared" si="4"/>
        <v>555.45000000000005</v>
      </c>
      <c r="L124" s="2"/>
      <c r="M124" s="82">
        <v>0</v>
      </c>
      <c r="N124" s="82">
        <f t="shared" si="5"/>
        <v>555.45000000000005</v>
      </c>
      <c r="O124" s="2"/>
      <c r="P124" s="2"/>
    </row>
    <row r="125" spans="1:16" ht="12.75" customHeight="1" thickBot="1" x14ac:dyDescent="0.25">
      <c r="A125" s="83"/>
      <c r="B125" s="203"/>
      <c r="C125" s="204"/>
      <c r="D125" s="84"/>
      <c r="E125" s="85"/>
      <c r="F125" s="86" t="s">
        <v>91</v>
      </c>
      <c r="G125" s="87">
        <v>4268.26</v>
      </c>
      <c r="H125" s="87">
        <v>1000</v>
      </c>
      <c r="I125" s="88">
        <f t="shared" si="3"/>
        <v>5268.26</v>
      </c>
      <c r="J125" s="89">
        <v>126.4</v>
      </c>
      <c r="K125" s="89">
        <f t="shared" si="4"/>
        <v>5394.66</v>
      </c>
      <c r="L125" s="2"/>
      <c r="M125" s="90">
        <v>0</v>
      </c>
      <c r="N125" s="90">
        <f t="shared" si="5"/>
        <v>5394.66</v>
      </c>
      <c r="O125" s="2"/>
      <c r="P125" s="2"/>
    </row>
    <row r="126" spans="1:16" s="69" customFormat="1" ht="12.75" customHeight="1" x14ac:dyDescent="0.2">
      <c r="A126" s="104" t="s">
        <v>85</v>
      </c>
      <c r="B126" s="205" t="s">
        <v>147</v>
      </c>
      <c r="C126" s="206"/>
      <c r="D126" s="105" t="s">
        <v>8</v>
      </c>
      <c r="E126" s="196" t="s">
        <v>8</v>
      </c>
      <c r="F126" s="106" t="s">
        <v>148</v>
      </c>
      <c r="G126" s="91">
        <f>+G127</f>
        <v>3246.58</v>
      </c>
      <c r="H126" s="92">
        <v>0</v>
      </c>
      <c r="I126" s="66">
        <f t="shared" si="3"/>
        <v>3246.58</v>
      </c>
      <c r="J126" s="65">
        <v>0</v>
      </c>
      <c r="K126" s="65">
        <f t="shared" si="4"/>
        <v>3246.58</v>
      </c>
      <c r="L126" s="67"/>
      <c r="M126" s="93">
        <v>0</v>
      </c>
      <c r="N126" s="93">
        <f t="shared" si="5"/>
        <v>3246.58</v>
      </c>
      <c r="O126" s="67"/>
      <c r="P126" s="67"/>
    </row>
    <row r="127" spans="1:16" ht="12.75" customHeight="1" x14ac:dyDescent="0.2">
      <c r="A127" s="108"/>
      <c r="B127" s="201"/>
      <c r="C127" s="202"/>
      <c r="D127" s="8">
        <v>3133</v>
      </c>
      <c r="E127" s="6">
        <v>5331</v>
      </c>
      <c r="F127" s="109" t="s">
        <v>88</v>
      </c>
      <c r="G127" s="73">
        <f>SUM(G128:G129)</f>
        <v>3246.58</v>
      </c>
      <c r="H127" s="73">
        <v>0</v>
      </c>
      <c r="I127" s="74">
        <f t="shared" si="3"/>
        <v>3246.58</v>
      </c>
      <c r="J127" s="74">
        <v>0</v>
      </c>
      <c r="K127" s="74">
        <f t="shared" si="4"/>
        <v>3246.58</v>
      </c>
      <c r="L127" s="2"/>
      <c r="M127" s="75">
        <v>0</v>
      </c>
      <c r="N127" s="75">
        <f t="shared" si="5"/>
        <v>3246.58</v>
      </c>
      <c r="O127" s="2"/>
      <c r="P127" s="2"/>
    </row>
    <row r="128" spans="1:16" ht="12.75" customHeight="1" x14ac:dyDescent="0.2">
      <c r="A128" s="76"/>
      <c r="B128" s="201"/>
      <c r="C128" s="202"/>
      <c r="D128" s="77"/>
      <c r="E128" s="78" t="s">
        <v>89</v>
      </c>
      <c r="F128" s="79" t="s">
        <v>94</v>
      </c>
      <c r="G128" s="80">
        <v>111.89</v>
      </c>
      <c r="H128" s="80">
        <v>0</v>
      </c>
      <c r="I128" s="81">
        <f t="shared" si="3"/>
        <v>111.89</v>
      </c>
      <c r="J128" s="81">
        <v>0</v>
      </c>
      <c r="K128" s="81">
        <f t="shared" si="4"/>
        <v>111.89</v>
      </c>
      <c r="L128" s="2"/>
      <c r="M128" s="82">
        <v>0</v>
      </c>
      <c r="N128" s="82">
        <f t="shared" si="5"/>
        <v>111.89</v>
      </c>
      <c r="O128" s="2"/>
      <c r="P128" s="2"/>
    </row>
    <row r="129" spans="1:16" ht="12.75" customHeight="1" thickBot="1" x14ac:dyDescent="0.25">
      <c r="A129" s="94"/>
      <c r="B129" s="203"/>
      <c r="C129" s="204"/>
      <c r="D129" s="95"/>
      <c r="E129" s="96"/>
      <c r="F129" s="97" t="s">
        <v>91</v>
      </c>
      <c r="G129" s="98">
        <v>3134.69</v>
      </c>
      <c r="H129" s="98">
        <v>0</v>
      </c>
      <c r="I129" s="89">
        <f t="shared" si="3"/>
        <v>3134.69</v>
      </c>
      <c r="J129" s="88">
        <v>0</v>
      </c>
      <c r="K129" s="88">
        <f t="shared" si="4"/>
        <v>3134.69</v>
      </c>
      <c r="L129" s="2"/>
      <c r="M129" s="99">
        <v>0</v>
      </c>
      <c r="N129" s="99">
        <f t="shared" si="5"/>
        <v>3134.69</v>
      </c>
      <c r="O129" s="2"/>
      <c r="P129" s="2"/>
    </row>
    <row r="130" spans="1:16" s="69" customFormat="1" ht="12.75" customHeight="1" x14ac:dyDescent="0.2">
      <c r="A130" s="60" t="s">
        <v>85</v>
      </c>
      <c r="B130" s="205" t="s">
        <v>149</v>
      </c>
      <c r="C130" s="206"/>
      <c r="D130" s="61" t="s">
        <v>8</v>
      </c>
      <c r="E130" s="197" t="s">
        <v>8</v>
      </c>
      <c r="F130" s="62" t="s">
        <v>150</v>
      </c>
      <c r="G130" s="63">
        <f>+G131</f>
        <v>3026.58</v>
      </c>
      <c r="H130" s="64">
        <v>0</v>
      </c>
      <c r="I130" s="65">
        <f t="shared" si="3"/>
        <v>3026.58</v>
      </c>
      <c r="J130" s="66">
        <v>0</v>
      </c>
      <c r="K130" s="66">
        <f t="shared" si="4"/>
        <v>3026.58</v>
      </c>
      <c r="L130" s="67"/>
      <c r="M130" s="68">
        <v>0</v>
      </c>
      <c r="N130" s="68">
        <f t="shared" si="5"/>
        <v>3026.58</v>
      </c>
      <c r="O130" s="67"/>
      <c r="P130" s="67"/>
    </row>
    <row r="131" spans="1:16" ht="12.75" customHeight="1" x14ac:dyDescent="0.2">
      <c r="A131" s="108"/>
      <c r="B131" s="201"/>
      <c r="C131" s="202"/>
      <c r="D131" s="8">
        <v>3113</v>
      </c>
      <c r="E131" s="6">
        <v>5331</v>
      </c>
      <c r="F131" s="109" t="s">
        <v>88</v>
      </c>
      <c r="G131" s="73">
        <f>SUM(G132:G133)</f>
        <v>3026.58</v>
      </c>
      <c r="H131" s="73">
        <v>0</v>
      </c>
      <c r="I131" s="74">
        <f t="shared" si="3"/>
        <v>3026.58</v>
      </c>
      <c r="J131" s="74">
        <v>0</v>
      </c>
      <c r="K131" s="74">
        <f t="shared" si="4"/>
        <v>3026.58</v>
      </c>
      <c r="L131" s="2"/>
      <c r="M131" s="75">
        <v>0</v>
      </c>
      <c r="N131" s="75">
        <f t="shared" si="5"/>
        <v>3026.58</v>
      </c>
      <c r="O131" s="2"/>
      <c r="P131" s="2"/>
    </row>
    <row r="132" spans="1:16" ht="12.75" customHeight="1" x14ac:dyDescent="0.2">
      <c r="A132" s="76"/>
      <c r="B132" s="201"/>
      <c r="C132" s="202"/>
      <c r="D132" s="77"/>
      <c r="E132" s="78" t="s">
        <v>89</v>
      </c>
      <c r="F132" s="79" t="s">
        <v>94</v>
      </c>
      <c r="G132" s="80">
        <v>154.85</v>
      </c>
      <c r="H132" s="80">
        <v>0</v>
      </c>
      <c r="I132" s="81">
        <f t="shared" si="3"/>
        <v>154.85</v>
      </c>
      <c r="J132" s="81">
        <v>0</v>
      </c>
      <c r="K132" s="81">
        <f t="shared" si="4"/>
        <v>154.85</v>
      </c>
      <c r="L132" s="2"/>
      <c r="M132" s="82">
        <v>0</v>
      </c>
      <c r="N132" s="82">
        <f t="shared" si="5"/>
        <v>154.85</v>
      </c>
      <c r="O132" s="2"/>
      <c r="P132" s="2"/>
    </row>
    <row r="133" spans="1:16" ht="12.75" customHeight="1" thickBot="1" x14ac:dyDescent="0.25">
      <c r="A133" s="83"/>
      <c r="B133" s="203"/>
      <c r="C133" s="204"/>
      <c r="D133" s="84"/>
      <c r="E133" s="85"/>
      <c r="F133" s="86" t="s">
        <v>91</v>
      </c>
      <c r="G133" s="87">
        <v>2871.73</v>
      </c>
      <c r="H133" s="87">
        <v>0</v>
      </c>
      <c r="I133" s="88">
        <f t="shared" si="3"/>
        <v>2871.73</v>
      </c>
      <c r="J133" s="89">
        <v>0</v>
      </c>
      <c r="K133" s="89">
        <f t="shared" si="4"/>
        <v>2871.73</v>
      </c>
      <c r="L133" s="2"/>
      <c r="M133" s="90">
        <v>0</v>
      </c>
      <c r="N133" s="90">
        <f t="shared" si="5"/>
        <v>2871.73</v>
      </c>
      <c r="O133" s="2"/>
      <c r="P133" s="2"/>
    </row>
    <row r="134" spans="1:16" s="69" customFormat="1" ht="19.149999999999999" customHeight="1" x14ac:dyDescent="0.2">
      <c r="A134" s="104" t="s">
        <v>85</v>
      </c>
      <c r="B134" s="205" t="s">
        <v>151</v>
      </c>
      <c r="C134" s="206"/>
      <c r="D134" s="105" t="s">
        <v>8</v>
      </c>
      <c r="E134" s="196" t="s">
        <v>8</v>
      </c>
      <c r="F134" s="110" t="s">
        <v>152</v>
      </c>
      <c r="G134" s="91">
        <f>+G135</f>
        <v>1154.3399999999999</v>
      </c>
      <c r="H134" s="92">
        <v>0</v>
      </c>
      <c r="I134" s="66">
        <f t="shared" si="3"/>
        <v>1154.3399999999999</v>
      </c>
      <c r="J134" s="65">
        <v>0</v>
      </c>
      <c r="K134" s="65">
        <f t="shared" si="4"/>
        <v>1154.3399999999999</v>
      </c>
      <c r="L134" s="118"/>
      <c r="M134" s="93">
        <v>0</v>
      </c>
      <c r="N134" s="93">
        <f t="shared" si="5"/>
        <v>1154.3399999999999</v>
      </c>
      <c r="O134" s="67"/>
      <c r="P134" s="67"/>
    </row>
    <row r="135" spans="1:16" ht="12.75" customHeight="1" x14ac:dyDescent="0.2">
      <c r="A135" s="108"/>
      <c r="B135" s="201"/>
      <c r="C135" s="202"/>
      <c r="D135" s="8">
        <v>3113</v>
      </c>
      <c r="E135" s="6">
        <v>5331</v>
      </c>
      <c r="F135" s="109" t="s">
        <v>88</v>
      </c>
      <c r="G135" s="73">
        <f>SUM(G136:G137)</f>
        <v>1154.3399999999999</v>
      </c>
      <c r="H135" s="73">
        <v>0</v>
      </c>
      <c r="I135" s="74">
        <f t="shared" si="3"/>
        <v>1154.3399999999999</v>
      </c>
      <c r="J135" s="74">
        <v>0</v>
      </c>
      <c r="K135" s="74">
        <f t="shared" si="4"/>
        <v>1154.3399999999999</v>
      </c>
      <c r="L135" s="2"/>
      <c r="M135" s="75">
        <v>0</v>
      </c>
      <c r="N135" s="75">
        <f t="shared" si="5"/>
        <v>1154.3399999999999</v>
      </c>
      <c r="O135" s="2"/>
      <c r="P135" s="2"/>
    </row>
    <row r="136" spans="1:16" ht="12.75" customHeight="1" x14ac:dyDescent="0.2">
      <c r="A136" s="76"/>
      <c r="B136" s="201"/>
      <c r="C136" s="202"/>
      <c r="D136" s="77"/>
      <c r="E136" s="78" t="s">
        <v>89</v>
      </c>
      <c r="F136" s="79" t="s">
        <v>94</v>
      </c>
      <c r="G136" s="80">
        <v>35.78</v>
      </c>
      <c r="H136" s="80">
        <v>0</v>
      </c>
      <c r="I136" s="81">
        <f t="shared" si="3"/>
        <v>35.78</v>
      </c>
      <c r="J136" s="81">
        <v>0</v>
      </c>
      <c r="K136" s="81">
        <f t="shared" si="4"/>
        <v>35.78</v>
      </c>
      <c r="L136" s="2"/>
      <c r="M136" s="82">
        <v>0</v>
      </c>
      <c r="N136" s="82">
        <f t="shared" si="5"/>
        <v>35.78</v>
      </c>
      <c r="O136" s="2"/>
      <c r="P136" s="2"/>
    </row>
    <row r="137" spans="1:16" ht="12.75" customHeight="1" thickBot="1" x14ac:dyDescent="0.25">
      <c r="A137" s="94"/>
      <c r="B137" s="203"/>
      <c r="C137" s="204"/>
      <c r="D137" s="95"/>
      <c r="E137" s="96"/>
      <c r="F137" s="97" t="s">
        <v>91</v>
      </c>
      <c r="G137" s="98">
        <v>1118.56</v>
      </c>
      <c r="H137" s="98">
        <v>0</v>
      </c>
      <c r="I137" s="89">
        <f t="shared" si="3"/>
        <v>1118.56</v>
      </c>
      <c r="J137" s="88">
        <v>0</v>
      </c>
      <c r="K137" s="88">
        <f t="shared" si="4"/>
        <v>1118.56</v>
      </c>
      <c r="L137" s="2"/>
      <c r="M137" s="99">
        <v>0</v>
      </c>
      <c r="N137" s="99">
        <f t="shared" si="5"/>
        <v>1118.56</v>
      </c>
      <c r="O137" s="2"/>
      <c r="P137" s="2"/>
    </row>
    <row r="138" spans="1:16" s="69" customFormat="1" ht="12.75" customHeight="1" x14ac:dyDescent="0.2">
      <c r="A138" s="60" t="s">
        <v>85</v>
      </c>
      <c r="B138" s="205" t="s">
        <v>153</v>
      </c>
      <c r="C138" s="206"/>
      <c r="D138" s="61" t="s">
        <v>8</v>
      </c>
      <c r="E138" s="197" t="s">
        <v>8</v>
      </c>
      <c r="F138" s="62" t="s">
        <v>154</v>
      </c>
      <c r="G138" s="63">
        <f>+G139</f>
        <v>960.25</v>
      </c>
      <c r="H138" s="64">
        <v>0</v>
      </c>
      <c r="I138" s="65">
        <f t="shared" ref="I138:I201" si="6">+G138+H138</f>
        <v>960.25</v>
      </c>
      <c r="J138" s="66">
        <v>0</v>
      </c>
      <c r="K138" s="66">
        <f t="shared" ref="K138:K201" si="7">+I138+J138</f>
        <v>960.25</v>
      </c>
      <c r="L138" s="67"/>
      <c r="M138" s="68">
        <v>0</v>
      </c>
      <c r="N138" s="68">
        <f t="shared" ref="N138:N201" si="8">+K138+M138</f>
        <v>960.25</v>
      </c>
      <c r="O138" s="67"/>
      <c r="P138" s="67"/>
    </row>
    <row r="139" spans="1:16" ht="12.75" customHeight="1" x14ac:dyDescent="0.2">
      <c r="A139" s="108"/>
      <c r="B139" s="201"/>
      <c r="C139" s="202"/>
      <c r="D139" s="8">
        <v>3113</v>
      </c>
      <c r="E139" s="6">
        <v>5331</v>
      </c>
      <c r="F139" s="109" t="s">
        <v>88</v>
      </c>
      <c r="G139" s="73">
        <f>SUM(G140:G141)</f>
        <v>960.25</v>
      </c>
      <c r="H139" s="73">
        <v>0</v>
      </c>
      <c r="I139" s="74">
        <f t="shared" si="6"/>
        <v>960.25</v>
      </c>
      <c r="J139" s="74">
        <v>0</v>
      </c>
      <c r="K139" s="74">
        <f t="shared" si="7"/>
        <v>960.25</v>
      </c>
      <c r="L139" s="2"/>
      <c r="M139" s="75">
        <v>0</v>
      </c>
      <c r="N139" s="75">
        <f t="shared" si="8"/>
        <v>960.25</v>
      </c>
      <c r="O139" s="2"/>
      <c r="P139" s="2"/>
    </row>
    <row r="140" spans="1:16" ht="12.75" customHeight="1" x14ac:dyDescent="0.2">
      <c r="A140" s="76"/>
      <c r="B140" s="201"/>
      <c r="C140" s="202"/>
      <c r="D140" s="77"/>
      <c r="E140" s="78" t="s">
        <v>89</v>
      </c>
      <c r="F140" s="79" t="s">
        <v>94</v>
      </c>
      <c r="G140" s="80">
        <v>0</v>
      </c>
      <c r="H140" s="80">
        <v>0</v>
      </c>
      <c r="I140" s="81">
        <f t="shared" si="6"/>
        <v>0</v>
      </c>
      <c r="J140" s="81">
        <v>0</v>
      </c>
      <c r="K140" s="81">
        <f t="shared" si="7"/>
        <v>0</v>
      </c>
      <c r="L140" s="2"/>
      <c r="M140" s="82">
        <v>0</v>
      </c>
      <c r="N140" s="82">
        <f t="shared" si="8"/>
        <v>0</v>
      </c>
      <c r="O140" s="2"/>
      <c r="P140" s="2"/>
    </row>
    <row r="141" spans="1:16" ht="12.75" customHeight="1" thickBot="1" x14ac:dyDescent="0.25">
      <c r="A141" s="83"/>
      <c r="B141" s="203"/>
      <c r="C141" s="204"/>
      <c r="D141" s="84"/>
      <c r="E141" s="85"/>
      <c r="F141" s="86" t="s">
        <v>91</v>
      </c>
      <c r="G141" s="87">
        <v>960.25</v>
      </c>
      <c r="H141" s="87">
        <v>0</v>
      </c>
      <c r="I141" s="88">
        <f t="shared" si="6"/>
        <v>960.25</v>
      </c>
      <c r="J141" s="89">
        <v>0</v>
      </c>
      <c r="K141" s="89">
        <f t="shared" si="7"/>
        <v>960.25</v>
      </c>
      <c r="L141" s="2"/>
      <c r="M141" s="90">
        <v>0</v>
      </c>
      <c r="N141" s="90">
        <f t="shared" si="8"/>
        <v>960.25</v>
      </c>
      <c r="O141" s="2"/>
      <c r="P141" s="2"/>
    </row>
    <row r="142" spans="1:16" s="69" customFormat="1" ht="22.15" customHeight="1" x14ac:dyDescent="0.2">
      <c r="A142" s="60" t="s">
        <v>85</v>
      </c>
      <c r="B142" s="205" t="s">
        <v>155</v>
      </c>
      <c r="C142" s="206"/>
      <c r="D142" s="61" t="s">
        <v>8</v>
      </c>
      <c r="E142" s="197" t="s">
        <v>8</v>
      </c>
      <c r="F142" s="107" t="s">
        <v>156</v>
      </c>
      <c r="G142" s="91">
        <f>+G143</f>
        <v>788.75</v>
      </c>
      <c r="H142" s="92">
        <v>0</v>
      </c>
      <c r="I142" s="66">
        <f t="shared" si="6"/>
        <v>788.75</v>
      </c>
      <c r="J142" s="65">
        <v>0</v>
      </c>
      <c r="K142" s="65">
        <f t="shared" si="7"/>
        <v>788.75</v>
      </c>
      <c r="L142" s="67"/>
      <c r="M142" s="93">
        <v>0</v>
      </c>
      <c r="N142" s="93">
        <f t="shared" si="8"/>
        <v>788.75</v>
      </c>
      <c r="O142" s="67"/>
      <c r="P142" s="67"/>
    </row>
    <row r="143" spans="1:16" ht="12.75" customHeight="1" x14ac:dyDescent="0.2">
      <c r="A143" s="108"/>
      <c r="B143" s="201"/>
      <c r="C143" s="202"/>
      <c r="D143" s="8">
        <v>3146</v>
      </c>
      <c r="E143" s="6">
        <v>5331</v>
      </c>
      <c r="F143" s="109" t="s">
        <v>88</v>
      </c>
      <c r="G143" s="73">
        <f>SUM(G144:G145)</f>
        <v>788.75</v>
      </c>
      <c r="H143" s="73">
        <v>0</v>
      </c>
      <c r="I143" s="74">
        <f t="shared" si="6"/>
        <v>788.75</v>
      </c>
      <c r="J143" s="74">
        <v>0</v>
      </c>
      <c r="K143" s="74">
        <f t="shared" si="7"/>
        <v>788.75</v>
      </c>
      <c r="L143" s="2"/>
      <c r="M143" s="75">
        <v>0</v>
      </c>
      <c r="N143" s="75">
        <f t="shared" si="8"/>
        <v>788.75</v>
      </c>
      <c r="O143" s="2"/>
      <c r="P143" s="2"/>
    </row>
    <row r="144" spans="1:16" ht="12.75" customHeight="1" x14ac:dyDescent="0.2">
      <c r="A144" s="76"/>
      <c r="B144" s="201"/>
      <c r="C144" s="202"/>
      <c r="D144" s="77"/>
      <c r="E144" s="78" t="s">
        <v>89</v>
      </c>
      <c r="F144" s="79" t="s">
        <v>94</v>
      </c>
      <c r="G144" s="80">
        <v>5.0999999999999996</v>
      </c>
      <c r="H144" s="80">
        <v>0</v>
      </c>
      <c r="I144" s="81">
        <f t="shared" si="6"/>
        <v>5.0999999999999996</v>
      </c>
      <c r="J144" s="81">
        <v>0</v>
      </c>
      <c r="K144" s="81">
        <f t="shared" si="7"/>
        <v>5.0999999999999996</v>
      </c>
      <c r="L144" s="2"/>
      <c r="M144" s="82">
        <v>0</v>
      </c>
      <c r="N144" s="82">
        <f t="shared" si="8"/>
        <v>5.0999999999999996</v>
      </c>
      <c r="O144" s="2"/>
      <c r="P144" s="2"/>
    </row>
    <row r="145" spans="1:16" ht="12.75" customHeight="1" thickBot="1" x14ac:dyDescent="0.25">
      <c r="A145" s="83"/>
      <c r="B145" s="203"/>
      <c r="C145" s="204"/>
      <c r="D145" s="84"/>
      <c r="E145" s="85"/>
      <c r="F145" s="86" t="s">
        <v>91</v>
      </c>
      <c r="G145" s="98">
        <v>783.65</v>
      </c>
      <c r="H145" s="98">
        <v>0</v>
      </c>
      <c r="I145" s="89">
        <f t="shared" si="6"/>
        <v>783.65</v>
      </c>
      <c r="J145" s="88">
        <v>0</v>
      </c>
      <c r="K145" s="88">
        <f t="shared" si="7"/>
        <v>783.65</v>
      </c>
      <c r="L145" s="2"/>
      <c r="M145" s="99">
        <v>0</v>
      </c>
      <c r="N145" s="99">
        <f t="shared" si="8"/>
        <v>783.65</v>
      </c>
      <c r="O145" s="2"/>
      <c r="P145" s="2"/>
    </row>
    <row r="146" spans="1:16" ht="12" customHeight="1" x14ac:dyDescent="0.2">
      <c r="A146" s="104" t="s">
        <v>85</v>
      </c>
      <c r="B146" s="199" t="s">
        <v>157</v>
      </c>
      <c r="C146" s="200"/>
      <c r="D146" s="105" t="s">
        <v>8</v>
      </c>
      <c r="E146" s="196" t="s">
        <v>8</v>
      </c>
      <c r="F146" s="106" t="s">
        <v>158</v>
      </c>
      <c r="G146" s="63">
        <f>+G147</f>
        <v>4128.17</v>
      </c>
      <c r="H146" s="64">
        <v>0</v>
      </c>
      <c r="I146" s="65">
        <f t="shared" si="6"/>
        <v>4128.17</v>
      </c>
      <c r="J146" s="66">
        <v>0</v>
      </c>
      <c r="K146" s="66">
        <f t="shared" si="7"/>
        <v>4128.17</v>
      </c>
      <c r="L146" s="2"/>
      <c r="M146" s="68">
        <v>0</v>
      </c>
      <c r="N146" s="68">
        <f t="shared" si="8"/>
        <v>4128.17</v>
      </c>
      <c r="O146" s="2"/>
      <c r="P146" s="2"/>
    </row>
    <row r="147" spans="1:16" ht="12" customHeight="1" x14ac:dyDescent="0.2">
      <c r="A147" s="108"/>
      <c r="B147" s="201"/>
      <c r="C147" s="202"/>
      <c r="D147" s="8">
        <v>3121</v>
      </c>
      <c r="E147" s="6">
        <v>5331</v>
      </c>
      <c r="F147" s="109" t="s">
        <v>88</v>
      </c>
      <c r="G147" s="73">
        <f>SUM(G148:G149)</f>
        <v>4128.17</v>
      </c>
      <c r="H147" s="73">
        <v>0</v>
      </c>
      <c r="I147" s="74">
        <f t="shared" si="6"/>
        <v>4128.17</v>
      </c>
      <c r="J147" s="74">
        <v>0</v>
      </c>
      <c r="K147" s="74">
        <f t="shared" si="7"/>
        <v>4128.17</v>
      </c>
      <c r="L147" s="2"/>
      <c r="M147" s="75">
        <v>0</v>
      </c>
      <c r="N147" s="75">
        <f t="shared" si="8"/>
        <v>4128.17</v>
      </c>
      <c r="O147" s="2"/>
      <c r="P147" s="2"/>
    </row>
    <row r="148" spans="1:16" ht="12" customHeight="1" x14ac:dyDescent="0.2">
      <c r="A148" s="76"/>
      <c r="B148" s="201"/>
      <c r="C148" s="202"/>
      <c r="D148" s="77"/>
      <c r="E148" s="78" t="s">
        <v>89</v>
      </c>
      <c r="F148" s="79" t="s">
        <v>94</v>
      </c>
      <c r="G148" s="80">
        <v>936</v>
      </c>
      <c r="H148" s="80">
        <v>0</v>
      </c>
      <c r="I148" s="81">
        <f t="shared" si="6"/>
        <v>936</v>
      </c>
      <c r="J148" s="81">
        <v>0</v>
      </c>
      <c r="K148" s="81">
        <f t="shared" si="7"/>
        <v>936</v>
      </c>
      <c r="L148" s="2"/>
      <c r="M148" s="82">
        <v>0</v>
      </c>
      <c r="N148" s="82">
        <f t="shared" si="8"/>
        <v>936</v>
      </c>
      <c r="O148" s="2"/>
      <c r="P148" s="2"/>
    </row>
    <row r="149" spans="1:16" ht="12" customHeight="1" thickBot="1" x14ac:dyDescent="0.25">
      <c r="A149" s="83"/>
      <c r="B149" s="203"/>
      <c r="C149" s="204"/>
      <c r="D149" s="84"/>
      <c r="E149" s="85"/>
      <c r="F149" s="86" t="s">
        <v>91</v>
      </c>
      <c r="G149" s="87">
        <v>3192.17</v>
      </c>
      <c r="H149" s="87">
        <v>0</v>
      </c>
      <c r="I149" s="88">
        <f t="shared" si="6"/>
        <v>3192.17</v>
      </c>
      <c r="J149" s="89">
        <v>0</v>
      </c>
      <c r="K149" s="89">
        <f t="shared" si="7"/>
        <v>3192.17</v>
      </c>
      <c r="L149" s="2"/>
      <c r="M149" s="90">
        <v>0</v>
      </c>
      <c r="N149" s="90">
        <f t="shared" si="8"/>
        <v>3192.17</v>
      </c>
      <c r="O149" s="2"/>
      <c r="P149" s="2"/>
    </row>
    <row r="150" spans="1:16" s="69" customFormat="1" ht="12.75" customHeight="1" thickBot="1" x14ac:dyDescent="0.25">
      <c r="A150" s="60" t="s">
        <v>85</v>
      </c>
      <c r="B150" s="205" t="s">
        <v>159</v>
      </c>
      <c r="C150" s="206"/>
      <c r="D150" s="61" t="s">
        <v>8</v>
      </c>
      <c r="E150" s="197" t="s">
        <v>8</v>
      </c>
      <c r="F150" s="62" t="s">
        <v>160</v>
      </c>
      <c r="G150" s="91">
        <f>+G151</f>
        <v>2194.25</v>
      </c>
      <c r="H150" s="92">
        <v>0</v>
      </c>
      <c r="I150" s="66">
        <f t="shared" si="6"/>
        <v>2194.25</v>
      </c>
      <c r="J150" s="65">
        <v>0</v>
      </c>
      <c r="K150" s="65">
        <f t="shared" si="7"/>
        <v>2194.25</v>
      </c>
      <c r="L150" s="67"/>
      <c r="M150" s="119">
        <v>0</v>
      </c>
      <c r="N150" s="93">
        <f t="shared" si="8"/>
        <v>2194.25</v>
      </c>
      <c r="O150" s="67"/>
      <c r="P150" s="67"/>
    </row>
    <row r="151" spans="1:16" ht="12.75" customHeight="1" x14ac:dyDescent="0.2">
      <c r="A151" s="108"/>
      <c r="B151" s="201"/>
      <c r="C151" s="202"/>
      <c r="D151" s="8">
        <v>3121</v>
      </c>
      <c r="E151" s="6">
        <v>5331</v>
      </c>
      <c r="F151" s="109" t="s">
        <v>88</v>
      </c>
      <c r="G151" s="73">
        <f>SUM(G152:G153)</f>
        <v>2194.25</v>
      </c>
      <c r="H151" s="73">
        <v>0</v>
      </c>
      <c r="I151" s="74">
        <f t="shared" si="6"/>
        <v>2194.25</v>
      </c>
      <c r="J151" s="74">
        <v>0</v>
      </c>
      <c r="K151" s="74">
        <f t="shared" si="7"/>
        <v>2194.25</v>
      </c>
      <c r="L151" s="2"/>
      <c r="M151" s="120">
        <v>0</v>
      </c>
      <c r="N151" s="75">
        <f t="shared" si="8"/>
        <v>2194.25</v>
      </c>
      <c r="O151" s="2"/>
      <c r="P151" s="2"/>
    </row>
    <row r="152" spans="1:16" ht="12.75" customHeight="1" x14ac:dyDescent="0.2">
      <c r="A152" s="76"/>
      <c r="B152" s="201"/>
      <c r="C152" s="202"/>
      <c r="D152" s="77"/>
      <c r="E152" s="78" t="s">
        <v>89</v>
      </c>
      <c r="F152" s="79" t="s">
        <v>94</v>
      </c>
      <c r="G152" s="80">
        <v>319.8</v>
      </c>
      <c r="H152" s="80">
        <v>0</v>
      </c>
      <c r="I152" s="81">
        <f t="shared" si="6"/>
        <v>319.8</v>
      </c>
      <c r="J152" s="81">
        <v>0</v>
      </c>
      <c r="K152" s="81">
        <f t="shared" si="7"/>
        <v>319.8</v>
      </c>
      <c r="L152" s="2"/>
      <c r="M152" s="82">
        <v>0</v>
      </c>
      <c r="N152" s="82">
        <f t="shared" si="8"/>
        <v>319.8</v>
      </c>
      <c r="O152" s="2"/>
      <c r="P152" s="2"/>
    </row>
    <row r="153" spans="1:16" ht="12.75" customHeight="1" thickBot="1" x14ac:dyDescent="0.25">
      <c r="A153" s="83"/>
      <c r="B153" s="203"/>
      <c r="C153" s="204"/>
      <c r="D153" s="84"/>
      <c r="E153" s="85"/>
      <c r="F153" s="86" t="s">
        <v>91</v>
      </c>
      <c r="G153" s="98">
        <v>1874.45</v>
      </c>
      <c r="H153" s="98">
        <v>0</v>
      </c>
      <c r="I153" s="89">
        <f t="shared" si="6"/>
        <v>1874.45</v>
      </c>
      <c r="J153" s="88">
        <v>0</v>
      </c>
      <c r="K153" s="88">
        <f t="shared" si="7"/>
        <v>1874.45</v>
      </c>
      <c r="L153" s="2"/>
      <c r="M153" s="99">
        <v>0</v>
      </c>
      <c r="N153" s="99">
        <f t="shared" si="8"/>
        <v>1874.45</v>
      </c>
      <c r="O153" s="2"/>
      <c r="P153" s="2"/>
    </row>
    <row r="154" spans="1:16" s="69" customFormat="1" ht="12.75" customHeight="1" x14ac:dyDescent="0.2">
      <c r="A154" s="104" t="s">
        <v>85</v>
      </c>
      <c r="B154" s="205" t="s">
        <v>161</v>
      </c>
      <c r="C154" s="206"/>
      <c r="D154" s="105" t="s">
        <v>8</v>
      </c>
      <c r="E154" s="196" t="s">
        <v>8</v>
      </c>
      <c r="F154" s="106" t="s">
        <v>162</v>
      </c>
      <c r="G154" s="63">
        <f>+G155</f>
        <v>2114.54</v>
      </c>
      <c r="H154" s="64">
        <f>+H155</f>
        <v>12.34</v>
      </c>
      <c r="I154" s="65">
        <f t="shared" si="6"/>
        <v>2126.88</v>
      </c>
      <c r="J154" s="66">
        <v>0</v>
      </c>
      <c r="K154" s="66">
        <f t="shared" si="7"/>
        <v>2126.88</v>
      </c>
      <c r="L154" s="67"/>
      <c r="M154" s="68">
        <v>0</v>
      </c>
      <c r="N154" s="68">
        <f t="shared" si="8"/>
        <v>2126.88</v>
      </c>
      <c r="O154" s="67"/>
      <c r="P154" s="67"/>
    </row>
    <row r="155" spans="1:16" ht="12.75" customHeight="1" x14ac:dyDescent="0.2">
      <c r="A155" s="108"/>
      <c r="B155" s="201"/>
      <c r="C155" s="202"/>
      <c r="D155" s="8">
        <v>3122</v>
      </c>
      <c r="E155" s="6">
        <v>5331</v>
      </c>
      <c r="F155" s="109" t="s">
        <v>88</v>
      </c>
      <c r="G155" s="73">
        <f>SUM(G156:G157)</f>
        <v>2114.54</v>
      </c>
      <c r="H155" s="73">
        <f>SUM(H156:H157)</f>
        <v>12.34</v>
      </c>
      <c r="I155" s="74">
        <f t="shared" si="6"/>
        <v>2126.88</v>
      </c>
      <c r="J155" s="74">
        <v>0</v>
      </c>
      <c r="K155" s="74">
        <f t="shared" si="7"/>
        <v>2126.88</v>
      </c>
      <c r="L155" s="2"/>
      <c r="M155" s="75">
        <v>0</v>
      </c>
      <c r="N155" s="75">
        <f t="shared" si="8"/>
        <v>2126.88</v>
      </c>
      <c r="O155" s="2"/>
      <c r="P155" s="2"/>
    </row>
    <row r="156" spans="1:16" ht="12.75" customHeight="1" x14ac:dyDescent="0.2">
      <c r="A156" s="76"/>
      <c r="B156" s="201"/>
      <c r="C156" s="202"/>
      <c r="D156" s="77"/>
      <c r="E156" s="78" t="s">
        <v>89</v>
      </c>
      <c r="F156" s="79" t="s">
        <v>94</v>
      </c>
      <c r="G156" s="80">
        <v>235.4</v>
      </c>
      <c r="H156" s="80">
        <v>0</v>
      </c>
      <c r="I156" s="81">
        <f t="shared" si="6"/>
        <v>235.4</v>
      </c>
      <c r="J156" s="81">
        <v>0</v>
      </c>
      <c r="K156" s="81">
        <f t="shared" si="7"/>
        <v>235.4</v>
      </c>
      <c r="L156" s="2"/>
      <c r="M156" s="82">
        <v>0</v>
      </c>
      <c r="N156" s="82">
        <f t="shared" si="8"/>
        <v>235.4</v>
      </c>
      <c r="O156" s="2"/>
      <c r="P156" s="2"/>
    </row>
    <row r="157" spans="1:16" ht="12.75" customHeight="1" thickBot="1" x14ac:dyDescent="0.25">
      <c r="A157" s="83"/>
      <c r="B157" s="203"/>
      <c r="C157" s="204"/>
      <c r="D157" s="84"/>
      <c r="E157" s="85"/>
      <c r="F157" s="86" t="s">
        <v>91</v>
      </c>
      <c r="G157" s="87">
        <v>1879.14</v>
      </c>
      <c r="H157" s="87">
        <v>12.34</v>
      </c>
      <c r="I157" s="88">
        <f t="shared" si="6"/>
        <v>1891.48</v>
      </c>
      <c r="J157" s="89">
        <v>0</v>
      </c>
      <c r="K157" s="89">
        <f t="shared" si="7"/>
        <v>1891.48</v>
      </c>
      <c r="L157" s="2"/>
      <c r="M157" s="90">
        <v>0</v>
      </c>
      <c r="N157" s="90">
        <f t="shared" si="8"/>
        <v>1891.48</v>
      </c>
      <c r="O157" s="2"/>
      <c r="P157" s="2"/>
    </row>
    <row r="158" spans="1:16" s="69" customFormat="1" ht="12.75" customHeight="1" x14ac:dyDescent="0.2">
      <c r="A158" s="60" t="s">
        <v>85</v>
      </c>
      <c r="B158" s="205" t="s">
        <v>163</v>
      </c>
      <c r="C158" s="206"/>
      <c r="D158" s="61" t="s">
        <v>8</v>
      </c>
      <c r="E158" s="197" t="s">
        <v>8</v>
      </c>
      <c r="F158" s="62" t="s">
        <v>164</v>
      </c>
      <c r="G158" s="91">
        <f>+G159</f>
        <v>4406.55</v>
      </c>
      <c r="H158" s="92">
        <v>0</v>
      </c>
      <c r="I158" s="66">
        <f t="shared" si="6"/>
        <v>4406.55</v>
      </c>
      <c r="J158" s="65">
        <v>0</v>
      </c>
      <c r="K158" s="65">
        <f t="shared" si="7"/>
        <v>4406.55</v>
      </c>
      <c r="L158" s="67"/>
      <c r="M158" s="93">
        <v>0</v>
      </c>
      <c r="N158" s="93">
        <f t="shared" si="8"/>
        <v>4406.55</v>
      </c>
      <c r="O158" s="67"/>
      <c r="P158" s="67"/>
    </row>
    <row r="159" spans="1:16" ht="12.75" customHeight="1" x14ac:dyDescent="0.2">
      <c r="A159" s="108"/>
      <c r="B159" s="201"/>
      <c r="C159" s="202"/>
      <c r="D159" s="8">
        <v>3122</v>
      </c>
      <c r="E159" s="6">
        <v>5331</v>
      </c>
      <c r="F159" s="109" t="s">
        <v>88</v>
      </c>
      <c r="G159" s="73">
        <f>SUM(G160:G161)</f>
        <v>4406.55</v>
      </c>
      <c r="H159" s="73">
        <v>0</v>
      </c>
      <c r="I159" s="74">
        <f t="shared" si="6"/>
        <v>4406.55</v>
      </c>
      <c r="J159" s="74">
        <v>0</v>
      </c>
      <c r="K159" s="74">
        <f t="shared" si="7"/>
        <v>4406.55</v>
      </c>
      <c r="L159" s="2"/>
      <c r="M159" s="75">
        <v>0</v>
      </c>
      <c r="N159" s="75">
        <f t="shared" si="8"/>
        <v>4406.55</v>
      </c>
      <c r="O159" s="2"/>
      <c r="P159" s="2"/>
    </row>
    <row r="160" spans="1:16" ht="12.75" customHeight="1" x14ac:dyDescent="0.2">
      <c r="A160" s="76"/>
      <c r="B160" s="201"/>
      <c r="C160" s="202"/>
      <c r="D160" s="77"/>
      <c r="E160" s="78" t="s">
        <v>89</v>
      </c>
      <c r="F160" s="79" t="s">
        <v>94</v>
      </c>
      <c r="G160" s="80">
        <v>641.70000000000005</v>
      </c>
      <c r="H160" s="80">
        <v>0</v>
      </c>
      <c r="I160" s="81">
        <f t="shared" si="6"/>
        <v>641.70000000000005</v>
      </c>
      <c r="J160" s="81">
        <v>0</v>
      </c>
      <c r="K160" s="81">
        <f t="shared" si="7"/>
        <v>641.70000000000005</v>
      </c>
      <c r="L160" s="2"/>
      <c r="M160" s="82">
        <v>0</v>
      </c>
      <c r="N160" s="82">
        <f t="shared" si="8"/>
        <v>641.70000000000005</v>
      </c>
      <c r="O160" s="2"/>
      <c r="P160" s="2"/>
    </row>
    <row r="161" spans="1:17" ht="12.75" customHeight="1" thickBot="1" x14ac:dyDescent="0.25">
      <c r="A161" s="83"/>
      <c r="B161" s="203"/>
      <c r="C161" s="204"/>
      <c r="D161" s="84"/>
      <c r="E161" s="85"/>
      <c r="F161" s="86" t="s">
        <v>91</v>
      </c>
      <c r="G161" s="98">
        <v>3764.85</v>
      </c>
      <c r="H161" s="98">
        <v>0</v>
      </c>
      <c r="I161" s="89">
        <f t="shared" si="6"/>
        <v>3764.85</v>
      </c>
      <c r="J161" s="88">
        <v>0</v>
      </c>
      <c r="K161" s="88">
        <f t="shared" si="7"/>
        <v>3764.85</v>
      </c>
      <c r="L161" s="2"/>
      <c r="M161" s="99">
        <v>0</v>
      </c>
      <c r="N161" s="99">
        <f t="shared" si="8"/>
        <v>3764.85</v>
      </c>
      <c r="O161" s="2"/>
      <c r="P161" s="2"/>
    </row>
    <row r="162" spans="1:17" s="69" customFormat="1" ht="20.45" customHeight="1" x14ac:dyDescent="0.2">
      <c r="A162" s="60" t="s">
        <v>85</v>
      </c>
      <c r="B162" s="205" t="s">
        <v>165</v>
      </c>
      <c r="C162" s="206"/>
      <c r="D162" s="61" t="s">
        <v>8</v>
      </c>
      <c r="E162" s="197" t="s">
        <v>8</v>
      </c>
      <c r="F162" s="107" t="s">
        <v>166</v>
      </c>
      <c r="G162" s="63">
        <f>+G163</f>
        <v>17814.82</v>
      </c>
      <c r="H162" s="64">
        <v>0</v>
      </c>
      <c r="I162" s="65">
        <f t="shared" si="6"/>
        <v>17814.82</v>
      </c>
      <c r="J162" s="66">
        <v>0</v>
      </c>
      <c r="K162" s="66">
        <f t="shared" si="7"/>
        <v>17814.82</v>
      </c>
      <c r="L162" s="67"/>
      <c r="M162" s="68">
        <v>0</v>
      </c>
      <c r="N162" s="68">
        <f t="shared" si="8"/>
        <v>17814.82</v>
      </c>
      <c r="O162" s="67"/>
      <c r="P162" s="67"/>
    </row>
    <row r="163" spans="1:17" ht="12.75" customHeight="1" x14ac:dyDescent="0.2">
      <c r="A163" s="108"/>
      <c r="B163" s="201"/>
      <c r="C163" s="202"/>
      <c r="D163" s="8">
        <v>3123</v>
      </c>
      <c r="E163" s="6">
        <v>5331</v>
      </c>
      <c r="F163" s="109" t="s">
        <v>88</v>
      </c>
      <c r="G163" s="73">
        <f>SUM(G164:G165)</f>
        <v>17814.82</v>
      </c>
      <c r="H163" s="73">
        <v>0</v>
      </c>
      <c r="I163" s="74">
        <f t="shared" si="6"/>
        <v>17814.82</v>
      </c>
      <c r="J163" s="74">
        <v>0</v>
      </c>
      <c r="K163" s="74">
        <f t="shared" si="7"/>
        <v>17814.82</v>
      </c>
      <c r="L163" s="2"/>
      <c r="M163" s="75">
        <v>0</v>
      </c>
      <c r="N163" s="75">
        <f t="shared" si="8"/>
        <v>17814.82</v>
      </c>
      <c r="O163" s="2"/>
      <c r="P163" s="2"/>
    </row>
    <row r="164" spans="1:17" ht="12.75" customHeight="1" x14ac:dyDescent="0.2">
      <c r="A164" s="76"/>
      <c r="B164" s="201"/>
      <c r="C164" s="202"/>
      <c r="D164" s="77"/>
      <c r="E164" s="78" t="s">
        <v>89</v>
      </c>
      <c r="F164" s="79" t="s">
        <v>94</v>
      </c>
      <c r="G164" s="80">
        <v>3010</v>
      </c>
      <c r="H164" s="80">
        <v>0</v>
      </c>
      <c r="I164" s="81">
        <f t="shared" si="6"/>
        <v>3010</v>
      </c>
      <c r="J164" s="81">
        <v>0</v>
      </c>
      <c r="K164" s="81">
        <f t="shared" si="7"/>
        <v>3010</v>
      </c>
      <c r="L164" s="2"/>
      <c r="M164" s="82">
        <v>0</v>
      </c>
      <c r="N164" s="82">
        <f t="shared" si="8"/>
        <v>3010</v>
      </c>
      <c r="O164" s="2"/>
      <c r="P164" s="2"/>
    </row>
    <row r="165" spans="1:17" ht="12.75" customHeight="1" thickBot="1" x14ac:dyDescent="0.25">
      <c r="A165" s="83"/>
      <c r="B165" s="203"/>
      <c r="C165" s="204"/>
      <c r="D165" s="84"/>
      <c r="E165" s="85"/>
      <c r="F165" s="86" t="s">
        <v>91</v>
      </c>
      <c r="G165" s="87">
        <v>14804.82</v>
      </c>
      <c r="H165" s="87">
        <v>0</v>
      </c>
      <c r="I165" s="88">
        <f t="shared" si="6"/>
        <v>14804.82</v>
      </c>
      <c r="J165" s="89">
        <v>0</v>
      </c>
      <c r="K165" s="89">
        <f t="shared" si="7"/>
        <v>14804.82</v>
      </c>
      <c r="L165" s="2"/>
      <c r="M165" s="90">
        <v>0</v>
      </c>
      <c r="N165" s="90">
        <f t="shared" si="8"/>
        <v>14804.82</v>
      </c>
      <c r="O165" s="2"/>
      <c r="P165" s="2"/>
    </row>
    <row r="166" spans="1:17" s="69" customFormat="1" ht="12.75" customHeight="1" x14ac:dyDescent="0.2">
      <c r="A166" s="60" t="s">
        <v>85</v>
      </c>
      <c r="B166" s="205" t="s">
        <v>167</v>
      </c>
      <c r="C166" s="206"/>
      <c r="D166" s="61" t="s">
        <v>8</v>
      </c>
      <c r="E166" s="197" t="s">
        <v>8</v>
      </c>
      <c r="F166" s="62" t="s">
        <v>168</v>
      </c>
      <c r="G166" s="91">
        <f>+G167</f>
        <v>9240.64</v>
      </c>
      <c r="H166" s="92">
        <v>0</v>
      </c>
      <c r="I166" s="66">
        <f t="shared" si="6"/>
        <v>9240.64</v>
      </c>
      <c r="J166" s="65">
        <v>0</v>
      </c>
      <c r="K166" s="65">
        <f t="shared" si="7"/>
        <v>9240.64</v>
      </c>
      <c r="L166" s="67"/>
      <c r="M166" s="93">
        <v>0</v>
      </c>
      <c r="N166" s="93">
        <f t="shared" si="8"/>
        <v>9240.64</v>
      </c>
      <c r="O166" s="67"/>
      <c r="P166" s="67"/>
    </row>
    <row r="167" spans="1:17" ht="12.75" customHeight="1" x14ac:dyDescent="0.2">
      <c r="A167" s="108"/>
      <c r="B167" s="201"/>
      <c r="C167" s="202"/>
      <c r="D167" s="8">
        <v>3122</v>
      </c>
      <c r="E167" s="6">
        <v>5331</v>
      </c>
      <c r="F167" s="109" t="s">
        <v>88</v>
      </c>
      <c r="G167" s="73">
        <f>SUM(G168:G169)</f>
        <v>9240.64</v>
      </c>
      <c r="H167" s="73">
        <v>0</v>
      </c>
      <c r="I167" s="74">
        <f t="shared" si="6"/>
        <v>9240.64</v>
      </c>
      <c r="J167" s="74">
        <v>0</v>
      </c>
      <c r="K167" s="74">
        <f t="shared" si="7"/>
        <v>9240.64</v>
      </c>
      <c r="L167" s="2"/>
      <c r="M167" s="75">
        <v>0</v>
      </c>
      <c r="N167" s="75">
        <f t="shared" si="8"/>
        <v>9240.64</v>
      </c>
      <c r="O167" s="2"/>
      <c r="P167" s="2"/>
    </row>
    <row r="168" spans="1:17" ht="12.75" customHeight="1" x14ac:dyDescent="0.2">
      <c r="A168" s="76"/>
      <c r="B168" s="201"/>
      <c r="C168" s="202"/>
      <c r="D168" s="77"/>
      <c r="E168" s="78" t="s">
        <v>89</v>
      </c>
      <c r="F168" s="79" t="s">
        <v>94</v>
      </c>
      <c r="G168" s="80">
        <v>1727</v>
      </c>
      <c r="H168" s="80">
        <v>0</v>
      </c>
      <c r="I168" s="81">
        <f t="shared" si="6"/>
        <v>1727</v>
      </c>
      <c r="J168" s="81">
        <v>0</v>
      </c>
      <c r="K168" s="81">
        <f t="shared" si="7"/>
        <v>1727</v>
      </c>
      <c r="L168" s="2"/>
      <c r="M168" s="82">
        <v>0</v>
      </c>
      <c r="N168" s="82">
        <f t="shared" si="8"/>
        <v>1727</v>
      </c>
      <c r="O168" s="2"/>
      <c r="P168" s="2"/>
    </row>
    <row r="169" spans="1:17" ht="12.75" customHeight="1" thickBot="1" x14ac:dyDescent="0.25">
      <c r="A169" s="83"/>
      <c r="B169" s="203"/>
      <c r="C169" s="204"/>
      <c r="D169" s="84"/>
      <c r="E169" s="85"/>
      <c r="F169" s="86" t="s">
        <v>91</v>
      </c>
      <c r="G169" s="98">
        <v>7513.64</v>
      </c>
      <c r="H169" s="98">
        <v>0</v>
      </c>
      <c r="I169" s="89">
        <f t="shared" si="6"/>
        <v>7513.64</v>
      </c>
      <c r="J169" s="88">
        <v>0</v>
      </c>
      <c r="K169" s="88">
        <f t="shared" si="7"/>
        <v>7513.64</v>
      </c>
      <c r="L169" s="2"/>
      <c r="M169" s="99">
        <v>0</v>
      </c>
      <c r="N169" s="99">
        <f t="shared" si="8"/>
        <v>7513.64</v>
      </c>
      <c r="O169" s="2"/>
      <c r="P169" s="2"/>
    </row>
    <row r="170" spans="1:17" s="69" customFormat="1" ht="12.75" customHeight="1" x14ac:dyDescent="0.2">
      <c r="A170" s="104" t="s">
        <v>85</v>
      </c>
      <c r="B170" s="205" t="s">
        <v>169</v>
      </c>
      <c r="C170" s="206"/>
      <c r="D170" s="105" t="s">
        <v>8</v>
      </c>
      <c r="E170" s="196" t="s">
        <v>8</v>
      </c>
      <c r="F170" s="106" t="s">
        <v>170</v>
      </c>
      <c r="G170" s="63">
        <f>+G171</f>
        <v>3017.8</v>
      </c>
      <c r="H170" s="64">
        <v>0</v>
      </c>
      <c r="I170" s="65">
        <f t="shared" si="6"/>
        <v>3017.8</v>
      </c>
      <c r="J170" s="66">
        <v>0</v>
      </c>
      <c r="K170" s="66">
        <f t="shared" si="7"/>
        <v>3017.8</v>
      </c>
      <c r="L170" s="67"/>
      <c r="M170" s="68">
        <v>0</v>
      </c>
      <c r="N170" s="68">
        <f t="shared" si="8"/>
        <v>3017.8</v>
      </c>
      <c r="O170" s="67"/>
      <c r="P170" s="67"/>
    </row>
    <row r="171" spans="1:17" ht="12.75" customHeight="1" x14ac:dyDescent="0.2">
      <c r="A171" s="108"/>
      <c r="B171" s="201"/>
      <c r="C171" s="202"/>
      <c r="D171" s="8">
        <v>3122</v>
      </c>
      <c r="E171" s="6">
        <v>5331</v>
      </c>
      <c r="F171" s="109" t="s">
        <v>88</v>
      </c>
      <c r="G171" s="73">
        <f>SUM(G172:G173)</f>
        <v>3017.8</v>
      </c>
      <c r="H171" s="73">
        <v>0</v>
      </c>
      <c r="I171" s="74">
        <f t="shared" si="6"/>
        <v>3017.8</v>
      </c>
      <c r="J171" s="74">
        <v>0</v>
      </c>
      <c r="K171" s="74">
        <f t="shared" si="7"/>
        <v>3017.8</v>
      </c>
      <c r="L171" s="2"/>
      <c r="M171" s="75">
        <v>0</v>
      </c>
      <c r="N171" s="75">
        <f t="shared" si="8"/>
        <v>3017.8</v>
      </c>
      <c r="O171" s="2"/>
      <c r="P171" s="2"/>
    </row>
    <row r="172" spans="1:17" ht="12.75" customHeight="1" x14ac:dyDescent="0.2">
      <c r="A172" s="76"/>
      <c r="B172" s="201"/>
      <c r="C172" s="202"/>
      <c r="D172" s="77"/>
      <c r="E172" s="78" t="s">
        <v>89</v>
      </c>
      <c r="F172" s="79" t="s">
        <v>94</v>
      </c>
      <c r="G172" s="80">
        <v>520</v>
      </c>
      <c r="H172" s="80">
        <v>0</v>
      </c>
      <c r="I172" s="81">
        <f t="shared" si="6"/>
        <v>520</v>
      </c>
      <c r="J172" s="81">
        <v>0</v>
      </c>
      <c r="K172" s="81">
        <f t="shared" si="7"/>
        <v>520</v>
      </c>
      <c r="L172" s="2"/>
      <c r="M172" s="82">
        <v>0</v>
      </c>
      <c r="N172" s="82">
        <f t="shared" si="8"/>
        <v>520</v>
      </c>
      <c r="O172" s="2"/>
      <c r="P172" s="2"/>
    </row>
    <row r="173" spans="1:17" ht="12.75" customHeight="1" thickBot="1" x14ac:dyDescent="0.25">
      <c r="A173" s="94"/>
      <c r="B173" s="203"/>
      <c r="C173" s="204"/>
      <c r="D173" s="95"/>
      <c r="E173" s="96"/>
      <c r="F173" s="97" t="s">
        <v>91</v>
      </c>
      <c r="G173" s="87">
        <v>2497.8000000000002</v>
      </c>
      <c r="H173" s="87">
        <v>0</v>
      </c>
      <c r="I173" s="88">
        <f t="shared" si="6"/>
        <v>2497.8000000000002</v>
      </c>
      <c r="J173" s="89">
        <v>0</v>
      </c>
      <c r="K173" s="89">
        <f t="shared" si="7"/>
        <v>2497.8000000000002</v>
      </c>
      <c r="L173" s="2"/>
      <c r="M173" s="90">
        <v>0</v>
      </c>
      <c r="N173" s="90">
        <f t="shared" si="8"/>
        <v>2497.8000000000002</v>
      </c>
      <c r="O173" s="2"/>
      <c r="P173" s="2"/>
    </row>
    <row r="174" spans="1:17" s="69" customFormat="1" ht="12.75" customHeight="1" x14ac:dyDescent="0.2">
      <c r="A174" s="60" t="s">
        <v>85</v>
      </c>
      <c r="B174" s="205" t="s">
        <v>171</v>
      </c>
      <c r="C174" s="206"/>
      <c r="D174" s="61" t="s">
        <v>8</v>
      </c>
      <c r="E174" s="197" t="s">
        <v>8</v>
      </c>
      <c r="F174" s="62" t="s">
        <v>172</v>
      </c>
      <c r="G174" s="91">
        <f>+G175</f>
        <v>582.58000000000004</v>
      </c>
      <c r="H174" s="92">
        <v>0</v>
      </c>
      <c r="I174" s="66">
        <f t="shared" si="6"/>
        <v>582.58000000000004</v>
      </c>
      <c r="J174" s="65">
        <v>0</v>
      </c>
      <c r="K174" s="65">
        <f t="shared" si="7"/>
        <v>582.58000000000004</v>
      </c>
      <c r="L174" s="67"/>
      <c r="M174" s="93">
        <v>0</v>
      </c>
      <c r="N174" s="93">
        <f t="shared" si="8"/>
        <v>582.58000000000004</v>
      </c>
      <c r="O174" s="67"/>
      <c r="P174" s="67"/>
    </row>
    <row r="175" spans="1:17" ht="12.75" customHeight="1" x14ac:dyDescent="0.2">
      <c r="A175" s="108"/>
      <c r="B175" s="201"/>
      <c r="C175" s="202"/>
      <c r="D175" s="8">
        <v>3112</v>
      </c>
      <c r="E175" s="6">
        <v>5331</v>
      </c>
      <c r="F175" s="109" t="s">
        <v>88</v>
      </c>
      <c r="G175" s="73">
        <f>SUM(G176:G177)</f>
        <v>582.58000000000004</v>
      </c>
      <c r="H175" s="73">
        <v>0</v>
      </c>
      <c r="I175" s="74">
        <f t="shared" si="6"/>
        <v>582.58000000000004</v>
      </c>
      <c r="J175" s="74">
        <v>0</v>
      </c>
      <c r="K175" s="74">
        <f t="shared" si="7"/>
        <v>582.58000000000004</v>
      </c>
      <c r="L175" s="2"/>
      <c r="M175" s="75">
        <v>0</v>
      </c>
      <c r="N175" s="75">
        <f t="shared" si="8"/>
        <v>582.58000000000004</v>
      </c>
      <c r="O175" s="2"/>
      <c r="P175" s="2"/>
    </row>
    <row r="176" spans="1:17" ht="12.75" customHeight="1" x14ac:dyDescent="0.2">
      <c r="A176" s="76"/>
      <c r="B176" s="201"/>
      <c r="C176" s="202"/>
      <c r="D176" s="77"/>
      <c r="E176" s="78" t="s">
        <v>89</v>
      </c>
      <c r="F176" s="79" t="s">
        <v>94</v>
      </c>
      <c r="G176" s="80">
        <v>0</v>
      </c>
      <c r="H176" s="80">
        <v>0</v>
      </c>
      <c r="I176" s="81">
        <f t="shared" si="6"/>
        <v>0</v>
      </c>
      <c r="J176" s="81">
        <v>0</v>
      </c>
      <c r="K176" s="81">
        <f t="shared" si="7"/>
        <v>0</v>
      </c>
      <c r="L176" s="2"/>
      <c r="M176" s="82">
        <v>0</v>
      </c>
      <c r="N176" s="82">
        <f t="shared" si="8"/>
        <v>0</v>
      </c>
      <c r="O176" s="2"/>
      <c r="P176" s="2"/>
      <c r="Q176" s="121"/>
    </row>
    <row r="177" spans="1:16" ht="12.75" customHeight="1" thickBot="1" x14ac:dyDescent="0.25">
      <c r="A177" s="83"/>
      <c r="B177" s="203"/>
      <c r="C177" s="204"/>
      <c r="D177" s="84"/>
      <c r="E177" s="85"/>
      <c r="F177" s="86" t="s">
        <v>91</v>
      </c>
      <c r="G177" s="98">
        <v>582.58000000000004</v>
      </c>
      <c r="H177" s="98">
        <v>0</v>
      </c>
      <c r="I177" s="89">
        <f t="shared" si="6"/>
        <v>582.58000000000004</v>
      </c>
      <c r="J177" s="88">
        <v>0</v>
      </c>
      <c r="K177" s="88">
        <f t="shared" si="7"/>
        <v>582.58000000000004</v>
      </c>
      <c r="L177" s="2"/>
      <c r="M177" s="99">
        <v>0</v>
      </c>
      <c r="N177" s="99">
        <f t="shared" si="8"/>
        <v>582.58000000000004</v>
      </c>
      <c r="O177" s="2"/>
      <c r="P177" s="2"/>
    </row>
    <row r="178" spans="1:16" s="69" customFormat="1" ht="12.75" customHeight="1" x14ac:dyDescent="0.2">
      <c r="A178" s="104" t="s">
        <v>85</v>
      </c>
      <c r="B178" s="205" t="s">
        <v>173</v>
      </c>
      <c r="C178" s="206"/>
      <c r="D178" s="105" t="s">
        <v>8</v>
      </c>
      <c r="E178" s="196" t="s">
        <v>8</v>
      </c>
      <c r="F178" s="106" t="s">
        <v>174</v>
      </c>
      <c r="G178" s="63">
        <f>+G179</f>
        <v>5199.9400000000005</v>
      </c>
      <c r="H178" s="64">
        <v>0</v>
      </c>
      <c r="I178" s="65">
        <f t="shared" si="6"/>
        <v>5199.9400000000005</v>
      </c>
      <c r="J178" s="66">
        <v>0</v>
      </c>
      <c r="K178" s="66">
        <f t="shared" si="7"/>
        <v>5199.9400000000005</v>
      </c>
      <c r="L178" s="67"/>
      <c r="M178" s="68">
        <v>0</v>
      </c>
      <c r="N178" s="68">
        <f t="shared" si="8"/>
        <v>5199.9400000000005</v>
      </c>
      <c r="O178" s="67"/>
      <c r="P178" s="67"/>
    </row>
    <row r="179" spans="1:16" ht="12.75" customHeight="1" x14ac:dyDescent="0.2">
      <c r="A179" s="108"/>
      <c r="B179" s="201"/>
      <c r="C179" s="202"/>
      <c r="D179" s="8">
        <v>3133</v>
      </c>
      <c r="E179" s="6">
        <v>5331</v>
      </c>
      <c r="F179" s="109" t="s">
        <v>88</v>
      </c>
      <c r="G179" s="73">
        <f>SUM(G180:G181)</f>
        <v>5199.9400000000005</v>
      </c>
      <c r="H179" s="73">
        <v>0</v>
      </c>
      <c r="I179" s="74">
        <f t="shared" si="6"/>
        <v>5199.9400000000005</v>
      </c>
      <c r="J179" s="74">
        <v>0</v>
      </c>
      <c r="K179" s="74">
        <f t="shared" si="7"/>
        <v>5199.9400000000005</v>
      </c>
      <c r="L179" s="2"/>
      <c r="M179" s="75">
        <v>0</v>
      </c>
      <c r="N179" s="75">
        <f t="shared" si="8"/>
        <v>5199.9400000000005</v>
      </c>
      <c r="O179" s="2"/>
      <c r="P179" s="2"/>
    </row>
    <row r="180" spans="1:16" ht="12.75" customHeight="1" x14ac:dyDescent="0.2">
      <c r="A180" s="76"/>
      <c r="B180" s="201"/>
      <c r="C180" s="202"/>
      <c r="D180" s="77"/>
      <c r="E180" s="78" t="s">
        <v>89</v>
      </c>
      <c r="F180" s="79" t="s">
        <v>94</v>
      </c>
      <c r="G180" s="80">
        <v>122.31</v>
      </c>
      <c r="H180" s="80">
        <v>0</v>
      </c>
      <c r="I180" s="81">
        <f t="shared" si="6"/>
        <v>122.31</v>
      </c>
      <c r="J180" s="81">
        <v>0</v>
      </c>
      <c r="K180" s="81">
        <f t="shared" si="7"/>
        <v>122.31</v>
      </c>
      <c r="L180" s="2"/>
      <c r="M180" s="82">
        <v>0</v>
      </c>
      <c r="N180" s="82">
        <f t="shared" si="8"/>
        <v>122.31</v>
      </c>
      <c r="O180" s="2"/>
      <c r="P180" s="2"/>
    </row>
    <row r="181" spans="1:16" ht="12.75" customHeight="1" thickBot="1" x14ac:dyDescent="0.25">
      <c r="A181" s="83"/>
      <c r="B181" s="203"/>
      <c r="C181" s="204"/>
      <c r="D181" s="84"/>
      <c r="E181" s="85"/>
      <c r="F181" s="86" t="s">
        <v>91</v>
      </c>
      <c r="G181" s="87">
        <v>5077.63</v>
      </c>
      <c r="H181" s="87">
        <v>0</v>
      </c>
      <c r="I181" s="88">
        <f t="shared" si="6"/>
        <v>5077.63</v>
      </c>
      <c r="J181" s="89">
        <v>0</v>
      </c>
      <c r="K181" s="89">
        <f t="shared" si="7"/>
        <v>5077.63</v>
      </c>
      <c r="L181" s="2"/>
      <c r="M181" s="90">
        <v>0</v>
      </c>
      <c r="N181" s="90">
        <f t="shared" si="8"/>
        <v>5077.63</v>
      </c>
      <c r="O181" s="2"/>
      <c r="P181" s="2"/>
    </row>
    <row r="182" spans="1:16" s="69" customFormat="1" ht="12.75" customHeight="1" x14ac:dyDescent="0.2">
      <c r="A182" s="60" t="s">
        <v>85</v>
      </c>
      <c r="B182" s="205" t="s">
        <v>175</v>
      </c>
      <c r="C182" s="206"/>
      <c r="D182" s="61" t="s">
        <v>8</v>
      </c>
      <c r="E182" s="197" t="s">
        <v>8</v>
      </c>
      <c r="F182" s="62" t="s">
        <v>176</v>
      </c>
      <c r="G182" s="91">
        <f>+G183</f>
        <v>2482.9500000000003</v>
      </c>
      <c r="H182" s="92">
        <v>0</v>
      </c>
      <c r="I182" s="66">
        <f t="shared" si="6"/>
        <v>2482.9500000000003</v>
      </c>
      <c r="J182" s="65">
        <v>0</v>
      </c>
      <c r="K182" s="65">
        <f t="shared" si="7"/>
        <v>2482.9500000000003</v>
      </c>
      <c r="L182" s="67"/>
      <c r="M182" s="93">
        <v>0</v>
      </c>
      <c r="N182" s="93">
        <f t="shared" si="8"/>
        <v>2482.9500000000003</v>
      </c>
      <c r="O182" s="67"/>
      <c r="P182" s="67"/>
    </row>
    <row r="183" spans="1:16" ht="12.75" customHeight="1" x14ac:dyDescent="0.2">
      <c r="A183" s="108"/>
      <c r="B183" s="201"/>
      <c r="C183" s="202"/>
      <c r="D183" s="8">
        <v>3133</v>
      </c>
      <c r="E183" s="6">
        <v>5331</v>
      </c>
      <c r="F183" s="109" t="s">
        <v>88</v>
      </c>
      <c r="G183" s="73">
        <f>SUM(G184:G185)</f>
        <v>2482.9500000000003</v>
      </c>
      <c r="H183" s="73">
        <v>0</v>
      </c>
      <c r="I183" s="74">
        <f t="shared" si="6"/>
        <v>2482.9500000000003</v>
      </c>
      <c r="J183" s="74">
        <v>0</v>
      </c>
      <c r="K183" s="74">
        <f t="shared" si="7"/>
        <v>2482.9500000000003</v>
      </c>
      <c r="L183" s="2"/>
      <c r="M183" s="75">
        <v>0</v>
      </c>
      <c r="N183" s="75">
        <f t="shared" si="8"/>
        <v>2482.9500000000003</v>
      </c>
      <c r="O183" s="2"/>
      <c r="P183" s="2"/>
    </row>
    <row r="184" spans="1:16" ht="12.75" customHeight="1" x14ac:dyDescent="0.2">
      <c r="A184" s="76"/>
      <c r="B184" s="201"/>
      <c r="C184" s="202"/>
      <c r="D184" s="77"/>
      <c r="E184" s="78" t="s">
        <v>89</v>
      </c>
      <c r="F184" s="79" t="s">
        <v>94</v>
      </c>
      <c r="G184" s="80">
        <v>131.07</v>
      </c>
      <c r="H184" s="80">
        <v>0</v>
      </c>
      <c r="I184" s="81">
        <f t="shared" si="6"/>
        <v>131.07</v>
      </c>
      <c r="J184" s="81">
        <v>0</v>
      </c>
      <c r="K184" s="81">
        <f t="shared" si="7"/>
        <v>131.07</v>
      </c>
      <c r="L184" s="2"/>
      <c r="M184" s="82">
        <v>0</v>
      </c>
      <c r="N184" s="82">
        <f t="shared" si="8"/>
        <v>131.07</v>
      </c>
      <c r="O184" s="2"/>
      <c r="P184" s="2"/>
    </row>
    <row r="185" spans="1:16" ht="12.75" customHeight="1" thickBot="1" x14ac:dyDescent="0.25">
      <c r="A185" s="83"/>
      <c r="B185" s="203"/>
      <c r="C185" s="204"/>
      <c r="D185" s="84"/>
      <c r="E185" s="85"/>
      <c r="F185" s="86" t="s">
        <v>91</v>
      </c>
      <c r="G185" s="98">
        <v>2351.88</v>
      </c>
      <c r="H185" s="98">
        <v>0</v>
      </c>
      <c r="I185" s="89">
        <f t="shared" si="6"/>
        <v>2351.88</v>
      </c>
      <c r="J185" s="88">
        <v>0</v>
      </c>
      <c r="K185" s="88">
        <f t="shared" si="7"/>
        <v>2351.88</v>
      </c>
      <c r="L185" s="2"/>
      <c r="M185" s="99">
        <v>0</v>
      </c>
      <c r="N185" s="99">
        <f t="shared" si="8"/>
        <v>2351.88</v>
      </c>
      <c r="O185" s="2"/>
      <c r="P185" s="2"/>
    </row>
    <row r="186" spans="1:16" s="69" customFormat="1" ht="12.75" customHeight="1" x14ac:dyDescent="0.2">
      <c r="A186" s="60" t="s">
        <v>85</v>
      </c>
      <c r="B186" s="205" t="s">
        <v>177</v>
      </c>
      <c r="C186" s="206"/>
      <c r="D186" s="61" t="s">
        <v>8</v>
      </c>
      <c r="E186" s="197" t="s">
        <v>8</v>
      </c>
      <c r="F186" s="62" t="s">
        <v>178</v>
      </c>
      <c r="G186" s="63">
        <f>+G187</f>
        <v>4032.34</v>
      </c>
      <c r="H186" s="64">
        <v>0</v>
      </c>
      <c r="I186" s="65">
        <f t="shared" si="6"/>
        <v>4032.34</v>
      </c>
      <c r="J186" s="66">
        <v>0</v>
      </c>
      <c r="K186" s="66">
        <f t="shared" si="7"/>
        <v>4032.34</v>
      </c>
      <c r="L186" s="67"/>
      <c r="M186" s="68">
        <v>0</v>
      </c>
      <c r="N186" s="68">
        <f t="shared" si="8"/>
        <v>4032.34</v>
      </c>
      <c r="O186" s="67"/>
      <c r="P186" s="67"/>
    </row>
    <row r="187" spans="1:16" ht="12.75" customHeight="1" x14ac:dyDescent="0.2">
      <c r="A187" s="108"/>
      <c r="B187" s="201"/>
      <c r="C187" s="202"/>
      <c r="D187" s="8">
        <v>3133</v>
      </c>
      <c r="E187" s="6">
        <v>5331</v>
      </c>
      <c r="F187" s="109" t="s">
        <v>88</v>
      </c>
      <c r="G187" s="73">
        <f>SUM(G188:G189)</f>
        <v>4032.34</v>
      </c>
      <c r="H187" s="73">
        <v>0</v>
      </c>
      <c r="I187" s="74">
        <f t="shared" si="6"/>
        <v>4032.34</v>
      </c>
      <c r="J187" s="74">
        <v>0</v>
      </c>
      <c r="K187" s="74">
        <f t="shared" si="7"/>
        <v>4032.34</v>
      </c>
      <c r="L187" s="2"/>
      <c r="M187" s="75">
        <v>0</v>
      </c>
      <c r="N187" s="75">
        <f t="shared" si="8"/>
        <v>4032.34</v>
      </c>
      <c r="O187" s="2"/>
      <c r="P187" s="2"/>
    </row>
    <row r="188" spans="1:16" ht="12.75" customHeight="1" x14ac:dyDescent="0.2">
      <c r="A188" s="76"/>
      <c r="B188" s="201"/>
      <c r="C188" s="202"/>
      <c r="D188" s="77"/>
      <c r="E188" s="78" t="s">
        <v>89</v>
      </c>
      <c r="F188" s="79" t="s">
        <v>94</v>
      </c>
      <c r="G188" s="80">
        <v>87.11</v>
      </c>
      <c r="H188" s="80">
        <v>0</v>
      </c>
      <c r="I188" s="81">
        <f t="shared" si="6"/>
        <v>87.11</v>
      </c>
      <c r="J188" s="81">
        <v>0</v>
      </c>
      <c r="K188" s="81">
        <f t="shared" si="7"/>
        <v>87.11</v>
      </c>
      <c r="L188" s="2"/>
      <c r="M188" s="82">
        <v>0</v>
      </c>
      <c r="N188" s="82">
        <f t="shared" si="8"/>
        <v>87.11</v>
      </c>
      <c r="O188" s="2"/>
      <c r="P188" s="2"/>
    </row>
    <row r="189" spans="1:16" ht="12.75" customHeight="1" thickBot="1" x14ac:dyDescent="0.25">
      <c r="A189" s="83"/>
      <c r="B189" s="203"/>
      <c r="C189" s="204"/>
      <c r="D189" s="84"/>
      <c r="E189" s="85"/>
      <c r="F189" s="86" t="s">
        <v>91</v>
      </c>
      <c r="G189" s="87">
        <v>3945.23</v>
      </c>
      <c r="H189" s="87">
        <v>0</v>
      </c>
      <c r="I189" s="88">
        <f t="shared" si="6"/>
        <v>3945.23</v>
      </c>
      <c r="J189" s="89">
        <v>0</v>
      </c>
      <c r="K189" s="89">
        <f t="shared" si="7"/>
        <v>3945.23</v>
      </c>
      <c r="L189" s="2"/>
      <c r="M189" s="90">
        <v>0</v>
      </c>
      <c r="N189" s="90">
        <f t="shared" si="8"/>
        <v>3945.23</v>
      </c>
      <c r="O189" s="2"/>
      <c r="P189" s="2"/>
    </row>
    <row r="190" spans="1:16" ht="20.45" customHeight="1" x14ac:dyDescent="0.2">
      <c r="A190" s="60" t="s">
        <v>85</v>
      </c>
      <c r="B190" s="205" t="s">
        <v>179</v>
      </c>
      <c r="C190" s="206"/>
      <c r="D190" s="61" t="s">
        <v>8</v>
      </c>
      <c r="E190" s="197" t="s">
        <v>8</v>
      </c>
      <c r="F190" s="107" t="s">
        <v>180</v>
      </c>
      <c r="G190" s="91">
        <f>+G191</f>
        <v>1078.1099999999999</v>
      </c>
      <c r="H190" s="92">
        <v>0</v>
      </c>
      <c r="I190" s="66">
        <f t="shared" si="6"/>
        <v>1078.1099999999999</v>
      </c>
      <c r="J190" s="65">
        <v>0</v>
      </c>
      <c r="K190" s="65">
        <f t="shared" si="7"/>
        <v>1078.1099999999999</v>
      </c>
      <c r="L190" s="2"/>
      <c r="M190" s="93">
        <v>0</v>
      </c>
      <c r="N190" s="93">
        <f t="shared" si="8"/>
        <v>1078.1099999999999</v>
      </c>
      <c r="O190" s="2"/>
      <c r="P190" s="2"/>
    </row>
    <row r="191" spans="1:16" ht="12.75" customHeight="1" x14ac:dyDescent="0.2">
      <c r="A191" s="108"/>
      <c r="B191" s="201"/>
      <c r="C191" s="202"/>
      <c r="D191" s="8">
        <v>3146</v>
      </c>
      <c r="E191" s="6">
        <v>5331</v>
      </c>
      <c r="F191" s="109" t="s">
        <v>88</v>
      </c>
      <c r="G191" s="73">
        <f>SUM(G192:G193)</f>
        <v>1078.1099999999999</v>
      </c>
      <c r="H191" s="73">
        <v>0</v>
      </c>
      <c r="I191" s="74">
        <f t="shared" si="6"/>
        <v>1078.1099999999999</v>
      </c>
      <c r="J191" s="74">
        <v>0</v>
      </c>
      <c r="K191" s="74">
        <f t="shared" si="7"/>
        <v>1078.1099999999999</v>
      </c>
      <c r="L191" s="2"/>
      <c r="M191" s="75">
        <v>0</v>
      </c>
      <c r="N191" s="75">
        <f t="shared" si="8"/>
        <v>1078.1099999999999</v>
      </c>
      <c r="O191" s="2"/>
      <c r="P191" s="2"/>
    </row>
    <row r="192" spans="1:16" ht="12.75" customHeight="1" x14ac:dyDescent="0.2">
      <c r="A192" s="76"/>
      <c r="B192" s="201"/>
      <c r="C192" s="202"/>
      <c r="D192" s="77"/>
      <c r="E192" s="78" t="s">
        <v>89</v>
      </c>
      <c r="F192" s="79" t="s">
        <v>94</v>
      </c>
      <c r="G192" s="80">
        <v>13.55</v>
      </c>
      <c r="H192" s="80">
        <v>0</v>
      </c>
      <c r="I192" s="81">
        <f t="shared" si="6"/>
        <v>13.55</v>
      </c>
      <c r="J192" s="81">
        <v>0</v>
      </c>
      <c r="K192" s="81">
        <f t="shared" si="7"/>
        <v>13.55</v>
      </c>
      <c r="L192" s="2"/>
      <c r="M192" s="82">
        <v>0</v>
      </c>
      <c r="N192" s="82">
        <f t="shared" si="8"/>
        <v>13.55</v>
      </c>
      <c r="O192" s="2"/>
      <c r="P192" s="2"/>
    </row>
    <row r="193" spans="1:16" ht="12.75" customHeight="1" thickBot="1" x14ac:dyDescent="0.25">
      <c r="A193" s="83"/>
      <c r="B193" s="203"/>
      <c r="C193" s="204"/>
      <c r="D193" s="84"/>
      <c r="E193" s="85"/>
      <c r="F193" s="86" t="s">
        <v>91</v>
      </c>
      <c r="G193" s="98">
        <v>1064.56</v>
      </c>
      <c r="H193" s="98">
        <v>0</v>
      </c>
      <c r="I193" s="89">
        <f t="shared" si="6"/>
        <v>1064.56</v>
      </c>
      <c r="J193" s="88">
        <v>0</v>
      </c>
      <c r="K193" s="88">
        <f t="shared" si="7"/>
        <v>1064.56</v>
      </c>
      <c r="L193" s="2"/>
      <c r="M193" s="99">
        <v>0</v>
      </c>
      <c r="N193" s="99">
        <f t="shared" si="8"/>
        <v>1064.56</v>
      </c>
      <c r="O193" s="2"/>
      <c r="P193" s="2"/>
    </row>
    <row r="194" spans="1:16" ht="19.899999999999999" customHeight="1" x14ac:dyDescent="0.2">
      <c r="A194" s="104" t="s">
        <v>85</v>
      </c>
      <c r="B194" s="199" t="s">
        <v>181</v>
      </c>
      <c r="C194" s="200"/>
      <c r="D194" s="105" t="s">
        <v>8</v>
      </c>
      <c r="E194" s="196" t="s">
        <v>8</v>
      </c>
      <c r="F194" s="110" t="s">
        <v>182</v>
      </c>
      <c r="G194" s="63">
        <f>+G195</f>
        <v>2963.37</v>
      </c>
      <c r="H194" s="64">
        <v>0</v>
      </c>
      <c r="I194" s="65">
        <f t="shared" si="6"/>
        <v>2963.37</v>
      </c>
      <c r="J194" s="66">
        <v>0</v>
      </c>
      <c r="K194" s="66">
        <f t="shared" si="7"/>
        <v>2963.37</v>
      </c>
      <c r="L194" s="2"/>
      <c r="M194" s="68">
        <v>0</v>
      </c>
      <c r="N194" s="68">
        <f t="shared" si="8"/>
        <v>2963.37</v>
      </c>
      <c r="O194" s="2"/>
      <c r="P194" s="2"/>
    </row>
    <row r="195" spans="1:16" ht="12.75" customHeight="1" x14ac:dyDescent="0.2">
      <c r="A195" s="108"/>
      <c r="B195" s="201"/>
      <c r="C195" s="202"/>
      <c r="D195" s="8">
        <v>3121</v>
      </c>
      <c r="E195" s="6">
        <v>5331</v>
      </c>
      <c r="F195" s="109" t="s">
        <v>88</v>
      </c>
      <c r="G195" s="73">
        <f>SUM(G196:G197)</f>
        <v>2963.37</v>
      </c>
      <c r="H195" s="73">
        <v>0</v>
      </c>
      <c r="I195" s="74">
        <f t="shared" si="6"/>
        <v>2963.37</v>
      </c>
      <c r="J195" s="74">
        <v>0</v>
      </c>
      <c r="K195" s="74">
        <f t="shared" si="7"/>
        <v>2963.37</v>
      </c>
      <c r="L195" s="2"/>
      <c r="M195" s="75">
        <v>0</v>
      </c>
      <c r="N195" s="75">
        <f t="shared" si="8"/>
        <v>2963.37</v>
      </c>
      <c r="O195" s="2"/>
      <c r="P195" s="2"/>
    </row>
    <row r="196" spans="1:16" ht="12.75" customHeight="1" x14ac:dyDescent="0.2">
      <c r="A196" s="76"/>
      <c r="B196" s="201"/>
      <c r="C196" s="202"/>
      <c r="D196" s="77"/>
      <c r="E196" s="78" t="s">
        <v>89</v>
      </c>
      <c r="F196" s="79" t="s">
        <v>94</v>
      </c>
      <c r="G196" s="80">
        <v>633.5</v>
      </c>
      <c r="H196" s="80">
        <v>0</v>
      </c>
      <c r="I196" s="81">
        <f t="shared" si="6"/>
        <v>633.5</v>
      </c>
      <c r="J196" s="81">
        <v>0</v>
      </c>
      <c r="K196" s="81">
        <f t="shared" si="7"/>
        <v>633.5</v>
      </c>
      <c r="L196" s="2"/>
      <c r="M196" s="82">
        <v>0</v>
      </c>
      <c r="N196" s="82">
        <f t="shared" si="8"/>
        <v>633.5</v>
      </c>
      <c r="O196" s="2"/>
      <c r="P196" s="2"/>
    </row>
    <row r="197" spans="1:16" ht="12.75" customHeight="1" thickBot="1" x14ac:dyDescent="0.25">
      <c r="A197" s="83"/>
      <c r="B197" s="203"/>
      <c r="C197" s="204"/>
      <c r="D197" s="84"/>
      <c r="E197" s="85"/>
      <c r="F197" s="86" t="s">
        <v>91</v>
      </c>
      <c r="G197" s="87">
        <v>2329.87</v>
      </c>
      <c r="H197" s="87">
        <v>0</v>
      </c>
      <c r="I197" s="88">
        <f t="shared" si="6"/>
        <v>2329.87</v>
      </c>
      <c r="J197" s="89">
        <v>0</v>
      </c>
      <c r="K197" s="89">
        <f t="shared" si="7"/>
        <v>2329.87</v>
      </c>
      <c r="L197" s="2"/>
      <c r="M197" s="90">
        <v>0</v>
      </c>
      <c r="N197" s="90">
        <f t="shared" si="8"/>
        <v>2329.87</v>
      </c>
      <c r="O197" s="2"/>
      <c r="P197" s="2"/>
    </row>
    <row r="198" spans="1:16" ht="12.75" customHeight="1" x14ac:dyDescent="0.2">
      <c r="A198" s="104" t="s">
        <v>85</v>
      </c>
      <c r="B198" s="205" t="s">
        <v>183</v>
      </c>
      <c r="C198" s="206"/>
      <c r="D198" s="105" t="s">
        <v>8</v>
      </c>
      <c r="E198" s="196" t="s">
        <v>8</v>
      </c>
      <c r="F198" s="106" t="s">
        <v>184</v>
      </c>
      <c r="G198" s="91">
        <f>+G199</f>
        <v>2976.9</v>
      </c>
      <c r="H198" s="92">
        <v>0</v>
      </c>
      <c r="I198" s="66">
        <f t="shared" si="6"/>
        <v>2976.9</v>
      </c>
      <c r="J198" s="65">
        <v>0</v>
      </c>
      <c r="K198" s="65">
        <f t="shared" si="7"/>
        <v>2976.9</v>
      </c>
      <c r="L198" s="2"/>
      <c r="M198" s="93">
        <v>0</v>
      </c>
      <c r="N198" s="93">
        <f t="shared" si="8"/>
        <v>2976.9</v>
      </c>
      <c r="O198" s="2"/>
      <c r="P198" s="2"/>
    </row>
    <row r="199" spans="1:16" ht="12.75" customHeight="1" x14ac:dyDescent="0.2">
      <c r="A199" s="108"/>
      <c r="B199" s="201"/>
      <c r="C199" s="202"/>
      <c r="D199" s="8">
        <v>3121</v>
      </c>
      <c r="E199" s="6">
        <v>5331</v>
      </c>
      <c r="F199" s="109" t="s">
        <v>88</v>
      </c>
      <c r="G199" s="73">
        <f>SUM(G200:G201)</f>
        <v>2976.9</v>
      </c>
      <c r="H199" s="73">
        <v>0</v>
      </c>
      <c r="I199" s="74">
        <f t="shared" si="6"/>
        <v>2976.9</v>
      </c>
      <c r="J199" s="74">
        <v>0</v>
      </c>
      <c r="K199" s="74">
        <f t="shared" si="7"/>
        <v>2976.9</v>
      </c>
      <c r="L199" s="2"/>
      <c r="M199" s="75">
        <v>0</v>
      </c>
      <c r="N199" s="75">
        <f t="shared" si="8"/>
        <v>2976.9</v>
      </c>
      <c r="O199" s="2"/>
      <c r="P199" s="2"/>
    </row>
    <row r="200" spans="1:16" ht="12.75" customHeight="1" x14ac:dyDescent="0.2">
      <c r="A200" s="76"/>
      <c r="B200" s="201"/>
      <c r="C200" s="202"/>
      <c r="D200" s="77"/>
      <c r="E200" s="78" t="s">
        <v>89</v>
      </c>
      <c r="F200" s="79" t="s">
        <v>94</v>
      </c>
      <c r="G200" s="80">
        <v>335</v>
      </c>
      <c r="H200" s="80">
        <v>0</v>
      </c>
      <c r="I200" s="81">
        <f t="shared" si="6"/>
        <v>335</v>
      </c>
      <c r="J200" s="81">
        <v>0</v>
      </c>
      <c r="K200" s="81">
        <f t="shared" si="7"/>
        <v>335</v>
      </c>
      <c r="L200" s="2"/>
      <c r="M200" s="82">
        <v>0</v>
      </c>
      <c r="N200" s="82">
        <f t="shared" si="8"/>
        <v>335</v>
      </c>
      <c r="O200" s="2"/>
      <c r="P200" s="2"/>
    </row>
    <row r="201" spans="1:16" ht="12.75" customHeight="1" thickBot="1" x14ac:dyDescent="0.25">
      <c r="A201" s="83"/>
      <c r="B201" s="203"/>
      <c r="C201" s="204"/>
      <c r="D201" s="84"/>
      <c r="E201" s="85"/>
      <c r="F201" s="86" t="s">
        <v>91</v>
      </c>
      <c r="G201" s="98">
        <v>2641.9</v>
      </c>
      <c r="H201" s="98">
        <v>0</v>
      </c>
      <c r="I201" s="89">
        <f t="shared" si="6"/>
        <v>2641.9</v>
      </c>
      <c r="J201" s="88">
        <v>0</v>
      </c>
      <c r="K201" s="88">
        <f t="shared" si="7"/>
        <v>2641.9</v>
      </c>
      <c r="L201" s="2"/>
      <c r="M201" s="99">
        <v>0</v>
      </c>
      <c r="N201" s="99">
        <f t="shared" si="8"/>
        <v>2641.9</v>
      </c>
      <c r="O201" s="2"/>
      <c r="P201" s="2"/>
    </row>
    <row r="202" spans="1:16" s="69" customFormat="1" ht="12.75" customHeight="1" x14ac:dyDescent="0.2">
      <c r="A202" s="60" t="s">
        <v>85</v>
      </c>
      <c r="B202" s="205" t="s">
        <v>185</v>
      </c>
      <c r="C202" s="206"/>
      <c r="D202" s="61" t="s">
        <v>8</v>
      </c>
      <c r="E202" s="197" t="s">
        <v>8</v>
      </c>
      <c r="F202" s="62" t="s">
        <v>186</v>
      </c>
      <c r="G202" s="63">
        <f>+G203</f>
        <v>4438.74</v>
      </c>
      <c r="H202" s="64">
        <v>0</v>
      </c>
      <c r="I202" s="65">
        <f t="shared" ref="I202:I247" si="9">+G202+H202</f>
        <v>4438.74</v>
      </c>
      <c r="J202" s="66">
        <v>0</v>
      </c>
      <c r="K202" s="66">
        <f t="shared" ref="K202:K247" si="10">+I202+J202</f>
        <v>4438.74</v>
      </c>
      <c r="L202" s="67"/>
      <c r="M202" s="68">
        <v>0</v>
      </c>
      <c r="N202" s="68">
        <f t="shared" ref="N202:N247" si="11">+K202+M202</f>
        <v>4438.74</v>
      </c>
      <c r="O202" s="67"/>
      <c r="P202" s="67"/>
    </row>
    <row r="203" spans="1:16" ht="12.75" customHeight="1" x14ac:dyDescent="0.2">
      <c r="A203" s="108"/>
      <c r="B203" s="201"/>
      <c r="C203" s="202"/>
      <c r="D203" s="8">
        <v>3121</v>
      </c>
      <c r="E203" s="6">
        <v>5331</v>
      </c>
      <c r="F203" s="109" t="s">
        <v>88</v>
      </c>
      <c r="G203" s="73">
        <f>SUM(G204:G205)</f>
        <v>4438.74</v>
      </c>
      <c r="H203" s="73">
        <v>0</v>
      </c>
      <c r="I203" s="74">
        <f t="shared" si="9"/>
        <v>4438.74</v>
      </c>
      <c r="J203" s="74">
        <v>0</v>
      </c>
      <c r="K203" s="74">
        <f t="shared" si="10"/>
        <v>4438.74</v>
      </c>
      <c r="L203" s="2"/>
      <c r="M203" s="75">
        <v>0</v>
      </c>
      <c r="N203" s="75">
        <f t="shared" si="11"/>
        <v>4438.74</v>
      </c>
      <c r="O203" s="2"/>
      <c r="P203" s="2"/>
    </row>
    <row r="204" spans="1:16" ht="12.75" customHeight="1" x14ac:dyDescent="0.2">
      <c r="A204" s="76"/>
      <c r="B204" s="201"/>
      <c r="C204" s="202"/>
      <c r="D204" s="77"/>
      <c r="E204" s="78" t="s">
        <v>89</v>
      </c>
      <c r="F204" s="79" t="s">
        <v>94</v>
      </c>
      <c r="G204" s="80">
        <v>132.4</v>
      </c>
      <c r="H204" s="80">
        <v>0</v>
      </c>
      <c r="I204" s="81">
        <f t="shared" si="9"/>
        <v>132.4</v>
      </c>
      <c r="J204" s="81">
        <v>0</v>
      </c>
      <c r="K204" s="81">
        <f t="shared" si="10"/>
        <v>132.4</v>
      </c>
      <c r="L204" s="2"/>
      <c r="M204" s="82">
        <v>0</v>
      </c>
      <c r="N204" s="82">
        <f t="shared" si="11"/>
        <v>132.4</v>
      </c>
      <c r="O204" s="2"/>
      <c r="P204" s="2"/>
    </row>
    <row r="205" spans="1:16" ht="12.75" customHeight="1" thickBot="1" x14ac:dyDescent="0.25">
      <c r="A205" s="83"/>
      <c r="B205" s="203"/>
      <c r="C205" s="204"/>
      <c r="D205" s="84"/>
      <c r="E205" s="85"/>
      <c r="F205" s="86" t="s">
        <v>91</v>
      </c>
      <c r="G205" s="87">
        <v>4306.34</v>
      </c>
      <c r="H205" s="87">
        <v>0</v>
      </c>
      <c r="I205" s="88">
        <f t="shared" si="9"/>
        <v>4306.34</v>
      </c>
      <c r="J205" s="89">
        <v>0</v>
      </c>
      <c r="K205" s="89">
        <f t="shared" si="10"/>
        <v>4306.34</v>
      </c>
      <c r="L205" s="2"/>
      <c r="M205" s="90">
        <v>0</v>
      </c>
      <c r="N205" s="90">
        <f t="shared" si="11"/>
        <v>4306.34</v>
      </c>
      <c r="O205" s="2"/>
      <c r="P205" s="2"/>
    </row>
    <row r="206" spans="1:16" s="69" customFormat="1" ht="12.75" customHeight="1" x14ac:dyDescent="0.2">
      <c r="A206" s="60" t="s">
        <v>85</v>
      </c>
      <c r="B206" s="205" t="s">
        <v>187</v>
      </c>
      <c r="C206" s="206"/>
      <c r="D206" s="61" t="s">
        <v>8</v>
      </c>
      <c r="E206" s="197" t="s">
        <v>8</v>
      </c>
      <c r="F206" s="62" t="s">
        <v>188</v>
      </c>
      <c r="G206" s="91">
        <f>+G207</f>
        <v>2330.4699999999998</v>
      </c>
      <c r="H206" s="92">
        <v>0</v>
      </c>
      <c r="I206" s="66">
        <f t="shared" si="9"/>
        <v>2330.4699999999998</v>
      </c>
      <c r="J206" s="65">
        <f>+J207</f>
        <v>300</v>
      </c>
      <c r="K206" s="65">
        <f t="shared" si="10"/>
        <v>2630.47</v>
      </c>
      <c r="L206" s="67"/>
      <c r="M206" s="93">
        <v>0</v>
      </c>
      <c r="N206" s="93">
        <f t="shared" si="11"/>
        <v>2630.47</v>
      </c>
      <c r="O206" s="67"/>
      <c r="P206" s="67"/>
    </row>
    <row r="207" spans="1:16" ht="12.75" customHeight="1" x14ac:dyDescent="0.2">
      <c r="A207" s="108"/>
      <c r="B207" s="201"/>
      <c r="C207" s="202"/>
      <c r="D207" s="8">
        <v>3122</v>
      </c>
      <c r="E207" s="6">
        <v>5331</v>
      </c>
      <c r="F207" s="109" t="s">
        <v>88</v>
      </c>
      <c r="G207" s="73">
        <f>SUM(G208:G209)</f>
        <v>2330.4699999999998</v>
      </c>
      <c r="H207" s="73">
        <v>0</v>
      </c>
      <c r="I207" s="74">
        <f t="shared" si="9"/>
        <v>2330.4699999999998</v>
      </c>
      <c r="J207" s="74">
        <f>SUM(J208:J209)</f>
        <v>300</v>
      </c>
      <c r="K207" s="74">
        <f t="shared" si="10"/>
        <v>2630.47</v>
      </c>
      <c r="L207" s="2"/>
      <c r="M207" s="75">
        <v>0</v>
      </c>
      <c r="N207" s="75">
        <f t="shared" si="11"/>
        <v>2630.47</v>
      </c>
      <c r="O207" s="2"/>
      <c r="P207" s="2"/>
    </row>
    <row r="208" spans="1:16" ht="12.75" customHeight="1" x14ac:dyDescent="0.2">
      <c r="A208" s="76"/>
      <c r="B208" s="201"/>
      <c r="C208" s="202"/>
      <c r="D208" s="77"/>
      <c r="E208" s="78" t="s">
        <v>89</v>
      </c>
      <c r="F208" s="79" t="s">
        <v>94</v>
      </c>
      <c r="G208" s="80">
        <v>189.1</v>
      </c>
      <c r="H208" s="80">
        <v>0</v>
      </c>
      <c r="I208" s="81">
        <f t="shared" si="9"/>
        <v>189.1</v>
      </c>
      <c r="J208" s="81">
        <v>0</v>
      </c>
      <c r="K208" s="81">
        <f t="shared" si="10"/>
        <v>189.1</v>
      </c>
      <c r="L208" s="2"/>
      <c r="M208" s="82">
        <v>0</v>
      </c>
      <c r="N208" s="82">
        <f t="shared" si="11"/>
        <v>189.1</v>
      </c>
      <c r="O208" s="2"/>
      <c r="P208" s="2"/>
    </row>
    <row r="209" spans="1:16" ht="12.75" customHeight="1" thickBot="1" x14ac:dyDescent="0.25">
      <c r="A209" s="83"/>
      <c r="B209" s="203"/>
      <c r="C209" s="204"/>
      <c r="D209" s="84"/>
      <c r="E209" s="85"/>
      <c r="F209" s="86" t="s">
        <v>91</v>
      </c>
      <c r="G209" s="98">
        <v>2141.37</v>
      </c>
      <c r="H209" s="98">
        <v>0</v>
      </c>
      <c r="I209" s="89">
        <f t="shared" si="9"/>
        <v>2141.37</v>
      </c>
      <c r="J209" s="88">
        <v>300</v>
      </c>
      <c r="K209" s="88">
        <f t="shared" si="10"/>
        <v>2441.37</v>
      </c>
      <c r="L209" s="2"/>
      <c r="M209" s="99">
        <v>0</v>
      </c>
      <c r="N209" s="99">
        <f t="shared" si="11"/>
        <v>2441.37</v>
      </c>
      <c r="O209" s="2"/>
      <c r="P209" s="2"/>
    </row>
    <row r="210" spans="1:16" s="69" customFormat="1" ht="12.75" customHeight="1" x14ac:dyDescent="0.2">
      <c r="A210" s="60" t="s">
        <v>85</v>
      </c>
      <c r="B210" s="205" t="s">
        <v>189</v>
      </c>
      <c r="C210" s="206"/>
      <c r="D210" s="61" t="s">
        <v>8</v>
      </c>
      <c r="E210" s="197" t="s">
        <v>8</v>
      </c>
      <c r="F210" s="62" t="s">
        <v>190</v>
      </c>
      <c r="G210" s="63">
        <f>+G211</f>
        <v>4264.5300000000007</v>
      </c>
      <c r="H210" s="64">
        <v>0</v>
      </c>
      <c r="I210" s="65">
        <f t="shared" si="9"/>
        <v>4264.5300000000007</v>
      </c>
      <c r="J210" s="66">
        <v>0</v>
      </c>
      <c r="K210" s="66">
        <f t="shared" si="10"/>
        <v>4264.5300000000007</v>
      </c>
      <c r="L210" s="67"/>
      <c r="M210" s="68">
        <v>0</v>
      </c>
      <c r="N210" s="68">
        <f t="shared" si="11"/>
        <v>4264.5300000000007</v>
      </c>
      <c r="O210" s="67"/>
      <c r="P210" s="67"/>
    </row>
    <row r="211" spans="1:16" ht="12.75" customHeight="1" x14ac:dyDescent="0.2">
      <c r="A211" s="108"/>
      <c r="B211" s="201"/>
      <c r="C211" s="202"/>
      <c r="D211" s="8">
        <v>3123</v>
      </c>
      <c r="E211" s="6">
        <v>5331</v>
      </c>
      <c r="F211" s="109" t="s">
        <v>88</v>
      </c>
      <c r="G211" s="73">
        <f>SUM(G212:G213)</f>
        <v>4264.5300000000007</v>
      </c>
      <c r="H211" s="73">
        <v>0</v>
      </c>
      <c r="I211" s="74">
        <f t="shared" si="9"/>
        <v>4264.5300000000007</v>
      </c>
      <c r="J211" s="74">
        <v>0</v>
      </c>
      <c r="K211" s="74">
        <f t="shared" si="10"/>
        <v>4264.5300000000007</v>
      </c>
      <c r="L211" s="2"/>
      <c r="M211" s="75">
        <v>0</v>
      </c>
      <c r="N211" s="75">
        <f t="shared" si="11"/>
        <v>4264.5300000000007</v>
      </c>
      <c r="O211" s="2"/>
      <c r="P211" s="2"/>
    </row>
    <row r="212" spans="1:16" ht="12.75" customHeight="1" x14ac:dyDescent="0.2">
      <c r="A212" s="76"/>
      <c r="B212" s="201"/>
      <c r="C212" s="202"/>
      <c r="D212" s="77"/>
      <c r="E212" s="78" t="s">
        <v>89</v>
      </c>
      <c r="F212" s="79" t="s">
        <v>94</v>
      </c>
      <c r="G212" s="80">
        <v>766.5</v>
      </c>
      <c r="H212" s="80">
        <v>0</v>
      </c>
      <c r="I212" s="81">
        <f t="shared" si="9"/>
        <v>766.5</v>
      </c>
      <c r="J212" s="81">
        <v>0</v>
      </c>
      <c r="K212" s="81">
        <f t="shared" si="10"/>
        <v>766.5</v>
      </c>
      <c r="L212" s="2"/>
      <c r="M212" s="82">
        <v>0</v>
      </c>
      <c r="N212" s="82">
        <f t="shared" si="11"/>
        <v>766.5</v>
      </c>
      <c r="O212" s="2"/>
      <c r="P212" s="2"/>
    </row>
    <row r="213" spans="1:16" ht="12.75" customHeight="1" thickBot="1" x14ac:dyDescent="0.25">
      <c r="A213" s="83"/>
      <c r="B213" s="203"/>
      <c r="C213" s="204"/>
      <c r="D213" s="84"/>
      <c r="E213" s="85"/>
      <c r="F213" s="86" t="s">
        <v>91</v>
      </c>
      <c r="G213" s="87">
        <v>3498.03</v>
      </c>
      <c r="H213" s="87">
        <v>0</v>
      </c>
      <c r="I213" s="88">
        <f t="shared" si="9"/>
        <v>3498.03</v>
      </c>
      <c r="J213" s="89">
        <v>0</v>
      </c>
      <c r="K213" s="89">
        <f t="shared" si="10"/>
        <v>3498.03</v>
      </c>
      <c r="L213" s="2"/>
      <c r="M213" s="90">
        <v>0</v>
      </c>
      <c r="N213" s="90">
        <f t="shared" si="11"/>
        <v>3498.03</v>
      </c>
      <c r="O213" s="2"/>
      <c r="P213" s="2"/>
    </row>
    <row r="214" spans="1:16" s="69" customFormat="1" ht="12.75" customHeight="1" x14ac:dyDescent="0.2">
      <c r="A214" s="60" t="s">
        <v>85</v>
      </c>
      <c r="B214" s="205" t="s">
        <v>191</v>
      </c>
      <c r="C214" s="206"/>
      <c r="D214" s="61" t="s">
        <v>8</v>
      </c>
      <c r="E214" s="197" t="s">
        <v>8</v>
      </c>
      <c r="F214" s="62" t="s">
        <v>192</v>
      </c>
      <c r="G214" s="91">
        <f>+G215</f>
        <v>4588.1400000000003</v>
      </c>
      <c r="H214" s="92">
        <v>0</v>
      </c>
      <c r="I214" s="66">
        <f t="shared" si="9"/>
        <v>4588.1400000000003</v>
      </c>
      <c r="J214" s="65">
        <v>0</v>
      </c>
      <c r="K214" s="65">
        <f t="shared" si="10"/>
        <v>4588.1400000000003</v>
      </c>
      <c r="L214" s="67"/>
      <c r="M214" s="93">
        <v>0</v>
      </c>
      <c r="N214" s="93">
        <f t="shared" si="11"/>
        <v>4588.1400000000003</v>
      </c>
      <c r="O214" s="67"/>
      <c r="P214" s="67"/>
    </row>
    <row r="215" spans="1:16" ht="12.75" customHeight="1" x14ac:dyDescent="0.2">
      <c r="A215" s="108"/>
      <c r="B215" s="201"/>
      <c r="C215" s="202"/>
      <c r="D215" s="8">
        <v>3123</v>
      </c>
      <c r="E215" s="6">
        <v>5331</v>
      </c>
      <c r="F215" s="109" t="s">
        <v>88</v>
      </c>
      <c r="G215" s="73">
        <f>SUM(G216:G217)</f>
        <v>4588.1400000000003</v>
      </c>
      <c r="H215" s="73">
        <v>0</v>
      </c>
      <c r="I215" s="74">
        <f t="shared" si="9"/>
        <v>4588.1400000000003</v>
      </c>
      <c r="J215" s="74">
        <v>0</v>
      </c>
      <c r="K215" s="74">
        <f t="shared" si="10"/>
        <v>4588.1400000000003</v>
      </c>
      <c r="L215" s="2"/>
      <c r="M215" s="75">
        <v>0</v>
      </c>
      <c r="N215" s="75">
        <f t="shared" si="11"/>
        <v>4588.1400000000003</v>
      </c>
      <c r="O215" s="2"/>
      <c r="P215" s="2"/>
    </row>
    <row r="216" spans="1:16" ht="12.75" customHeight="1" x14ac:dyDescent="0.2">
      <c r="A216" s="76"/>
      <c r="B216" s="201"/>
      <c r="C216" s="202"/>
      <c r="D216" s="77"/>
      <c r="E216" s="78" t="s">
        <v>89</v>
      </c>
      <c r="F216" s="79" t="s">
        <v>94</v>
      </c>
      <c r="G216" s="80">
        <v>796.2</v>
      </c>
      <c r="H216" s="80">
        <v>0</v>
      </c>
      <c r="I216" s="81">
        <f t="shared" si="9"/>
        <v>796.2</v>
      </c>
      <c r="J216" s="81">
        <v>0</v>
      </c>
      <c r="K216" s="81">
        <f t="shared" si="10"/>
        <v>796.2</v>
      </c>
      <c r="L216" s="2"/>
      <c r="M216" s="82">
        <v>0</v>
      </c>
      <c r="N216" s="82">
        <f t="shared" si="11"/>
        <v>796.2</v>
      </c>
      <c r="O216" s="2"/>
      <c r="P216" s="2"/>
    </row>
    <row r="217" spans="1:16" ht="12.75" customHeight="1" thickBot="1" x14ac:dyDescent="0.25">
      <c r="A217" s="83"/>
      <c r="B217" s="203"/>
      <c r="C217" s="204"/>
      <c r="D217" s="84"/>
      <c r="E217" s="85"/>
      <c r="F217" s="86" t="s">
        <v>91</v>
      </c>
      <c r="G217" s="98">
        <v>3791.94</v>
      </c>
      <c r="H217" s="98">
        <v>0</v>
      </c>
      <c r="I217" s="89">
        <f t="shared" si="9"/>
        <v>3791.94</v>
      </c>
      <c r="J217" s="88">
        <v>0</v>
      </c>
      <c r="K217" s="88">
        <f t="shared" si="10"/>
        <v>3791.94</v>
      </c>
      <c r="L217" s="2"/>
      <c r="M217" s="99">
        <v>0</v>
      </c>
      <c r="N217" s="99">
        <f t="shared" si="11"/>
        <v>3791.94</v>
      </c>
      <c r="O217" s="2"/>
      <c r="P217" s="2"/>
    </row>
    <row r="218" spans="1:16" s="69" customFormat="1" ht="19.899999999999999" customHeight="1" x14ac:dyDescent="0.2">
      <c r="A218" s="104" t="s">
        <v>85</v>
      </c>
      <c r="B218" s="205" t="s">
        <v>193</v>
      </c>
      <c r="C218" s="206"/>
      <c r="D218" s="105" t="s">
        <v>8</v>
      </c>
      <c r="E218" s="196" t="s">
        <v>8</v>
      </c>
      <c r="F218" s="110" t="s">
        <v>194</v>
      </c>
      <c r="G218" s="63">
        <f>+G219</f>
        <v>9366.35</v>
      </c>
      <c r="H218" s="64">
        <v>0</v>
      </c>
      <c r="I218" s="65">
        <f t="shared" si="9"/>
        <v>9366.35</v>
      </c>
      <c r="J218" s="66">
        <v>0</v>
      </c>
      <c r="K218" s="66">
        <f t="shared" si="10"/>
        <v>9366.35</v>
      </c>
      <c r="L218" s="67"/>
      <c r="M218" s="68">
        <v>0</v>
      </c>
      <c r="N218" s="68">
        <f t="shared" si="11"/>
        <v>9366.35</v>
      </c>
      <c r="O218" s="67"/>
      <c r="P218" s="67"/>
    </row>
    <row r="219" spans="1:16" ht="12.75" customHeight="1" x14ac:dyDescent="0.2">
      <c r="A219" s="108"/>
      <c r="B219" s="201"/>
      <c r="C219" s="202"/>
      <c r="D219" s="8">
        <v>3123</v>
      </c>
      <c r="E219" s="6">
        <v>5331</v>
      </c>
      <c r="F219" s="109" t="s">
        <v>88</v>
      </c>
      <c r="G219" s="73">
        <f>SUM(G220:G221)</f>
        <v>9366.35</v>
      </c>
      <c r="H219" s="73">
        <v>0</v>
      </c>
      <c r="I219" s="74">
        <f t="shared" si="9"/>
        <v>9366.35</v>
      </c>
      <c r="J219" s="74">
        <v>0</v>
      </c>
      <c r="K219" s="74">
        <f t="shared" si="10"/>
        <v>9366.35</v>
      </c>
      <c r="L219" s="2"/>
      <c r="M219" s="75">
        <v>0</v>
      </c>
      <c r="N219" s="75">
        <f t="shared" si="11"/>
        <v>9366.35</v>
      </c>
      <c r="O219" s="2"/>
      <c r="P219" s="2"/>
    </row>
    <row r="220" spans="1:16" ht="12.75" customHeight="1" x14ac:dyDescent="0.2">
      <c r="A220" s="76"/>
      <c r="B220" s="201"/>
      <c r="C220" s="202"/>
      <c r="D220" s="77"/>
      <c r="E220" s="78" t="s">
        <v>89</v>
      </c>
      <c r="F220" s="79" t="s">
        <v>94</v>
      </c>
      <c r="G220" s="80">
        <v>1725.02</v>
      </c>
      <c r="H220" s="80">
        <v>0</v>
      </c>
      <c r="I220" s="81">
        <f t="shared" si="9"/>
        <v>1725.02</v>
      </c>
      <c r="J220" s="81">
        <v>0</v>
      </c>
      <c r="K220" s="81">
        <f t="shared" si="10"/>
        <v>1725.02</v>
      </c>
      <c r="L220" s="2"/>
      <c r="M220" s="82">
        <v>0</v>
      </c>
      <c r="N220" s="82">
        <f t="shared" si="11"/>
        <v>1725.02</v>
      </c>
      <c r="O220" s="2"/>
      <c r="P220" s="2"/>
    </row>
    <row r="221" spans="1:16" ht="12.75" customHeight="1" thickBot="1" x14ac:dyDescent="0.25">
      <c r="A221" s="83"/>
      <c r="B221" s="203"/>
      <c r="C221" s="204"/>
      <c r="D221" s="84"/>
      <c r="E221" s="85"/>
      <c r="F221" s="86" t="s">
        <v>91</v>
      </c>
      <c r="G221" s="87">
        <v>7641.33</v>
      </c>
      <c r="H221" s="87">
        <v>0</v>
      </c>
      <c r="I221" s="88">
        <f t="shared" si="9"/>
        <v>7641.33</v>
      </c>
      <c r="J221" s="89">
        <v>0</v>
      </c>
      <c r="K221" s="89">
        <f t="shared" si="10"/>
        <v>7641.33</v>
      </c>
      <c r="L221" s="2"/>
      <c r="M221" s="90">
        <v>0</v>
      </c>
      <c r="N221" s="90">
        <f t="shared" si="11"/>
        <v>7641.33</v>
      </c>
      <c r="O221" s="2"/>
      <c r="P221" s="2"/>
    </row>
    <row r="222" spans="1:16" s="69" customFormat="1" ht="12.75" customHeight="1" x14ac:dyDescent="0.2">
      <c r="A222" s="60" t="s">
        <v>85</v>
      </c>
      <c r="B222" s="205" t="s">
        <v>195</v>
      </c>
      <c r="C222" s="206"/>
      <c r="D222" s="61" t="s">
        <v>8</v>
      </c>
      <c r="E222" s="197" t="s">
        <v>8</v>
      </c>
      <c r="F222" s="62" t="s">
        <v>196</v>
      </c>
      <c r="G222" s="91">
        <f>+G223</f>
        <v>3344.21</v>
      </c>
      <c r="H222" s="92">
        <v>0</v>
      </c>
      <c r="I222" s="66">
        <f t="shared" si="9"/>
        <v>3344.21</v>
      </c>
      <c r="J222" s="65">
        <v>0</v>
      </c>
      <c r="K222" s="65">
        <f t="shared" si="10"/>
        <v>3344.21</v>
      </c>
      <c r="L222" s="67"/>
      <c r="M222" s="93">
        <v>0</v>
      </c>
      <c r="N222" s="93">
        <f t="shared" si="11"/>
        <v>3344.21</v>
      </c>
      <c r="O222" s="67"/>
      <c r="P222" s="67"/>
    </row>
    <row r="223" spans="1:16" ht="12.75" customHeight="1" x14ac:dyDescent="0.2">
      <c r="A223" s="108"/>
      <c r="B223" s="201"/>
      <c r="C223" s="202"/>
      <c r="D223" s="8">
        <v>3122</v>
      </c>
      <c r="E223" s="6">
        <v>5331</v>
      </c>
      <c r="F223" s="109" t="s">
        <v>88</v>
      </c>
      <c r="G223" s="73">
        <f>SUM(G224:G225)</f>
        <v>3344.21</v>
      </c>
      <c r="H223" s="73">
        <v>0</v>
      </c>
      <c r="I223" s="74">
        <f t="shared" si="9"/>
        <v>3344.21</v>
      </c>
      <c r="J223" s="74">
        <v>0</v>
      </c>
      <c r="K223" s="74">
        <f t="shared" si="10"/>
        <v>3344.21</v>
      </c>
      <c r="L223" s="2"/>
      <c r="M223" s="75">
        <v>0</v>
      </c>
      <c r="N223" s="75">
        <f t="shared" si="11"/>
        <v>3344.21</v>
      </c>
      <c r="O223" s="2"/>
      <c r="P223" s="2"/>
    </row>
    <row r="224" spans="1:16" ht="12.75" customHeight="1" x14ac:dyDescent="0.2">
      <c r="A224" s="76"/>
      <c r="B224" s="201"/>
      <c r="C224" s="202"/>
      <c r="D224" s="77"/>
      <c r="E224" s="78" t="s">
        <v>89</v>
      </c>
      <c r="F224" s="79" t="s">
        <v>94</v>
      </c>
      <c r="G224" s="80">
        <v>307.64999999999998</v>
      </c>
      <c r="H224" s="80">
        <v>0</v>
      </c>
      <c r="I224" s="81">
        <f t="shared" si="9"/>
        <v>307.64999999999998</v>
      </c>
      <c r="J224" s="81">
        <v>0</v>
      </c>
      <c r="K224" s="81">
        <f t="shared" si="10"/>
        <v>307.64999999999998</v>
      </c>
      <c r="L224" s="2"/>
      <c r="M224" s="82">
        <v>0</v>
      </c>
      <c r="N224" s="82">
        <f t="shared" si="11"/>
        <v>307.64999999999998</v>
      </c>
      <c r="O224" s="2"/>
      <c r="P224" s="2"/>
    </row>
    <row r="225" spans="1:16" ht="12.75" customHeight="1" thickBot="1" x14ac:dyDescent="0.25">
      <c r="A225" s="83"/>
      <c r="B225" s="203"/>
      <c r="C225" s="204"/>
      <c r="D225" s="84"/>
      <c r="E225" s="85"/>
      <c r="F225" s="86" t="s">
        <v>91</v>
      </c>
      <c r="G225" s="98">
        <v>3036.56</v>
      </c>
      <c r="H225" s="98">
        <v>0</v>
      </c>
      <c r="I225" s="89">
        <f t="shared" si="9"/>
        <v>3036.56</v>
      </c>
      <c r="J225" s="88">
        <v>0</v>
      </c>
      <c r="K225" s="88">
        <f t="shared" si="10"/>
        <v>3036.56</v>
      </c>
      <c r="L225" s="2"/>
      <c r="M225" s="99">
        <v>0</v>
      </c>
      <c r="N225" s="99">
        <f t="shared" si="11"/>
        <v>3036.56</v>
      </c>
      <c r="O225" s="2"/>
      <c r="P225" s="2"/>
    </row>
    <row r="226" spans="1:16" s="69" customFormat="1" ht="12.75" customHeight="1" x14ac:dyDescent="0.2">
      <c r="A226" s="104" t="s">
        <v>85</v>
      </c>
      <c r="B226" s="199" t="s">
        <v>197</v>
      </c>
      <c r="C226" s="200"/>
      <c r="D226" s="105" t="s">
        <v>8</v>
      </c>
      <c r="E226" s="196" t="s">
        <v>8</v>
      </c>
      <c r="F226" s="106" t="s">
        <v>198</v>
      </c>
      <c r="G226" s="63">
        <f>+G227</f>
        <v>486.63</v>
      </c>
      <c r="H226" s="64">
        <v>0</v>
      </c>
      <c r="I226" s="65">
        <f t="shared" si="9"/>
        <v>486.63</v>
      </c>
      <c r="J226" s="66">
        <v>0</v>
      </c>
      <c r="K226" s="66">
        <f t="shared" si="10"/>
        <v>486.63</v>
      </c>
      <c r="L226" s="67"/>
      <c r="M226" s="68">
        <v>0</v>
      </c>
      <c r="N226" s="68">
        <f t="shared" si="11"/>
        <v>486.63</v>
      </c>
      <c r="O226" s="67"/>
      <c r="P226" s="67"/>
    </row>
    <row r="227" spans="1:16" ht="12.75" customHeight="1" x14ac:dyDescent="0.2">
      <c r="A227" s="108"/>
      <c r="B227" s="201"/>
      <c r="C227" s="202"/>
      <c r="D227" s="8">
        <v>3114</v>
      </c>
      <c r="E227" s="6">
        <v>5331</v>
      </c>
      <c r="F227" s="109" t="s">
        <v>88</v>
      </c>
      <c r="G227" s="73">
        <f>SUM(G228:G229)</f>
        <v>486.63</v>
      </c>
      <c r="H227" s="73">
        <v>0</v>
      </c>
      <c r="I227" s="74">
        <f t="shared" si="9"/>
        <v>486.63</v>
      </c>
      <c r="J227" s="74">
        <v>0</v>
      </c>
      <c r="K227" s="74">
        <f t="shared" si="10"/>
        <v>486.63</v>
      </c>
      <c r="L227" s="2"/>
      <c r="M227" s="75">
        <v>0</v>
      </c>
      <c r="N227" s="75">
        <f t="shared" si="11"/>
        <v>486.63</v>
      </c>
      <c r="O227" s="2"/>
      <c r="P227" s="2"/>
    </row>
    <row r="228" spans="1:16" ht="12.75" customHeight="1" x14ac:dyDescent="0.2">
      <c r="A228" s="76"/>
      <c r="B228" s="201"/>
      <c r="C228" s="202"/>
      <c r="D228" s="77"/>
      <c r="E228" s="78" t="s">
        <v>89</v>
      </c>
      <c r="F228" s="79" t="s">
        <v>94</v>
      </c>
      <c r="G228" s="80">
        <v>30</v>
      </c>
      <c r="H228" s="80">
        <v>0</v>
      </c>
      <c r="I228" s="81">
        <f t="shared" si="9"/>
        <v>30</v>
      </c>
      <c r="J228" s="81">
        <v>0</v>
      </c>
      <c r="K228" s="81">
        <f t="shared" si="10"/>
        <v>30</v>
      </c>
      <c r="L228" s="2"/>
      <c r="M228" s="82">
        <v>0</v>
      </c>
      <c r="N228" s="82">
        <f t="shared" si="11"/>
        <v>30</v>
      </c>
      <c r="O228" s="2"/>
      <c r="P228" s="2"/>
    </row>
    <row r="229" spans="1:16" ht="12.75" customHeight="1" thickBot="1" x14ac:dyDescent="0.25">
      <c r="A229" s="94"/>
      <c r="B229" s="207"/>
      <c r="C229" s="208"/>
      <c r="D229" s="95"/>
      <c r="E229" s="96"/>
      <c r="F229" s="97" t="s">
        <v>91</v>
      </c>
      <c r="G229" s="87">
        <v>456.63</v>
      </c>
      <c r="H229" s="87">
        <v>0</v>
      </c>
      <c r="I229" s="88">
        <f t="shared" si="9"/>
        <v>456.63</v>
      </c>
      <c r="J229" s="89">
        <v>0</v>
      </c>
      <c r="K229" s="89">
        <f t="shared" si="10"/>
        <v>456.63</v>
      </c>
      <c r="L229" s="2"/>
      <c r="M229" s="90">
        <v>0</v>
      </c>
      <c r="N229" s="90">
        <f t="shared" si="11"/>
        <v>456.63</v>
      </c>
      <c r="O229" s="2"/>
      <c r="P229" s="2"/>
    </row>
    <row r="230" spans="1:16" s="69" customFormat="1" ht="18.600000000000001" customHeight="1" x14ac:dyDescent="0.2">
      <c r="A230" s="60" t="s">
        <v>85</v>
      </c>
      <c r="B230" s="205" t="s">
        <v>199</v>
      </c>
      <c r="C230" s="206"/>
      <c r="D230" s="61" t="s">
        <v>8</v>
      </c>
      <c r="E230" s="197" t="s">
        <v>8</v>
      </c>
      <c r="F230" s="107" t="s">
        <v>200</v>
      </c>
      <c r="G230" s="91">
        <f>+G231</f>
        <v>631.57000000000005</v>
      </c>
      <c r="H230" s="92">
        <v>0</v>
      </c>
      <c r="I230" s="66">
        <f t="shared" si="9"/>
        <v>631.57000000000005</v>
      </c>
      <c r="J230" s="65">
        <v>0</v>
      </c>
      <c r="K230" s="65">
        <f t="shared" si="10"/>
        <v>631.57000000000005</v>
      </c>
      <c r="L230" s="67"/>
      <c r="M230" s="93">
        <v>0</v>
      </c>
      <c r="N230" s="93">
        <f t="shared" si="11"/>
        <v>631.57000000000005</v>
      </c>
      <c r="O230" s="67"/>
      <c r="P230" s="67"/>
    </row>
    <row r="231" spans="1:16" ht="12.75" customHeight="1" x14ac:dyDescent="0.2">
      <c r="A231" s="108"/>
      <c r="B231" s="201"/>
      <c r="C231" s="202"/>
      <c r="D231" s="8">
        <v>3113</v>
      </c>
      <c r="E231" s="6">
        <v>5331</v>
      </c>
      <c r="F231" s="109" t="s">
        <v>88</v>
      </c>
      <c r="G231" s="73">
        <f>SUM(G232:G233)</f>
        <v>631.57000000000005</v>
      </c>
      <c r="H231" s="73">
        <v>0</v>
      </c>
      <c r="I231" s="74">
        <f t="shared" si="9"/>
        <v>631.57000000000005</v>
      </c>
      <c r="J231" s="74">
        <v>0</v>
      </c>
      <c r="K231" s="74">
        <f t="shared" si="10"/>
        <v>631.57000000000005</v>
      </c>
      <c r="L231" s="2"/>
      <c r="M231" s="75">
        <v>0</v>
      </c>
      <c r="N231" s="75">
        <f t="shared" si="11"/>
        <v>631.57000000000005</v>
      </c>
      <c r="O231" s="2"/>
      <c r="P231" s="2"/>
    </row>
    <row r="232" spans="1:16" ht="12.75" customHeight="1" x14ac:dyDescent="0.2">
      <c r="A232" s="76"/>
      <c r="B232" s="201"/>
      <c r="C232" s="202"/>
      <c r="D232" s="77"/>
      <c r="E232" s="78" t="s">
        <v>89</v>
      </c>
      <c r="F232" s="79" t="s">
        <v>94</v>
      </c>
      <c r="G232" s="80">
        <v>0</v>
      </c>
      <c r="H232" s="80">
        <v>0</v>
      </c>
      <c r="I232" s="81">
        <f t="shared" si="9"/>
        <v>0</v>
      </c>
      <c r="J232" s="81">
        <v>0</v>
      </c>
      <c r="K232" s="81">
        <f t="shared" si="10"/>
        <v>0</v>
      </c>
      <c r="L232" s="2"/>
      <c r="M232" s="82">
        <v>0</v>
      </c>
      <c r="N232" s="82">
        <f t="shared" si="11"/>
        <v>0</v>
      </c>
      <c r="O232" s="2"/>
      <c r="P232" s="2"/>
    </row>
    <row r="233" spans="1:16" ht="12.75" customHeight="1" thickBot="1" x14ac:dyDescent="0.25">
      <c r="A233" s="83"/>
      <c r="B233" s="203"/>
      <c r="C233" s="204"/>
      <c r="D233" s="84"/>
      <c r="E233" s="85"/>
      <c r="F233" s="86" t="s">
        <v>91</v>
      </c>
      <c r="G233" s="98">
        <v>631.57000000000005</v>
      </c>
      <c r="H233" s="98">
        <v>0</v>
      </c>
      <c r="I233" s="89">
        <f t="shared" si="9"/>
        <v>631.57000000000005</v>
      </c>
      <c r="J233" s="88">
        <v>0</v>
      </c>
      <c r="K233" s="88">
        <f t="shared" si="10"/>
        <v>631.57000000000005</v>
      </c>
      <c r="L233" s="2"/>
      <c r="M233" s="99">
        <v>0</v>
      </c>
      <c r="N233" s="99">
        <f t="shared" si="11"/>
        <v>631.57000000000005</v>
      </c>
      <c r="O233" s="2"/>
      <c r="P233" s="2"/>
    </row>
    <row r="234" spans="1:16" ht="12.75" customHeight="1" x14ac:dyDescent="0.2">
      <c r="A234" s="104" t="s">
        <v>85</v>
      </c>
      <c r="B234" s="199" t="s">
        <v>201</v>
      </c>
      <c r="C234" s="200"/>
      <c r="D234" s="105" t="s">
        <v>8</v>
      </c>
      <c r="E234" s="196" t="s">
        <v>8</v>
      </c>
      <c r="F234" s="106" t="s">
        <v>202</v>
      </c>
      <c r="G234" s="63">
        <f>+G235</f>
        <v>1661.42</v>
      </c>
      <c r="H234" s="64">
        <v>0</v>
      </c>
      <c r="I234" s="65">
        <f t="shared" si="9"/>
        <v>1661.42</v>
      </c>
      <c r="J234" s="66">
        <v>0</v>
      </c>
      <c r="K234" s="66">
        <f t="shared" si="10"/>
        <v>1661.42</v>
      </c>
      <c r="L234" s="2"/>
      <c r="M234" s="68">
        <v>0</v>
      </c>
      <c r="N234" s="68">
        <f t="shared" si="11"/>
        <v>1661.42</v>
      </c>
      <c r="O234" s="2"/>
      <c r="P234" s="2"/>
    </row>
    <row r="235" spans="1:16" ht="12.75" customHeight="1" x14ac:dyDescent="0.2">
      <c r="A235" s="108"/>
      <c r="B235" s="201"/>
      <c r="C235" s="202"/>
      <c r="D235" s="8">
        <v>3133</v>
      </c>
      <c r="E235" s="6">
        <v>5331</v>
      </c>
      <c r="F235" s="109" t="s">
        <v>88</v>
      </c>
      <c r="G235" s="73">
        <f>SUM(G236:G237)</f>
        <v>1661.42</v>
      </c>
      <c r="H235" s="73">
        <v>0</v>
      </c>
      <c r="I235" s="74">
        <f t="shared" si="9"/>
        <v>1661.42</v>
      </c>
      <c r="J235" s="74">
        <v>0</v>
      </c>
      <c r="K235" s="74">
        <f t="shared" si="10"/>
        <v>1661.42</v>
      </c>
      <c r="L235" s="2"/>
      <c r="M235" s="75">
        <v>0</v>
      </c>
      <c r="N235" s="75">
        <f t="shared" si="11"/>
        <v>1661.42</v>
      </c>
      <c r="O235" s="2"/>
      <c r="P235" s="2"/>
    </row>
    <row r="236" spans="1:16" ht="12.75" customHeight="1" x14ac:dyDescent="0.2">
      <c r="A236" s="76"/>
      <c r="B236" s="201"/>
      <c r="C236" s="202"/>
      <c r="D236" s="77"/>
      <c r="E236" s="78" t="s">
        <v>89</v>
      </c>
      <c r="F236" s="79" t="s">
        <v>94</v>
      </c>
      <c r="G236" s="80">
        <v>75.010000000000005</v>
      </c>
      <c r="H236" s="80">
        <v>0</v>
      </c>
      <c r="I236" s="81">
        <f t="shared" si="9"/>
        <v>75.010000000000005</v>
      </c>
      <c r="J236" s="88">
        <v>0</v>
      </c>
      <c r="K236" s="88">
        <f t="shared" si="10"/>
        <v>75.010000000000005</v>
      </c>
      <c r="L236" s="2"/>
      <c r="M236" s="82">
        <v>0</v>
      </c>
      <c r="N236" s="82">
        <f t="shared" si="11"/>
        <v>75.010000000000005</v>
      </c>
      <c r="O236" s="2"/>
      <c r="P236" s="2"/>
    </row>
    <row r="237" spans="1:16" ht="12.75" customHeight="1" thickBot="1" x14ac:dyDescent="0.25">
      <c r="A237" s="83"/>
      <c r="B237" s="203"/>
      <c r="C237" s="204"/>
      <c r="D237" s="84"/>
      <c r="E237" s="85"/>
      <c r="F237" s="86" t="s">
        <v>91</v>
      </c>
      <c r="G237" s="87">
        <v>1586.41</v>
      </c>
      <c r="H237" s="87">
        <v>0</v>
      </c>
      <c r="I237" s="88">
        <f t="shared" si="9"/>
        <v>1586.41</v>
      </c>
      <c r="J237" s="89">
        <v>0</v>
      </c>
      <c r="K237" s="89">
        <f t="shared" si="10"/>
        <v>1586.41</v>
      </c>
      <c r="L237" s="2"/>
      <c r="M237" s="90">
        <v>0</v>
      </c>
      <c r="N237" s="90">
        <f t="shared" si="11"/>
        <v>1586.41</v>
      </c>
      <c r="O237" s="2"/>
      <c r="P237" s="2"/>
    </row>
    <row r="238" spans="1:16" ht="18.600000000000001" customHeight="1" x14ac:dyDescent="0.2">
      <c r="A238" s="60" t="s">
        <v>85</v>
      </c>
      <c r="B238" s="205" t="s">
        <v>203</v>
      </c>
      <c r="C238" s="206"/>
      <c r="D238" s="61" t="s">
        <v>8</v>
      </c>
      <c r="E238" s="197" t="s">
        <v>8</v>
      </c>
      <c r="F238" s="117" t="s">
        <v>204</v>
      </c>
      <c r="G238" s="91">
        <f>+G239</f>
        <v>1142.9199999999998</v>
      </c>
      <c r="H238" s="92">
        <v>0</v>
      </c>
      <c r="I238" s="66">
        <f t="shared" si="9"/>
        <v>1142.9199999999998</v>
      </c>
      <c r="J238" s="65">
        <v>0</v>
      </c>
      <c r="K238" s="65">
        <f t="shared" si="10"/>
        <v>1142.9199999999998</v>
      </c>
      <c r="L238" s="2"/>
      <c r="M238" s="93">
        <v>0</v>
      </c>
      <c r="N238" s="93">
        <f t="shared" si="11"/>
        <v>1142.9199999999998</v>
      </c>
      <c r="O238" s="2"/>
      <c r="P238" s="2"/>
    </row>
    <row r="239" spans="1:16" ht="12.75" customHeight="1" x14ac:dyDescent="0.2">
      <c r="A239" s="108"/>
      <c r="B239" s="201"/>
      <c r="C239" s="202"/>
      <c r="D239" s="8">
        <v>3146</v>
      </c>
      <c r="E239" s="6">
        <v>5331</v>
      </c>
      <c r="F239" s="109" t="s">
        <v>88</v>
      </c>
      <c r="G239" s="73">
        <f>SUM(G240:G241)</f>
        <v>1142.9199999999998</v>
      </c>
      <c r="H239" s="73">
        <v>0</v>
      </c>
      <c r="I239" s="74">
        <f t="shared" si="9"/>
        <v>1142.9199999999998</v>
      </c>
      <c r="J239" s="74">
        <v>0</v>
      </c>
      <c r="K239" s="74">
        <f t="shared" si="10"/>
        <v>1142.9199999999998</v>
      </c>
      <c r="L239" s="2"/>
      <c r="M239" s="75">
        <v>0</v>
      </c>
      <c r="N239" s="75">
        <f t="shared" si="11"/>
        <v>1142.9199999999998</v>
      </c>
      <c r="O239" s="2"/>
      <c r="P239" s="2"/>
    </row>
    <row r="240" spans="1:16" ht="12.75" customHeight="1" x14ac:dyDescent="0.2">
      <c r="A240" s="76"/>
      <c r="B240" s="201"/>
      <c r="C240" s="202"/>
      <c r="D240" s="77"/>
      <c r="E240" s="78" t="s">
        <v>89</v>
      </c>
      <c r="F240" s="79" t="s">
        <v>94</v>
      </c>
      <c r="G240" s="80">
        <v>5.57</v>
      </c>
      <c r="H240" s="80">
        <v>0</v>
      </c>
      <c r="I240" s="81">
        <f t="shared" si="9"/>
        <v>5.57</v>
      </c>
      <c r="J240" s="81">
        <v>0</v>
      </c>
      <c r="K240" s="81">
        <f t="shared" si="10"/>
        <v>5.57</v>
      </c>
      <c r="L240" s="2"/>
      <c r="M240" s="82">
        <v>0</v>
      </c>
      <c r="N240" s="82">
        <f t="shared" si="11"/>
        <v>5.57</v>
      </c>
      <c r="O240" s="2"/>
      <c r="P240" s="2"/>
    </row>
    <row r="241" spans="1:16" ht="12.75" customHeight="1" thickBot="1" x14ac:dyDescent="0.25">
      <c r="A241" s="83"/>
      <c r="B241" s="203"/>
      <c r="C241" s="204"/>
      <c r="D241" s="84"/>
      <c r="E241" s="85"/>
      <c r="F241" s="86" t="s">
        <v>91</v>
      </c>
      <c r="G241" s="98">
        <v>1137.3499999999999</v>
      </c>
      <c r="H241" s="98">
        <v>0</v>
      </c>
      <c r="I241" s="89">
        <f t="shared" si="9"/>
        <v>1137.3499999999999</v>
      </c>
      <c r="J241" s="88">
        <v>0</v>
      </c>
      <c r="K241" s="88">
        <f t="shared" si="10"/>
        <v>1137.3499999999999</v>
      </c>
      <c r="L241" s="2"/>
      <c r="M241" s="99">
        <v>0</v>
      </c>
      <c r="N241" s="99">
        <f t="shared" si="11"/>
        <v>1137.3499999999999</v>
      </c>
      <c r="O241" s="2"/>
      <c r="P241" s="2"/>
    </row>
    <row r="242" spans="1:16" ht="19.149999999999999" customHeight="1" x14ac:dyDescent="0.2">
      <c r="A242" s="104" t="s">
        <v>85</v>
      </c>
      <c r="B242" s="199" t="s">
        <v>205</v>
      </c>
      <c r="C242" s="200"/>
      <c r="D242" s="105" t="s">
        <v>8</v>
      </c>
      <c r="E242" s="196" t="s">
        <v>8</v>
      </c>
      <c r="F242" s="122" t="s">
        <v>206</v>
      </c>
      <c r="G242" s="63">
        <f>+G243</f>
        <v>9092.92</v>
      </c>
      <c r="H242" s="64">
        <v>0</v>
      </c>
      <c r="I242" s="65">
        <f t="shared" si="9"/>
        <v>9092.92</v>
      </c>
      <c r="J242" s="66">
        <v>0</v>
      </c>
      <c r="K242" s="66">
        <f t="shared" si="10"/>
        <v>9092.92</v>
      </c>
      <c r="L242" s="2"/>
      <c r="M242" s="68">
        <v>0</v>
      </c>
      <c r="N242" s="68">
        <f t="shared" si="11"/>
        <v>9092.92</v>
      </c>
      <c r="O242" s="2"/>
      <c r="P242" s="2"/>
    </row>
    <row r="243" spans="1:16" ht="12.75" customHeight="1" x14ac:dyDescent="0.2">
      <c r="A243" s="108"/>
      <c r="B243" s="201"/>
      <c r="C243" s="202"/>
      <c r="D243" s="8">
        <v>3122</v>
      </c>
      <c r="E243" s="6">
        <v>5331</v>
      </c>
      <c r="F243" s="109" t="s">
        <v>88</v>
      </c>
      <c r="G243" s="73">
        <f>SUM(G244:G245)</f>
        <v>9092.92</v>
      </c>
      <c r="H243" s="73">
        <v>0</v>
      </c>
      <c r="I243" s="74">
        <f t="shared" si="9"/>
        <v>9092.92</v>
      </c>
      <c r="J243" s="74">
        <v>0</v>
      </c>
      <c r="K243" s="74">
        <f t="shared" si="10"/>
        <v>9092.92</v>
      </c>
      <c r="L243" s="2"/>
      <c r="M243" s="75">
        <v>0</v>
      </c>
      <c r="N243" s="75">
        <f t="shared" si="11"/>
        <v>9092.92</v>
      </c>
      <c r="O243" s="2"/>
      <c r="P243" s="2"/>
    </row>
    <row r="244" spans="1:16" ht="12.75" customHeight="1" x14ac:dyDescent="0.2">
      <c r="A244" s="76"/>
      <c r="B244" s="201"/>
      <c r="C244" s="202"/>
      <c r="D244" s="77"/>
      <c r="E244" s="78" t="s">
        <v>89</v>
      </c>
      <c r="F244" s="79" t="s">
        <v>94</v>
      </c>
      <c r="G244" s="80">
        <v>728</v>
      </c>
      <c r="H244" s="80">
        <v>0</v>
      </c>
      <c r="I244" s="81">
        <f t="shared" si="9"/>
        <v>728</v>
      </c>
      <c r="J244" s="81">
        <v>0</v>
      </c>
      <c r="K244" s="81">
        <f t="shared" si="10"/>
        <v>728</v>
      </c>
      <c r="L244" s="2"/>
      <c r="M244" s="82">
        <v>0</v>
      </c>
      <c r="N244" s="82">
        <f t="shared" si="11"/>
        <v>728</v>
      </c>
      <c r="O244" s="2"/>
      <c r="P244" s="2"/>
    </row>
    <row r="245" spans="1:16" ht="12.75" customHeight="1" thickBot="1" x14ac:dyDescent="0.25">
      <c r="A245" s="83"/>
      <c r="B245" s="203"/>
      <c r="C245" s="204"/>
      <c r="D245" s="84"/>
      <c r="E245" s="85"/>
      <c r="F245" s="86" t="s">
        <v>91</v>
      </c>
      <c r="G245" s="87">
        <v>8364.92</v>
      </c>
      <c r="H245" s="87">
        <v>0</v>
      </c>
      <c r="I245" s="88">
        <f t="shared" si="9"/>
        <v>8364.92</v>
      </c>
      <c r="J245" s="89">
        <v>0</v>
      </c>
      <c r="K245" s="89">
        <f t="shared" si="10"/>
        <v>8364.92</v>
      </c>
      <c r="L245" s="2"/>
      <c r="M245" s="90">
        <v>0</v>
      </c>
      <c r="N245" s="90">
        <f t="shared" si="11"/>
        <v>8364.92</v>
      </c>
      <c r="O245" s="2"/>
      <c r="P245" s="2"/>
    </row>
    <row r="246" spans="1:16" ht="26.25" customHeight="1" x14ac:dyDescent="0.2">
      <c r="A246" s="60" t="s">
        <v>85</v>
      </c>
      <c r="B246" s="205" t="s">
        <v>9</v>
      </c>
      <c r="C246" s="206"/>
      <c r="D246" s="61" t="s">
        <v>8</v>
      </c>
      <c r="E246" s="197" t="s">
        <v>8</v>
      </c>
      <c r="F246" s="107" t="s">
        <v>207</v>
      </c>
      <c r="G246" s="91">
        <f>+G247</f>
        <v>12128.19</v>
      </c>
      <c r="H246" s="91">
        <f>+H247</f>
        <v>-1412.34</v>
      </c>
      <c r="I246" s="66">
        <f t="shared" si="9"/>
        <v>10715.85</v>
      </c>
      <c r="J246" s="65">
        <f>+J247</f>
        <v>-936.4</v>
      </c>
      <c r="K246" s="65">
        <f t="shared" si="10"/>
        <v>9779.4500000000007</v>
      </c>
      <c r="L246" s="2"/>
      <c r="M246" s="93">
        <f>+M247</f>
        <v>-900</v>
      </c>
      <c r="N246" s="93">
        <f t="shared" si="11"/>
        <v>8879.4500000000007</v>
      </c>
      <c r="O246" s="2" t="s">
        <v>77</v>
      </c>
      <c r="P246" s="2"/>
    </row>
    <row r="247" spans="1:16" ht="12.75" customHeight="1" thickBot="1" x14ac:dyDescent="0.25">
      <c r="A247" s="129"/>
      <c r="B247" s="203"/>
      <c r="C247" s="204"/>
      <c r="D247" s="9">
        <v>6172</v>
      </c>
      <c r="E247" s="130">
        <v>5331</v>
      </c>
      <c r="F247" s="10" t="s">
        <v>208</v>
      </c>
      <c r="G247" s="131">
        <v>12128.19</v>
      </c>
      <c r="H247" s="131">
        <v>-1412.34</v>
      </c>
      <c r="I247" s="132">
        <f t="shared" si="9"/>
        <v>10715.85</v>
      </c>
      <c r="J247" s="132">
        <v>-936.4</v>
      </c>
      <c r="K247" s="132">
        <f t="shared" si="10"/>
        <v>9779.4500000000007</v>
      </c>
      <c r="L247" s="2"/>
      <c r="M247" s="123">
        <v>-900</v>
      </c>
      <c r="N247" s="123">
        <f t="shared" si="11"/>
        <v>8879.4500000000007</v>
      </c>
      <c r="O247" s="2"/>
      <c r="P247" s="2"/>
    </row>
    <row r="248" spans="1:16" ht="12.75" customHeight="1" x14ac:dyDescent="0.2">
      <c r="A248" s="124"/>
      <c r="B248" s="125"/>
      <c r="C248" s="125"/>
      <c r="D248" s="124"/>
      <c r="E248" s="124"/>
      <c r="F248" s="126"/>
      <c r="G248" s="127"/>
      <c r="H248" s="128"/>
      <c r="I248" s="128"/>
      <c r="K248" s="2"/>
      <c r="L248" s="2"/>
      <c r="M248" s="2"/>
      <c r="N248" s="2"/>
      <c r="O248" s="2"/>
      <c r="P248" s="2"/>
    </row>
  </sheetData>
  <mergeCells count="246">
    <mergeCell ref="H1:K1"/>
    <mergeCell ref="N1:Q1"/>
    <mergeCell ref="A2:I2"/>
    <mergeCell ref="M2:P2"/>
    <mergeCell ref="A4:I4"/>
    <mergeCell ref="A6:I6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58:C158"/>
    <mergeCell ref="B159:C159"/>
    <mergeCell ref="B160:C160"/>
    <mergeCell ref="B161:C161"/>
    <mergeCell ref="B162:C162"/>
    <mergeCell ref="B163:C163"/>
    <mergeCell ref="B152:C152"/>
    <mergeCell ref="B153:C153"/>
    <mergeCell ref="B154:C154"/>
    <mergeCell ref="B155:C155"/>
    <mergeCell ref="B156:C156"/>
    <mergeCell ref="B157:C157"/>
    <mergeCell ref="B170:C170"/>
    <mergeCell ref="B171:C171"/>
    <mergeCell ref="B172:C172"/>
    <mergeCell ref="B173:C173"/>
    <mergeCell ref="B174:C174"/>
    <mergeCell ref="B175:C175"/>
    <mergeCell ref="B164:C164"/>
    <mergeCell ref="B165:C165"/>
    <mergeCell ref="B166:C166"/>
    <mergeCell ref="B167:C167"/>
    <mergeCell ref="B168:C168"/>
    <mergeCell ref="B169:C169"/>
    <mergeCell ref="B182:C182"/>
    <mergeCell ref="B183:C183"/>
    <mergeCell ref="B184:C184"/>
    <mergeCell ref="B185:C185"/>
    <mergeCell ref="B186:C186"/>
    <mergeCell ref="B187:C187"/>
    <mergeCell ref="B176:C176"/>
    <mergeCell ref="B177:C177"/>
    <mergeCell ref="B178:C178"/>
    <mergeCell ref="B179:C179"/>
    <mergeCell ref="B180:C180"/>
    <mergeCell ref="B181:C181"/>
    <mergeCell ref="B194:C194"/>
    <mergeCell ref="B195:C195"/>
    <mergeCell ref="B196:C196"/>
    <mergeCell ref="B197:C197"/>
    <mergeCell ref="B198:C198"/>
    <mergeCell ref="B199:C199"/>
    <mergeCell ref="B188:C188"/>
    <mergeCell ref="B189:C189"/>
    <mergeCell ref="B190:C190"/>
    <mergeCell ref="B191:C191"/>
    <mergeCell ref="B192:C192"/>
    <mergeCell ref="B193:C193"/>
    <mergeCell ref="B206:C206"/>
    <mergeCell ref="B207:C207"/>
    <mergeCell ref="B208:C208"/>
    <mergeCell ref="B209:C209"/>
    <mergeCell ref="B210:C210"/>
    <mergeCell ref="B211:C211"/>
    <mergeCell ref="B200:C200"/>
    <mergeCell ref="B201:C201"/>
    <mergeCell ref="B202:C202"/>
    <mergeCell ref="B203:C203"/>
    <mergeCell ref="B204:C204"/>
    <mergeCell ref="B205:C205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30:C230"/>
    <mergeCell ref="B231:C231"/>
    <mergeCell ref="B232:C232"/>
    <mergeCell ref="B233:C233"/>
    <mergeCell ref="B234:C234"/>
    <mergeCell ref="B235:C235"/>
    <mergeCell ref="B224:C224"/>
    <mergeCell ref="B225:C225"/>
    <mergeCell ref="B226:C226"/>
    <mergeCell ref="B227:C227"/>
    <mergeCell ref="B228:C228"/>
    <mergeCell ref="B229:C229"/>
    <mergeCell ref="B242:C242"/>
    <mergeCell ref="B243:C243"/>
    <mergeCell ref="B244:C244"/>
    <mergeCell ref="B245:C245"/>
    <mergeCell ref="B246:C246"/>
    <mergeCell ref="B247:C247"/>
    <mergeCell ref="B236:C236"/>
    <mergeCell ref="B237:C237"/>
    <mergeCell ref="B238:C238"/>
    <mergeCell ref="B239:C239"/>
    <mergeCell ref="B240:C240"/>
    <mergeCell ref="B241:C241"/>
  </mergeCells>
  <pageMargins left="0.7" right="0.7" top="0.78740157499999996" bottom="0.78740157499999996" header="0.3" footer="0.3"/>
  <pageSetup paperSize="9" scale="69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64" zoomScaleNormal="100" workbookViewId="0">
      <selection activeCell="D30" sqref="D30"/>
    </sheetView>
  </sheetViews>
  <sheetFormatPr defaultColWidth="9.140625" defaultRowHeight="12.75" x14ac:dyDescent="0.2"/>
  <cols>
    <col min="1" max="1" width="2.85546875" style="138" customWidth="1"/>
    <col min="2" max="2" width="9.85546875" style="138" customWidth="1"/>
    <col min="3" max="4" width="4.7109375" style="138" customWidth="1"/>
    <col min="5" max="5" width="8.5703125" style="138" customWidth="1"/>
    <col min="6" max="6" width="40.85546875" style="138" customWidth="1"/>
    <col min="7" max="7" width="7.7109375" style="139" customWidth="1"/>
    <col min="8" max="8" width="11" style="141" customWidth="1"/>
    <col min="9" max="9" width="8.85546875" style="195" customWidth="1"/>
    <col min="10" max="10" width="11.42578125" style="141" customWidth="1"/>
    <col min="11" max="11" width="11.7109375" style="140" customWidth="1"/>
    <col min="12" max="12" width="9.140625" style="138"/>
    <col min="13" max="13" width="14.28515625" style="138" customWidth="1"/>
    <col min="14" max="16384" width="9.140625" style="138"/>
  </cols>
  <sheetData>
    <row r="1" spans="1:13" ht="15" x14ac:dyDescent="0.25">
      <c r="H1" s="230" t="s">
        <v>209</v>
      </c>
      <c r="I1" s="226"/>
      <c r="J1" s="226"/>
    </row>
    <row r="2" spans="1:13" ht="18" x14ac:dyDescent="0.25">
      <c r="A2" s="227" t="s">
        <v>210</v>
      </c>
      <c r="B2" s="227"/>
      <c r="C2" s="227"/>
      <c r="D2" s="227"/>
      <c r="E2" s="227"/>
      <c r="F2" s="227"/>
      <c r="G2" s="227"/>
      <c r="H2" s="227"/>
      <c r="I2" s="227"/>
      <c r="J2" s="227"/>
      <c r="M2" s="141"/>
    </row>
    <row r="3" spans="1:13" ht="13.15" x14ac:dyDescent="0.25">
      <c r="A3" s="3"/>
      <c r="B3" s="3"/>
      <c r="C3" s="3"/>
      <c r="D3" s="3"/>
      <c r="E3" s="3"/>
      <c r="F3" s="3"/>
      <c r="G3" s="3"/>
      <c r="H3" s="142"/>
      <c r="I3" s="143"/>
      <c r="J3" s="144"/>
    </row>
    <row r="4" spans="1:13" ht="15.75" x14ac:dyDescent="0.25">
      <c r="A4" s="231" t="s">
        <v>211</v>
      </c>
      <c r="B4" s="231"/>
      <c r="C4" s="231"/>
      <c r="D4" s="231"/>
      <c r="E4" s="231"/>
      <c r="F4" s="231"/>
      <c r="G4" s="231"/>
      <c r="H4" s="231"/>
      <c r="I4" s="231"/>
      <c r="J4" s="231"/>
    </row>
    <row r="5" spans="1:13" ht="13.15" x14ac:dyDescent="0.25">
      <c r="A5" s="3"/>
      <c r="B5" s="3"/>
      <c r="C5" s="3"/>
      <c r="D5" s="3"/>
      <c r="E5" s="3"/>
      <c r="F5" s="3"/>
      <c r="G5" s="3"/>
      <c r="H5" s="142"/>
      <c r="I5" s="143"/>
      <c r="J5" s="144"/>
      <c r="M5" s="141"/>
    </row>
    <row r="6" spans="1:13" ht="15.75" x14ac:dyDescent="0.25">
      <c r="A6" s="231" t="s">
        <v>212</v>
      </c>
      <c r="B6" s="231"/>
      <c r="C6" s="231"/>
      <c r="D6" s="231"/>
      <c r="E6" s="231"/>
      <c r="F6" s="231"/>
      <c r="G6" s="231"/>
      <c r="H6" s="231"/>
      <c r="I6" s="231"/>
      <c r="J6" s="231"/>
    </row>
    <row r="7" spans="1:13" ht="15.6" x14ac:dyDescent="0.3">
      <c r="A7" s="145"/>
      <c r="B7" s="145"/>
      <c r="C7" s="145"/>
      <c r="D7" s="145"/>
      <c r="E7" s="145"/>
      <c r="F7" s="145"/>
      <c r="G7" s="145"/>
      <c r="H7" s="146"/>
      <c r="I7" s="147"/>
      <c r="J7" s="146"/>
    </row>
    <row r="8" spans="1:13" ht="13.15" x14ac:dyDescent="0.25">
      <c r="A8" s="148"/>
      <c r="B8" s="149"/>
      <c r="C8" s="149"/>
      <c r="D8" s="148"/>
      <c r="E8" s="148"/>
      <c r="F8" s="150"/>
      <c r="G8" s="151"/>
      <c r="H8" s="152"/>
      <c r="I8" s="153"/>
      <c r="J8" s="154"/>
    </row>
    <row r="9" spans="1:13" ht="13.5" thickBot="1" x14ac:dyDescent="0.25">
      <c r="A9" s="155"/>
      <c r="B9" s="155"/>
      <c r="C9" s="155"/>
      <c r="D9" s="155"/>
      <c r="E9" s="155"/>
      <c r="F9" s="155"/>
      <c r="G9" s="156"/>
      <c r="H9" s="157"/>
      <c r="I9" s="158"/>
      <c r="J9" s="159" t="s">
        <v>11</v>
      </c>
    </row>
    <row r="10" spans="1:13" ht="23.25" thickBot="1" x14ac:dyDescent="0.25">
      <c r="A10" s="160" t="s">
        <v>2</v>
      </c>
      <c r="B10" s="232" t="s">
        <v>213</v>
      </c>
      <c r="C10" s="233"/>
      <c r="D10" s="161" t="s">
        <v>3</v>
      </c>
      <c r="E10" s="162" t="s">
        <v>4</v>
      </c>
      <c r="F10" s="161" t="s">
        <v>214</v>
      </c>
      <c r="G10" s="163" t="s">
        <v>5</v>
      </c>
      <c r="H10" s="164" t="s">
        <v>6</v>
      </c>
      <c r="I10" s="165" t="s">
        <v>77</v>
      </c>
      <c r="J10" s="166" t="s">
        <v>215</v>
      </c>
    </row>
    <row r="11" spans="1:13" ht="13.5" thickBot="1" x14ac:dyDescent="0.25">
      <c r="A11" s="167" t="s">
        <v>7</v>
      </c>
      <c r="B11" s="229" t="s">
        <v>8</v>
      </c>
      <c r="C11" s="229"/>
      <c r="D11" s="168" t="s">
        <v>8</v>
      </c>
      <c r="E11" s="56" t="s">
        <v>8</v>
      </c>
      <c r="F11" s="169" t="s">
        <v>216</v>
      </c>
      <c r="G11" s="170">
        <f>G12+G14+G16+G18</f>
        <v>0</v>
      </c>
      <c r="H11" s="171">
        <f>H12+H14+H16+H18+H20+H22+H24+H26+H28+H30+H32+H34+H36+H38+H40+H42+H44+H46+H48+H50+H52+H54+H56+H58+H60+H62+H64++H66+H68+H70+H72+H74+H76++H78+H80+H82+H84+H86</f>
        <v>202781.57305999997</v>
      </c>
      <c r="I11" s="172">
        <f>+I88</f>
        <v>900</v>
      </c>
      <c r="J11" s="173">
        <f>+H11+I11</f>
        <v>203681.57305999997</v>
      </c>
      <c r="K11" s="140" t="s">
        <v>77</v>
      </c>
    </row>
    <row r="12" spans="1:13" ht="25.5" customHeight="1" x14ac:dyDescent="0.2">
      <c r="A12" s="174" t="s">
        <v>7</v>
      </c>
      <c r="B12" s="133" t="s">
        <v>217</v>
      </c>
      <c r="C12" s="134" t="s">
        <v>9</v>
      </c>
      <c r="D12" s="175" t="s">
        <v>8</v>
      </c>
      <c r="E12" s="176" t="s">
        <v>8</v>
      </c>
      <c r="F12" s="177" t="s">
        <v>218</v>
      </c>
      <c r="G12" s="178">
        <f>G13</f>
        <v>0</v>
      </c>
      <c r="H12" s="179">
        <f>H13</f>
        <v>70000</v>
      </c>
      <c r="I12" s="180">
        <f>I13</f>
        <v>0</v>
      </c>
      <c r="J12" s="181">
        <f>H12+I12</f>
        <v>70000</v>
      </c>
    </row>
    <row r="13" spans="1:13" ht="13.9" thickBot="1" x14ac:dyDescent="0.3">
      <c r="A13" s="182"/>
      <c r="B13" s="183"/>
      <c r="C13" s="184"/>
      <c r="D13" s="135">
        <v>6172</v>
      </c>
      <c r="E13" s="136">
        <v>6121</v>
      </c>
      <c r="F13" s="185" t="s">
        <v>219</v>
      </c>
      <c r="G13" s="186">
        <v>0</v>
      </c>
      <c r="H13" s="187">
        <v>70000</v>
      </c>
      <c r="I13" s="188">
        <v>0</v>
      </c>
      <c r="J13" s="189">
        <f t="shared" ref="J13:J76" si="0">H13+I13</f>
        <v>70000</v>
      </c>
    </row>
    <row r="14" spans="1:13" ht="22.5" x14ac:dyDescent="0.2">
      <c r="A14" s="190" t="s">
        <v>7</v>
      </c>
      <c r="B14" s="137" t="s">
        <v>220</v>
      </c>
      <c r="C14" s="134" t="s">
        <v>167</v>
      </c>
      <c r="D14" s="175" t="s">
        <v>8</v>
      </c>
      <c r="E14" s="176" t="s">
        <v>8</v>
      </c>
      <c r="F14" s="177" t="s">
        <v>221</v>
      </c>
      <c r="G14" s="178">
        <f>G15</f>
        <v>0</v>
      </c>
      <c r="H14" s="179">
        <f>H15</f>
        <v>1889.8232</v>
      </c>
      <c r="I14" s="180">
        <f>I15</f>
        <v>0</v>
      </c>
      <c r="J14" s="181">
        <f t="shared" si="0"/>
        <v>1889.8232</v>
      </c>
    </row>
    <row r="15" spans="1:13" ht="13.9" thickBot="1" x14ac:dyDescent="0.3">
      <c r="A15" s="191"/>
      <c r="B15" s="192"/>
      <c r="C15" s="184"/>
      <c r="D15" s="135">
        <v>3122</v>
      </c>
      <c r="E15" s="136">
        <v>6121</v>
      </c>
      <c r="F15" s="185" t="s">
        <v>219</v>
      </c>
      <c r="G15" s="186">
        <v>0</v>
      </c>
      <c r="H15" s="187">
        <v>1889.8232</v>
      </c>
      <c r="I15" s="188">
        <v>0</v>
      </c>
      <c r="J15" s="189">
        <f t="shared" si="0"/>
        <v>1889.8232</v>
      </c>
    </row>
    <row r="16" spans="1:13" x14ac:dyDescent="0.2">
      <c r="A16" s="174" t="s">
        <v>7</v>
      </c>
      <c r="B16" s="133" t="s">
        <v>222</v>
      </c>
      <c r="C16" s="134" t="s">
        <v>113</v>
      </c>
      <c r="D16" s="175" t="s">
        <v>8</v>
      </c>
      <c r="E16" s="176" t="s">
        <v>8</v>
      </c>
      <c r="F16" s="177" t="s">
        <v>223</v>
      </c>
      <c r="G16" s="178">
        <f>G17</f>
        <v>0</v>
      </c>
      <c r="H16" s="179">
        <f>H17</f>
        <v>11243.578</v>
      </c>
      <c r="I16" s="180">
        <f>I17</f>
        <v>0</v>
      </c>
      <c r="J16" s="181">
        <f t="shared" si="0"/>
        <v>11243.578</v>
      </c>
    </row>
    <row r="17" spans="1:10" s="138" customFormat="1" ht="13.9" thickBot="1" x14ac:dyDescent="0.3">
      <c r="A17" s="182"/>
      <c r="B17" s="183"/>
      <c r="C17" s="184"/>
      <c r="D17" s="135">
        <v>3124</v>
      </c>
      <c r="E17" s="136">
        <v>6121</v>
      </c>
      <c r="F17" s="185" t="s">
        <v>219</v>
      </c>
      <c r="G17" s="186">
        <v>0</v>
      </c>
      <c r="H17" s="187">
        <v>11243.578</v>
      </c>
      <c r="I17" s="188">
        <v>0</v>
      </c>
      <c r="J17" s="189">
        <f t="shared" si="0"/>
        <v>11243.578</v>
      </c>
    </row>
    <row r="18" spans="1:10" s="138" customFormat="1" x14ac:dyDescent="0.2">
      <c r="A18" s="174" t="s">
        <v>7</v>
      </c>
      <c r="B18" s="133" t="s">
        <v>224</v>
      </c>
      <c r="C18" s="134" t="s">
        <v>145</v>
      </c>
      <c r="D18" s="175" t="s">
        <v>8</v>
      </c>
      <c r="E18" s="176" t="s">
        <v>8</v>
      </c>
      <c r="F18" s="177" t="s">
        <v>225</v>
      </c>
      <c r="G18" s="178">
        <f>G19</f>
        <v>0</v>
      </c>
      <c r="H18" s="179">
        <f>H19</f>
        <v>2231.35</v>
      </c>
      <c r="I18" s="180">
        <f>I19</f>
        <v>0</v>
      </c>
      <c r="J18" s="181">
        <f t="shared" si="0"/>
        <v>2231.35</v>
      </c>
    </row>
    <row r="19" spans="1:10" s="138" customFormat="1" ht="13.9" thickBot="1" x14ac:dyDescent="0.3">
      <c r="A19" s="182"/>
      <c r="B19" s="183"/>
      <c r="C19" s="184"/>
      <c r="D19" s="135">
        <v>3123</v>
      </c>
      <c r="E19" s="136">
        <v>6121</v>
      </c>
      <c r="F19" s="185" t="s">
        <v>219</v>
      </c>
      <c r="G19" s="186">
        <v>0</v>
      </c>
      <c r="H19" s="187">
        <v>2231.35</v>
      </c>
      <c r="I19" s="188">
        <v>0</v>
      </c>
      <c r="J19" s="189">
        <f t="shared" si="0"/>
        <v>2231.35</v>
      </c>
    </row>
    <row r="20" spans="1:10" s="138" customFormat="1" ht="22.5" x14ac:dyDescent="0.2">
      <c r="A20" s="174" t="s">
        <v>7</v>
      </c>
      <c r="B20" s="133" t="s">
        <v>226</v>
      </c>
      <c r="C20" s="134" t="s">
        <v>107</v>
      </c>
      <c r="D20" s="175" t="s">
        <v>8</v>
      </c>
      <c r="E20" s="176" t="s">
        <v>8</v>
      </c>
      <c r="F20" s="177" t="s">
        <v>227</v>
      </c>
      <c r="G20" s="178">
        <f>G21</f>
        <v>0</v>
      </c>
      <c r="H20" s="179">
        <f>H21</f>
        <v>131.40244000000001</v>
      </c>
      <c r="I20" s="180">
        <f>I21</f>
        <v>0</v>
      </c>
      <c r="J20" s="181">
        <f t="shared" si="0"/>
        <v>131.40244000000001</v>
      </c>
    </row>
    <row r="21" spans="1:10" s="138" customFormat="1" ht="13.9" thickBot="1" x14ac:dyDescent="0.3">
      <c r="A21" s="182"/>
      <c r="B21" s="183"/>
      <c r="C21" s="184"/>
      <c r="D21" s="135">
        <v>3123</v>
      </c>
      <c r="E21" s="136">
        <v>6121</v>
      </c>
      <c r="F21" s="185" t="s">
        <v>219</v>
      </c>
      <c r="G21" s="186">
        <v>0</v>
      </c>
      <c r="H21" s="187">
        <v>131.40244000000001</v>
      </c>
      <c r="I21" s="188">
        <v>0</v>
      </c>
      <c r="J21" s="189">
        <f t="shared" si="0"/>
        <v>131.40244000000001</v>
      </c>
    </row>
    <row r="22" spans="1:10" s="138" customFormat="1" ht="22.5" x14ac:dyDescent="0.2">
      <c r="A22" s="174" t="s">
        <v>7</v>
      </c>
      <c r="B22" s="133" t="s">
        <v>228</v>
      </c>
      <c r="C22" s="134" t="s">
        <v>92</v>
      </c>
      <c r="D22" s="175" t="s">
        <v>8</v>
      </c>
      <c r="E22" s="176" t="s">
        <v>8</v>
      </c>
      <c r="F22" s="177" t="s">
        <v>229</v>
      </c>
      <c r="G22" s="178">
        <f>G23</f>
        <v>0</v>
      </c>
      <c r="H22" s="179">
        <f>H23</f>
        <v>6449.7308999999996</v>
      </c>
      <c r="I22" s="180">
        <f>I23</f>
        <v>0</v>
      </c>
      <c r="J22" s="181">
        <f t="shared" si="0"/>
        <v>6449.7308999999996</v>
      </c>
    </row>
    <row r="23" spans="1:10" s="138" customFormat="1" ht="13.9" thickBot="1" x14ac:dyDescent="0.3">
      <c r="A23" s="182"/>
      <c r="B23" s="183"/>
      <c r="C23" s="184"/>
      <c r="D23" s="135">
        <v>3121</v>
      </c>
      <c r="E23" s="136">
        <v>6121</v>
      </c>
      <c r="F23" s="185" t="s">
        <v>219</v>
      </c>
      <c r="G23" s="186">
        <v>0</v>
      </c>
      <c r="H23" s="187">
        <v>6449.7308999999996</v>
      </c>
      <c r="I23" s="188">
        <v>0</v>
      </c>
      <c r="J23" s="189">
        <f t="shared" si="0"/>
        <v>6449.7308999999996</v>
      </c>
    </row>
    <row r="24" spans="1:10" s="138" customFormat="1" ht="22.5" x14ac:dyDescent="0.2">
      <c r="A24" s="174" t="s">
        <v>7</v>
      </c>
      <c r="B24" s="133" t="s">
        <v>230</v>
      </c>
      <c r="C24" s="134" t="s">
        <v>107</v>
      </c>
      <c r="D24" s="175" t="s">
        <v>8</v>
      </c>
      <c r="E24" s="176" t="s">
        <v>8</v>
      </c>
      <c r="F24" s="177" t="s">
        <v>231</v>
      </c>
      <c r="G24" s="178">
        <f>G25</f>
        <v>0</v>
      </c>
      <c r="H24" s="179">
        <f>H25</f>
        <v>15700</v>
      </c>
      <c r="I24" s="180">
        <f>I25</f>
        <v>0</v>
      </c>
      <c r="J24" s="181">
        <f t="shared" si="0"/>
        <v>15700</v>
      </c>
    </row>
    <row r="25" spans="1:10" s="138" customFormat="1" ht="13.9" thickBot="1" x14ac:dyDescent="0.3">
      <c r="A25" s="182"/>
      <c r="B25" s="183"/>
      <c r="C25" s="184"/>
      <c r="D25" s="135">
        <v>3123</v>
      </c>
      <c r="E25" s="136">
        <v>6121</v>
      </c>
      <c r="F25" s="185" t="s">
        <v>219</v>
      </c>
      <c r="G25" s="186">
        <v>0</v>
      </c>
      <c r="H25" s="187">
        <v>15700</v>
      </c>
      <c r="I25" s="188">
        <v>0</v>
      </c>
      <c r="J25" s="189">
        <f t="shared" si="0"/>
        <v>15700</v>
      </c>
    </row>
    <row r="26" spans="1:10" s="138" customFormat="1" x14ac:dyDescent="0.2">
      <c r="A26" s="174" t="s">
        <v>7</v>
      </c>
      <c r="B26" s="133" t="s">
        <v>232</v>
      </c>
      <c r="C26" s="134" t="s">
        <v>233</v>
      </c>
      <c r="D26" s="175" t="s">
        <v>8</v>
      </c>
      <c r="E26" s="176" t="s">
        <v>8</v>
      </c>
      <c r="F26" s="177" t="s">
        <v>234</v>
      </c>
      <c r="G26" s="178">
        <f>G27</f>
        <v>0</v>
      </c>
      <c r="H26" s="179">
        <f>H27</f>
        <v>2100</v>
      </c>
      <c r="I26" s="180">
        <f>I27</f>
        <v>0</v>
      </c>
      <c r="J26" s="181">
        <f t="shared" si="0"/>
        <v>2100</v>
      </c>
    </row>
    <row r="27" spans="1:10" s="138" customFormat="1" ht="13.9" thickBot="1" x14ac:dyDescent="0.3">
      <c r="A27" s="182"/>
      <c r="B27" s="183"/>
      <c r="C27" s="184"/>
      <c r="D27" s="135">
        <v>3121</v>
      </c>
      <c r="E27" s="136">
        <v>6121</v>
      </c>
      <c r="F27" s="185" t="s">
        <v>219</v>
      </c>
      <c r="G27" s="186">
        <v>0</v>
      </c>
      <c r="H27" s="187">
        <v>2100</v>
      </c>
      <c r="I27" s="188">
        <v>0</v>
      </c>
      <c r="J27" s="189">
        <f t="shared" si="0"/>
        <v>2100</v>
      </c>
    </row>
    <row r="28" spans="1:10" s="138" customFormat="1" ht="22.5" x14ac:dyDescent="0.2">
      <c r="A28" s="174" t="s">
        <v>7</v>
      </c>
      <c r="B28" s="133" t="s">
        <v>235</v>
      </c>
      <c r="C28" s="134" t="s">
        <v>105</v>
      </c>
      <c r="D28" s="175" t="s">
        <v>8</v>
      </c>
      <c r="E28" s="176" t="s">
        <v>8</v>
      </c>
      <c r="F28" s="177" t="s">
        <v>236</v>
      </c>
      <c r="G28" s="178">
        <f>G29</f>
        <v>0</v>
      </c>
      <c r="H28" s="179">
        <f>H29</f>
        <v>793.63300000000004</v>
      </c>
      <c r="I28" s="180">
        <f>I29</f>
        <v>0</v>
      </c>
      <c r="J28" s="181">
        <f t="shared" si="0"/>
        <v>793.63300000000004</v>
      </c>
    </row>
    <row r="29" spans="1:10" s="138" customFormat="1" ht="13.9" thickBot="1" x14ac:dyDescent="0.3">
      <c r="A29" s="182"/>
      <c r="B29" s="183"/>
      <c r="C29" s="184"/>
      <c r="D29" s="135">
        <v>3123</v>
      </c>
      <c r="E29" s="136">
        <v>6121</v>
      </c>
      <c r="F29" s="185" t="s">
        <v>219</v>
      </c>
      <c r="G29" s="186">
        <v>0</v>
      </c>
      <c r="H29" s="187">
        <v>793.63300000000004</v>
      </c>
      <c r="I29" s="188">
        <v>0</v>
      </c>
      <c r="J29" s="189">
        <f t="shared" si="0"/>
        <v>793.63300000000004</v>
      </c>
    </row>
    <row r="30" spans="1:10" s="138" customFormat="1" ht="22.5" x14ac:dyDescent="0.2">
      <c r="A30" s="174" t="s">
        <v>7</v>
      </c>
      <c r="B30" s="133" t="s">
        <v>237</v>
      </c>
      <c r="C30" s="134" t="s">
        <v>233</v>
      </c>
      <c r="D30" s="175" t="s">
        <v>8</v>
      </c>
      <c r="E30" s="176" t="s">
        <v>8</v>
      </c>
      <c r="F30" s="177" t="s">
        <v>238</v>
      </c>
      <c r="G30" s="178">
        <f>G31</f>
        <v>0</v>
      </c>
      <c r="H30" s="179">
        <f>H31</f>
        <v>8920</v>
      </c>
      <c r="I30" s="180">
        <f>I31</f>
        <v>0</v>
      </c>
      <c r="J30" s="181">
        <f t="shared" si="0"/>
        <v>8920</v>
      </c>
    </row>
    <row r="31" spans="1:10" s="138" customFormat="1" ht="13.9" thickBot="1" x14ac:dyDescent="0.3">
      <c r="A31" s="182"/>
      <c r="B31" s="183"/>
      <c r="C31" s="184"/>
      <c r="D31" s="135">
        <v>3121</v>
      </c>
      <c r="E31" s="136">
        <v>6121</v>
      </c>
      <c r="F31" s="185" t="s">
        <v>219</v>
      </c>
      <c r="G31" s="186">
        <v>0</v>
      </c>
      <c r="H31" s="187">
        <v>8920</v>
      </c>
      <c r="I31" s="188">
        <v>0</v>
      </c>
      <c r="J31" s="189">
        <f t="shared" si="0"/>
        <v>8920</v>
      </c>
    </row>
    <row r="32" spans="1:10" s="138" customFormat="1" ht="22.5" x14ac:dyDescent="0.2">
      <c r="A32" s="174" t="s">
        <v>7</v>
      </c>
      <c r="B32" s="133" t="s">
        <v>239</v>
      </c>
      <c r="C32" s="134" t="s">
        <v>141</v>
      </c>
      <c r="D32" s="175" t="s">
        <v>8</v>
      </c>
      <c r="E32" s="176" t="s">
        <v>8</v>
      </c>
      <c r="F32" s="177" t="s">
        <v>240</v>
      </c>
      <c r="G32" s="178">
        <f>G33</f>
        <v>0</v>
      </c>
      <c r="H32" s="179">
        <f>H33</f>
        <v>6200</v>
      </c>
      <c r="I32" s="180">
        <f>I33</f>
        <v>0</v>
      </c>
      <c r="J32" s="181">
        <f t="shared" si="0"/>
        <v>6200</v>
      </c>
    </row>
    <row r="33" spans="1:10" s="138" customFormat="1" ht="13.9" thickBot="1" x14ac:dyDescent="0.3">
      <c r="A33" s="182"/>
      <c r="B33" s="183"/>
      <c r="C33" s="184"/>
      <c r="D33" s="135">
        <v>3122</v>
      </c>
      <c r="E33" s="136">
        <v>6121</v>
      </c>
      <c r="F33" s="185" t="s">
        <v>219</v>
      </c>
      <c r="G33" s="186">
        <v>0</v>
      </c>
      <c r="H33" s="187">
        <v>6200</v>
      </c>
      <c r="I33" s="188">
        <v>0</v>
      </c>
      <c r="J33" s="189">
        <f t="shared" si="0"/>
        <v>6200</v>
      </c>
    </row>
    <row r="34" spans="1:10" s="138" customFormat="1" ht="22.5" x14ac:dyDescent="0.2">
      <c r="A34" s="174" t="s">
        <v>7</v>
      </c>
      <c r="B34" s="133" t="s">
        <v>241</v>
      </c>
      <c r="C34" s="134" t="s">
        <v>242</v>
      </c>
      <c r="D34" s="175" t="s">
        <v>8</v>
      </c>
      <c r="E34" s="176" t="s">
        <v>8</v>
      </c>
      <c r="F34" s="177" t="s">
        <v>243</v>
      </c>
      <c r="G34" s="178">
        <f>G35</f>
        <v>0</v>
      </c>
      <c r="H34" s="179">
        <f>H35</f>
        <v>8282.6299999999992</v>
      </c>
      <c r="I34" s="180">
        <f>I35</f>
        <v>0</v>
      </c>
      <c r="J34" s="181">
        <f t="shared" si="0"/>
        <v>8282.6299999999992</v>
      </c>
    </row>
    <row r="35" spans="1:10" s="138" customFormat="1" ht="13.9" thickBot="1" x14ac:dyDescent="0.3">
      <c r="A35" s="182"/>
      <c r="B35" s="183"/>
      <c r="C35" s="184"/>
      <c r="D35" s="135">
        <v>4357</v>
      </c>
      <c r="E35" s="136">
        <v>6121</v>
      </c>
      <c r="F35" s="185" t="s">
        <v>219</v>
      </c>
      <c r="G35" s="186">
        <v>0</v>
      </c>
      <c r="H35" s="187">
        <v>8282.6299999999992</v>
      </c>
      <c r="I35" s="188">
        <v>0</v>
      </c>
      <c r="J35" s="189">
        <f t="shared" si="0"/>
        <v>8282.6299999999992</v>
      </c>
    </row>
    <row r="36" spans="1:10" s="138" customFormat="1" ht="22.5" x14ac:dyDescent="0.2">
      <c r="A36" s="174" t="s">
        <v>7</v>
      </c>
      <c r="B36" s="133" t="s">
        <v>244</v>
      </c>
      <c r="C36" s="134" t="s">
        <v>245</v>
      </c>
      <c r="D36" s="175" t="s">
        <v>8</v>
      </c>
      <c r="E36" s="176" t="s">
        <v>8</v>
      </c>
      <c r="F36" s="177" t="s">
        <v>246</v>
      </c>
      <c r="G36" s="178">
        <f>G37</f>
        <v>0</v>
      </c>
      <c r="H36" s="179">
        <f>H37</f>
        <v>1000</v>
      </c>
      <c r="I36" s="180">
        <f>I37</f>
        <v>0</v>
      </c>
      <c r="J36" s="181">
        <f t="shared" si="0"/>
        <v>1000</v>
      </c>
    </row>
    <row r="37" spans="1:10" s="138" customFormat="1" ht="13.9" thickBot="1" x14ac:dyDescent="0.3">
      <c r="A37" s="182"/>
      <c r="B37" s="183"/>
      <c r="C37" s="184"/>
      <c r="D37" s="135">
        <v>4357</v>
      </c>
      <c r="E37" s="136">
        <v>6121</v>
      </c>
      <c r="F37" s="185" t="s">
        <v>219</v>
      </c>
      <c r="G37" s="186">
        <v>0</v>
      </c>
      <c r="H37" s="187">
        <v>1000</v>
      </c>
      <c r="I37" s="188">
        <v>0</v>
      </c>
      <c r="J37" s="189">
        <f t="shared" si="0"/>
        <v>1000</v>
      </c>
    </row>
    <row r="38" spans="1:10" s="138" customFormat="1" ht="22.5" x14ac:dyDescent="0.2">
      <c r="A38" s="174" t="s">
        <v>7</v>
      </c>
      <c r="B38" s="133" t="s">
        <v>247</v>
      </c>
      <c r="C38" s="134" t="s">
        <v>248</v>
      </c>
      <c r="D38" s="175" t="s">
        <v>8</v>
      </c>
      <c r="E38" s="176" t="s">
        <v>8</v>
      </c>
      <c r="F38" s="177" t="s">
        <v>249</v>
      </c>
      <c r="G38" s="178">
        <f>G39</f>
        <v>0</v>
      </c>
      <c r="H38" s="179">
        <f>H39</f>
        <v>4712.08</v>
      </c>
      <c r="I38" s="180">
        <f>I39</f>
        <v>0</v>
      </c>
      <c r="J38" s="181">
        <f t="shared" si="0"/>
        <v>4712.08</v>
      </c>
    </row>
    <row r="39" spans="1:10" s="138" customFormat="1" ht="13.5" thickBot="1" x14ac:dyDescent="0.25">
      <c r="A39" s="182"/>
      <c r="B39" s="183"/>
      <c r="C39" s="184"/>
      <c r="D39" s="135">
        <v>4357</v>
      </c>
      <c r="E39" s="136">
        <v>6121</v>
      </c>
      <c r="F39" s="185" t="s">
        <v>219</v>
      </c>
      <c r="G39" s="186">
        <v>0</v>
      </c>
      <c r="H39" s="187">
        <v>4712.08</v>
      </c>
      <c r="I39" s="188">
        <v>0</v>
      </c>
      <c r="J39" s="189">
        <f t="shared" si="0"/>
        <v>4712.08</v>
      </c>
    </row>
    <row r="40" spans="1:10" s="138" customFormat="1" ht="22.5" x14ac:dyDescent="0.2">
      <c r="A40" s="174" t="s">
        <v>7</v>
      </c>
      <c r="B40" s="133" t="s">
        <v>250</v>
      </c>
      <c r="C40" s="134" t="s">
        <v>251</v>
      </c>
      <c r="D40" s="175" t="s">
        <v>8</v>
      </c>
      <c r="E40" s="176" t="s">
        <v>8</v>
      </c>
      <c r="F40" s="177" t="s">
        <v>252</v>
      </c>
      <c r="G40" s="178">
        <f>G41</f>
        <v>0</v>
      </c>
      <c r="H40" s="179">
        <f>H41</f>
        <v>8500</v>
      </c>
      <c r="I40" s="180">
        <f>I41</f>
        <v>0</v>
      </c>
      <c r="J40" s="181">
        <f t="shared" si="0"/>
        <v>8500</v>
      </c>
    </row>
    <row r="41" spans="1:10" s="138" customFormat="1" ht="13.5" thickBot="1" x14ac:dyDescent="0.25">
      <c r="A41" s="182"/>
      <c r="B41" s="183"/>
      <c r="C41" s="184"/>
      <c r="D41" s="135">
        <v>4357</v>
      </c>
      <c r="E41" s="136">
        <v>6121</v>
      </c>
      <c r="F41" s="185" t="s">
        <v>219</v>
      </c>
      <c r="G41" s="186">
        <v>0</v>
      </c>
      <c r="H41" s="187">
        <v>8500</v>
      </c>
      <c r="I41" s="188">
        <v>0</v>
      </c>
      <c r="J41" s="189">
        <f t="shared" si="0"/>
        <v>8500</v>
      </c>
    </row>
    <row r="42" spans="1:10" s="138" customFormat="1" ht="22.5" x14ac:dyDescent="0.2">
      <c r="A42" s="174" t="s">
        <v>7</v>
      </c>
      <c r="B42" s="133" t="s">
        <v>253</v>
      </c>
      <c r="C42" s="134" t="s">
        <v>254</v>
      </c>
      <c r="D42" s="175" t="s">
        <v>8</v>
      </c>
      <c r="E42" s="176" t="s">
        <v>8</v>
      </c>
      <c r="F42" s="177" t="s">
        <v>255</v>
      </c>
      <c r="G42" s="178">
        <f>G43</f>
        <v>0</v>
      </c>
      <c r="H42" s="179">
        <f>H43</f>
        <v>500</v>
      </c>
      <c r="I42" s="180">
        <f>I43</f>
        <v>0</v>
      </c>
      <c r="J42" s="181">
        <f t="shared" si="0"/>
        <v>500</v>
      </c>
    </row>
    <row r="43" spans="1:10" s="138" customFormat="1" ht="13.5" thickBot="1" x14ac:dyDescent="0.25">
      <c r="A43" s="182"/>
      <c r="B43" s="183"/>
      <c r="C43" s="184"/>
      <c r="D43" s="135">
        <v>4357</v>
      </c>
      <c r="E43" s="136">
        <v>6121</v>
      </c>
      <c r="F43" s="185" t="s">
        <v>219</v>
      </c>
      <c r="G43" s="186">
        <v>0</v>
      </c>
      <c r="H43" s="187">
        <v>500</v>
      </c>
      <c r="I43" s="188">
        <v>0</v>
      </c>
      <c r="J43" s="189">
        <f t="shared" si="0"/>
        <v>500</v>
      </c>
    </row>
    <row r="44" spans="1:10" s="138" customFormat="1" x14ac:dyDescent="0.2">
      <c r="A44" s="174" t="s">
        <v>7</v>
      </c>
      <c r="B44" s="133" t="s">
        <v>256</v>
      </c>
      <c r="C44" s="134" t="s">
        <v>257</v>
      </c>
      <c r="D44" s="175" t="s">
        <v>8</v>
      </c>
      <c r="E44" s="176" t="s">
        <v>8</v>
      </c>
      <c r="F44" s="177" t="s">
        <v>258</v>
      </c>
      <c r="G44" s="178">
        <f>G45</f>
        <v>0</v>
      </c>
      <c r="H44" s="179">
        <f>H45</f>
        <v>2200</v>
      </c>
      <c r="I44" s="180">
        <f>I45</f>
        <v>0</v>
      </c>
      <c r="J44" s="181">
        <f t="shared" si="0"/>
        <v>2200</v>
      </c>
    </row>
    <row r="45" spans="1:10" s="138" customFormat="1" ht="13.5" thickBot="1" x14ac:dyDescent="0.25">
      <c r="A45" s="182"/>
      <c r="B45" s="183"/>
      <c r="C45" s="184"/>
      <c r="D45" s="135">
        <v>4357</v>
      </c>
      <c r="E45" s="136">
        <v>6121</v>
      </c>
      <c r="F45" s="185" t="s">
        <v>219</v>
      </c>
      <c r="G45" s="186">
        <v>0</v>
      </c>
      <c r="H45" s="187">
        <v>2200</v>
      </c>
      <c r="I45" s="188">
        <v>0</v>
      </c>
      <c r="J45" s="189">
        <f t="shared" si="0"/>
        <v>2200</v>
      </c>
    </row>
    <row r="46" spans="1:10" s="138" customFormat="1" x14ac:dyDescent="0.2">
      <c r="A46" s="174" t="s">
        <v>7</v>
      </c>
      <c r="B46" s="133" t="s">
        <v>259</v>
      </c>
      <c r="C46" s="134" t="s">
        <v>260</v>
      </c>
      <c r="D46" s="175" t="s">
        <v>8</v>
      </c>
      <c r="E46" s="176" t="s">
        <v>8</v>
      </c>
      <c r="F46" s="177" t="s">
        <v>261</v>
      </c>
      <c r="G46" s="178">
        <f>G47</f>
        <v>0</v>
      </c>
      <c r="H46" s="179">
        <f>H47</f>
        <v>644.92999999999995</v>
      </c>
      <c r="I46" s="180">
        <f>I47</f>
        <v>0</v>
      </c>
      <c r="J46" s="181">
        <f t="shared" si="0"/>
        <v>644.92999999999995</v>
      </c>
    </row>
    <row r="47" spans="1:10" s="138" customFormat="1" ht="13.5" thickBot="1" x14ac:dyDescent="0.25">
      <c r="A47" s="182"/>
      <c r="B47" s="183"/>
      <c r="C47" s="184"/>
      <c r="D47" s="135">
        <v>4357</v>
      </c>
      <c r="E47" s="136">
        <v>6121</v>
      </c>
      <c r="F47" s="185" t="s">
        <v>219</v>
      </c>
      <c r="G47" s="186">
        <v>0</v>
      </c>
      <c r="H47" s="187">
        <v>644.92999999999995</v>
      </c>
      <c r="I47" s="188">
        <v>0</v>
      </c>
      <c r="J47" s="189">
        <f t="shared" si="0"/>
        <v>644.92999999999995</v>
      </c>
    </row>
    <row r="48" spans="1:10" s="138" customFormat="1" ht="22.5" x14ac:dyDescent="0.2">
      <c r="A48" s="174" t="s">
        <v>7</v>
      </c>
      <c r="B48" s="133" t="s">
        <v>262</v>
      </c>
      <c r="C48" s="134" t="s">
        <v>263</v>
      </c>
      <c r="D48" s="175" t="s">
        <v>8</v>
      </c>
      <c r="E48" s="176" t="s">
        <v>8</v>
      </c>
      <c r="F48" s="177" t="s">
        <v>264</v>
      </c>
      <c r="G48" s="178">
        <f>G49</f>
        <v>0</v>
      </c>
      <c r="H48" s="179">
        <f>H49</f>
        <v>820</v>
      </c>
      <c r="I48" s="180">
        <f>I49</f>
        <v>0</v>
      </c>
      <c r="J48" s="181">
        <f t="shared" si="0"/>
        <v>820</v>
      </c>
    </row>
    <row r="49" spans="1:10" s="138" customFormat="1" ht="13.5" thickBot="1" x14ac:dyDescent="0.25">
      <c r="A49" s="182"/>
      <c r="B49" s="183"/>
      <c r="C49" s="184"/>
      <c r="D49" s="135">
        <v>4357</v>
      </c>
      <c r="E49" s="136">
        <v>6121</v>
      </c>
      <c r="F49" s="185" t="s">
        <v>219</v>
      </c>
      <c r="G49" s="186">
        <v>0</v>
      </c>
      <c r="H49" s="187">
        <v>820</v>
      </c>
      <c r="I49" s="188">
        <v>0</v>
      </c>
      <c r="J49" s="189">
        <f t="shared" si="0"/>
        <v>820</v>
      </c>
    </row>
    <row r="50" spans="1:10" s="138" customFormat="1" x14ac:dyDescent="0.2">
      <c r="A50" s="174" t="s">
        <v>7</v>
      </c>
      <c r="B50" s="133" t="s">
        <v>265</v>
      </c>
      <c r="C50" s="134" t="s">
        <v>263</v>
      </c>
      <c r="D50" s="175" t="s">
        <v>8</v>
      </c>
      <c r="E50" s="176" t="s">
        <v>8</v>
      </c>
      <c r="F50" s="177" t="s">
        <v>266</v>
      </c>
      <c r="G50" s="178">
        <f>G51</f>
        <v>0</v>
      </c>
      <c r="H50" s="179">
        <f>H51</f>
        <v>1873.87</v>
      </c>
      <c r="I50" s="180">
        <f>I51</f>
        <v>0</v>
      </c>
      <c r="J50" s="181">
        <f t="shared" si="0"/>
        <v>1873.87</v>
      </c>
    </row>
    <row r="51" spans="1:10" s="138" customFormat="1" ht="13.5" thickBot="1" x14ac:dyDescent="0.25">
      <c r="A51" s="182"/>
      <c r="B51" s="183"/>
      <c r="C51" s="184"/>
      <c r="D51" s="135">
        <v>4357</v>
      </c>
      <c r="E51" s="136">
        <v>6121</v>
      </c>
      <c r="F51" s="185" t="s">
        <v>219</v>
      </c>
      <c r="G51" s="186">
        <v>0</v>
      </c>
      <c r="H51" s="187">
        <v>1873.87</v>
      </c>
      <c r="I51" s="188">
        <v>0</v>
      </c>
      <c r="J51" s="189">
        <f t="shared" si="0"/>
        <v>1873.87</v>
      </c>
    </row>
    <row r="52" spans="1:10" s="138" customFormat="1" x14ac:dyDescent="0.2">
      <c r="A52" s="174" t="s">
        <v>7</v>
      </c>
      <c r="B52" s="133" t="s">
        <v>267</v>
      </c>
      <c r="C52" s="134" t="s">
        <v>268</v>
      </c>
      <c r="D52" s="175" t="s">
        <v>8</v>
      </c>
      <c r="E52" s="176" t="s">
        <v>8</v>
      </c>
      <c r="F52" s="177" t="s">
        <v>269</v>
      </c>
      <c r="G52" s="178">
        <f>G53</f>
        <v>0</v>
      </c>
      <c r="H52" s="179">
        <f>H53</f>
        <v>900</v>
      </c>
      <c r="I52" s="180">
        <f>I53</f>
        <v>0</v>
      </c>
      <c r="J52" s="181">
        <f t="shared" si="0"/>
        <v>900</v>
      </c>
    </row>
    <row r="53" spans="1:10" s="138" customFormat="1" ht="13.5" thickBot="1" x14ac:dyDescent="0.25">
      <c r="A53" s="182"/>
      <c r="B53" s="183"/>
      <c r="C53" s="184"/>
      <c r="D53" s="135">
        <v>3523</v>
      </c>
      <c r="E53" s="136">
        <v>6121</v>
      </c>
      <c r="F53" s="185" t="s">
        <v>219</v>
      </c>
      <c r="G53" s="186">
        <v>0</v>
      </c>
      <c r="H53" s="187">
        <v>900</v>
      </c>
      <c r="I53" s="188">
        <v>0</v>
      </c>
      <c r="J53" s="189">
        <f t="shared" si="0"/>
        <v>900</v>
      </c>
    </row>
    <row r="54" spans="1:10" s="138" customFormat="1" x14ac:dyDescent="0.2">
      <c r="A54" s="174" t="s">
        <v>7</v>
      </c>
      <c r="B54" s="133" t="s">
        <v>270</v>
      </c>
      <c r="C54" s="134" t="s">
        <v>271</v>
      </c>
      <c r="D54" s="175" t="s">
        <v>8</v>
      </c>
      <c r="E54" s="176" t="s">
        <v>8</v>
      </c>
      <c r="F54" s="177" t="s">
        <v>272</v>
      </c>
      <c r="G54" s="178">
        <f>G55</f>
        <v>0</v>
      </c>
      <c r="H54" s="179">
        <f>H55</f>
        <v>924.07752000000005</v>
      </c>
      <c r="I54" s="180">
        <f>I55</f>
        <v>0</v>
      </c>
      <c r="J54" s="181">
        <f t="shared" si="0"/>
        <v>924.07752000000005</v>
      </c>
    </row>
    <row r="55" spans="1:10" s="138" customFormat="1" ht="13.5" thickBot="1" x14ac:dyDescent="0.25">
      <c r="A55" s="182"/>
      <c r="B55" s="183"/>
      <c r="C55" s="184"/>
      <c r="D55" s="135">
        <v>3792</v>
      </c>
      <c r="E55" s="136">
        <v>6121</v>
      </c>
      <c r="F55" s="185" t="s">
        <v>219</v>
      </c>
      <c r="G55" s="186">
        <v>0</v>
      </c>
      <c r="H55" s="187">
        <v>924.07752000000005</v>
      </c>
      <c r="I55" s="188">
        <v>0</v>
      </c>
      <c r="J55" s="189">
        <f t="shared" si="0"/>
        <v>924.07752000000005</v>
      </c>
    </row>
    <row r="56" spans="1:10" s="138" customFormat="1" ht="22.5" x14ac:dyDescent="0.2">
      <c r="A56" s="174" t="s">
        <v>7</v>
      </c>
      <c r="B56" s="133" t="s">
        <v>273</v>
      </c>
      <c r="C56" s="134" t="s">
        <v>109</v>
      </c>
      <c r="D56" s="175" t="s">
        <v>8</v>
      </c>
      <c r="E56" s="176" t="s">
        <v>8</v>
      </c>
      <c r="F56" s="177" t="s">
        <v>274</v>
      </c>
      <c r="G56" s="178">
        <f>G57</f>
        <v>0</v>
      </c>
      <c r="H56" s="179">
        <f>H57</f>
        <v>717.46799999999996</v>
      </c>
      <c r="I56" s="180">
        <f>I57</f>
        <v>0</v>
      </c>
      <c r="J56" s="181">
        <f t="shared" si="0"/>
        <v>717.46799999999996</v>
      </c>
    </row>
    <row r="57" spans="1:10" s="138" customFormat="1" ht="13.5" thickBot="1" x14ac:dyDescent="0.25">
      <c r="A57" s="182"/>
      <c r="B57" s="183"/>
      <c r="C57" s="184"/>
      <c r="D57" s="135">
        <v>4357</v>
      </c>
      <c r="E57" s="136">
        <v>6121</v>
      </c>
      <c r="F57" s="185" t="s">
        <v>219</v>
      </c>
      <c r="G57" s="186">
        <v>0</v>
      </c>
      <c r="H57" s="187">
        <v>717.46799999999996</v>
      </c>
      <c r="I57" s="188">
        <v>0</v>
      </c>
      <c r="J57" s="189">
        <f t="shared" si="0"/>
        <v>717.46799999999996</v>
      </c>
    </row>
    <row r="58" spans="1:10" s="138" customFormat="1" x14ac:dyDescent="0.2">
      <c r="A58" s="174" t="s">
        <v>7</v>
      </c>
      <c r="B58" s="133" t="s">
        <v>275</v>
      </c>
      <c r="C58" s="134" t="s">
        <v>268</v>
      </c>
      <c r="D58" s="175" t="s">
        <v>8</v>
      </c>
      <c r="E58" s="176" t="s">
        <v>8</v>
      </c>
      <c r="F58" s="177" t="s">
        <v>276</v>
      </c>
      <c r="G58" s="178">
        <f>G59</f>
        <v>0</v>
      </c>
      <c r="H58" s="179">
        <f>H59</f>
        <v>15197</v>
      </c>
      <c r="I58" s="180">
        <f>I59</f>
        <v>0</v>
      </c>
      <c r="J58" s="181">
        <f t="shared" si="0"/>
        <v>15197</v>
      </c>
    </row>
    <row r="59" spans="1:10" s="138" customFormat="1" ht="13.5" thickBot="1" x14ac:dyDescent="0.25">
      <c r="A59" s="182"/>
      <c r="B59" s="183"/>
      <c r="C59" s="184"/>
      <c r="D59" s="135">
        <v>3523</v>
      </c>
      <c r="E59" s="136">
        <v>6121</v>
      </c>
      <c r="F59" s="185" t="s">
        <v>219</v>
      </c>
      <c r="G59" s="186">
        <v>0</v>
      </c>
      <c r="H59" s="187">
        <v>15197</v>
      </c>
      <c r="I59" s="188">
        <v>0</v>
      </c>
      <c r="J59" s="189">
        <f t="shared" si="0"/>
        <v>15197</v>
      </c>
    </row>
    <row r="60" spans="1:10" s="138" customFormat="1" x14ac:dyDescent="0.2">
      <c r="A60" s="174" t="s">
        <v>7</v>
      </c>
      <c r="B60" s="133" t="s">
        <v>277</v>
      </c>
      <c r="C60" s="134" t="s">
        <v>175</v>
      </c>
      <c r="D60" s="175" t="s">
        <v>8</v>
      </c>
      <c r="E60" s="176" t="s">
        <v>8</v>
      </c>
      <c r="F60" s="177" t="s">
        <v>278</v>
      </c>
      <c r="G60" s="178">
        <f>G61</f>
        <v>0</v>
      </c>
      <c r="H60" s="179">
        <f>H61</f>
        <v>2000</v>
      </c>
      <c r="I60" s="180">
        <f>I61</f>
        <v>0</v>
      </c>
      <c r="J60" s="181">
        <f t="shared" si="0"/>
        <v>2000</v>
      </c>
    </row>
    <row r="61" spans="1:10" s="138" customFormat="1" ht="13.5" thickBot="1" x14ac:dyDescent="0.25">
      <c r="A61" s="182"/>
      <c r="B61" s="183"/>
      <c r="C61" s="184"/>
      <c r="D61" s="135">
        <v>3133</v>
      </c>
      <c r="E61" s="136">
        <v>6121</v>
      </c>
      <c r="F61" s="185" t="s">
        <v>219</v>
      </c>
      <c r="G61" s="186">
        <v>0</v>
      </c>
      <c r="H61" s="187">
        <v>2000</v>
      </c>
      <c r="I61" s="188">
        <v>0</v>
      </c>
      <c r="J61" s="189">
        <f t="shared" si="0"/>
        <v>2000</v>
      </c>
    </row>
    <row r="62" spans="1:10" s="138" customFormat="1" ht="22.5" x14ac:dyDescent="0.2">
      <c r="A62" s="174" t="s">
        <v>7</v>
      </c>
      <c r="B62" s="133" t="s">
        <v>279</v>
      </c>
      <c r="C62" s="134" t="s">
        <v>145</v>
      </c>
      <c r="D62" s="175" t="s">
        <v>8</v>
      </c>
      <c r="E62" s="176" t="s">
        <v>8</v>
      </c>
      <c r="F62" s="177" t="s">
        <v>280</v>
      </c>
      <c r="G62" s="178">
        <f>G63</f>
        <v>0</v>
      </c>
      <c r="H62" s="179">
        <f>H63</f>
        <v>2850</v>
      </c>
      <c r="I62" s="180">
        <f>I63</f>
        <v>0</v>
      </c>
      <c r="J62" s="181">
        <f t="shared" si="0"/>
        <v>2850</v>
      </c>
    </row>
    <row r="63" spans="1:10" s="138" customFormat="1" ht="13.5" thickBot="1" x14ac:dyDescent="0.25">
      <c r="A63" s="182"/>
      <c r="B63" s="183"/>
      <c r="C63" s="184"/>
      <c r="D63" s="135">
        <v>3123</v>
      </c>
      <c r="E63" s="136">
        <v>6121</v>
      </c>
      <c r="F63" s="185" t="s">
        <v>219</v>
      </c>
      <c r="G63" s="186">
        <v>0</v>
      </c>
      <c r="H63" s="187">
        <v>2850</v>
      </c>
      <c r="I63" s="188">
        <v>0</v>
      </c>
      <c r="J63" s="189">
        <f t="shared" si="0"/>
        <v>2850</v>
      </c>
    </row>
    <row r="64" spans="1:10" s="138" customFormat="1" ht="22.5" x14ac:dyDescent="0.2">
      <c r="A64" s="174" t="s">
        <v>7</v>
      </c>
      <c r="B64" s="133" t="s">
        <v>281</v>
      </c>
      <c r="C64" s="134" t="s">
        <v>145</v>
      </c>
      <c r="D64" s="175" t="s">
        <v>8</v>
      </c>
      <c r="E64" s="176" t="s">
        <v>8</v>
      </c>
      <c r="F64" s="177" t="s">
        <v>282</v>
      </c>
      <c r="G64" s="178">
        <f>G65</f>
        <v>0</v>
      </c>
      <c r="H64" s="179">
        <f>H65</f>
        <v>550</v>
      </c>
      <c r="I64" s="180">
        <f>I65</f>
        <v>0</v>
      </c>
      <c r="J64" s="181">
        <f t="shared" si="0"/>
        <v>550</v>
      </c>
    </row>
    <row r="65" spans="1:10" s="138" customFormat="1" ht="13.5" thickBot="1" x14ac:dyDescent="0.25">
      <c r="A65" s="182"/>
      <c r="B65" s="183"/>
      <c r="C65" s="184"/>
      <c r="D65" s="135">
        <v>3123</v>
      </c>
      <c r="E65" s="136">
        <v>6121</v>
      </c>
      <c r="F65" s="185" t="s">
        <v>219</v>
      </c>
      <c r="G65" s="186">
        <v>0</v>
      </c>
      <c r="H65" s="187">
        <v>550</v>
      </c>
      <c r="I65" s="188">
        <v>0</v>
      </c>
      <c r="J65" s="189">
        <f t="shared" si="0"/>
        <v>550</v>
      </c>
    </row>
    <row r="66" spans="1:10" s="138" customFormat="1" ht="22.5" x14ac:dyDescent="0.2">
      <c r="A66" s="174" t="s">
        <v>7</v>
      </c>
      <c r="B66" s="133" t="s">
        <v>283</v>
      </c>
      <c r="C66" s="134" t="s">
        <v>145</v>
      </c>
      <c r="D66" s="175" t="s">
        <v>8</v>
      </c>
      <c r="E66" s="176" t="s">
        <v>8</v>
      </c>
      <c r="F66" s="177" t="s">
        <v>284</v>
      </c>
      <c r="G66" s="178">
        <f>G67</f>
        <v>0</v>
      </c>
      <c r="H66" s="179">
        <f>H67</f>
        <v>700</v>
      </c>
      <c r="I66" s="180">
        <f>I67</f>
        <v>0</v>
      </c>
      <c r="J66" s="181">
        <f t="shared" si="0"/>
        <v>700</v>
      </c>
    </row>
    <row r="67" spans="1:10" s="138" customFormat="1" ht="13.5" thickBot="1" x14ac:dyDescent="0.25">
      <c r="A67" s="182"/>
      <c r="B67" s="183"/>
      <c r="C67" s="184"/>
      <c r="D67" s="135">
        <v>3123</v>
      </c>
      <c r="E67" s="136">
        <v>6121</v>
      </c>
      <c r="F67" s="185" t="s">
        <v>219</v>
      </c>
      <c r="G67" s="186">
        <v>0</v>
      </c>
      <c r="H67" s="187">
        <v>700</v>
      </c>
      <c r="I67" s="188">
        <v>0</v>
      </c>
      <c r="J67" s="189">
        <f t="shared" si="0"/>
        <v>700</v>
      </c>
    </row>
    <row r="68" spans="1:10" s="138" customFormat="1" ht="22.5" x14ac:dyDescent="0.2">
      <c r="A68" s="174" t="s">
        <v>7</v>
      </c>
      <c r="B68" s="133" t="s">
        <v>285</v>
      </c>
      <c r="C68" s="134" t="s">
        <v>189</v>
      </c>
      <c r="D68" s="175" t="s">
        <v>8</v>
      </c>
      <c r="E68" s="176" t="s">
        <v>8</v>
      </c>
      <c r="F68" s="177" t="s">
        <v>286</v>
      </c>
      <c r="G68" s="178">
        <f>G69</f>
        <v>0</v>
      </c>
      <c r="H68" s="179">
        <f>H69</f>
        <v>2400</v>
      </c>
      <c r="I68" s="180">
        <f>I69</f>
        <v>0</v>
      </c>
      <c r="J68" s="181">
        <f t="shared" si="0"/>
        <v>2400</v>
      </c>
    </row>
    <row r="69" spans="1:10" s="138" customFormat="1" ht="13.5" thickBot="1" x14ac:dyDescent="0.25">
      <c r="A69" s="182"/>
      <c r="B69" s="183"/>
      <c r="C69" s="184"/>
      <c r="D69" s="135">
        <v>3123</v>
      </c>
      <c r="E69" s="136">
        <v>6121</v>
      </c>
      <c r="F69" s="185" t="s">
        <v>219</v>
      </c>
      <c r="G69" s="186">
        <v>0</v>
      </c>
      <c r="H69" s="187">
        <v>2400</v>
      </c>
      <c r="I69" s="188">
        <v>0</v>
      </c>
      <c r="J69" s="189">
        <f t="shared" si="0"/>
        <v>2400</v>
      </c>
    </row>
    <row r="70" spans="1:10" s="138" customFormat="1" x14ac:dyDescent="0.2">
      <c r="A70" s="174" t="s">
        <v>7</v>
      </c>
      <c r="B70" s="133" t="s">
        <v>287</v>
      </c>
      <c r="C70" s="134" t="s">
        <v>288</v>
      </c>
      <c r="D70" s="175" t="s">
        <v>8</v>
      </c>
      <c r="E70" s="176" t="s">
        <v>8</v>
      </c>
      <c r="F70" s="177" t="s">
        <v>289</v>
      </c>
      <c r="G70" s="178">
        <f>G71</f>
        <v>0</v>
      </c>
      <c r="H70" s="179">
        <f>H71</f>
        <v>7900</v>
      </c>
      <c r="I70" s="180">
        <f>I71</f>
        <v>0</v>
      </c>
      <c r="J70" s="181">
        <f t="shared" si="0"/>
        <v>7900</v>
      </c>
    </row>
    <row r="71" spans="1:10" s="138" customFormat="1" ht="13.5" thickBot="1" x14ac:dyDescent="0.25">
      <c r="A71" s="182"/>
      <c r="B71" s="183"/>
      <c r="C71" s="184"/>
      <c r="D71" s="135">
        <v>3150</v>
      </c>
      <c r="E71" s="136">
        <v>6121</v>
      </c>
      <c r="F71" s="185" t="s">
        <v>219</v>
      </c>
      <c r="G71" s="186">
        <v>0</v>
      </c>
      <c r="H71" s="187">
        <v>7900</v>
      </c>
      <c r="I71" s="188">
        <v>0</v>
      </c>
      <c r="J71" s="189">
        <f t="shared" si="0"/>
        <v>7900</v>
      </c>
    </row>
    <row r="72" spans="1:10" s="138" customFormat="1" ht="22.5" x14ac:dyDescent="0.2">
      <c r="A72" s="174" t="s">
        <v>7</v>
      </c>
      <c r="B72" s="133" t="s">
        <v>290</v>
      </c>
      <c r="C72" s="134" t="s">
        <v>86</v>
      </c>
      <c r="D72" s="175" t="s">
        <v>8</v>
      </c>
      <c r="E72" s="176" t="s">
        <v>8</v>
      </c>
      <c r="F72" s="177" t="s">
        <v>291</v>
      </c>
      <c r="G72" s="178">
        <f>G73</f>
        <v>0</v>
      </c>
      <c r="H72" s="179">
        <f>H73</f>
        <v>8000</v>
      </c>
      <c r="I72" s="180">
        <f>I73</f>
        <v>0</v>
      </c>
      <c r="J72" s="181">
        <f t="shared" si="0"/>
        <v>8000</v>
      </c>
    </row>
    <row r="73" spans="1:10" s="138" customFormat="1" ht="13.5" thickBot="1" x14ac:dyDescent="0.25">
      <c r="A73" s="182"/>
      <c r="B73" s="183"/>
      <c r="C73" s="184"/>
      <c r="D73" s="135">
        <v>3121</v>
      </c>
      <c r="E73" s="136">
        <v>6121</v>
      </c>
      <c r="F73" s="185" t="s">
        <v>219</v>
      </c>
      <c r="G73" s="186">
        <v>0</v>
      </c>
      <c r="H73" s="187">
        <v>8000</v>
      </c>
      <c r="I73" s="188">
        <v>0</v>
      </c>
      <c r="J73" s="189">
        <f t="shared" si="0"/>
        <v>8000</v>
      </c>
    </row>
    <row r="74" spans="1:10" s="138" customFormat="1" x14ac:dyDescent="0.2">
      <c r="A74" s="174" t="s">
        <v>7</v>
      </c>
      <c r="B74" s="133" t="s">
        <v>292</v>
      </c>
      <c r="C74" s="134" t="s">
        <v>9</v>
      </c>
      <c r="D74" s="175" t="s">
        <v>8</v>
      </c>
      <c r="E74" s="176" t="s">
        <v>8</v>
      </c>
      <c r="F74" s="177" t="s">
        <v>293</v>
      </c>
      <c r="G74" s="178">
        <f>G75</f>
        <v>0</v>
      </c>
      <c r="H74" s="179">
        <f>H75</f>
        <v>2362</v>
      </c>
      <c r="I74" s="180">
        <f>I75</f>
        <v>0</v>
      </c>
      <c r="J74" s="181">
        <f t="shared" si="0"/>
        <v>2362</v>
      </c>
    </row>
    <row r="75" spans="1:10" s="138" customFormat="1" ht="13.5" thickBot="1" x14ac:dyDescent="0.25">
      <c r="A75" s="182"/>
      <c r="B75" s="183"/>
      <c r="C75" s="184"/>
      <c r="D75" s="135">
        <v>6172</v>
      </c>
      <c r="E75" s="136">
        <v>6121</v>
      </c>
      <c r="F75" s="185" t="s">
        <v>219</v>
      </c>
      <c r="G75" s="186">
        <v>0</v>
      </c>
      <c r="H75" s="187">
        <v>2362</v>
      </c>
      <c r="I75" s="188">
        <v>0</v>
      </c>
      <c r="J75" s="189">
        <f t="shared" si="0"/>
        <v>2362</v>
      </c>
    </row>
    <row r="76" spans="1:10" s="138" customFormat="1" x14ac:dyDescent="0.2">
      <c r="A76" s="174" t="s">
        <v>7</v>
      </c>
      <c r="B76" s="133" t="s">
        <v>294</v>
      </c>
      <c r="C76" s="134" t="s">
        <v>268</v>
      </c>
      <c r="D76" s="175" t="s">
        <v>8</v>
      </c>
      <c r="E76" s="176" t="s">
        <v>8</v>
      </c>
      <c r="F76" s="177" t="s">
        <v>295</v>
      </c>
      <c r="G76" s="178">
        <f>G77</f>
        <v>0</v>
      </c>
      <c r="H76" s="179">
        <f>H77</f>
        <v>525</v>
      </c>
      <c r="I76" s="180">
        <f>I77</f>
        <v>0</v>
      </c>
      <c r="J76" s="181">
        <f t="shared" si="0"/>
        <v>525</v>
      </c>
    </row>
    <row r="77" spans="1:10" s="138" customFormat="1" ht="13.5" thickBot="1" x14ac:dyDescent="0.25">
      <c r="A77" s="182"/>
      <c r="B77" s="183"/>
      <c r="C77" s="184"/>
      <c r="D77" s="135">
        <v>3523</v>
      </c>
      <c r="E77" s="136">
        <v>6121</v>
      </c>
      <c r="F77" s="185" t="s">
        <v>219</v>
      </c>
      <c r="G77" s="186">
        <v>0</v>
      </c>
      <c r="H77" s="187">
        <v>525</v>
      </c>
      <c r="I77" s="188">
        <v>0</v>
      </c>
      <c r="J77" s="189">
        <f t="shared" ref="J77:J89" si="1">H77+I77</f>
        <v>525</v>
      </c>
    </row>
    <row r="78" spans="1:10" s="138" customFormat="1" ht="22.5" x14ac:dyDescent="0.2">
      <c r="A78" s="174" t="s">
        <v>7</v>
      </c>
      <c r="B78" s="133" t="s">
        <v>296</v>
      </c>
      <c r="C78" s="134" t="s">
        <v>297</v>
      </c>
      <c r="D78" s="175" t="s">
        <v>8</v>
      </c>
      <c r="E78" s="176" t="s">
        <v>8</v>
      </c>
      <c r="F78" s="177" t="s">
        <v>298</v>
      </c>
      <c r="G78" s="178">
        <f>G79</f>
        <v>0</v>
      </c>
      <c r="H78" s="179">
        <f>H79</f>
        <v>750</v>
      </c>
      <c r="I78" s="180">
        <f>I79</f>
        <v>0</v>
      </c>
      <c r="J78" s="181">
        <f t="shared" si="1"/>
        <v>750</v>
      </c>
    </row>
    <row r="79" spans="1:10" s="138" customFormat="1" ht="13.5" thickBot="1" x14ac:dyDescent="0.25">
      <c r="A79" s="182"/>
      <c r="B79" s="183"/>
      <c r="C79" s="184"/>
      <c r="D79" s="135">
        <v>4357</v>
      </c>
      <c r="E79" s="136">
        <v>6121</v>
      </c>
      <c r="F79" s="185" t="s">
        <v>219</v>
      </c>
      <c r="G79" s="186">
        <v>0</v>
      </c>
      <c r="H79" s="187">
        <v>750</v>
      </c>
      <c r="I79" s="188">
        <v>0</v>
      </c>
      <c r="J79" s="189">
        <f t="shared" si="1"/>
        <v>750</v>
      </c>
    </row>
    <row r="80" spans="1:10" s="138" customFormat="1" x14ac:dyDescent="0.2">
      <c r="A80" s="174" t="s">
        <v>7</v>
      </c>
      <c r="B80" s="133" t="s">
        <v>299</v>
      </c>
      <c r="C80" s="134" t="s">
        <v>300</v>
      </c>
      <c r="D80" s="175" t="s">
        <v>8</v>
      </c>
      <c r="E80" s="176" t="s">
        <v>8</v>
      </c>
      <c r="F80" s="177" t="s">
        <v>301</v>
      </c>
      <c r="G80" s="178">
        <f>G81</f>
        <v>0</v>
      </c>
      <c r="H80" s="179">
        <f>H81</f>
        <v>1800</v>
      </c>
      <c r="I80" s="180">
        <f>I81</f>
        <v>0</v>
      </c>
      <c r="J80" s="181">
        <f t="shared" si="1"/>
        <v>1800</v>
      </c>
    </row>
    <row r="81" spans="1:11" ht="13.5" thickBot="1" x14ac:dyDescent="0.25">
      <c r="A81" s="182"/>
      <c r="B81" s="183"/>
      <c r="C81" s="184"/>
      <c r="D81" s="135">
        <v>4357</v>
      </c>
      <c r="E81" s="136">
        <v>6121</v>
      </c>
      <c r="F81" s="185" t="s">
        <v>219</v>
      </c>
      <c r="G81" s="186">
        <v>0</v>
      </c>
      <c r="H81" s="187">
        <v>1800</v>
      </c>
      <c r="I81" s="188">
        <v>0</v>
      </c>
      <c r="J81" s="189">
        <f t="shared" si="1"/>
        <v>1800</v>
      </c>
    </row>
    <row r="82" spans="1:11" ht="22.5" x14ac:dyDescent="0.2">
      <c r="A82" s="174" t="s">
        <v>7</v>
      </c>
      <c r="B82" s="133" t="s">
        <v>302</v>
      </c>
      <c r="C82" s="134" t="s">
        <v>297</v>
      </c>
      <c r="D82" s="175" t="s">
        <v>8</v>
      </c>
      <c r="E82" s="176" t="s">
        <v>8</v>
      </c>
      <c r="F82" s="177" t="s">
        <v>303</v>
      </c>
      <c r="G82" s="178">
        <f>G83</f>
        <v>0</v>
      </c>
      <c r="H82" s="179">
        <f>H83</f>
        <v>363</v>
      </c>
      <c r="I82" s="180">
        <f>I83</f>
        <v>0</v>
      </c>
      <c r="J82" s="181">
        <f t="shared" si="1"/>
        <v>363</v>
      </c>
    </row>
    <row r="83" spans="1:11" ht="13.5" thickBot="1" x14ac:dyDescent="0.25">
      <c r="A83" s="182"/>
      <c r="B83" s="183"/>
      <c r="C83" s="184"/>
      <c r="D83" s="135">
        <v>4357</v>
      </c>
      <c r="E83" s="136">
        <v>6121</v>
      </c>
      <c r="F83" s="185" t="s">
        <v>219</v>
      </c>
      <c r="G83" s="186">
        <v>0</v>
      </c>
      <c r="H83" s="187">
        <v>363</v>
      </c>
      <c r="I83" s="188">
        <v>0</v>
      </c>
      <c r="J83" s="189">
        <f t="shared" si="1"/>
        <v>363</v>
      </c>
    </row>
    <row r="84" spans="1:11" x14ac:dyDescent="0.2">
      <c r="A84" s="174" t="s">
        <v>7</v>
      </c>
      <c r="B84" s="133" t="s">
        <v>304</v>
      </c>
      <c r="C84" s="134" t="s">
        <v>297</v>
      </c>
      <c r="D84" s="175" t="s">
        <v>8</v>
      </c>
      <c r="E84" s="176" t="s">
        <v>8</v>
      </c>
      <c r="F84" s="177" t="s">
        <v>305</v>
      </c>
      <c r="G84" s="178">
        <f>G85</f>
        <v>0</v>
      </c>
      <c r="H84" s="179">
        <f>H85</f>
        <v>150</v>
      </c>
      <c r="I84" s="180">
        <f>I85</f>
        <v>0</v>
      </c>
      <c r="J84" s="181">
        <f t="shared" si="1"/>
        <v>150</v>
      </c>
    </row>
    <row r="85" spans="1:11" ht="13.5" thickBot="1" x14ac:dyDescent="0.25">
      <c r="A85" s="182"/>
      <c r="B85" s="183"/>
      <c r="C85" s="184"/>
      <c r="D85" s="135">
        <v>4357</v>
      </c>
      <c r="E85" s="136">
        <v>6121</v>
      </c>
      <c r="F85" s="185" t="s">
        <v>219</v>
      </c>
      <c r="G85" s="186">
        <v>0</v>
      </c>
      <c r="H85" s="187">
        <v>150</v>
      </c>
      <c r="I85" s="188">
        <v>0</v>
      </c>
      <c r="J85" s="189">
        <f t="shared" si="1"/>
        <v>150</v>
      </c>
    </row>
    <row r="86" spans="1:11" ht="22.5" x14ac:dyDescent="0.2">
      <c r="A86" s="174" t="s">
        <v>7</v>
      </c>
      <c r="B86" s="133" t="s">
        <v>306</v>
      </c>
      <c r="C86" s="134" t="s">
        <v>307</v>
      </c>
      <c r="D86" s="175" t="s">
        <v>8</v>
      </c>
      <c r="E86" s="176" t="s">
        <v>8</v>
      </c>
      <c r="F86" s="177" t="s">
        <v>308</v>
      </c>
      <c r="G86" s="178">
        <f>G87</f>
        <v>0</v>
      </c>
      <c r="H86" s="179">
        <f>H87</f>
        <v>500</v>
      </c>
      <c r="I86" s="180">
        <f>I87</f>
        <v>0</v>
      </c>
      <c r="J86" s="181">
        <f t="shared" si="1"/>
        <v>500</v>
      </c>
    </row>
    <row r="87" spans="1:11" ht="13.5" thickBot="1" x14ac:dyDescent="0.25">
      <c r="A87" s="182"/>
      <c r="B87" s="183"/>
      <c r="C87" s="184"/>
      <c r="D87" s="135">
        <v>3315</v>
      </c>
      <c r="E87" s="136">
        <v>6121</v>
      </c>
      <c r="F87" s="185" t="s">
        <v>219</v>
      </c>
      <c r="G87" s="186">
        <v>0</v>
      </c>
      <c r="H87" s="187">
        <v>500</v>
      </c>
      <c r="I87" s="188">
        <v>0</v>
      </c>
      <c r="J87" s="189">
        <f t="shared" si="1"/>
        <v>500</v>
      </c>
    </row>
    <row r="88" spans="1:11" ht="22.5" x14ac:dyDescent="0.2">
      <c r="A88" s="174" t="s">
        <v>7</v>
      </c>
      <c r="B88" s="133" t="s">
        <v>309</v>
      </c>
      <c r="C88" s="134" t="s">
        <v>177</v>
      </c>
      <c r="D88" s="175" t="s">
        <v>8</v>
      </c>
      <c r="E88" s="176" t="s">
        <v>8</v>
      </c>
      <c r="F88" s="177" t="s">
        <v>310</v>
      </c>
      <c r="G88" s="178">
        <v>0</v>
      </c>
      <c r="H88" s="179">
        <v>0</v>
      </c>
      <c r="I88" s="180">
        <f>+I89</f>
        <v>900</v>
      </c>
      <c r="J88" s="193">
        <f t="shared" si="1"/>
        <v>900</v>
      </c>
      <c r="K88" s="140" t="s">
        <v>77</v>
      </c>
    </row>
    <row r="89" spans="1:11" ht="13.5" thickBot="1" x14ac:dyDescent="0.25">
      <c r="A89" s="182"/>
      <c r="B89" s="183"/>
      <c r="C89" s="184"/>
      <c r="D89" s="135">
        <v>3133</v>
      </c>
      <c r="E89" s="136">
        <v>5171</v>
      </c>
      <c r="F89" s="185" t="s">
        <v>311</v>
      </c>
      <c r="G89" s="186">
        <v>0</v>
      </c>
      <c r="H89" s="187">
        <v>0</v>
      </c>
      <c r="I89" s="188">
        <v>900</v>
      </c>
      <c r="J89" s="194">
        <f t="shared" si="1"/>
        <v>900</v>
      </c>
    </row>
  </sheetData>
  <mergeCells count="6">
    <mergeCell ref="B11:C11"/>
    <mergeCell ref="H1:J1"/>
    <mergeCell ref="A2:J2"/>
    <mergeCell ref="A4:J4"/>
    <mergeCell ref="A6:J6"/>
    <mergeCell ref="B10:C10"/>
  </mergeCells>
  <pageMargins left="0.7" right="0.7" top="0.78740157499999996" bottom="0.78740157499999996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7" zoomScaleNormal="100" workbookViewId="0">
      <selection activeCell="I40" sqref="I4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x14ac:dyDescent="0.25">
      <c r="C1" s="235" t="s">
        <v>76</v>
      </c>
      <c r="D1" s="236"/>
      <c r="E1" s="236"/>
    </row>
    <row r="2" spans="1:10" ht="15.75" thickBot="1" x14ac:dyDescent="0.3">
      <c r="A2" s="234" t="s">
        <v>10</v>
      </c>
      <c r="B2" s="234"/>
      <c r="C2" s="13"/>
      <c r="D2" s="13"/>
      <c r="E2" s="14" t="s">
        <v>11</v>
      </c>
    </row>
    <row r="3" spans="1:10" ht="24.75" thickBot="1" x14ac:dyDescent="0.3">
      <c r="A3" s="15" t="s">
        <v>12</v>
      </c>
      <c r="B3" s="16" t="s">
        <v>13</v>
      </c>
      <c r="C3" s="17" t="s">
        <v>14</v>
      </c>
      <c r="D3" s="17" t="s">
        <v>77</v>
      </c>
      <c r="E3" s="17" t="s">
        <v>15</v>
      </c>
    </row>
    <row r="4" spans="1:10" ht="15" customHeight="1" x14ac:dyDescent="0.25">
      <c r="A4" s="18" t="s">
        <v>16</v>
      </c>
      <c r="B4" s="19" t="s">
        <v>17</v>
      </c>
      <c r="C4" s="20">
        <f>C5+C6+C7</f>
        <v>2755867.99</v>
      </c>
      <c r="D4" s="20">
        <f>D5+D6+D7</f>
        <v>0</v>
      </c>
      <c r="E4" s="21">
        <f t="shared" ref="E4:E26" si="0">C4+D4</f>
        <v>2755867.99</v>
      </c>
    </row>
    <row r="5" spans="1:10" ht="15" customHeight="1" x14ac:dyDescent="0.25">
      <c r="A5" s="22" t="s">
        <v>18</v>
      </c>
      <c r="B5" s="23" t="s">
        <v>19</v>
      </c>
      <c r="C5" s="24">
        <v>2669964.7200000002</v>
      </c>
      <c r="D5" s="25">
        <v>0</v>
      </c>
      <c r="E5" s="26">
        <f t="shared" si="0"/>
        <v>2669964.7200000002</v>
      </c>
      <c r="J5" s="27"/>
    </row>
    <row r="6" spans="1:10" ht="15" customHeight="1" x14ac:dyDescent="0.25">
      <c r="A6" s="22" t="s">
        <v>20</v>
      </c>
      <c r="B6" s="23" t="s">
        <v>21</v>
      </c>
      <c r="C6" s="24">
        <v>85903.26999999999</v>
      </c>
      <c r="D6" s="28">
        <v>0</v>
      </c>
      <c r="E6" s="26">
        <f t="shared" si="0"/>
        <v>85903.26999999999</v>
      </c>
    </row>
    <row r="7" spans="1:10" ht="15" customHeight="1" x14ac:dyDescent="0.25">
      <c r="A7" s="22" t="s">
        <v>22</v>
      </c>
      <c r="B7" s="23" t="s">
        <v>23</v>
      </c>
      <c r="C7" s="24">
        <v>0</v>
      </c>
      <c r="D7" s="24">
        <v>0</v>
      </c>
      <c r="E7" s="26">
        <f t="shared" si="0"/>
        <v>0</v>
      </c>
    </row>
    <row r="8" spans="1:10" ht="15" customHeight="1" x14ac:dyDescent="0.25">
      <c r="A8" s="29" t="s">
        <v>24</v>
      </c>
      <c r="B8" s="23" t="s">
        <v>25</v>
      </c>
      <c r="C8" s="30">
        <f>C9+C15</f>
        <v>4574307.8</v>
      </c>
      <c r="D8" s="30">
        <f>D9+D15</f>
        <v>0</v>
      </c>
      <c r="E8" s="31">
        <f t="shared" si="0"/>
        <v>4574307.8</v>
      </c>
    </row>
    <row r="9" spans="1:10" ht="15" customHeight="1" x14ac:dyDescent="0.25">
      <c r="A9" s="22" t="s">
        <v>26</v>
      </c>
      <c r="B9" s="23" t="s">
        <v>27</v>
      </c>
      <c r="C9" s="24">
        <f>C10+C11+C13+C14+C12</f>
        <v>4570100.92</v>
      </c>
      <c r="D9" s="24">
        <f>D10+D11+D13+D14</f>
        <v>0</v>
      </c>
      <c r="E9" s="32">
        <f t="shared" si="0"/>
        <v>4570100.92</v>
      </c>
    </row>
    <row r="10" spans="1:10" ht="15" customHeight="1" x14ac:dyDescent="0.25">
      <c r="A10" s="22" t="s">
        <v>28</v>
      </c>
      <c r="B10" s="23" t="s">
        <v>29</v>
      </c>
      <c r="C10" s="24">
        <v>67590.7</v>
      </c>
      <c r="D10" s="24">
        <v>0</v>
      </c>
      <c r="E10" s="32">
        <f t="shared" si="0"/>
        <v>67590.7</v>
      </c>
    </row>
    <row r="11" spans="1:10" ht="15" customHeight="1" x14ac:dyDescent="0.25">
      <c r="A11" s="22" t="s">
        <v>30</v>
      </c>
      <c r="B11" s="23" t="s">
        <v>27</v>
      </c>
      <c r="C11" s="24">
        <v>4476377.1499999994</v>
      </c>
      <c r="D11" s="24">
        <v>0</v>
      </c>
      <c r="E11" s="32">
        <f t="shared" si="0"/>
        <v>4476377.1499999994</v>
      </c>
    </row>
    <row r="12" spans="1:10" ht="15" customHeight="1" x14ac:dyDescent="0.25">
      <c r="A12" s="22" t="s">
        <v>31</v>
      </c>
      <c r="B12" s="23">
        <v>4123</v>
      </c>
      <c r="C12" s="24">
        <v>0</v>
      </c>
      <c r="D12" s="24">
        <v>0</v>
      </c>
      <c r="E12" s="32">
        <f>SUM(C12:D12)</f>
        <v>0</v>
      </c>
    </row>
    <row r="13" spans="1:10" ht="15" customHeight="1" x14ac:dyDescent="0.25">
      <c r="A13" s="22" t="s">
        <v>32</v>
      </c>
      <c r="B13" s="23" t="s">
        <v>33</v>
      </c>
      <c r="C13" s="24">
        <v>0</v>
      </c>
      <c r="D13" s="24">
        <v>0</v>
      </c>
      <c r="E13" s="32">
        <f>SUM(C13:D13)</f>
        <v>0</v>
      </c>
    </row>
    <row r="14" spans="1:10" ht="15" customHeight="1" x14ac:dyDescent="0.25">
      <c r="A14" s="22" t="s">
        <v>34</v>
      </c>
      <c r="B14" s="23">
        <v>4121</v>
      </c>
      <c r="C14" s="24">
        <f>31370-5236.93</f>
        <v>26133.07</v>
      </c>
      <c r="D14" s="24">
        <v>0</v>
      </c>
      <c r="E14" s="32">
        <f>SUM(C14:D14)</f>
        <v>26133.07</v>
      </c>
    </row>
    <row r="15" spans="1:10" ht="15" customHeight="1" x14ac:dyDescent="0.25">
      <c r="A15" s="22" t="s">
        <v>35</v>
      </c>
      <c r="B15" s="23" t="s">
        <v>36</v>
      </c>
      <c r="C15" s="24">
        <f>C16+C17+C18+C19</f>
        <v>4206.88</v>
      </c>
      <c r="D15" s="24">
        <f>D16+D18+D19</f>
        <v>0</v>
      </c>
      <c r="E15" s="32">
        <f t="shared" si="0"/>
        <v>4206.88</v>
      </c>
    </row>
    <row r="16" spans="1:10" ht="15" customHeight="1" x14ac:dyDescent="0.25">
      <c r="A16" s="22" t="s">
        <v>37</v>
      </c>
      <c r="B16" s="23" t="s">
        <v>38</v>
      </c>
      <c r="C16" s="24">
        <v>0</v>
      </c>
      <c r="D16" s="24">
        <v>0</v>
      </c>
      <c r="E16" s="32">
        <f t="shared" si="0"/>
        <v>0</v>
      </c>
    </row>
    <row r="17" spans="1:5" ht="15" customHeight="1" x14ac:dyDescent="0.25">
      <c r="A17" s="22" t="s">
        <v>39</v>
      </c>
      <c r="B17" s="23">
        <v>4223</v>
      </c>
      <c r="C17" s="24">
        <v>0</v>
      </c>
      <c r="D17" s="24">
        <v>0</v>
      </c>
      <c r="E17" s="32">
        <f>SUM(C17:D17)</f>
        <v>0</v>
      </c>
    </row>
    <row r="18" spans="1:5" ht="15" customHeight="1" x14ac:dyDescent="0.25">
      <c r="A18" s="22" t="s">
        <v>40</v>
      </c>
      <c r="B18" s="23" t="s">
        <v>41</v>
      </c>
      <c r="C18" s="24">
        <v>0</v>
      </c>
      <c r="D18" s="24">
        <v>0</v>
      </c>
      <c r="E18" s="32">
        <f>SUM(C18:D18)</f>
        <v>0</v>
      </c>
    </row>
    <row r="19" spans="1:5" ht="15" customHeight="1" x14ac:dyDescent="0.25">
      <c r="A19" s="22" t="s">
        <v>42</v>
      </c>
      <c r="B19" s="23">
        <v>4221</v>
      </c>
      <c r="C19" s="24">
        <v>4206.88</v>
      </c>
      <c r="D19" s="24">
        <v>0</v>
      </c>
      <c r="E19" s="32">
        <f>SUM(C19:D19)</f>
        <v>4206.88</v>
      </c>
    </row>
    <row r="20" spans="1:5" ht="15" customHeight="1" x14ac:dyDescent="0.25">
      <c r="A20" s="29" t="s">
        <v>43</v>
      </c>
      <c r="B20" s="33" t="s">
        <v>44</v>
      </c>
      <c r="C20" s="30">
        <f>C4+C8</f>
        <v>7330175.79</v>
      </c>
      <c r="D20" s="30">
        <f>D4+D8</f>
        <v>0</v>
      </c>
      <c r="E20" s="31">
        <f t="shared" si="0"/>
        <v>7330175.79</v>
      </c>
    </row>
    <row r="21" spans="1:5" ht="15" customHeight="1" x14ac:dyDescent="0.25">
      <c r="A21" s="29" t="s">
        <v>45</v>
      </c>
      <c r="B21" s="33" t="s">
        <v>46</v>
      </c>
      <c r="C21" s="30">
        <f>SUM(C22:C25)</f>
        <v>1742695.9900000002</v>
      </c>
      <c r="D21" s="30">
        <f>SUM(D22:D25)</f>
        <v>0</v>
      </c>
      <c r="E21" s="31">
        <f t="shared" si="0"/>
        <v>1742695.9900000002</v>
      </c>
    </row>
    <row r="22" spans="1:5" ht="15" customHeight="1" x14ac:dyDescent="0.25">
      <c r="A22" s="22" t="s">
        <v>47</v>
      </c>
      <c r="B22" s="23" t="s">
        <v>48</v>
      </c>
      <c r="C22" s="24">
        <v>100564.53000000001</v>
      </c>
      <c r="D22" s="24">
        <v>0</v>
      </c>
      <c r="E22" s="32">
        <f t="shared" si="0"/>
        <v>100564.53000000001</v>
      </c>
    </row>
    <row r="23" spans="1:5" ht="15" customHeight="1" x14ac:dyDescent="0.25">
      <c r="A23" s="22" t="s">
        <v>49</v>
      </c>
      <c r="B23" s="23">
        <v>8115</v>
      </c>
      <c r="C23" s="24">
        <v>1739006.4600000002</v>
      </c>
      <c r="D23" s="24">
        <v>0</v>
      </c>
      <c r="E23" s="32">
        <f>SUM(C23:D23)</f>
        <v>1739006.4600000002</v>
      </c>
    </row>
    <row r="24" spans="1:5" ht="15" customHeight="1" x14ac:dyDescent="0.25">
      <c r="A24" s="22" t="s">
        <v>50</v>
      </c>
      <c r="B24" s="23">
        <v>8123</v>
      </c>
      <c r="C24" s="24">
        <v>0</v>
      </c>
      <c r="D24" s="24">
        <v>0</v>
      </c>
      <c r="E24" s="32">
        <f>C24+D24</f>
        <v>0</v>
      </c>
    </row>
    <row r="25" spans="1:5" ht="15" customHeight="1" thickBot="1" x14ac:dyDescent="0.3">
      <c r="A25" s="34" t="s">
        <v>51</v>
      </c>
      <c r="B25" s="35">
        <v>-8124</v>
      </c>
      <c r="C25" s="36">
        <v>-96875</v>
      </c>
      <c r="D25" s="36">
        <v>0</v>
      </c>
      <c r="E25" s="37">
        <f>C25+D25</f>
        <v>-96875</v>
      </c>
    </row>
    <row r="26" spans="1:5" ht="15" customHeight="1" thickBot="1" x14ac:dyDescent="0.3">
      <c r="A26" s="38" t="s">
        <v>52</v>
      </c>
      <c r="B26" s="39"/>
      <c r="C26" s="40">
        <f>C4+C8+C21</f>
        <v>9072871.7800000012</v>
      </c>
      <c r="D26" s="40">
        <f>D20+D21</f>
        <v>0</v>
      </c>
      <c r="E26" s="41">
        <f t="shared" si="0"/>
        <v>9072871.7800000012</v>
      </c>
    </row>
    <row r="27" spans="1:5" ht="15.75" thickBot="1" x14ac:dyDescent="0.3">
      <c r="A27" s="234" t="s">
        <v>53</v>
      </c>
      <c r="B27" s="234"/>
      <c r="C27" s="42"/>
      <c r="D27" s="42"/>
      <c r="E27" s="43" t="s">
        <v>11</v>
      </c>
    </row>
    <row r="28" spans="1:5" ht="24.75" thickBot="1" x14ac:dyDescent="0.3">
      <c r="A28" s="15" t="s">
        <v>54</v>
      </c>
      <c r="B28" s="16" t="s">
        <v>4</v>
      </c>
      <c r="C28" s="17" t="s">
        <v>14</v>
      </c>
      <c r="D28" s="17" t="s">
        <v>77</v>
      </c>
      <c r="E28" s="17" t="s">
        <v>15</v>
      </c>
    </row>
    <row r="29" spans="1:5" ht="15" customHeight="1" x14ac:dyDescent="0.25">
      <c r="A29" s="44" t="s">
        <v>55</v>
      </c>
      <c r="B29" s="45" t="s">
        <v>56</v>
      </c>
      <c r="C29" s="28">
        <v>29496.959999999999</v>
      </c>
      <c r="D29" s="28">
        <v>0</v>
      </c>
      <c r="E29" s="46">
        <f>C29+D29</f>
        <v>29496.959999999999</v>
      </c>
    </row>
    <row r="30" spans="1:5" ht="15" customHeight="1" x14ac:dyDescent="0.25">
      <c r="A30" s="47" t="s">
        <v>57</v>
      </c>
      <c r="B30" s="23" t="s">
        <v>56</v>
      </c>
      <c r="C30" s="24">
        <v>260591.53</v>
      </c>
      <c r="D30" s="28">
        <v>0</v>
      </c>
      <c r="E30" s="46">
        <f t="shared" ref="E30:E45" si="1">C30+D30</f>
        <v>260591.53</v>
      </c>
    </row>
    <row r="31" spans="1:5" ht="15" customHeight="1" x14ac:dyDescent="0.25">
      <c r="A31" s="47" t="s">
        <v>58</v>
      </c>
      <c r="B31" s="23" t="s">
        <v>59</v>
      </c>
      <c r="C31" s="24">
        <v>145945.74</v>
      </c>
      <c r="D31" s="28">
        <v>0</v>
      </c>
      <c r="E31" s="46">
        <f>SUM(C31:D31)</f>
        <v>145945.74</v>
      </c>
    </row>
    <row r="32" spans="1:5" ht="15" customHeight="1" x14ac:dyDescent="0.25">
      <c r="A32" s="47" t="s">
        <v>60</v>
      </c>
      <c r="B32" s="23" t="s">
        <v>56</v>
      </c>
      <c r="C32" s="24">
        <v>1025700</v>
      </c>
      <c r="D32" s="28">
        <v>-900</v>
      </c>
      <c r="E32" s="46">
        <f t="shared" si="1"/>
        <v>1024800</v>
      </c>
    </row>
    <row r="33" spans="1:5" ht="15" customHeight="1" x14ac:dyDescent="0.25">
      <c r="A33" s="47" t="s">
        <v>61</v>
      </c>
      <c r="B33" s="23" t="s">
        <v>56</v>
      </c>
      <c r="C33" s="24">
        <v>782558.16</v>
      </c>
      <c r="D33" s="28">
        <v>0</v>
      </c>
      <c r="E33" s="46">
        <f t="shared" si="1"/>
        <v>782558.16</v>
      </c>
    </row>
    <row r="34" spans="1:5" ht="15" customHeight="1" x14ac:dyDescent="0.25">
      <c r="A34" s="47" t="s">
        <v>62</v>
      </c>
      <c r="B34" s="23" t="s">
        <v>56</v>
      </c>
      <c r="C34" s="24">
        <v>4089133.37</v>
      </c>
      <c r="D34" s="28">
        <v>0</v>
      </c>
      <c r="E34" s="46">
        <f>C34+D34</f>
        <v>4089133.37</v>
      </c>
    </row>
    <row r="35" spans="1:5" ht="15" customHeight="1" x14ac:dyDescent="0.25">
      <c r="A35" s="47" t="s">
        <v>63</v>
      </c>
      <c r="B35" s="23" t="s">
        <v>59</v>
      </c>
      <c r="C35" s="24">
        <v>530657.53</v>
      </c>
      <c r="D35" s="28">
        <v>0</v>
      </c>
      <c r="E35" s="46">
        <f t="shared" si="1"/>
        <v>530657.53</v>
      </c>
    </row>
    <row r="36" spans="1:5" ht="15" customHeight="1" x14ac:dyDescent="0.25">
      <c r="A36" s="47" t="s">
        <v>64</v>
      </c>
      <c r="B36" s="23" t="s">
        <v>56</v>
      </c>
      <c r="C36" s="24">
        <v>27074</v>
      </c>
      <c r="D36" s="28">
        <v>0</v>
      </c>
      <c r="E36" s="46">
        <f t="shared" si="1"/>
        <v>27074</v>
      </c>
    </row>
    <row r="37" spans="1:5" ht="15" customHeight="1" x14ac:dyDescent="0.25">
      <c r="A37" s="47" t="s">
        <v>65</v>
      </c>
      <c r="B37" s="23" t="s">
        <v>59</v>
      </c>
      <c r="C37" s="24">
        <v>776579.58000000007</v>
      </c>
      <c r="D37" s="28">
        <v>900</v>
      </c>
      <c r="E37" s="46">
        <f t="shared" si="1"/>
        <v>777479.58000000007</v>
      </c>
    </row>
    <row r="38" spans="1:5" ht="15" customHeight="1" x14ac:dyDescent="0.25">
      <c r="A38" s="47" t="s">
        <v>66</v>
      </c>
      <c r="B38" s="23" t="s">
        <v>67</v>
      </c>
      <c r="C38" s="24">
        <v>0</v>
      </c>
      <c r="D38" s="28">
        <v>0</v>
      </c>
      <c r="E38" s="46">
        <f t="shared" si="1"/>
        <v>0</v>
      </c>
    </row>
    <row r="39" spans="1:5" ht="15" customHeight="1" x14ac:dyDescent="0.25">
      <c r="A39" s="47" t="s">
        <v>68</v>
      </c>
      <c r="B39" s="23" t="s">
        <v>59</v>
      </c>
      <c r="C39" s="24">
        <v>1146563.33</v>
      </c>
      <c r="D39" s="28">
        <v>0</v>
      </c>
      <c r="E39" s="46">
        <f t="shared" si="1"/>
        <v>1146563.33</v>
      </c>
    </row>
    <row r="40" spans="1:5" ht="15" customHeight="1" x14ac:dyDescent="0.25">
      <c r="A40" s="47" t="s">
        <v>69</v>
      </c>
      <c r="B40" s="23" t="s">
        <v>59</v>
      </c>
      <c r="C40" s="24">
        <v>17500</v>
      </c>
      <c r="D40" s="28">
        <v>0</v>
      </c>
      <c r="E40" s="46">
        <f t="shared" si="1"/>
        <v>17500</v>
      </c>
    </row>
    <row r="41" spans="1:5" ht="15" customHeight="1" x14ac:dyDescent="0.25">
      <c r="A41" s="47" t="s">
        <v>70</v>
      </c>
      <c r="B41" s="23" t="s">
        <v>56</v>
      </c>
      <c r="C41" s="24">
        <v>9541.25</v>
      </c>
      <c r="D41" s="28">
        <v>0</v>
      </c>
      <c r="E41" s="46">
        <f t="shared" si="1"/>
        <v>9541.25</v>
      </c>
    </row>
    <row r="42" spans="1:5" ht="15" customHeight="1" x14ac:dyDescent="0.25">
      <c r="A42" s="47" t="s">
        <v>71</v>
      </c>
      <c r="B42" s="23" t="s">
        <v>59</v>
      </c>
      <c r="C42" s="24">
        <v>129946.22</v>
      </c>
      <c r="D42" s="28">
        <v>0</v>
      </c>
      <c r="E42" s="46">
        <f>C42+D42</f>
        <v>129946.22</v>
      </c>
    </row>
    <row r="43" spans="1:5" ht="15" customHeight="1" x14ac:dyDescent="0.25">
      <c r="A43" s="47" t="s">
        <v>72</v>
      </c>
      <c r="B43" s="23" t="s">
        <v>59</v>
      </c>
      <c r="C43" s="24">
        <v>11471.73</v>
      </c>
      <c r="D43" s="28">
        <v>0</v>
      </c>
      <c r="E43" s="46">
        <f t="shared" si="1"/>
        <v>11471.73</v>
      </c>
    </row>
    <row r="44" spans="1:5" ht="15" customHeight="1" x14ac:dyDescent="0.25">
      <c r="A44" s="47" t="s">
        <v>73</v>
      </c>
      <c r="B44" s="23" t="s">
        <v>59</v>
      </c>
      <c r="C44" s="24">
        <v>79990.17</v>
      </c>
      <c r="D44" s="28">
        <v>0</v>
      </c>
      <c r="E44" s="46">
        <f t="shared" si="1"/>
        <v>79990.17</v>
      </c>
    </row>
    <row r="45" spans="1:5" ht="15" customHeight="1" thickBot="1" x14ac:dyDescent="0.3">
      <c r="A45" s="47" t="s">
        <v>74</v>
      </c>
      <c r="B45" s="23" t="s">
        <v>59</v>
      </c>
      <c r="C45" s="24">
        <v>10122.209999999999</v>
      </c>
      <c r="D45" s="28">
        <v>0</v>
      </c>
      <c r="E45" s="46">
        <f t="shared" si="1"/>
        <v>10122.209999999999</v>
      </c>
    </row>
    <row r="46" spans="1:5" ht="15" customHeight="1" thickBot="1" x14ac:dyDescent="0.3">
      <c r="A46" s="48" t="s">
        <v>75</v>
      </c>
      <c r="B46" s="39"/>
      <c r="C46" s="40">
        <f>C29+C30+C32+C33+C34+C35+C36+C37+C38+C39+C40+C41+C42+C43+C44+C45+C31</f>
        <v>9072871.7800000031</v>
      </c>
      <c r="D46" s="40">
        <f>SUM(D29:D45)</f>
        <v>0</v>
      </c>
      <c r="E46" s="41">
        <f>SUM(E29:E45)</f>
        <v>9072871.7800000012</v>
      </c>
    </row>
    <row r="47" spans="1:5" x14ac:dyDescent="0.25">
      <c r="C47" s="27"/>
      <c r="E47" s="27"/>
    </row>
    <row r="49" spans="3:3" x14ac:dyDescent="0.25">
      <c r="C49" s="27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91304</vt:lpstr>
      <vt:lpstr>92014</vt:lpstr>
      <vt:lpstr>Bilance P a V</vt:lpstr>
      <vt:lpstr>'91304'!Oblast_tisku</vt:lpstr>
      <vt:lpstr>'92014'!Oblast_tisku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2017-05-30T07:05:42Z</cp:lastPrinted>
  <dcterms:created xsi:type="dcterms:W3CDTF">2017-05-02T08:15:57Z</dcterms:created>
  <dcterms:modified xsi:type="dcterms:W3CDTF">2017-06-12T14:12:26Z</dcterms:modified>
</cp:coreProperties>
</file>